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162241\Downloads\"/>
    </mc:Choice>
  </mc:AlternateContent>
  <xr:revisionPtr revIDLastSave="0" documentId="13_ncr:1_{5A824859-CB57-4807-BC56-729EA22F7CE2}" xr6:coauthVersionLast="47" xr6:coauthVersionMax="47" xr10:uidLastSave="{00000000-0000-0000-0000-000000000000}"/>
  <bookViews>
    <workbookView xWindow="-28920" yWindow="750" windowWidth="29040" windowHeight="15720" tabRatio="826" firstSheet="6" activeTab="12" xr2:uid="{00000000-000D-0000-FFFF-FFFF00000000}"/>
  </bookViews>
  <sheets>
    <sheet name="修正履歴" sheetId="229" r:id="rId1"/>
    <sheet name="ER図" sheetId="255" r:id="rId2"/>
    <sheet name="SS2-3-05_テーブル一覧" sheetId="175" r:id="rId3"/>
    <sheet name="SS2-3-04_物理データモデル" sheetId="270" r:id="rId4"/>
    <sheet name="SS2-3-06_テーブル定義書→" sheetId="271" r:id="rId5"/>
    <sheet name="担当者別電力見える化レポート管理情報" sheetId="258" r:id="rId6"/>
    <sheet name="電力見える化レポート管理情報" sheetId="264" r:id="rId7"/>
    <sheet name="EPデータ参照基盤契約電力" sheetId="263" r:id="rId8"/>
    <sheet name="EPデータ参照基盤30分値" sheetId="260" r:id="rId9"/>
    <sheet name="30分値取込管理" sheetId="261" r:id="rId10"/>
    <sheet name="過去分ARVEお客さま情報" sheetId="262" r:id="rId11"/>
    <sheet name="ARVEお客さま情報" sheetId="259" r:id="rId12"/>
    <sheet name="CO2集計レポート管理情報" sheetId="257" r:id="rId13"/>
    <sheet name="営業担当引継情報" sheetId="256" r:id="rId14"/>
    <sheet name="ユーザー情報" sheetId="176" r:id="rId15"/>
    <sheet name="最終ログイン情報" sheetId="253" r:id="rId16"/>
    <sheet name="セッション情報" sheetId="252" r:id="rId17"/>
    <sheet name="都道府県情報マスタ" sheetId="246" r:id="rId18"/>
    <sheet name="利用者組織情報" sheetId="177" r:id="rId19"/>
    <sheet name="組織権限情報" sheetId="232" r:id="rId20"/>
    <sheet name="同意書取得経路情報" sheetId="244" r:id="rId21"/>
    <sheet name="ユーザー別利用状況" sheetId="184" r:id="rId22"/>
    <sheet name="操作履歴情報" sheetId="183" r:id="rId23"/>
    <sheet name="お知らせ" sheetId="182" r:id="rId24"/>
    <sheet name="30分値の生データ情報" sheetId="230" r:id="rId25"/>
    <sheet name="Scope3集計情報" sheetId="180" r:id="rId26"/>
    <sheet name="可視化事業者ヒアリングデータの生データ情報" sheetId="185" r:id="rId27"/>
    <sheet name="CN対策実施申込情報" sheetId="242" r:id="rId28"/>
    <sheet name="企業基本情報マスタ" sheetId="197" r:id="rId29"/>
    <sheet name="CNランキングスナップショット" sheetId="250" r:id="rId30"/>
    <sheet name="レポート作成要求（出力条件・KPI・積み上げ内訳）" sheetId="251" r:id="rId31"/>
    <sheet name="企業詳細情報マスタ" sheetId="187" r:id="rId32"/>
    <sheet name="担当者情報マスタ" sheetId="231" r:id="rId33"/>
    <sheet name="建物マスタ" sheetId="189" r:id="rId34"/>
    <sheet name="建物グループマスタ" sheetId="192" r:id="rId35"/>
    <sheet name="建物情報" sheetId="188" r:id="rId36"/>
    <sheet name="フォーマット格納情報" sheetId="225" r:id="rId37"/>
    <sheet name="レポート格納情報" sheetId="199" r:id="rId38"/>
    <sheet name="気象データ情報" sheetId="210" r:id="rId39"/>
    <sheet name="公表ベンチマークデータ情報" sheetId="212" r:id="rId40"/>
    <sheet name="CNレポート情報" sheetId="208" r:id="rId41"/>
    <sheet name="電力使用状況見える化レポート" sheetId="206" r:id="rId42"/>
    <sheet name="可視化事業者受領エネルギーの生データ情報（JFS）" sheetId="205" r:id="rId43"/>
    <sheet name="可視化事業者共通エネルギー格納情報" sheetId="248" r:id="rId44"/>
    <sheet name="欠損一覧情報" sheetId="202" r:id="rId45"/>
    <sheet name="KPI一覧情報　" sheetId="201" r:id="rId46"/>
    <sheet name="活動項目小分類（事業者）マスタ" sheetId="217" r:id="rId47"/>
    <sheet name="日本標準産業分類マスタ" sheetId="198" r:id="rId48"/>
    <sheet name="電力会社排出係数マスタ" sheetId="196" r:id="rId49"/>
    <sheet name="熱供給事業者基礎排出係数マスタ" sheetId="227" r:id="rId50"/>
    <sheet name="熱供給事業者メニュー別マスタ" sheetId="239" r:id="rId51"/>
    <sheet name="都市ガス供給事業者マスタ" sheetId="241" r:id="rId52"/>
    <sheet name="都市ガス供給事業者別単位発熱量マスタ" sheetId="237" r:id="rId53"/>
    <sheet name="非化石証書定数マスタ" sheetId="238" r:id="rId54"/>
    <sheet name="エリア情報マスタ" sheetId="193" r:id="rId55"/>
    <sheet name="算定ロジックマスタ" sheetId="218" r:id="rId56"/>
    <sheet name="年度別建物エネルギー集計情報" sheetId="233" r:id="rId57"/>
    <sheet name="月別建物エネルギー集計情報" sheetId="249" r:id="rId58"/>
    <sheet name="年度別法人エネルギー集計情報" sheetId="235" r:id="rId59"/>
    <sheet name="月別法人エネルギー集計情報" sheetId="236" r:id="rId60"/>
    <sheet name="法人コード情報マスタ" sheetId="224" r:id="rId61"/>
    <sheet name="ファイル管理" sheetId="228" r:id="rId62"/>
    <sheet name="電力見える化レポートフラグ付けスナップショット" sheetId="254" r:id="rId63"/>
  </sheets>
  <externalReferences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_________a1" localSheetId="3">#REF!</definedName>
    <definedName name="__________a1">#REF!</definedName>
    <definedName name="_________a1" localSheetId="3">#REF!</definedName>
    <definedName name="_________a1">#REF!</definedName>
    <definedName name="________a1">#REF!</definedName>
    <definedName name="_______a1">#REF!</definedName>
    <definedName name="______a1">#REF!</definedName>
    <definedName name="_____a1">#REF!</definedName>
    <definedName name="____a1">#REF!</definedName>
    <definedName name="___a1">#REF!</definedName>
    <definedName name="__a1">#REF!</definedName>
    <definedName name="_a1">#REF!</definedName>
    <definedName name="_Fill" hidden="1">#REF!</definedName>
    <definedName name="_Order1" hidden="1">255</definedName>
    <definedName name="_Sort" localSheetId="3" hidden="1">#REF!</definedName>
    <definedName name="_Sort" hidden="1">#REF!</definedName>
    <definedName name="A_農業_林業" localSheetId="24">#REF!</definedName>
    <definedName name="A_農業_林業" localSheetId="9">#REF!</definedName>
    <definedName name="A_農業_林業" localSheetId="11">#REF!</definedName>
    <definedName name="A_農業_林業" localSheetId="29">#REF!</definedName>
    <definedName name="A_農業_林業" localSheetId="40">#REF!</definedName>
    <definedName name="A_農業_林業" localSheetId="27">#REF!</definedName>
    <definedName name="A_農業_林業" localSheetId="12">#REF!</definedName>
    <definedName name="A_農業_林業" localSheetId="8">#REF!</definedName>
    <definedName name="A_農業_林業" localSheetId="7">#REF!</definedName>
    <definedName name="A_農業_林業" localSheetId="45">#REF!</definedName>
    <definedName name="A_農業_林業" localSheetId="25">#REF!</definedName>
    <definedName name="A_農業_林業" localSheetId="3">#REF!</definedName>
    <definedName name="A_農業_林業" localSheetId="2">#REF!</definedName>
    <definedName name="A_農業_林業" localSheetId="54">#REF!</definedName>
    <definedName name="A_農業_林業" localSheetId="23">#REF!</definedName>
    <definedName name="A_農業_林業" localSheetId="16">#REF!</definedName>
    <definedName name="A_農業_林業" localSheetId="61">#REF!</definedName>
    <definedName name="A_農業_林業" localSheetId="36">#REF!</definedName>
    <definedName name="A_農業_林業" localSheetId="14">#REF!</definedName>
    <definedName name="A_農業_林業" localSheetId="21">#REF!</definedName>
    <definedName name="A_農業_林業" localSheetId="37">#REF!</definedName>
    <definedName name="A_農業_林業" localSheetId="30">#REF!</definedName>
    <definedName name="A_農業_林業" localSheetId="13">#REF!</definedName>
    <definedName name="A_農業_林業" localSheetId="26">#REF!</definedName>
    <definedName name="A_農業_林業" localSheetId="43">#REF!</definedName>
    <definedName name="A_農業_林業" localSheetId="42">#REF!</definedName>
    <definedName name="A_農業_林業" localSheetId="10">#REF!</definedName>
    <definedName name="A_農業_林業" localSheetId="28">#REF!</definedName>
    <definedName name="A_農業_林業" localSheetId="31">#REF!</definedName>
    <definedName name="A_農業_林業" localSheetId="38">#REF!</definedName>
    <definedName name="A_農業_林業" localSheetId="44">#REF!</definedName>
    <definedName name="A_農業_林業" localSheetId="57">#REF!</definedName>
    <definedName name="A_農業_林業" localSheetId="59">#REF!</definedName>
    <definedName name="A_農業_林業" localSheetId="34">#REF!</definedName>
    <definedName name="A_農業_林業" localSheetId="33">#REF!</definedName>
    <definedName name="A_農業_林業" localSheetId="35">#REF!</definedName>
    <definedName name="A_農業_林業" localSheetId="39">#REF!</definedName>
    <definedName name="A_農業_林業" localSheetId="15">#REF!</definedName>
    <definedName name="A_農業_林業" localSheetId="0">#REF!</definedName>
    <definedName name="A_農業_林業" localSheetId="19">#REF!</definedName>
    <definedName name="A_農業_林業" localSheetId="22">#REF!</definedName>
    <definedName name="A_農業_林業" localSheetId="32">#REF!</definedName>
    <definedName name="A_農業_林業" localSheetId="5">#REF!</definedName>
    <definedName name="A_農業_林業" localSheetId="48">#REF!</definedName>
    <definedName name="A_農業_林業" localSheetId="6">#REF!</definedName>
    <definedName name="A_農業_林業" localSheetId="41">#REF!</definedName>
    <definedName name="A_農業_林業" localSheetId="51">#REF!</definedName>
    <definedName name="A_農業_林業" localSheetId="52">#REF!</definedName>
    <definedName name="A_農業_林業" localSheetId="17">#REF!</definedName>
    <definedName name="A_農業_林業" localSheetId="20">#REF!</definedName>
    <definedName name="A_農業_林業" localSheetId="47">#REF!</definedName>
    <definedName name="A_農業_林業" localSheetId="50">#REF!</definedName>
    <definedName name="A_農業_林業" localSheetId="49">#REF!</definedName>
    <definedName name="A_農業_林業" localSheetId="56">#REF!</definedName>
    <definedName name="A_農業_林業" localSheetId="58">#REF!</definedName>
    <definedName name="A_農業_林業" localSheetId="53">#REF!</definedName>
    <definedName name="A_農業_林業" localSheetId="60">#REF!</definedName>
    <definedName name="A_農業_林業" localSheetId="18">#REF!</definedName>
    <definedName name="A_農業_林業">#REF!</definedName>
    <definedName name="cmb宛先">[1]コンボ!$J$4:$J$12</definedName>
    <definedName name="cmb厚生労働省">[1]コンボ!$AP$4:$AP$11</definedName>
    <definedName name="cmb提出先">[1]コンボ!$F$4:$G$16</definedName>
    <definedName name="D_表1_メッセージ表示1">[1]DATA!$C$49</definedName>
    <definedName name="D_表1_メッセージ表示2">[1]DATA!$C$51</definedName>
    <definedName name="D_表2_メッセージ表示1">[1]DATA!$C$56</definedName>
    <definedName name="D_表3_メッセージ表示1">[1]DATA!$C$76</definedName>
    <definedName name="D_表3_メッセージ表示2">[1]DATA!$C$77</definedName>
    <definedName name="D_表4_メッセージ表示1">[1]DATA!$C$85</definedName>
    <definedName name="D_表4_メッセージ表示2">[1]DATA!$C$88</definedName>
    <definedName name="D_表5_メッセージ表示1">[1]DATA!$C$104</definedName>
    <definedName name="D_表6_メッセージ表示1">[1]DATA!$C$113</definedName>
    <definedName name="D_表6_メッセージ表示2">[1]DATA!$C$115</definedName>
    <definedName name="D_付表1_メッセージ表示1">[1]DATA!$C$154</definedName>
    <definedName name="D_付表2_メッセージ表示1">[1]DATA!$C$161</definedName>
    <definedName name="D_付表2_メッセージ表示2">[1]DATA!$C$162</definedName>
    <definedName name="D_付表3_メッセージ表示1">[1]DATA!$C$169</definedName>
    <definedName name="D_付表3_メッセージ表示2">[1]DATA!$C$170</definedName>
    <definedName name="D_付表3_メッセージ表示3">[1]DATA!$C$171</definedName>
    <definedName name="D_保存データ変更_メッセージ表示1">[1]DATA!$C$123</definedName>
    <definedName name="D_保存データ変更_メッセージ表示2">[1]DATA!$C$125</definedName>
    <definedName name="D_報告">[1]DATA!$C$22</definedName>
    <definedName name="D_報告_IDX">[1]DATA!$C$23</definedName>
    <definedName name="DBTYPE">[2]プルダウン項目保持シート!$A$1:$A$20</definedName>
    <definedName name="DynamicList" localSheetId="24">OFFSET([3]【参考】小分類選択用!$J$11, 0, 0, COUNTA([3]【参考】小分類選択用!$J$11:$J$1000), 1)</definedName>
    <definedName name="DynamicList" localSheetId="9">OFFSET([3]【参考】小分類選択用!$J$11, 0, 0, COUNTA([3]【参考】小分類選択用!$J$11:$J$1000), 1)</definedName>
    <definedName name="DynamicList" localSheetId="11">OFFSET([3]【参考】小分類選択用!$J$11, 0, 0, COUNTA([3]【参考】小分類選択用!$J$11:$J$1000), 1)</definedName>
    <definedName name="DynamicList" localSheetId="29">OFFSET([3]【参考】小分類選択用!$J$11, 0, 0, COUNTA([3]【参考】小分類選択用!$J$11:$J$1000), 1)</definedName>
    <definedName name="DynamicList" localSheetId="40">OFFSET([3]【参考】小分類選択用!$J$11, 0, 0, COUNTA([3]【参考】小分類選択用!$J$11:$J$1000), 1)</definedName>
    <definedName name="DynamicList" localSheetId="27">OFFSET([3]【参考】小分類選択用!$J$11, 0, 0, COUNTA([3]【参考】小分類選択用!$J$11:$J$1000), 1)</definedName>
    <definedName name="DynamicList" localSheetId="12">OFFSET([3]【参考】小分類選択用!$J$11, 0, 0, COUNTA([3]【参考】小分類選択用!$J$11:$J$1000), 1)</definedName>
    <definedName name="DynamicList" localSheetId="8">OFFSET([3]【参考】小分類選択用!$J$11, 0, 0, COUNTA([3]【参考】小分類選択用!$J$11:$J$1000), 1)</definedName>
    <definedName name="DynamicList" localSheetId="7">OFFSET([3]【参考】小分類選択用!$J$11, 0, 0, COUNTA([3]【参考】小分類選択用!$J$11:$J$1000), 1)</definedName>
    <definedName name="DynamicList" localSheetId="45">OFFSET([3]【参考】小分類選択用!$J$11, 0, 0, COUNTA([3]【参考】小分類選択用!$J$11:$J$1000), 1)</definedName>
    <definedName name="DynamicList" localSheetId="25">OFFSET([3]【参考】小分類選択用!$J$11, 0, 0, COUNTA([3]【参考】小分類選択用!$J$11:$J$1000), 1)</definedName>
    <definedName name="DynamicList" localSheetId="3">OFFSET([4]【参考】小分類選択用!$J$11, 0, 0, COUNTA([4]【参考】小分類選択用!$J$11:$J$1000), 1)</definedName>
    <definedName name="DynamicList" localSheetId="2">OFFSET([3]【参考】小分類選択用!$J$11, 0, 0, COUNTA([3]【参考】小分類選択用!$J$11:$J$1000), 1)</definedName>
    <definedName name="DynamicList" localSheetId="54">OFFSET([3]【参考】小分類選択用!$J$11, 0, 0, COUNTA([3]【参考】小分類選択用!$J$11:$J$1000), 1)</definedName>
    <definedName name="DynamicList" localSheetId="23">OFFSET([3]【参考】小分類選択用!$J$11, 0, 0, COUNTA([3]【参考】小分類選択用!$J$11:$J$1000), 1)</definedName>
    <definedName name="DynamicList" localSheetId="16">OFFSET([3]【参考】小分類選択用!$J$11, 0, 0, COUNTA([3]【参考】小分類選択用!$J$11:$J$1000), 1)</definedName>
    <definedName name="DynamicList" localSheetId="61">OFFSET([3]【参考】小分類選択用!$J$11, 0, 0, COUNTA([3]【参考】小分類選択用!$J$11:$J$1000), 1)</definedName>
    <definedName name="DynamicList" localSheetId="36">OFFSET([3]【参考】小分類選択用!$J$11, 0, 0, COUNTA([3]【参考】小分類選択用!$J$11:$J$1000), 1)</definedName>
    <definedName name="DynamicList" localSheetId="14">OFFSET([3]【参考】小分類選択用!$J$11, 0, 0, COUNTA([3]【参考】小分類選択用!$J$11:$J$1000), 1)</definedName>
    <definedName name="DynamicList" localSheetId="21">OFFSET([3]【参考】小分類選択用!$J$11, 0, 0, COUNTA([3]【参考】小分類選択用!$J$11:$J$1000), 1)</definedName>
    <definedName name="DynamicList" localSheetId="37">OFFSET([3]【参考】小分類選択用!$J$11, 0, 0, COUNTA([3]【参考】小分類選択用!$J$11:$J$1000), 1)</definedName>
    <definedName name="DynamicList" localSheetId="30">OFFSET([3]【参考】小分類選択用!$J$11, 0, 0, COUNTA([3]【参考】小分類選択用!$J$11:$J$1000), 1)</definedName>
    <definedName name="DynamicList" localSheetId="13">OFFSET([3]【参考】小分類選択用!$J$11, 0, 0, COUNTA([3]【参考】小分類選択用!$J$11:$J$1000), 1)</definedName>
    <definedName name="DynamicList" localSheetId="26">OFFSET([3]【参考】小分類選択用!$J$11, 0, 0, COUNTA([3]【参考】小分類選択用!$J$11:$J$1000), 1)</definedName>
    <definedName name="DynamicList" localSheetId="43">OFFSET([3]【参考】小分類選択用!$J$11, 0, 0, COUNTA([3]【参考】小分類選択用!$J$11:$J$1000), 1)</definedName>
    <definedName name="DynamicList" localSheetId="42">OFFSET([3]【参考】小分類選択用!$J$11, 0, 0, COUNTA([3]【参考】小分類選択用!$J$11:$J$1000), 1)</definedName>
    <definedName name="DynamicList" localSheetId="10">OFFSET([3]【参考】小分類選択用!$J$11, 0, 0, COUNTA([3]【参考】小分類選択用!$J$11:$J$1000), 1)</definedName>
    <definedName name="DynamicList" localSheetId="46">OFFSET([3]【参考】小分類選択用!$J$11, 0, 0, COUNTA([3]【参考】小分類選択用!$J$11:$J$1000), 1)</definedName>
    <definedName name="DynamicList" localSheetId="28">OFFSET([3]【参考】小分類選択用!$J$11, 0, 0, COUNTA([3]【参考】小分類選択用!$J$11:$J$1000), 1)</definedName>
    <definedName name="DynamicList" localSheetId="31">OFFSET([3]【参考】小分類選択用!$J$11, 0, 0, COUNTA([3]【参考】小分類選択用!$J$11:$J$1000), 1)</definedName>
    <definedName name="DynamicList" localSheetId="38">OFFSET([3]【参考】小分類選択用!$J$11, 0, 0, COUNTA([3]【参考】小分類選択用!$J$11:$J$1000), 1)</definedName>
    <definedName name="DynamicList" localSheetId="44">OFFSET([3]【参考】小分類選択用!$J$11, 0, 0, COUNTA([3]【参考】小分類選択用!$J$11:$J$1000), 1)</definedName>
    <definedName name="DynamicList" localSheetId="57">OFFSET([3]【参考】小分類選択用!$J$11, 0, 0, COUNTA([3]【参考】小分類選択用!$J$11:$J$1000), 1)</definedName>
    <definedName name="DynamicList" localSheetId="59">OFFSET([3]【参考】小分類選択用!$J$11, 0, 0, COUNTA([3]【参考】小分類選択用!$J$11:$J$1000), 1)</definedName>
    <definedName name="DynamicList" localSheetId="34">OFFSET([3]【参考】小分類選択用!$J$11, 0, 0, COUNTA([3]【参考】小分類選択用!$J$11:$J$1000), 1)</definedName>
    <definedName name="DynamicList" localSheetId="33">OFFSET([3]【参考】小分類選択用!$J$11, 0, 0, COUNTA([3]【参考】小分類選択用!$J$11:$J$1000), 1)</definedName>
    <definedName name="DynamicList" localSheetId="35">OFFSET([3]【参考】小分類選択用!$J$11, 0, 0, COUNTA([3]【参考】小分類選択用!$J$11:$J$1000), 1)</definedName>
    <definedName name="DynamicList" localSheetId="39">OFFSET([3]【参考】小分類選択用!$J$11, 0, 0, COUNTA([3]【参考】小分類選択用!$J$11:$J$1000), 1)</definedName>
    <definedName name="DynamicList" localSheetId="15">OFFSET([3]【参考】小分類選択用!$J$11, 0, 0, COUNTA([3]【参考】小分類選択用!$J$11:$J$1000), 1)</definedName>
    <definedName name="DynamicList" localSheetId="0">OFFSET([3]【参考】小分類選択用!$J$11, 0, 0, COUNTA([3]【参考】小分類選択用!$J$11:$J$1000), 1)</definedName>
    <definedName name="DynamicList" localSheetId="19">OFFSET([3]【参考】小分類選択用!$J$11, 0, 0, COUNTA([3]【参考】小分類選択用!$J$11:$J$1000), 1)</definedName>
    <definedName name="DynamicList" localSheetId="22">OFFSET([3]【参考】小分類選択用!$J$11, 0, 0, COUNTA([3]【参考】小分類選択用!$J$11:$J$1000), 1)</definedName>
    <definedName name="DynamicList" localSheetId="32">OFFSET([3]【参考】小分類選択用!$J$11, 0, 0, COUNTA([3]【参考】小分類選択用!$J$11:$J$1000), 1)</definedName>
    <definedName name="DynamicList" localSheetId="5">OFFSET([3]【参考】小分類選択用!$J$11, 0, 0, COUNTA([3]【参考】小分類選択用!$J$11:$J$1000), 1)</definedName>
    <definedName name="DynamicList" localSheetId="48">OFFSET([3]【参考】小分類選択用!$J$11, 0, 0, COUNTA([3]【参考】小分類選択用!$J$11:$J$1000), 1)</definedName>
    <definedName name="DynamicList" localSheetId="6">OFFSET([3]【参考】小分類選択用!$J$11, 0, 0, COUNTA([3]【参考】小分類選択用!$J$11:$J$1000), 1)</definedName>
    <definedName name="DynamicList" localSheetId="41">OFFSET([3]【参考】小分類選択用!$J$11, 0, 0, COUNTA([3]【参考】小分類選択用!$J$11:$J$1000), 1)</definedName>
    <definedName name="DynamicList" localSheetId="51">OFFSET([3]【参考】小分類選択用!$J$11, 0, 0, COUNTA([3]【参考】小分類選択用!$J$11:$J$1000), 1)</definedName>
    <definedName name="DynamicList" localSheetId="52">OFFSET([3]【参考】小分類選択用!$J$11, 0, 0, COUNTA([3]【参考】小分類選択用!$J$11:$J$1000), 1)</definedName>
    <definedName name="DynamicList" localSheetId="17">OFFSET([3]【参考】小分類選択用!$J$11, 0, 0, COUNTA([3]【参考】小分類選択用!$J$11:$J$1000), 1)</definedName>
    <definedName name="DynamicList" localSheetId="20">OFFSET([3]【参考】小分類選択用!$J$11, 0, 0, COUNTA([3]【参考】小分類選択用!$J$11:$J$1000), 1)</definedName>
    <definedName name="DynamicList" localSheetId="47">OFFSET([3]【参考】小分類選択用!$J$11, 0, 0, COUNTA([3]【参考】小分類選択用!$J$11:$J$1000), 1)</definedName>
    <definedName name="DynamicList" localSheetId="50">OFFSET([3]【参考】小分類選択用!$J$11, 0, 0, COUNTA([3]【参考】小分類選択用!$J$11:$J$1000), 1)</definedName>
    <definedName name="DynamicList" localSheetId="49">OFFSET([3]【参考】小分類選択用!$J$11, 0, 0, COUNTA([3]【参考】小分類選択用!$J$11:$J$1000), 1)</definedName>
    <definedName name="DynamicList" localSheetId="56">OFFSET([3]【参考】小分類選択用!$J$11, 0, 0, COUNTA([3]【参考】小分類選択用!$J$11:$J$1000), 1)</definedName>
    <definedName name="DynamicList" localSheetId="58">OFFSET([3]【参考】小分類選択用!$J$11, 0, 0, COUNTA([3]【参考】小分類選択用!$J$11:$J$1000), 1)</definedName>
    <definedName name="DynamicList" localSheetId="53">OFFSET([3]【参考】小分類選択用!$J$11, 0, 0, COUNTA([3]【参考】小分類選択用!$J$11:$J$1000), 1)</definedName>
    <definedName name="DynamicList" localSheetId="60">OFFSET([3]【参考】小分類選択用!$J$11, 0, 0, COUNTA([3]【参考】小分類選択用!$J$11:$J$1000), 1)</definedName>
    <definedName name="DynamicList" localSheetId="18">OFFSET([3]【参考】小分類選択用!$J$11, 0, 0, COUNTA([3]【参考】小分類選択用!$J$11:$J$1000), 1)</definedName>
    <definedName name="DynamicList">OFFSET([5]【参考】小分類選択用!$J$11, 0, 0, COUNTA([5]【参考】小分類選択用!$J$11:$J$1000), 1)</definedName>
    <definedName name="HTML_CodePage" hidden="1">932</definedName>
    <definedName name="HTML_Control" localSheetId="24" hidden="1">{"'第２表'!$W$27:$AA$68"}</definedName>
    <definedName name="HTML_Control" localSheetId="9" hidden="1">{"'第２表'!$W$27:$AA$68"}</definedName>
    <definedName name="HTML_Control" localSheetId="11" hidden="1">{"'第２表'!$W$27:$AA$68"}</definedName>
    <definedName name="HTML_Control" localSheetId="29" hidden="1">{"'第２表'!$W$27:$AA$68"}</definedName>
    <definedName name="HTML_Control" localSheetId="40" hidden="1">{"'第２表'!$W$27:$AA$68"}</definedName>
    <definedName name="HTML_Control" localSheetId="27" hidden="1">{"'第２表'!$W$27:$AA$68"}</definedName>
    <definedName name="HTML_Control" localSheetId="12" hidden="1">{"'第２表'!$W$27:$AA$68"}</definedName>
    <definedName name="HTML_Control" localSheetId="8" hidden="1">{"'第２表'!$W$27:$AA$68"}</definedName>
    <definedName name="HTML_Control" localSheetId="7" hidden="1">{"'第２表'!$W$27:$AA$68"}</definedName>
    <definedName name="HTML_Control" localSheetId="45" hidden="1">{"'第２表'!$W$27:$AA$68"}</definedName>
    <definedName name="HTML_Control" localSheetId="25" hidden="1">{"'第２表'!$W$27:$AA$68"}</definedName>
    <definedName name="HTML_Control" localSheetId="3" hidden="1">{"'第２表'!$W$27:$AA$68"}</definedName>
    <definedName name="HTML_Control" localSheetId="2" hidden="1">{"'第２表'!$W$27:$AA$68"}</definedName>
    <definedName name="HTML_Control" localSheetId="54" hidden="1">{"'第２表'!$W$27:$AA$68"}</definedName>
    <definedName name="HTML_Control" localSheetId="23" hidden="1">{"'第２表'!$W$27:$AA$68"}</definedName>
    <definedName name="HTML_Control" localSheetId="16" hidden="1">{"'第２表'!$W$27:$AA$68"}</definedName>
    <definedName name="HTML_Control" localSheetId="61" hidden="1">{"'第２表'!$W$27:$AA$68"}</definedName>
    <definedName name="HTML_Control" localSheetId="36" hidden="1">{"'第２表'!$W$27:$AA$68"}</definedName>
    <definedName name="HTML_Control" localSheetId="14" hidden="1">{"'第２表'!$W$27:$AA$68"}</definedName>
    <definedName name="HTML_Control" localSheetId="21" hidden="1">{"'第２表'!$W$27:$AA$68"}</definedName>
    <definedName name="HTML_Control" localSheetId="37" hidden="1">{"'第２表'!$W$27:$AA$68"}</definedName>
    <definedName name="HTML_Control" localSheetId="30" hidden="1">{"'第２表'!$W$27:$AA$68"}</definedName>
    <definedName name="HTML_Control" localSheetId="13" hidden="1">{"'第２表'!$W$27:$AA$68"}</definedName>
    <definedName name="HTML_Control" localSheetId="26" hidden="1">{"'第２表'!$W$27:$AA$68"}</definedName>
    <definedName name="HTML_Control" localSheetId="43" hidden="1">{"'第２表'!$W$27:$AA$68"}</definedName>
    <definedName name="HTML_Control" localSheetId="42" hidden="1">{"'第２表'!$W$27:$AA$68"}</definedName>
    <definedName name="HTML_Control" localSheetId="10" hidden="1">{"'第２表'!$W$27:$AA$68"}</definedName>
    <definedName name="HTML_Control" localSheetId="46" hidden="1">{"'第２表'!$W$27:$AA$68"}</definedName>
    <definedName name="HTML_Control" localSheetId="28" hidden="1">{"'第２表'!$W$27:$AA$68"}</definedName>
    <definedName name="HTML_Control" localSheetId="31" hidden="1">{"'第２表'!$W$27:$AA$68"}</definedName>
    <definedName name="HTML_Control" localSheetId="38" hidden="1">{"'第２表'!$W$27:$AA$68"}</definedName>
    <definedName name="HTML_Control" localSheetId="44" hidden="1">{"'第２表'!$W$27:$AA$68"}</definedName>
    <definedName name="HTML_Control" localSheetId="57" hidden="1">{"'第２表'!$W$27:$AA$68"}</definedName>
    <definedName name="HTML_Control" localSheetId="59" hidden="1">{"'第２表'!$W$27:$AA$68"}</definedName>
    <definedName name="HTML_Control" localSheetId="34" hidden="1">{"'第２表'!$W$27:$AA$68"}</definedName>
    <definedName name="HTML_Control" localSheetId="33" hidden="1">{"'第２表'!$W$27:$AA$68"}</definedName>
    <definedName name="HTML_Control" localSheetId="35" hidden="1">{"'第２表'!$W$27:$AA$68"}</definedName>
    <definedName name="HTML_Control" localSheetId="39" hidden="1">{"'第２表'!$W$27:$AA$68"}</definedName>
    <definedName name="HTML_Control" localSheetId="15" hidden="1">{"'第２表'!$W$27:$AA$68"}</definedName>
    <definedName name="HTML_Control" localSheetId="0" hidden="1">{"'第２表'!$W$27:$AA$68"}</definedName>
    <definedName name="HTML_Control" localSheetId="19" hidden="1">{"'第２表'!$W$27:$AA$68"}</definedName>
    <definedName name="HTML_Control" localSheetId="22" hidden="1">{"'第２表'!$W$27:$AA$68"}</definedName>
    <definedName name="HTML_Control" localSheetId="32" hidden="1">{"'第２表'!$W$27:$AA$68"}</definedName>
    <definedName name="HTML_Control" localSheetId="5" hidden="1">{"'第２表'!$W$27:$AA$68"}</definedName>
    <definedName name="HTML_Control" localSheetId="48" hidden="1">{"'第２表'!$W$27:$AA$68"}</definedName>
    <definedName name="HTML_Control" localSheetId="6" hidden="1">{"'第２表'!$W$27:$AA$68"}</definedName>
    <definedName name="HTML_Control" localSheetId="41" hidden="1">{"'第２表'!$W$27:$AA$68"}</definedName>
    <definedName name="HTML_Control" localSheetId="51" hidden="1">{"'第２表'!$W$27:$AA$68"}</definedName>
    <definedName name="HTML_Control" localSheetId="52" hidden="1">{"'第２表'!$W$27:$AA$68"}</definedName>
    <definedName name="HTML_Control" localSheetId="17" hidden="1">{"'第２表'!$W$27:$AA$68"}</definedName>
    <definedName name="HTML_Control" localSheetId="20" hidden="1">{"'第２表'!$W$27:$AA$68"}</definedName>
    <definedName name="HTML_Control" localSheetId="47" hidden="1">{"'第２表'!$W$27:$AA$68"}</definedName>
    <definedName name="HTML_Control" localSheetId="50" hidden="1">{"'第２表'!$W$27:$AA$68"}</definedName>
    <definedName name="HTML_Control" localSheetId="49" hidden="1">{"'第２表'!$W$27:$AA$68"}</definedName>
    <definedName name="HTML_Control" localSheetId="56" hidden="1">{"'第２表'!$W$27:$AA$68"}</definedName>
    <definedName name="HTML_Control" localSheetId="58" hidden="1">{"'第２表'!$W$27:$AA$68"}</definedName>
    <definedName name="HTML_Control" localSheetId="53" hidden="1">{"'第２表'!$W$27:$AA$68"}</definedName>
    <definedName name="HTML_Control" localSheetId="60" hidden="1">{"'第２表'!$W$27:$AA$68"}</definedName>
    <definedName name="HTML_Control" localSheetId="18" hidden="1">{"'第２表'!$W$27:$AA$68"}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pps推移" localSheetId="24" hidden="1">{"'第２表'!$W$27:$AA$68"}</definedName>
    <definedName name="pps推移" localSheetId="9" hidden="1">{"'第２表'!$W$27:$AA$68"}</definedName>
    <definedName name="pps推移" localSheetId="11" hidden="1">{"'第２表'!$W$27:$AA$68"}</definedName>
    <definedName name="pps推移" localSheetId="29" hidden="1">{"'第２表'!$W$27:$AA$68"}</definedName>
    <definedName name="pps推移" localSheetId="40" hidden="1">{"'第２表'!$W$27:$AA$68"}</definedName>
    <definedName name="pps推移" localSheetId="27" hidden="1">{"'第２表'!$W$27:$AA$68"}</definedName>
    <definedName name="pps推移" localSheetId="12" hidden="1">{"'第２表'!$W$27:$AA$68"}</definedName>
    <definedName name="pps推移" localSheetId="8" hidden="1">{"'第２表'!$W$27:$AA$68"}</definedName>
    <definedName name="pps推移" localSheetId="7" hidden="1">{"'第２表'!$W$27:$AA$68"}</definedName>
    <definedName name="pps推移" localSheetId="45" hidden="1">{"'第２表'!$W$27:$AA$68"}</definedName>
    <definedName name="pps推移" localSheetId="25" hidden="1">{"'第２表'!$W$27:$AA$68"}</definedName>
    <definedName name="pps推移" localSheetId="3" hidden="1">{"'第２表'!$W$27:$AA$68"}</definedName>
    <definedName name="pps推移" localSheetId="2" hidden="1">{"'第２表'!$W$27:$AA$68"}</definedName>
    <definedName name="pps推移" localSheetId="54" hidden="1">{"'第２表'!$W$27:$AA$68"}</definedName>
    <definedName name="pps推移" localSheetId="23" hidden="1">{"'第２表'!$W$27:$AA$68"}</definedName>
    <definedName name="pps推移" localSheetId="16" hidden="1">{"'第２表'!$W$27:$AA$68"}</definedName>
    <definedName name="pps推移" localSheetId="61" hidden="1">{"'第２表'!$W$27:$AA$68"}</definedName>
    <definedName name="pps推移" localSheetId="36" hidden="1">{"'第２表'!$W$27:$AA$68"}</definedName>
    <definedName name="pps推移" localSheetId="14" hidden="1">{"'第２表'!$W$27:$AA$68"}</definedName>
    <definedName name="pps推移" localSheetId="21" hidden="1">{"'第２表'!$W$27:$AA$68"}</definedName>
    <definedName name="pps推移" localSheetId="37" hidden="1">{"'第２表'!$W$27:$AA$68"}</definedName>
    <definedName name="pps推移" localSheetId="30" hidden="1">{"'第２表'!$W$27:$AA$68"}</definedName>
    <definedName name="pps推移" localSheetId="13" hidden="1">{"'第２表'!$W$27:$AA$68"}</definedName>
    <definedName name="pps推移" localSheetId="26" hidden="1">{"'第２表'!$W$27:$AA$68"}</definedName>
    <definedName name="pps推移" localSheetId="43" hidden="1">{"'第２表'!$W$27:$AA$68"}</definedName>
    <definedName name="pps推移" localSheetId="42" hidden="1">{"'第２表'!$W$27:$AA$68"}</definedName>
    <definedName name="pps推移" localSheetId="10" hidden="1">{"'第２表'!$W$27:$AA$68"}</definedName>
    <definedName name="pps推移" localSheetId="46" hidden="1">{"'第２表'!$W$27:$AA$68"}</definedName>
    <definedName name="pps推移" localSheetId="28" hidden="1">{"'第２表'!$W$27:$AA$68"}</definedName>
    <definedName name="pps推移" localSheetId="31" hidden="1">{"'第２表'!$W$27:$AA$68"}</definedName>
    <definedName name="pps推移" localSheetId="38" hidden="1">{"'第２表'!$W$27:$AA$68"}</definedName>
    <definedName name="pps推移" localSheetId="44" hidden="1">{"'第２表'!$W$27:$AA$68"}</definedName>
    <definedName name="pps推移" localSheetId="57" hidden="1">{"'第２表'!$W$27:$AA$68"}</definedName>
    <definedName name="pps推移" localSheetId="59" hidden="1">{"'第２表'!$W$27:$AA$68"}</definedName>
    <definedName name="pps推移" localSheetId="34" hidden="1">{"'第２表'!$W$27:$AA$68"}</definedName>
    <definedName name="pps推移" localSheetId="33" hidden="1">{"'第２表'!$W$27:$AA$68"}</definedName>
    <definedName name="pps推移" localSheetId="35" hidden="1">{"'第２表'!$W$27:$AA$68"}</definedName>
    <definedName name="pps推移" localSheetId="39" hidden="1">{"'第２表'!$W$27:$AA$68"}</definedName>
    <definedName name="pps推移" localSheetId="15" hidden="1">{"'第２表'!$W$27:$AA$68"}</definedName>
    <definedName name="pps推移" localSheetId="0" hidden="1">{"'第２表'!$W$27:$AA$68"}</definedName>
    <definedName name="pps推移" localSheetId="19" hidden="1">{"'第２表'!$W$27:$AA$68"}</definedName>
    <definedName name="pps推移" localSheetId="22" hidden="1">{"'第２表'!$W$27:$AA$68"}</definedName>
    <definedName name="pps推移" localSheetId="32" hidden="1">{"'第２表'!$W$27:$AA$68"}</definedName>
    <definedName name="pps推移" localSheetId="5" hidden="1">{"'第２表'!$W$27:$AA$68"}</definedName>
    <definedName name="pps推移" localSheetId="48" hidden="1">{"'第２表'!$W$27:$AA$68"}</definedName>
    <definedName name="pps推移" localSheetId="6" hidden="1">{"'第２表'!$W$27:$AA$68"}</definedName>
    <definedName name="pps推移" localSheetId="41" hidden="1">{"'第２表'!$W$27:$AA$68"}</definedName>
    <definedName name="pps推移" localSheetId="51" hidden="1">{"'第２表'!$W$27:$AA$68"}</definedName>
    <definedName name="pps推移" localSheetId="52" hidden="1">{"'第２表'!$W$27:$AA$68"}</definedName>
    <definedName name="pps推移" localSheetId="17" hidden="1">{"'第２表'!$W$27:$AA$68"}</definedName>
    <definedName name="pps推移" localSheetId="20" hidden="1">{"'第２表'!$W$27:$AA$68"}</definedName>
    <definedName name="pps推移" localSheetId="47" hidden="1">{"'第２表'!$W$27:$AA$68"}</definedName>
    <definedName name="pps推移" localSheetId="50" hidden="1">{"'第２表'!$W$27:$AA$68"}</definedName>
    <definedName name="pps推移" localSheetId="49" hidden="1">{"'第２表'!$W$27:$AA$68"}</definedName>
    <definedName name="pps推移" localSheetId="56" hidden="1">{"'第２表'!$W$27:$AA$68"}</definedName>
    <definedName name="pps推移" localSheetId="58" hidden="1">{"'第２表'!$W$27:$AA$68"}</definedName>
    <definedName name="pps推移" localSheetId="53" hidden="1">{"'第２表'!$W$27:$AA$68"}</definedName>
    <definedName name="pps推移" localSheetId="60" hidden="1">{"'第２表'!$W$27:$AA$68"}</definedName>
    <definedName name="pps推移" localSheetId="18" hidden="1">{"'第２表'!$W$27:$AA$68"}</definedName>
    <definedName name="pps推移" hidden="1">{"'第２表'!$W$27:$AA$68"}</definedName>
    <definedName name="_xlnm.Print_Area">#REF!</definedName>
    <definedName name="Print_Title" localSheetId="3">#REF!</definedName>
    <definedName name="Print_Title">#REF!</definedName>
    <definedName name="_xlnm.Print_Titles" localSheetId="24">'30分値の生データ情報'!$1:$1</definedName>
    <definedName name="_xlnm.Print_Titles" localSheetId="9">'30分値取込管理'!$1:$1</definedName>
    <definedName name="_xlnm.Print_Titles" localSheetId="11">ARVEお客さま情報!$1:$1</definedName>
    <definedName name="_xlnm.Print_Titles" localSheetId="29">CNランキングスナップショット!$1:$1</definedName>
    <definedName name="_xlnm.Print_Titles" localSheetId="40">CNレポート情報!$1:$1</definedName>
    <definedName name="_xlnm.Print_Titles" localSheetId="27">CN対策実施申込情報!$1:$1</definedName>
    <definedName name="_xlnm.Print_Titles" localSheetId="12">CO2集計レポート管理情報!$1:$1</definedName>
    <definedName name="_xlnm.Print_Titles" localSheetId="8">EPデータ参照基盤30分値!$1:$1</definedName>
    <definedName name="_xlnm.Print_Titles" localSheetId="7">EPデータ参照基盤契約電力!$1:$1</definedName>
    <definedName name="_xlnm.Print_Titles" localSheetId="1">ER図!$1:$1</definedName>
    <definedName name="_xlnm.Print_Titles" localSheetId="45">'KPI一覧情報　'!$1:$1</definedName>
    <definedName name="_xlnm.Print_Titles" localSheetId="25">Scope3集計情報!$1:$1</definedName>
    <definedName name="_xlnm.Print_Titles" localSheetId="2">'SS2-3-05_テーブル一覧'!$1:$1</definedName>
    <definedName name="_xlnm.Print_Titles" localSheetId="54">エリア情報マスタ!$1:$1</definedName>
    <definedName name="_xlnm.Print_Titles" localSheetId="23">お知らせ!$1:$1</definedName>
    <definedName name="_xlnm.Print_Titles" localSheetId="16">セッション情報!$1:$1</definedName>
    <definedName name="_xlnm.Print_Titles" localSheetId="61">ファイル管理!$1:$1</definedName>
    <definedName name="_xlnm.Print_Titles" localSheetId="36">フォーマット格納情報!$1:$1</definedName>
    <definedName name="_xlnm.Print_Titles" localSheetId="14">ユーザー情報!$1:$1</definedName>
    <definedName name="_xlnm.Print_Titles" localSheetId="21">ユーザー別利用状況!$1:$1</definedName>
    <definedName name="_xlnm.Print_Titles" localSheetId="37">レポート格納情報!$1:$1</definedName>
    <definedName name="_xlnm.Print_Titles" localSheetId="30">'レポート作成要求（出力条件・KPI・積み上げ内訳）'!$1:$1</definedName>
    <definedName name="_xlnm.Print_Titles" localSheetId="13">営業担当引継情報!$1:$1</definedName>
    <definedName name="_xlnm.Print_Titles" localSheetId="26">可視化事業者ヒアリングデータの生データ情報!$1:$1</definedName>
    <definedName name="_xlnm.Print_Titles" localSheetId="43">可視化事業者共通エネルギー格納情報!$1:$1</definedName>
    <definedName name="_xlnm.Print_Titles" localSheetId="42">'可視化事業者受領エネルギーの生データ情報（JFS）'!$1:$1</definedName>
    <definedName name="_xlnm.Print_Titles" localSheetId="10">過去分ARVEお客さま情報!$1:$1</definedName>
    <definedName name="_xlnm.Print_Titles" localSheetId="46">'活動項目小分類（事業者）マスタ'!$1:$1</definedName>
    <definedName name="_xlnm.Print_Titles" localSheetId="28">企業基本情報マスタ!$1:$1</definedName>
    <definedName name="_xlnm.Print_Titles" localSheetId="31">企業詳細情報マスタ!$1:$1</definedName>
    <definedName name="_xlnm.Print_Titles" localSheetId="38">気象データ情報!$1:$1</definedName>
    <definedName name="_xlnm.Print_Titles" localSheetId="44">欠損一覧情報!$1:$1</definedName>
    <definedName name="_xlnm.Print_Titles" localSheetId="57">月別建物エネルギー集計情報!$1:$1</definedName>
    <definedName name="_xlnm.Print_Titles" localSheetId="59">月別法人エネルギー集計情報!$1:$1</definedName>
    <definedName name="_xlnm.Print_Titles" localSheetId="34">建物グループマスタ!$1:$1</definedName>
    <definedName name="_xlnm.Print_Titles" localSheetId="33">建物マスタ!$1:$1</definedName>
    <definedName name="_xlnm.Print_Titles" localSheetId="35">建物情報!$1:$1</definedName>
    <definedName name="_xlnm.Print_Titles" localSheetId="39">公表ベンチマークデータ情報!$1:$1</definedName>
    <definedName name="_xlnm.Print_Titles" localSheetId="15">最終ログイン情報!$1:$1</definedName>
    <definedName name="_xlnm.Print_Titles" localSheetId="55">算定ロジックマスタ!$1:$1</definedName>
    <definedName name="_xlnm.Print_Titles" localSheetId="0">修正履歴!$1:$1</definedName>
    <definedName name="_xlnm.Print_Titles" localSheetId="19">組織権限情報!$1:$1</definedName>
    <definedName name="_xlnm.Print_Titles" localSheetId="22">操作履歴情報!$1:$1</definedName>
    <definedName name="_xlnm.Print_Titles" localSheetId="32">担当者情報マスタ!$1:$1</definedName>
    <definedName name="_xlnm.Print_Titles" localSheetId="5">担当者別電力見える化レポート管理情報!$1:$1</definedName>
    <definedName name="_xlnm.Print_Titles" localSheetId="48">電力会社排出係数マスタ!$1:$1</definedName>
    <definedName name="_xlnm.Print_Titles" localSheetId="62">電力見える化レポートフラグ付けスナップショット!$1:$1</definedName>
    <definedName name="_xlnm.Print_Titles" localSheetId="6">電力見える化レポート管理情報!$1:$1</definedName>
    <definedName name="_xlnm.Print_Titles" localSheetId="41">電力使用状況見える化レポート!$1:$1</definedName>
    <definedName name="_xlnm.Print_Titles" localSheetId="51">都市ガス供給事業者マスタ!$1:$1</definedName>
    <definedName name="_xlnm.Print_Titles" localSheetId="52">都市ガス供給事業者別単位発熱量マスタ!$1:$1</definedName>
    <definedName name="_xlnm.Print_Titles" localSheetId="17">都道府県情報マスタ!$1:$1</definedName>
    <definedName name="_xlnm.Print_Titles" localSheetId="20">同意書取得経路情報!$1:$1</definedName>
    <definedName name="_xlnm.Print_Titles" localSheetId="47">日本標準産業分類マスタ!$1:$1</definedName>
    <definedName name="_xlnm.Print_Titles" localSheetId="50">熱供給事業者メニュー別マスタ!$1:$1</definedName>
    <definedName name="_xlnm.Print_Titles" localSheetId="49">熱供給事業者基礎排出係数マスタ!$1:$1</definedName>
    <definedName name="_xlnm.Print_Titles" localSheetId="56">年度別建物エネルギー集計情報!$1:$1</definedName>
    <definedName name="_xlnm.Print_Titles" localSheetId="58">年度別法人エネルギー集計情報!$1:$1</definedName>
    <definedName name="_xlnm.Print_Titles" localSheetId="53">非化石証書定数マスタ!$1:$1</definedName>
    <definedName name="_xlnm.Print_Titles" localSheetId="60">法人コード情報マスタ!$1:$1</definedName>
    <definedName name="_xlnm.Print_Titles" localSheetId="18">利用者組織情報!$1:$1</definedName>
    <definedName name="_xlnm.Print_Titles" hidden="1">'[6]7.1'!#REF!</definedName>
    <definedName name="wrn.Master._.Status." localSheetId="24" hidden="1">{"Master Status",#N/A,FALSE,"Master"}</definedName>
    <definedName name="wrn.Master._.Status." localSheetId="9" hidden="1">{"Master Status",#N/A,FALSE,"Master"}</definedName>
    <definedName name="wrn.Master._.Status." localSheetId="11" hidden="1">{"Master Status",#N/A,FALSE,"Master"}</definedName>
    <definedName name="wrn.Master._.Status." localSheetId="29" hidden="1">{"Master Status",#N/A,FALSE,"Master"}</definedName>
    <definedName name="wrn.Master._.Status." localSheetId="40" hidden="1">{"Master Status",#N/A,FALSE,"Master"}</definedName>
    <definedName name="wrn.Master._.Status." localSheetId="27" hidden="1">{"Master Status",#N/A,FALSE,"Master"}</definedName>
    <definedName name="wrn.Master._.Status." localSheetId="12" hidden="1">{"Master Status",#N/A,FALSE,"Master"}</definedName>
    <definedName name="wrn.Master._.Status." localSheetId="8" hidden="1">{"Master Status",#N/A,FALSE,"Master"}</definedName>
    <definedName name="wrn.Master._.Status." localSheetId="7" hidden="1">{"Master Status",#N/A,FALSE,"Master"}</definedName>
    <definedName name="wrn.Master._.Status." localSheetId="45" hidden="1">{"Master Status",#N/A,FALSE,"Master"}</definedName>
    <definedName name="wrn.Master._.Status." localSheetId="25" hidden="1">{"Master Status",#N/A,FALSE,"Master"}</definedName>
    <definedName name="wrn.Master._.Status." localSheetId="3" hidden="1">{"Master Status",#N/A,FALSE,"Master"}</definedName>
    <definedName name="wrn.Master._.Status." localSheetId="2" hidden="1">{"Master Status",#N/A,FALSE,"Master"}</definedName>
    <definedName name="wrn.Master._.Status." localSheetId="54" hidden="1">{"Master Status",#N/A,FALSE,"Master"}</definedName>
    <definedName name="wrn.Master._.Status." localSheetId="23" hidden="1">{"Master Status",#N/A,FALSE,"Master"}</definedName>
    <definedName name="wrn.Master._.Status." localSheetId="16" hidden="1">{"Master Status",#N/A,FALSE,"Master"}</definedName>
    <definedName name="wrn.Master._.Status." localSheetId="61" hidden="1">{"Master Status",#N/A,FALSE,"Master"}</definedName>
    <definedName name="wrn.Master._.Status." localSheetId="36" hidden="1">{"Master Status",#N/A,FALSE,"Master"}</definedName>
    <definedName name="wrn.Master._.Status." localSheetId="14" hidden="1">{"Master Status",#N/A,FALSE,"Master"}</definedName>
    <definedName name="wrn.Master._.Status." localSheetId="21" hidden="1">{"Master Status",#N/A,FALSE,"Master"}</definedName>
    <definedName name="wrn.Master._.Status." localSheetId="37" hidden="1">{"Master Status",#N/A,FALSE,"Master"}</definedName>
    <definedName name="wrn.Master._.Status." localSheetId="30" hidden="1">{"Master Status",#N/A,FALSE,"Master"}</definedName>
    <definedName name="wrn.Master._.Status." localSheetId="13" hidden="1">{"Master Status",#N/A,FALSE,"Master"}</definedName>
    <definedName name="wrn.Master._.Status." localSheetId="26" hidden="1">{"Master Status",#N/A,FALSE,"Master"}</definedName>
    <definedName name="wrn.Master._.Status." localSheetId="43" hidden="1">{"Master Status",#N/A,FALSE,"Master"}</definedName>
    <definedName name="wrn.Master._.Status." localSheetId="42" hidden="1">{"Master Status",#N/A,FALSE,"Master"}</definedName>
    <definedName name="wrn.Master._.Status." localSheetId="10" hidden="1">{"Master Status",#N/A,FALSE,"Master"}</definedName>
    <definedName name="wrn.Master._.Status." localSheetId="46" hidden="1">{"Master Status",#N/A,FALSE,"Master"}</definedName>
    <definedName name="wrn.Master._.Status." localSheetId="28" hidden="1">{"Master Status",#N/A,FALSE,"Master"}</definedName>
    <definedName name="wrn.Master._.Status." localSheetId="31" hidden="1">{"Master Status",#N/A,FALSE,"Master"}</definedName>
    <definedName name="wrn.Master._.Status." localSheetId="38" hidden="1">{"Master Status",#N/A,FALSE,"Master"}</definedName>
    <definedName name="wrn.Master._.Status." localSheetId="44" hidden="1">{"Master Status",#N/A,FALSE,"Master"}</definedName>
    <definedName name="wrn.Master._.Status." localSheetId="57" hidden="1">{"Master Status",#N/A,FALSE,"Master"}</definedName>
    <definedName name="wrn.Master._.Status." localSheetId="59" hidden="1">{"Master Status",#N/A,FALSE,"Master"}</definedName>
    <definedName name="wrn.Master._.Status." localSheetId="34" hidden="1">{"Master Status",#N/A,FALSE,"Master"}</definedName>
    <definedName name="wrn.Master._.Status." localSheetId="33" hidden="1">{"Master Status",#N/A,FALSE,"Master"}</definedName>
    <definedName name="wrn.Master._.Status." localSheetId="35" hidden="1">{"Master Status",#N/A,FALSE,"Master"}</definedName>
    <definedName name="wrn.Master._.Status." localSheetId="39" hidden="1">{"Master Status",#N/A,FALSE,"Master"}</definedName>
    <definedName name="wrn.Master._.Status." localSheetId="15" hidden="1">{"Master Status",#N/A,FALSE,"Master"}</definedName>
    <definedName name="wrn.Master._.Status." localSheetId="0" hidden="1">{"Master Status",#N/A,FALSE,"Master"}</definedName>
    <definedName name="wrn.Master._.Status." localSheetId="19" hidden="1">{"Master Status",#N/A,FALSE,"Master"}</definedName>
    <definedName name="wrn.Master._.Status." localSheetId="22" hidden="1">{"Master Status",#N/A,FALSE,"Master"}</definedName>
    <definedName name="wrn.Master._.Status." localSheetId="32" hidden="1">{"Master Status",#N/A,FALSE,"Master"}</definedName>
    <definedName name="wrn.Master._.Status." localSheetId="5" hidden="1">{"Master Status",#N/A,FALSE,"Master"}</definedName>
    <definedName name="wrn.Master._.Status." localSheetId="48" hidden="1">{"Master Status",#N/A,FALSE,"Master"}</definedName>
    <definedName name="wrn.Master._.Status." localSheetId="6" hidden="1">{"Master Status",#N/A,FALSE,"Master"}</definedName>
    <definedName name="wrn.Master._.Status." localSheetId="41" hidden="1">{"Master Status",#N/A,FALSE,"Master"}</definedName>
    <definedName name="wrn.Master._.Status." localSheetId="51" hidden="1">{"Master Status",#N/A,FALSE,"Master"}</definedName>
    <definedName name="wrn.Master._.Status." localSheetId="52" hidden="1">{"Master Status",#N/A,FALSE,"Master"}</definedName>
    <definedName name="wrn.Master._.Status." localSheetId="17" hidden="1">{"Master Status",#N/A,FALSE,"Master"}</definedName>
    <definedName name="wrn.Master._.Status." localSheetId="20" hidden="1">{"Master Status",#N/A,FALSE,"Master"}</definedName>
    <definedName name="wrn.Master._.Status." localSheetId="47" hidden="1">{"Master Status",#N/A,FALSE,"Master"}</definedName>
    <definedName name="wrn.Master._.Status." localSheetId="50" hidden="1">{"Master Status",#N/A,FALSE,"Master"}</definedName>
    <definedName name="wrn.Master._.Status." localSheetId="49" hidden="1">{"Master Status",#N/A,FALSE,"Master"}</definedName>
    <definedName name="wrn.Master._.Status." localSheetId="56" hidden="1">{"Master Status",#N/A,FALSE,"Master"}</definedName>
    <definedName name="wrn.Master._.Status." localSheetId="58" hidden="1">{"Master Status",#N/A,FALSE,"Master"}</definedName>
    <definedName name="wrn.Master._.Status." localSheetId="53" hidden="1">{"Master Status",#N/A,FALSE,"Master"}</definedName>
    <definedName name="wrn.Master._.Status." localSheetId="60" hidden="1">{"Master Status",#N/A,FALSE,"Master"}</definedName>
    <definedName name="wrn.Master._.Status." localSheetId="18" hidden="1">{"Master Status",#N/A,FALSE,"Master"}</definedName>
    <definedName name="wrn.Master._.Status." hidden="1">{"Master Status",#N/A,FALSE,"Master"}</definedName>
    <definedName name="wrn.Test3." localSheetId="24" hidden="1">{#N/A,#N/A,FALSE,"Master";"test3",#N/A,FALSE,"Master"}</definedName>
    <definedName name="wrn.Test3." localSheetId="9" hidden="1">{#N/A,#N/A,FALSE,"Master";"test3",#N/A,FALSE,"Master"}</definedName>
    <definedName name="wrn.Test3." localSheetId="11" hidden="1">{#N/A,#N/A,FALSE,"Master";"test3",#N/A,FALSE,"Master"}</definedName>
    <definedName name="wrn.Test3." localSheetId="29" hidden="1">{#N/A,#N/A,FALSE,"Master";"test3",#N/A,FALSE,"Master"}</definedName>
    <definedName name="wrn.Test3." localSheetId="40" hidden="1">{#N/A,#N/A,FALSE,"Master";"test3",#N/A,FALSE,"Master"}</definedName>
    <definedName name="wrn.Test3." localSheetId="27" hidden="1">{#N/A,#N/A,FALSE,"Master";"test3",#N/A,FALSE,"Master"}</definedName>
    <definedName name="wrn.Test3." localSheetId="12" hidden="1">{#N/A,#N/A,FALSE,"Master";"test3",#N/A,FALSE,"Master"}</definedName>
    <definedName name="wrn.Test3." localSheetId="8" hidden="1">{#N/A,#N/A,FALSE,"Master";"test3",#N/A,FALSE,"Master"}</definedName>
    <definedName name="wrn.Test3." localSheetId="7" hidden="1">{#N/A,#N/A,FALSE,"Master";"test3",#N/A,FALSE,"Master"}</definedName>
    <definedName name="wrn.Test3." localSheetId="45" hidden="1">{#N/A,#N/A,FALSE,"Master";"test3",#N/A,FALSE,"Master"}</definedName>
    <definedName name="wrn.Test3." localSheetId="25" hidden="1">{#N/A,#N/A,FALSE,"Master";"test3",#N/A,FALSE,"Master"}</definedName>
    <definedName name="wrn.Test3." localSheetId="3" hidden="1">{#N/A,#N/A,FALSE,"Master";"test3",#N/A,FALSE,"Master"}</definedName>
    <definedName name="wrn.Test3." localSheetId="2" hidden="1">{#N/A,#N/A,FALSE,"Master";"test3",#N/A,FALSE,"Master"}</definedName>
    <definedName name="wrn.Test3." localSheetId="54" hidden="1">{#N/A,#N/A,FALSE,"Master";"test3",#N/A,FALSE,"Master"}</definedName>
    <definedName name="wrn.Test3." localSheetId="23" hidden="1">{#N/A,#N/A,FALSE,"Master";"test3",#N/A,FALSE,"Master"}</definedName>
    <definedName name="wrn.Test3." localSheetId="16" hidden="1">{#N/A,#N/A,FALSE,"Master";"test3",#N/A,FALSE,"Master"}</definedName>
    <definedName name="wrn.Test3." localSheetId="61" hidden="1">{#N/A,#N/A,FALSE,"Master";"test3",#N/A,FALSE,"Master"}</definedName>
    <definedName name="wrn.Test3." localSheetId="36" hidden="1">{#N/A,#N/A,FALSE,"Master";"test3",#N/A,FALSE,"Master"}</definedName>
    <definedName name="wrn.Test3." localSheetId="14" hidden="1">{#N/A,#N/A,FALSE,"Master";"test3",#N/A,FALSE,"Master"}</definedName>
    <definedName name="wrn.Test3." localSheetId="21" hidden="1">{#N/A,#N/A,FALSE,"Master";"test3",#N/A,FALSE,"Master"}</definedName>
    <definedName name="wrn.Test3." localSheetId="37" hidden="1">{#N/A,#N/A,FALSE,"Master";"test3",#N/A,FALSE,"Master"}</definedName>
    <definedName name="wrn.Test3." localSheetId="30" hidden="1">{#N/A,#N/A,FALSE,"Master";"test3",#N/A,FALSE,"Master"}</definedName>
    <definedName name="wrn.Test3." localSheetId="13" hidden="1">{#N/A,#N/A,FALSE,"Master";"test3",#N/A,FALSE,"Master"}</definedName>
    <definedName name="wrn.Test3." localSheetId="26" hidden="1">{#N/A,#N/A,FALSE,"Master";"test3",#N/A,FALSE,"Master"}</definedName>
    <definedName name="wrn.Test3." localSheetId="43" hidden="1">{#N/A,#N/A,FALSE,"Master";"test3",#N/A,FALSE,"Master"}</definedName>
    <definedName name="wrn.Test3." localSheetId="42" hidden="1">{#N/A,#N/A,FALSE,"Master";"test3",#N/A,FALSE,"Master"}</definedName>
    <definedName name="wrn.Test3." localSheetId="10" hidden="1">{#N/A,#N/A,FALSE,"Master";"test3",#N/A,FALSE,"Master"}</definedName>
    <definedName name="wrn.Test3." localSheetId="46" hidden="1">{#N/A,#N/A,FALSE,"Master";"test3",#N/A,FALSE,"Master"}</definedName>
    <definedName name="wrn.Test3." localSheetId="28" hidden="1">{#N/A,#N/A,FALSE,"Master";"test3",#N/A,FALSE,"Master"}</definedName>
    <definedName name="wrn.Test3." localSheetId="31" hidden="1">{#N/A,#N/A,FALSE,"Master";"test3",#N/A,FALSE,"Master"}</definedName>
    <definedName name="wrn.Test3." localSheetId="38" hidden="1">{#N/A,#N/A,FALSE,"Master";"test3",#N/A,FALSE,"Master"}</definedName>
    <definedName name="wrn.Test3." localSheetId="44" hidden="1">{#N/A,#N/A,FALSE,"Master";"test3",#N/A,FALSE,"Master"}</definedName>
    <definedName name="wrn.Test3." localSheetId="57" hidden="1">{#N/A,#N/A,FALSE,"Master";"test3",#N/A,FALSE,"Master"}</definedName>
    <definedName name="wrn.Test3." localSheetId="59" hidden="1">{#N/A,#N/A,FALSE,"Master";"test3",#N/A,FALSE,"Master"}</definedName>
    <definedName name="wrn.Test3." localSheetId="34" hidden="1">{#N/A,#N/A,FALSE,"Master";"test3",#N/A,FALSE,"Master"}</definedName>
    <definedName name="wrn.Test3." localSheetId="33" hidden="1">{#N/A,#N/A,FALSE,"Master";"test3",#N/A,FALSE,"Master"}</definedName>
    <definedName name="wrn.Test3." localSheetId="35" hidden="1">{#N/A,#N/A,FALSE,"Master";"test3",#N/A,FALSE,"Master"}</definedName>
    <definedName name="wrn.Test3." localSheetId="39" hidden="1">{#N/A,#N/A,FALSE,"Master";"test3",#N/A,FALSE,"Master"}</definedName>
    <definedName name="wrn.Test3." localSheetId="15" hidden="1">{#N/A,#N/A,FALSE,"Master";"test3",#N/A,FALSE,"Master"}</definedName>
    <definedName name="wrn.Test3." localSheetId="0" hidden="1">{#N/A,#N/A,FALSE,"Master";"test3",#N/A,FALSE,"Master"}</definedName>
    <definedName name="wrn.Test3." localSheetId="19" hidden="1">{#N/A,#N/A,FALSE,"Master";"test3",#N/A,FALSE,"Master"}</definedName>
    <definedName name="wrn.Test3." localSheetId="22" hidden="1">{#N/A,#N/A,FALSE,"Master";"test3",#N/A,FALSE,"Master"}</definedName>
    <definedName name="wrn.Test3." localSheetId="32" hidden="1">{#N/A,#N/A,FALSE,"Master";"test3",#N/A,FALSE,"Master"}</definedName>
    <definedName name="wrn.Test3." localSheetId="5" hidden="1">{#N/A,#N/A,FALSE,"Master";"test3",#N/A,FALSE,"Master"}</definedName>
    <definedName name="wrn.Test3." localSheetId="48" hidden="1">{#N/A,#N/A,FALSE,"Master";"test3",#N/A,FALSE,"Master"}</definedName>
    <definedName name="wrn.Test3." localSheetId="6" hidden="1">{#N/A,#N/A,FALSE,"Master";"test3",#N/A,FALSE,"Master"}</definedName>
    <definedName name="wrn.Test3." localSheetId="41" hidden="1">{#N/A,#N/A,FALSE,"Master";"test3",#N/A,FALSE,"Master"}</definedName>
    <definedName name="wrn.Test3." localSheetId="51" hidden="1">{#N/A,#N/A,FALSE,"Master";"test3",#N/A,FALSE,"Master"}</definedName>
    <definedName name="wrn.Test3." localSheetId="52" hidden="1">{#N/A,#N/A,FALSE,"Master";"test3",#N/A,FALSE,"Master"}</definedName>
    <definedName name="wrn.Test3." localSheetId="17" hidden="1">{#N/A,#N/A,FALSE,"Master";"test3",#N/A,FALSE,"Master"}</definedName>
    <definedName name="wrn.Test3." localSheetId="20" hidden="1">{#N/A,#N/A,FALSE,"Master";"test3",#N/A,FALSE,"Master"}</definedName>
    <definedName name="wrn.Test3." localSheetId="47" hidden="1">{#N/A,#N/A,FALSE,"Master";"test3",#N/A,FALSE,"Master"}</definedName>
    <definedName name="wrn.Test3." localSheetId="50" hidden="1">{#N/A,#N/A,FALSE,"Master";"test3",#N/A,FALSE,"Master"}</definedName>
    <definedName name="wrn.Test3." localSheetId="49" hidden="1">{#N/A,#N/A,FALSE,"Master";"test3",#N/A,FALSE,"Master"}</definedName>
    <definedName name="wrn.Test3." localSheetId="56" hidden="1">{#N/A,#N/A,FALSE,"Master";"test3",#N/A,FALSE,"Master"}</definedName>
    <definedName name="wrn.Test3." localSheetId="58" hidden="1">{#N/A,#N/A,FALSE,"Master";"test3",#N/A,FALSE,"Master"}</definedName>
    <definedName name="wrn.Test3." localSheetId="53" hidden="1">{#N/A,#N/A,FALSE,"Master";"test3",#N/A,FALSE,"Master"}</definedName>
    <definedName name="wrn.Test3." localSheetId="60" hidden="1">{#N/A,#N/A,FALSE,"Master";"test3",#N/A,FALSE,"Master"}</definedName>
    <definedName name="wrn.Test3." localSheetId="18" hidden="1">{#N/A,#N/A,FALSE,"Master";"test3",#N/A,FALSE,"Master"}</definedName>
    <definedName name="wrn.Test3." hidden="1">{#N/A,#N/A,FALSE,"Master";"test3",#N/A,FALSE,"Master"}</definedName>
    <definedName name="wrn.test4." localSheetId="24" hidden="1">{"test4 hide",#N/A,FALSE,"Master"}</definedName>
    <definedName name="wrn.test4." localSheetId="9" hidden="1">{"test4 hide",#N/A,FALSE,"Master"}</definedName>
    <definedName name="wrn.test4." localSheetId="11" hidden="1">{"test4 hide",#N/A,FALSE,"Master"}</definedName>
    <definedName name="wrn.test4." localSheetId="29" hidden="1">{"test4 hide",#N/A,FALSE,"Master"}</definedName>
    <definedName name="wrn.test4." localSheetId="40" hidden="1">{"test4 hide",#N/A,FALSE,"Master"}</definedName>
    <definedName name="wrn.test4." localSheetId="27" hidden="1">{"test4 hide",#N/A,FALSE,"Master"}</definedName>
    <definedName name="wrn.test4." localSheetId="12" hidden="1">{"test4 hide",#N/A,FALSE,"Master"}</definedName>
    <definedName name="wrn.test4." localSheetId="8" hidden="1">{"test4 hide",#N/A,FALSE,"Master"}</definedName>
    <definedName name="wrn.test4." localSheetId="7" hidden="1">{"test4 hide",#N/A,FALSE,"Master"}</definedName>
    <definedName name="wrn.test4." localSheetId="45" hidden="1">{"test4 hide",#N/A,FALSE,"Master"}</definedName>
    <definedName name="wrn.test4." localSheetId="25" hidden="1">{"test4 hide",#N/A,FALSE,"Master"}</definedName>
    <definedName name="wrn.test4." localSheetId="3" hidden="1">{"test4 hide",#N/A,FALSE,"Master"}</definedName>
    <definedName name="wrn.test4." localSheetId="2" hidden="1">{"test4 hide",#N/A,FALSE,"Master"}</definedName>
    <definedName name="wrn.test4." localSheetId="54" hidden="1">{"test4 hide",#N/A,FALSE,"Master"}</definedName>
    <definedName name="wrn.test4." localSheetId="23" hidden="1">{"test4 hide",#N/A,FALSE,"Master"}</definedName>
    <definedName name="wrn.test4." localSheetId="16" hidden="1">{"test4 hide",#N/A,FALSE,"Master"}</definedName>
    <definedName name="wrn.test4." localSheetId="61" hidden="1">{"test4 hide",#N/A,FALSE,"Master"}</definedName>
    <definedName name="wrn.test4." localSheetId="36" hidden="1">{"test4 hide",#N/A,FALSE,"Master"}</definedName>
    <definedName name="wrn.test4." localSheetId="14" hidden="1">{"test4 hide",#N/A,FALSE,"Master"}</definedName>
    <definedName name="wrn.test4." localSheetId="21" hidden="1">{"test4 hide",#N/A,FALSE,"Master"}</definedName>
    <definedName name="wrn.test4." localSheetId="37" hidden="1">{"test4 hide",#N/A,FALSE,"Master"}</definedName>
    <definedName name="wrn.test4." localSheetId="30" hidden="1">{"test4 hide",#N/A,FALSE,"Master"}</definedName>
    <definedName name="wrn.test4." localSheetId="13" hidden="1">{"test4 hide",#N/A,FALSE,"Master"}</definedName>
    <definedName name="wrn.test4." localSheetId="26" hidden="1">{"test4 hide",#N/A,FALSE,"Master"}</definedName>
    <definedName name="wrn.test4." localSheetId="43" hidden="1">{"test4 hide",#N/A,FALSE,"Master"}</definedName>
    <definedName name="wrn.test4." localSheetId="42" hidden="1">{"test4 hide",#N/A,FALSE,"Master"}</definedName>
    <definedName name="wrn.test4." localSheetId="10" hidden="1">{"test4 hide",#N/A,FALSE,"Master"}</definedName>
    <definedName name="wrn.test4." localSheetId="46" hidden="1">{"test4 hide",#N/A,FALSE,"Master"}</definedName>
    <definedName name="wrn.test4." localSheetId="28" hidden="1">{"test4 hide",#N/A,FALSE,"Master"}</definedName>
    <definedName name="wrn.test4." localSheetId="31" hidden="1">{"test4 hide",#N/A,FALSE,"Master"}</definedName>
    <definedName name="wrn.test4." localSheetId="38" hidden="1">{"test4 hide",#N/A,FALSE,"Master"}</definedName>
    <definedName name="wrn.test4." localSheetId="44" hidden="1">{"test4 hide",#N/A,FALSE,"Master"}</definedName>
    <definedName name="wrn.test4." localSheetId="57" hidden="1">{"test4 hide",#N/A,FALSE,"Master"}</definedName>
    <definedName name="wrn.test4." localSheetId="59" hidden="1">{"test4 hide",#N/A,FALSE,"Master"}</definedName>
    <definedName name="wrn.test4." localSheetId="34" hidden="1">{"test4 hide",#N/A,FALSE,"Master"}</definedName>
    <definedName name="wrn.test4." localSheetId="33" hidden="1">{"test4 hide",#N/A,FALSE,"Master"}</definedName>
    <definedName name="wrn.test4." localSheetId="35" hidden="1">{"test4 hide",#N/A,FALSE,"Master"}</definedName>
    <definedName name="wrn.test4." localSheetId="39" hidden="1">{"test4 hide",#N/A,FALSE,"Master"}</definedName>
    <definedName name="wrn.test4." localSheetId="15" hidden="1">{"test4 hide",#N/A,FALSE,"Master"}</definedName>
    <definedName name="wrn.test4." localSheetId="0" hidden="1">{"test4 hide",#N/A,FALSE,"Master"}</definedName>
    <definedName name="wrn.test4." localSheetId="19" hidden="1">{"test4 hide",#N/A,FALSE,"Master"}</definedName>
    <definedName name="wrn.test4." localSheetId="22" hidden="1">{"test4 hide",#N/A,FALSE,"Master"}</definedName>
    <definedName name="wrn.test4." localSheetId="32" hidden="1">{"test4 hide",#N/A,FALSE,"Master"}</definedName>
    <definedName name="wrn.test4." localSheetId="5" hidden="1">{"test4 hide",#N/A,FALSE,"Master"}</definedName>
    <definedName name="wrn.test4." localSheetId="48" hidden="1">{"test4 hide",#N/A,FALSE,"Master"}</definedName>
    <definedName name="wrn.test4." localSheetId="6" hidden="1">{"test4 hide",#N/A,FALSE,"Master"}</definedName>
    <definedName name="wrn.test4." localSheetId="41" hidden="1">{"test4 hide",#N/A,FALSE,"Master"}</definedName>
    <definedName name="wrn.test4." localSheetId="51" hidden="1">{"test4 hide",#N/A,FALSE,"Master"}</definedName>
    <definedName name="wrn.test4." localSheetId="52" hidden="1">{"test4 hide",#N/A,FALSE,"Master"}</definedName>
    <definedName name="wrn.test4." localSheetId="17" hidden="1">{"test4 hide",#N/A,FALSE,"Master"}</definedName>
    <definedName name="wrn.test4." localSheetId="20" hidden="1">{"test4 hide",#N/A,FALSE,"Master"}</definedName>
    <definedName name="wrn.test4." localSheetId="47" hidden="1">{"test4 hide",#N/A,FALSE,"Master"}</definedName>
    <definedName name="wrn.test4." localSheetId="50" hidden="1">{"test4 hide",#N/A,FALSE,"Master"}</definedName>
    <definedName name="wrn.test4." localSheetId="49" hidden="1">{"test4 hide",#N/A,FALSE,"Master"}</definedName>
    <definedName name="wrn.test4." localSheetId="56" hidden="1">{"test4 hide",#N/A,FALSE,"Master"}</definedName>
    <definedName name="wrn.test4." localSheetId="58" hidden="1">{"test4 hide",#N/A,FALSE,"Master"}</definedName>
    <definedName name="wrn.test4." localSheetId="53" hidden="1">{"test4 hide",#N/A,FALSE,"Master"}</definedName>
    <definedName name="wrn.test4." localSheetId="60" hidden="1">{"test4 hide",#N/A,FALSE,"Master"}</definedName>
    <definedName name="wrn.test4." localSheetId="18" hidden="1">{"test4 hide",#N/A,FALSE,"Master"}</definedName>
    <definedName name="wrn.test4." hidden="1">{"test4 hide",#N/A,FALSE,"Master"}</definedName>
    <definedName name="ああ" localSheetId="24" hidden="1">{"Master Status",#N/A,FALSE,"Master"}</definedName>
    <definedName name="ああ" localSheetId="9" hidden="1">{"Master Status",#N/A,FALSE,"Master"}</definedName>
    <definedName name="ああ" localSheetId="11" hidden="1">{"Master Status",#N/A,FALSE,"Master"}</definedName>
    <definedName name="ああ" localSheetId="29" hidden="1">{"Master Status",#N/A,FALSE,"Master"}</definedName>
    <definedName name="ああ" localSheetId="40" hidden="1">{"Master Status",#N/A,FALSE,"Master"}</definedName>
    <definedName name="ああ" localSheetId="27" hidden="1">{"Master Status",#N/A,FALSE,"Master"}</definedName>
    <definedName name="ああ" localSheetId="12" hidden="1">{"Master Status",#N/A,FALSE,"Master"}</definedName>
    <definedName name="ああ" localSheetId="8" hidden="1">{"Master Status",#N/A,FALSE,"Master"}</definedName>
    <definedName name="ああ" localSheetId="7" hidden="1">{"Master Status",#N/A,FALSE,"Master"}</definedName>
    <definedName name="ああ" localSheetId="45" hidden="1">{"Master Status",#N/A,FALSE,"Master"}</definedName>
    <definedName name="ああ" localSheetId="25" hidden="1">{"Master Status",#N/A,FALSE,"Master"}</definedName>
    <definedName name="ああ" localSheetId="3" hidden="1">{"Master Status",#N/A,FALSE,"Master"}</definedName>
    <definedName name="ああ" localSheetId="2" hidden="1">{"Master Status",#N/A,FALSE,"Master"}</definedName>
    <definedName name="ああ" localSheetId="54" hidden="1">{"Master Status",#N/A,FALSE,"Master"}</definedName>
    <definedName name="ああ" localSheetId="23" hidden="1">{"Master Status",#N/A,FALSE,"Master"}</definedName>
    <definedName name="ああ" localSheetId="16" hidden="1">{"Master Status",#N/A,FALSE,"Master"}</definedName>
    <definedName name="ああ" localSheetId="61" hidden="1">{"Master Status",#N/A,FALSE,"Master"}</definedName>
    <definedName name="ああ" localSheetId="36" hidden="1">{"Master Status",#N/A,FALSE,"Master"}</definedName>
    <definedName name="ああ" localSheetId="14" hidden="1">{"Master Status",#N/A,FALSE,"Master"}</definedName>
    <definedName name="ああ" localSheetId="21" hidden="1">{"Master Status",#N/A,FALSE,"Master"}</definedName>
    <definedName name="ああ" localSheetId="37" hidden="1">{"Master Status",#N/A,FALSE,"Master"}</definedName>
    <definedName name="ああ" localSheetId="30" hidden="1">{"Master Status",#N/A,FALSE,"Master"}</definedName>
    <definedName name="ああ" localSheetId="13" hidden="1">{"Master Status",#N/A,FALSE,"Master"}</definedName>
    <definedName name="ああ" localSheetId="26" hidden="1">{"Master Status",#N/A,FALSE,"Master"}</definedName>
    <definedName name="ああ" localSheetId="43" hidden="1">{"Master Status",#N/A,FALSE,"Master"}</definedName>
    <definedName name="ああ" localSheetId="42" hidden="1">{"Master Status",#N/A,FALSE,"Master"}</definedName>
    <definedName name="ああ" localSheetId="10" hidden="1">{"Master Status",#N/A,FALSE,"Master"}</definedName>
    <definedName name="ああ" localSheetId="46" hidden="1">{"Master Status",#N/A,FALSE,"Master"}</definedName>
    <definedName name="ああ" localSheetId="28" hidden="1">{"Master Status",#N/A,FALSE,"Master"}</definedName>
    <definedName name="ああ" localSheetId="31" hidden="1">{"Master Status",#N/A,FALSE,"Master"}</definedName>
    <definedName name="ああ" localSheetId="38" hidden="1">{"Master Status",#N/A,FALSE,"Master"}</definedName>
    <definedName name="ああ" localSheetId="44" hidden="1">{"Master Status",#N/A,FALSE,"Master"}</definedName>
    <definedName name="ああ" localSheetId="57" hidden="1">{"Master Status",#N/A,FALSE,"Master"}</definedName>
    <definedName name="ああ" localSheetId="59" hidden="1">{"Master Status",#N/A,FALSE,"Master"}</definedName>
    <definedName name="ああ" localSheetId="34" hidden="1">{"Master Status",#N/A,FALSE,"Master"}</definedName>
    <definedName name="ああ" localSheetId="33" hidden="1">{"Master Status",#N/A,FALSE,"Master"}</definedName>
    <definedName name="ああ" localSheetId="35" hidden="1">{"Master Status",#N/A,FALSE,"Master"}</definedName>
    <definedName name="ああ" localSheetId="39" hidden="1">{"Master Status",#N/A,FALSE,"Master"}</definedName>
    <definedName name="ああ" localSheetId="15" hidden="1">{"Master Status",#N/A,FALSE,"Master"}</definedName>
    <definedName name="ああ" localSheetId="0" hidden="1">{"Master Status",#N/A,FALSE,"Master"}</definedName>
    <definedName name="ああ" localSheetId="19" hidden="1">{"Master Status",#N/A,FALSE,"Master"}</definedName>
    <definedName name="ああ" localSheetId="22" hidden="1">{"Master Status",#N/A,FALSE,"Master"}</definedName>
    <definedName name="ああ" localSheetId="32" hidden="1">{"Master Status",#N/A,FALSE,"Master"}</definedName>
    <definedName name="ああ" localSheetId="5" hidden="1">{"Master Status",#N/A,FALSE,"Master"}</definedName>
    <definedName name="ああ" localSheetId="48" hidden="1">{"Master Status",#N/A,FALSE,"Master"}</definedName>
    <definedName name="ああ" localSheetId="6" hidden="1">{"Master Status",#N/A,FALSE,"Master"}</definedName>
    <definedName name="ああ" localSheetId="41" hidden="1">{"Master Status",#N/A,FALSE,"Master"}</definedName>
    <definedName name="ああ" localSheetId="51" hidden="1">{"Master Status",#N/A,FALSE,"Master"}</definedName>
    <definedName name="ああ" localSheetId="52" hidden="1">{"Master Status",#N/A,FALSE,"Master"}</definedName>
    <definedName name="ああ" localSheetId="17" hidden="1">{"Master Status",#N/A,FALSE,"Master"}</definedName>
    <definedName name="ああ" localSheetId="20" hidden="1">{"Master Status",#N/A,FALSE,"Master"}</definedName>
    <definedName name="ああ" localSheetId="47" hidden="1">{"Master Status",#N/A,FALSE,"Master"}</definedName>
    <definedName name="ああ" localSheetId="50" hidden="1">{"Master Status",#N/A,FALSE,"Master"}</definedName>
    <definedName name="ああ" localSheetId="49" hidden="1">{"Master Status",#N/A,FALSE,"Master"}</definedName>
    <definedName name="ああ" localSheetId="56" hidden="1">{"Master Status",#N/A,FALSE,"Master"}</definedName>
    <definedName name="ああ" localSheetId="58" hidden="1">{"Master Status",#N/A,FALSE,"Master"}</definedName>
    <definedName name="ああ" localSheetId="53" hidden="1">{"Master Status",#N/A,FALSE,"Master"}</definedName>
    <definedName name="ああ" localSheetId="60" hidden="1">{"Master Status",#N/A,FALSE,"Master"}</definedName>
    <definedName name="ああ" localSheetId="18" hidden="1">{"Master Status",#N/A,FALSE,"Master"}</definedName>
    <definedName name="ああ" hidden="1">{"Master Status",#N/A,FALSE,"Master"}</definedName>
    <definedName name="その他の燃料単位">[7]係数!$G$69:$G$73</definedName>
    <definedName name="その他の燃料名称">[7]係数!$G$78:$G$81</definedName>
    <definedName name="換算係数_数値3">#REF!</definedName>
    <definedName name="係数">[7]係数!$D$12:$H$43</definedName>
    <definedName name="元号">[7]係数!$G$64</definedName>
    <definedName name="最大積載量">#REF!</definedName>
    <definedName name="指定区分の変更有無">[7]係数!$G$88:$G$89</definedName>
    <definedName name="識別エラー1">[1]付表1!$AH$5</definedName>
    <definedName name="識別エラー2">[1]付表2!$AM$6</definedName>
    <definedName name="識別エラー3">#REF!</definedName>
    <definedName name="積載率">#REF!</definedName>
    <definedName name="積載率ワーニング">#REF!</definedName>
    <definedName name="中分類A" localSheetId="24">#REF!</definedName>
    <definedName name="中分類A" localSheetId="9">#REF!</definedName>
    <definedName name="中分類A" localSheetId="11">#REF!</definedName>
    <definedName name="中分類A" localSheetId="29">#REF!</definedName>
    <definedName name="中分類A" localSheetId="40">#REF!</definedName>
    <definedName name="中分類A" localSheetId="27">#REF!</definedName>
    <definedName name="中分類A" localSheetId="12">#REF!</definedName>
    <definedName name="中分類A" localSheetId="8">#REF!</definedName>
    <definedName name="中分類A" localSheetId="7">#REF!</definedName>
    <definedName name="中分類A" localSheetId="45">#REF!</definedName>
    <definedName name="中分類A" localSheetId="25">#REF!</definedName>
    <definedName name="中分類A" localSheetId="3">#REF!</definedName>
    <definedName name="中分類A" localSheetId="2">#REF!</definedName>
    <definedName name="中分類A" localSheetId="54">#REF!</definedName>
    <definedName name="中分類A" localSheetId="23">#REF!</definedName>
    <definedName name="中分類A" localSheetId="16">#REF!</definedName>
    <definedName name="中分類A" localSheetId="61">#REF!</definedName>
    <definedName name="中分類A" localSheetId="36">#REF!</definedName>
    <definedName name="中分類A" localSheetId="14">#REF!</definedName>
    <definedName name="中分類A" localSheetId="21">#REF!</definedName>
    <definedName name="中分類A" localSheetId="37">#REF!</definedName>
    <definedName name="中分類A" localSheetId="30">#REF!</definedName>
    <definedName name="中分類A" localSheetId="13">#REF!</definedName>
    <definedName name="中分類A" localSheetId="26">#REF!</definedName>
    <definedName name="中分類A" localSheetId="43">#REF!</definedName>
    <definedName name="中分類A" localSheetId="42">#REF!</definedName>
    <definedName name="中分類A" localSheetId="10">#REF!</definedName>
    <definedName name="中分類A" localSheetId="28">#REF!</definedName>
    <definedName name="中分類A" localSheetId="31">#REF!</definedName>
    <definedName name="中分類A" localSheetId="38">#REF!</definedName>
    <definedName name="中分類A" localSheetId="44">#REF!</definedName>
    <definedName name="中分類A" localSheetId="57">#REF!</definedName>
    <definedName name="中分類A" localSheetId="59">#REF!</definedName>
    <definedName name="中分類A" localSheetId="34">#REF!</definedName>
    <definedName name="中分類A" localSheetId="33">#REF!</definedName>
    <definedName name="中分類A" localSheetId="35">#REF!</definedName>
    <definedName name="中分類A" localSheetId="39">#REF!</definedName>
    <definedName name="中分類A" localSheetId="15">#REF!</definedName>
    <definedName name="中分類A" localSheetId="0">#REF!</definedName>
    <definedName name="中分類A" localSheetId="19">#REF!</definedName>
    <definedName name="中分類A" localSheetId="22">#REF!</definedName>
    <definedName name="中分類A" localSheetId="32">#REF!</definedName>
    <definedName name="中分類A" localSheetId="5">#REF!</definedName>
    <definedName name="中分類A" localSheetId="48">#REF!</definedName>
    <definedName name="中分類A" localSheetId="6">#REF!</definedName>
    <definedName name="中分類A" localSheetId="41">#REF!</definedName>
    <definedName name="中分類A" localSheetId="51">#REF!</definedName>
    <definedName name="中分類A" localSheetId="52">#REF!</definedName>
    <definedName name="中分類A" localSheetId="17">#REF!</definedName>
    <definedName name="中分類A" localSheetId="20">#REF!</definedName>
    <definedName name="中分類A" localSheetId="47">#REF!</definedName>
    <definedName name="中分類A" localSheetId="50">#REF!</definedName>
    <definedName name="中分類A" localSheetId="49">#REF!</definedName>
    <definedName name="中分類A" localSheetId="56">#REF!</definedName>
    <definedName name="中分類A" localSheetId="58">#REF!</definedName>
    <definedName name="中分類A" localSheetId="53">#REF!</definedName>
    <definedName name="中分類A" localSheetId="60">#REF!</definedName>
    <definedName name="中分類A" localSheetId="18">#REF!</definedName>
    <definedName name="中分類A">#REF!</definedName>
    <definedName name="中分類B" localSheetId="24">#REF!</definedName>
    <definedName name="中分類B" localSheetId="9">#REF!</definedName>
    <definedName name="中分類B" localSheetId="11">#REF!</definedName>
    <definedName name="中分類B" localSheetId="29">#REF!</definedName>
    <definedName name="中分類B" localSheetId="40">#REF!</definedName>
    <definedName name="中分類B" localSheetId="27">#REF!</definedName>
    <definedName name="中分類B" localSheetId="12">#REF!</definedName>
    <definedName name="中分類B" localSheetId="8">#REF!</definedName>
    <definedName name="中分類B" localSheetId="7">#REF!</definedName>
    <definedName name="中分類B" localSheetId="45">#REF!</definedName>
    <definedName name="中分類B" localSheetId="25">#REF!</definedName>
    <definedName name="中分類B" localSheetId="3">#REF!</definedName>
    <definedName name="中分類B" localSheetId="2">#REF!</definedName>
    <definedName name="中分類B" localSheetId="54">#REF!</definedName>
    <definedName name="中分類B" localSheetId="23">#REF!</definedName>
    <definedName name="中分類B" localSheetId="16">#REF!</definedName>
    <definedName name="中分類B" localSheetId="61">#REF!</definedName>
    <definedName name="中分類B" localSheetId="36">#REF!</definedName>
    <definedName name="中分類B" localSheetId="14">#REF!</definedName>
    <definedName name="中分類B" localSheetId="21">#REF!</definedName>
    <definedName name="中分類B" localSheetId="37">#REF!</definedName>
    <definedName name="中分類B" localSheetId="30">#REF!</definedName>
    <definedName name="中分類B" localSheetId="13">#REF!</definedName>
    <definedName name="中分類B" localSheetId="26">#REF!</definedName>
    <definedName name="中分類B" localSheetId="43">#REF!</definedName>
    <definedName name="中分類B" localSheetId="42">#REF!</definedName>
    <definedName name="中分類B" localSheetId="10">#REF!</definedName>
    <definedName name="中分類B" localSheetId="28">#REF!</definedName>
    <definedName name="中分類B" localSheetId="31">#REF!</definedName>
    <definedName name="中分類B" localSheetId="38">#REF!</definedName>
    <definedName name="中分類B" localSheetId="44">#REF!</definedName>
    <definedName name="中分類B" localSheetId="57">#REF!</definedName>
    <definedName name="中分類B" localSheetId="59">#REF!</definedName>
    <definedName name="中分類B" localSheetId="34">#REF!</definedName>
    <definedName name="中分類B" localSheetId="33">#REF!</definedName>
    <definedName name="中分類B" localSheetId="35">#REF!</definedName>
    <definedName name="中分類B" localSheetId="39">#REF!</definedName>
    <definedName name="中分類B" localSheetId="15">#REF!</definedName>
    <definedName name="中分類B" localSheetId="0">#REF!</definedName>
    <definedName name="中分類B" localSheetId="19">#REF!</definedName>
    <definedName name="中分類B" localSheetId="22">#REF!</definedName>
    <definedName name="中分類B" localSheetId="32">#REF!</definedName>
    <definedName name="中分類B" localSheetId="5">#REF!</definedName>
    <definedName name="中分類B" localSheetId="48">#REF!</definedName>
    <definedName name="中分類B" localSheetId="6">#REF!</definedName>
    <definedName name="中分類B" localSheetId="41">#REF!</definedName>
    <definedName name="中分類B" localSheetId="51">#REF!</definedName>
    <definedName name="中分類B" localSheetId="52">#REF!</definedName>
    <definedName name="中分類B" localSheetId="17">#REF!</definedName>
    <definedName name="中分類B" localSheetId="20">#REF!</definedName>
    <definedName name="中分類B" localSheetId="47">#REF!</definedName>
    <definedName name="中分類B" localSheetId="50">#REF!</definedName>
    <definedName name="中分類B" localSheetId="49">#REF!</definedName>
    <definedName name="中分類B" localSheetId="56">#REF!</definedName>
    <definedName name="中分類B" localSheetId="58">#REF!</definedName>
    <definedName name="中分類B" localSheetId="53">#REF!</definedName>
    <definedName name="中分類B" localSheetId="60">#REF!</definedName>
    <definedName name="中分類B" localSheetId="18">#REF!</definedName>
    <definedName name="中分類B">#REF!</definedName>
    <definedName name="中分類C" localSheetId="24">#REF!</definedName>
    <definedName name="中分類C" localSheetId="9">#REF!</definedName>
    <definedName name="中分類C" localSheetId="11">#REF!</definedName>
    <definedName name="中分類C" localSheetId="29">#REF!</definedName>
    <definedName name="中分類C" localSheetId="40">#REF!</definedName>
    <definedName name="中分類C" localSheetId="27">#REF!</definedName>
    <definedName name="中分類C" localSheetId="12">#REF!</definedName>
    <definedName name="中分類C" localSheetId="8">#REF!</definedName>
    <definedName name="中分類C" localSheetId="7">#REF!</definedName>
    <definedName name="中分類C" localSheetId="45">#REF!</definedName>
    <definedName name="中分類C" localSheetId="25">#REF!</definedName>
    <definedName name="中分類C" localSheetId="3">#REF!</definedName>
    <definedName name="中分類C" localSheetId="2">#REF!</definedName>
    <definedName name="中分類C" localSheetId="54">#REF!</definedName>
    <definedName name="中分類C" localSheetId="23">#REF!</definedName>
    <definedName name="中分類C" localSheetId="16">#REF!</definedName>
    <definedName name="中分類C" localSheetId="61">#REF!</definedName>
    <definedName name="中分類C" localSheetId="36">#REF!</definedName>
    <definedName name="中分類C" localSheetId="14">#REF!</definedName>
    <definedName name="中分類C" localSheetId="21">#REF!</definedName>
    <definedName name="中分類C" localSheetId="37">#REF!</definedName>
    <definedName name="中分類C" localSheetId="30">#REF!</definedName>
    <definedName name="中分類C" localSheetId="13">#REF!</definedName>
    <definedName name="中分類C" localSheetId="26">#REF!</definedName>
    <definedName name="中分類C" localSheetId="43">#REF!</definedName>
    <definedName name="中分類C" localSheetId="42">#REF!</definedName>
    <definedName name="中分類C" localSheetId="10">#REF!</definedName>
    <definedName name="中分類C" localSheetId="28">#REF!</definedName>
    <definedName name="中分類C" localSheetId="31">#REF!</definedName>
    <definedName name="中分類C" localSheetId="38">#REF!</definedName>
    <definedName name="中分類C" localSheetId="44">#REF!</definedName>
    <definedName name="中分類C" localSheetId="57">#REF!</definedName>
    <definedName name="中分類C" localSheetId="59">#REF!</definedName>
    <definedName name="中分類C" localSheetId="34">#REF!</definedName>
    <definedName name="中分類C" localSheetId="33">#REF!</definedName>
    <definedName name="中分類C" localSheetId="35">#REF!</definedName>
    <definedName name="中分類C" localSheetId="39">#REF!</definedName>
    <definedName name="中分類C" localSheetId="15">#REF!</definedName>
    <definedName name="中分類C" localSheetId="0">#REF!</definedName>
    <definedName name="中分類C" localSheetId="19">#REF!</definedName>
    <definedName name="中分類C" localSheetId="22">#REF!</definedName>
    <definedName name="中分類C" localSheetId="32">#REF!</definedName>
    <definedName name="中分類C" localSheetId="5">#REF!</definedName>
    <definedName name="中分類C" localSheetId="48">#REF!</definedName>
    <definedName name="中分類C" localSheetId="6">#REF!</definedName>
    <definedName name="中分類C" localSheetId="41">#REF!</definedName>
    <definedName name="中分類C" localSheetId="51">#REF!</definedName>
    <definedName name="中分類C" localSheetId="52">#REF!</definedName>
    <definedName name="中分類C" localSheetId="17">#REF!</definedName>
    <definedName name="中分類C" localSheetId="20">#REF!</definedName>
    <definedName name="中分類C" localSheetId="47">#REF!</definedName>
    <definedName name="中分類C" localSheetId="50">#REF!</definedName>
    <definedName name="中分類C" localSheetId="49">#REF!</definedName>
    <definedName name="中分類C" localSheetId="56">#REF!</definedName>
    <definedName name="中分類C" localSheetId="58">#REF!</definedName>
    <definedName name="中分類C" localSheetId="53">#REF!</definedName>
    <definedName name="中分類C" localSheetId="60">#REF!</definedName>
    <definedName name="中分類C" localSheetId="18">#REF!</definedName>
    <definedName name="中分類C">#REF!</definedName>
    <definedName name="中分類D" localSheetId="24">#REF!</definedName>
    <definedName name="中分類D" localSheetId="9">#REF!</definedName>
    <definedName name="中分類D" localSheetId="11">#REF!</definedName>
    <definedName name="中分類D" localSheetId="29">#REF!</definedName>
    <definedName name="中分類D" localSheetId="40">#REF!</definedName>
    <definedName name="中分類D" localSheetId="27">#REF!</definedName>
    <definedName name="中分類D" localSheetId="12">#REF!</definedName>
    <definedName name="中分類D" localSheetId="8">#REF!</definedName>
    <definedName name="中分類D" localSheetId="7">#REF!</definedName>
    <definedName name="中分類D" localSheetId="45">#REF!</definedName>
    <definedName name="中分類D" localSheetId="25">#REF!</definedName>
    <definedName name="中分類D" localSheetId="3">#REF!</definedName>
    <definedName name="中分類D" localSheetId="2">#REF!</definedName>
    <definedName name="中分類D" localSheetId="54">#REF!</definedName>
    <definedName name="中分類D" localSheetId="23">#REF!</definedName>
    <definedName name="中分類D" localSheetId="16">#REF!</definedName>
    <definedName name="中分類D" localSheetId="61">#REF!</definedName>
    <definedName name="中分類D" localSheetId="36">#REF!</definedName>
    <definedName name="中分類D" localSheetId="14">#REF!</definedName>
    <definedName name="中分類D" localSheetId="21">#REF!</definedName>
    <definedName name="中分類D" localSheetId="37">#REF!</definedName>
    <definedName name="中分類D" localSheetId="30">#REF!</definedName>
    <definedName name="中分類D" localSheetId="13">#REF!</definedName>
    <definedName name="中分類D" localSheetId="26">#REF!</definedName>
    <definedName name="中分類D" localSheetId="43">#REF!</definedName>
    <definedName name="中分類D" localSheetId="42">#REF!</definedName>
    <definedName name="中分類D" localSheetId="10">#REF!</definedName>
    <definedName name="中分類D" localSheetId="28">#REF!</definedName>
    <definedName name="中分類D" localSheetId="31">#REF!</definedName>
    <definedName name="中分類D" localSheetId="38">#REF!</definedName>
    <definedName name="中分類D" localSheetId="44">#REF!</definedName>
    <definedName name="中分類D" localSheetId="57">#REF!</definedName>
    <definedName name="中分類D" localSheetId="59">#REF!</definedName>
    <definedName name="中分類D" localSheetId="34">#REF!</definedName>
    <definedName name="中分類D" localSheetId="33">#REF!</definedName>
    <definedName name="中分類D" localSheetId="35">#REF!</definedName>
    <definedName name="中分類D" localSheetId="39">#REF!</definedName>
    <definedName name="中分類D" localSheetId="15">#REF!</definedName>
    <definedName name="中分類D" localSheetId="0">#REF!</definedName>
    <definedName name="中分類D" localSheetId="19">#REF!</definedName>
    <definedName name="中分類D" localSheetId="22">#REF!</definedName>
    <definedName name="中分類D" localSheetId="32">#REF!</definedName>
    <definedName name="中分類D" localSheetId="5">#REF!</definedName>
    <definedName name="中分類D" localSheetId="48">#REF!</definedName>
    <definedName name="中分類D" localSheetId="6">#REF!</definedName>
    <definedName name="中分類D" localSheetId="41">#REF!</definedName>
    <definedName name="中分類D" localSheetId="51">#REF!</definedName>
    <definedName name="中分類D" localSheetId="52">#REF!</definedName>
    <definedName name="中分類D" localSheetId="17">#REF!</definedName>
    <definedName name="中分類D" localSheetId="20">#REF!</definedName>
    <definedName name="中分類D" localSheetId="47">#REF!</definedName>
    <definedName name="中分類D" localSheetId="50">#REF!</definedName>
    <definedName name="中分類D" localSheetId="49">#REF!</definedName>
    <definedName name="中分類D" localSheetId="56">#REF!</definedName>
    <definedName name="中分類D" localSheetId="58">#REF!</definedName>
    <definedName name="中分類D" localSheetId="53">#REF!</definedName>
    <definedName name="中分類D" localSheetId="60">#REF!</definedName>
    <definedName name="中分類D" localSheetId="18">#REF!</definedName>
    <definedName name="中分類D">#REF!</definedName>
    <definedName name="中分類E" localSheetId="24">#REF!</definedName>
    <definedName name="中分類E" localSheetId="9">#REF!</definedName>
    <definedName name="中分類E" localSheetId="11">#REF!</definedName>
    <definedName name="中分類E" localSheetId="29">#REF!</definedName>
    <definedName name="中分類E" localSheetId="40">#REF!</definedName>
    <definedName name="中分類E" localSheetId="27">#REF!</definedName>
    <definedName name="中分類E" localSheetId="12">#REF!</definedName>
    <definedName name="中分類E" localSheetId="8">#REF!</definedName>
    <definedName name="中分類E" localSheetId="7">#REF!</definedName>
    <definedName name="中分類E" localSheetId="45">#REF!</definedName>
    <definedName name="中分類E" localSheetId="25">#REF!</definedName>
    <definedName name="中分類E" localSheetId="3">#REF!</definedName>
    <definedName name="中分類E" localSheetId="2">#REF!</definedName>
    <definedName name="中分類E" localSheetId="54">#REF!</definedName>
    <definedName name="中分類E" localSheetId="23">#REF!</definedName>
    <definedName name="中分類E" localSheetId="16">#REF!</definedName>
    <definedName name="中分類E" localSheetId="61">#REF!</definedName>
    <definedName name="中分類E" localSheetId="36">#REF!</definedName>
    <definedName name="中分類E" localSheetId="14">#REF!</definedName>
    <definedName name="中分類E" localSheetId="21">#REF!</definedName>
    <definedName name="中分類E" localSheetId="37">#REF!</definedName>
    <definedName name="中分類E" localSheetId="30">#REF!</definedName>
    <definedName name="中分類E" localSheetId="13">#REF!</definedName>
    <definedName name="中分類E" localSheetId="26">#REF!</definedName>
    <definedName name="中分類E" localSheetId="43">#REF!</definedName>
    <definedName name="中分類E" localSheetId="42">#REF!</definedName>
    <definedName name="中分類E" localSheetId="10">#REF!</definedName>
    <definedName name="中分類E" localSheetId="28">#REF!</definedName>
    <definedName name="中分類E" localSheetId="31">#REF!</definedName>
    <definedName name="中分類E" localSheetId="38">#REF!</definedName>
    <definedName name="中分類E" localSheetId="44">#REF!</definedName>
    <definedName name="中分類E" localSheetId="57">#REF!</definedName>
    <definedName name="中分類E" localSheetId="59">#REF!</definedName>
    <definedName name="中分類E" localSheetId="34">#REF!</definedName>
    <definedName name="中分類E" localSheetId="33">#REF!</definedName>
    <definedName name="中分類E" localSheetId="35">#REF!</definedName>
    <definedName name="中分類E" localSheetId="39">#REF!</definedName>
    <definedName name="中分類E" localSheetId="15">#REF!</definedName>
    <definedName name="中分類E" localSheetId="0">#REF!</definedName>
    <definedName name="中分類E" localSheetId="19">#REF!</definedName>
    <definedName name="中分類E" localSheetId="22">#REF!</definedName>
    <definedName name="中分類E" localSheetId="32">#REF!</definedName>
    <definedName name="中分類E" localSheetId="5">#REF!</definedName>
    <definedName name="中分類E" localSheetId="48">#REF!</definedName>
    <definedName name="中分類E" localSheetId="6">#REF!</definedName>
    <definedName name="中分類E" localSheetId="41">#REF!</definedName>
    <definedName name="中分類E" localSheetId="51">#REF!</definedName>
    <definedName name="中分類E" localSheetId="52">#REF!</definedName>
    <definedName name="中分類E" localSheetId="17">#REF!</definedName>
    <definedName name="中分類E" localSheetId="20">#REF!</definedName>
    <definedName name="中分類E" localSheetId="47">#REF!</definedName>
    <definedName name="中分類E" localSheetId="50">#REF!</definedName>
    <definedName name="中分類E" localSheetId="49">#REF!</definedName>
    <definedName name="中分類E" localSheetId="56">#REF!</definedName>
    <definedName name="中分類E" localSheetId="58">#REF!</definedName>
    <definedName name="中分類E" localSheetId="53">#REF!</definedName>
    <definedName name="中分類E" localSheetId="60">#REF!</definedName>
    <definedName name="中分類E" localSheetId="18">#REF!</definedName>
    <definedName name="中分類E">#REF!</definedName>
    <definedName name="中分類F" localSheetId="24">#REF!</definedName>
    <definedName name="中分類F" localSheetId="9">#REF!</definedName>
    <definedName name="中分類F" localSheetId="11">#REF!</definedName>
    <definedName name="中分類F" localSheetId="29">#REF!</definedName>
    <definedName name="中分類F" localSheetId="40">#REF!</definedName>
    <definedName name="中分類F" localSheetId="27">#REF!</definedName>
    <definedName name="中分類F" localSheetId="12">#REF!</definedName>
    <definedName name="中分類F" localSheetId="8">#REF!</definedName>
    <definedName name="中分類F" localSheetId="7">#REF!</definedName>
    <definedName name="中分類F" localSheetId="45">#REF!</definedName>
    <definedName name="中分類F" localSheetId="25">#REF!</definedName>
    <definedName name="中分類F" localSheetId="3">#REF!</definedName>
    <definedName name="中分類F" localSheetId="2">#REF!</definedName>
    <definedName name="中分類F" localSheetId="54">#REF!</definedName>
    <definedName name="中分類F" localSheetId="23">#REF!</definedName>
    <definedName name="中分類F" localSheetId="16">#REF!</definedName>
    <definedName name="中分類F" localSheetId="61">#REF!</definedName>
    <definedName name="中分類F" localSheetId="36">#REF!</definedName>
    <definedName name="中分類F" localSheetId="14">#REF!</definedName>
    <definedName name="中分類F" localSheetId="21">#REF!</definedName>
    <definedName name="中分類F" localSheetId="37">#REF!</definedName>
    <definedName name="中分類F" localSheetId="30">#REF!</definedName>
    <definedName name="中分類F" localSheetId="13">#REF!</definedName>
    <definedName name="中分類F" localSheetId="26">#REF!</definedName>
    <definedName name="中分類F" localSheetId="43">#REF!</definedName>
    <definedName name="中分類F" localSheetId="42">#REF!</definedName>
    <definedName name="中分類F" localSheetId="10">#REF!</definedName>
    <definedName name="中分類F" localSheetId="28">#REF!</definedName>
    <definedName name="中分類F" localSheetId="31">#REF!</definedName>
    <definedName name="中分類F" localSheetId="38">#REF!</definedName>
    <definedName name="中分類F" localSheetId="44">#REF!</definedName>
    <definedName name="中分類F" localSheetId="57">#REF!</definedName>
    <definedName name="中分類F" localSheetId="59">#REF!</definedName>
    <definedName name="中分類F" localSheetId="34">#REF!</definedName>
    <definedName name="中分類F" localSheetId="33">#REF!</definedName>
    <definedName name="中分類F" localSheetId="35">#REF!</definedName>
    <definedName name="中分類F" localSheetId="39">#REF!</definedName>
    <definedName name="中分類F" localSheetId="15">#REF!</definedName>
    <definedName name="中分類F" localSheetId="0">#REF!</definedName>
    <definedName name="中分類F" localSheetId="19">#REF!</definedName>
    <definedName name="中分類F" localSheetId="22">#REF!</definedName>
    <definedName name="中分類F" localSheetId="32">#REF!</definedName>
    <definedName name="中分類F" localSheetId="5">#REF!</definedName>
    <definedName name="中分類F" localSheetId="48">#REF!</definedName>
    <definedName name="中分類F" localSheetId="6">#REF!</definedName>
    <definedName name="中分類F" localSheetId="41">#REF!</definedName>
    <definedName name="中分類F" localSheetId="51">#REF!</definedName>
    <definedName name="中分類F" localSheetId="52">#REF!</definedName>
    <definedName name="中分類F" localSheetId="17">#REF!</definedName>
    <definedName name="中分類F" localSheetId="20">#REF!</definedName>
    <definedName name="中分類F" localSheetId="47">#REF!</definedName>
    <definedName name="中分類F" localSheetId="50">#REF!</definedName>
    <definedName name="中分類F" localSheetId="49">#REF!</definedName>
    <definedName name="中分類F" localSheetId="56">#REF!</definedName>
    <definedName name="中分類F" localSheetId="58">#REF!</definedName>
    <definedName name="中分類F" localSheetId="53">#REF!</definedName>
    <definedName name="中分類F" localSheetId="60">#REF!</definedName>
    <definedName name="中分類F" localSheetId="18">#REF!</definedName>
    <definedName name="中分類F">#REF!</definedName>
    <definedName name="中分類G" localSheetId="24">#REF!</definedName>
    <definedName name="中分類G" localSheetId="9">#REF!</definedName>
    <definedName name="中分類G" localSheetId="11">#REF!</definedName>
    <definedName name="中分類G" localSheetId="29">#REF!</definedName>
    <definedName name="中分類G" localSheetId="40">#REF!</definedName>
    <definedName name="中分類G" localSheetId="27">#REF!</definedName>
    <definedName name="中分類G" localSheetId="12">#REF!</definedName>
    <definedName name="中分類G" localSheetId="8">#REF!</definedName>
    <definedName name="中分類G" localSheetId="7">#REF!</definedName>
    <definedName name="中分類G" localSheetId="45">#REF!</definedName>
    <definedName name="中分類G" localSheetId="25">#REF!</definedName>
    <definedName name="中分類G" localSheetId="3">#REF!</definedName>
    <definedName name="中分類G" localSheetId="2">#REF!</definedName>
    <definedName name="中分類G" localSheetId="54">#REF!</definedName>
    <definedName name="中分類G" localSheetId="23">#REF!</definedName>
    <definedName name="中分類G" localSheetId="16">#REF!</definedName>
    <definedName name="中分類G" localSheetId="61">#REF!</definedName>
    <definedName name="中分類G" localSheetId="36">#REF!</definedName>
    <definedName name="中分類G" localSheetId="14">#REF!</definedName>
    <definedName name="中分類G" localSheetId="21">#REF!</definedName>
    <definedName name="中分類G" localSheetId="37">#REF!</definedName>
    <definedName name="中分類G" localSheetId="30">#REF!</definedName>
    <definedName name="中分類G" localSheetId="13">#REF!</definedName>
    <definedName name="中分類G" localSheetId="26">#REF!</definedName>
    <definedName name="中分類G" localSheetId="43">#REF!</definedName>
    <definedName name="中分類G" localSheetId="42">#REF!</definedName>
    <definedName name="中分類G" localSheetId="10">#REF!</definedName>
    <definedName name="中分類G" localSheetId="28">#REF!</definedName>
    <definedName name="中分類G" localSheetId="31">#REF!</definedName>
    <definedName name="中分類G" localSheetId="38">#REF!</definedName>
    <definedName name="中分類G" localSheetId="44">#REF!</definedName>
    <definedName name="中分類G" localSheetId="57">#REF!</definedName>
    <definedName name="中分類G" localSheetId="59">#REF!</definedName>
    <definedName name="中分類G" localSheetId="34">#REF!</definedName>
    <definedName name="中分類G" localSheetId="33">#REF!</definedName>
    <definedName name="中分類G" localSheetId="35">#REF!</definedName>
    <definedName name="中分類G" localSheetId="39">#REF!</definedName>
    <definedName name="中分類G" localSheetId="15">#REF!</definedName>
    <definedName name="中分類G" localSheetId="0">#REF!</definedName>
    <definedName name="中分類G" localSheetId="19">#REF!</definedName>
    <definedName name="中分類G" localSheetId="22">#REF!</definedName>
    <definedName name="中分類G" localSheetId="32">#REF!</definedName>
    <definedName name="中分類G" localSheetId="5">#REF!</definedName>
    <definedName name="中分類G" localSheetId="48">#REF!</definedName>
    <definedName name="中分類G" localSheetId="6">#REF!</definedName>
    <definedName name="中分類G" localSheetId="41">#REF!</definedName>
    <definedName name="中分類G" localSheetId="51">#REF!</definedName>
    <definedName name="中分類G" localSheetId="52">#REF!</definedName>
    <definedName name="中分類G" localSheetId="17">#REF!</definedName>
    <definedName name="中分類G" localSheetId="20">#REF!</definedName>
    <definedName name="中分類G" localSheetId="47">#REF!</definedName>
    <definedName name="中分類G" localSheetId="50">#REF!</definedName>
    <definedName name="中分類G" localSheetId="49">#REF!</definedName>
    <definedName name="中分類G" localSheetId="56">#REF!</definedName>
    <definedName name="中分類G" localSheetId="58">#REF!</definedName>
    <definedName name="中分類G" localSheetId="53">#REF!</definedName>
    <definedName name="中分類G" localSheetId="60">#REF!</definedName>
    <definedName name="中分類G" localSheetId="18">#REF!</definedName>
    <definedName name="中分類G">#REF!</definedName>
    <definedName name="中分類H" localSheetId="24">#REF!</definedName>
    <definedName name="中分類H" localSheetId="9">#REF!</definedName>
    <definedName name="中分類H" localSheetId="11">#REF!</definedName>
    <definedName name="中分類H" localSheetId="29">#REF!</definedName>
    <definedName name="中分類H" localSheetId="40">#REF!</definedName>
    <definedName name="中分類H" localSheetId="27">#REF!</definedName>
    <definedName name="中分類H" localSheetId="12">#REF!</definedName>
    <definedName name="中分類H" localSheetId="8">#REF!</definedName>
    <definedName name="中分類H" localSheetId="7">#REF!</definedName>
    <definedName name="中分類H" localSheetId="45">#REF!</definedName>
    <definedName name="中分類H" localSheetId="25">#REF!</definedName>
    <definedName name="中分類H" localSheetId="3">#REF!</definedName>
    <definedName name="中分類H" localSheetId="2">#REF!</definedName>
    <definedName name="中分類H" localSheetId="54">#REF!</definedName>
    <definedName name="中分類H" localSheetId="23">#REF!</definedName>
    <definedName name="中分類H" localSheetId="16">#REF!</definedName>
    <definedName name="中分類H" localSheetId="61">#REF!</definedName>
    <definedName name="中分類H" localSheetId="36">#REF!</definedName>
    <definedName name="中分類H" localSheetId="14">#REF!</definedName>
    <definedName name="中分類H" localSheetId="21">#REF!</definedName>
    <definedName name="中分類H" localSheetId="37">#REF!</definedName>
    <definedName name="中分類H" localSheetId="30">#REF!</definedName>
    <definedName name="中分類H" localSheetId="13">#REF!</definedName>
    <definedName name="中分類H" localSheetId="26">#REF!</definedName>
    <definedName name="中分類H" localSheetId="43">#REF!</definedName>
    <definedName name="中分類H" localSheetId="42">#REF!</definedName>
    <definedName name="中分類H" localSheetId="10">#REF!</definedName>
    <definedName name="中分類H" localSheetId="28">#REF!</definedName>
    <definedName name="中分類H" localSheetId="31">#REF!</definedName>
    <definedName name="中分類H" localSheetId="38">#REF!</definedName>
    <definedName name="中分類H" localSheetId="44">#REF!</definedName>
    <definedName name="中分類H" localSheetId="57">#REF!</definedName>
    <definedName name="中分類H" localSheetId="59">#REF!</definedName>
    <definedName name="中分類H" localSheetId="34">#REF!</definedName>
    <definedName name="中分類H" localSheetId="33">#REF!</definedName>
    <definedName name="中分類H" localSheetId="35">#REF!</definedName>
    <definedName name="中分類H" localSheetId="39">#REF!</definedName>
    <definedName name="中分類H" localSheetId="15">#REF!</definedName>
    <definedName name="中分類H" localSheetId="0">#REF!</definedName>
    <definedName name="中分類H" localSheetId="19">#REF!</definedName>
    <definedName name="中分類H" localSheetId="22">#REF!</definedName>
    <definedName name="中分類H" localSheetId="32">#REF!</definedName>
    <definedName name="中分類H" localSheetId="5">#REF!</definedName>
    <definedName name="中分類H" localSheetId="48">#REF!</definedName>
    <definedName name="中分類H" localSheetId="6">#REF!</definedName>
    <definedName name="中分類H" localSheetId="41">#REF!</definedName>
    <definedName name="中分類H" localSheetId="51">#REF!</definedName>
    <definedName name="中分類H" localSheetId="52">#REF!</definedName>
    <definedName name="中分類H" localSheetId="17">#REF!</definedName>
    <definedName name="中分類H" localSheetId="20">#REF!</definedName>
    <definedName name="中分類H" localSheetId="47">#REF!</definedName>
    <definedName name="中分類H" localSheetId="50">#REF!</definedName>
    <definedName name="中分類H" localSheetId="49">#REF!</definedName>
    <definedName name="中分類H" localSheetId="56">#REF!</definedName>
    <definedName name="中分類H" localSheetId="58">#REF!</definedName>
    <definedName name="中分類H" localSheetId="53">#REF!</definedName>
    <definedName name="中分類H" localSheetId="60">#REF!</definedName>
    <definedName name="中分類H" localSheetId="18">#REF!</definedName>
    <definedName name="中分類H">#REF!</definedName>
    <definedName name="中分類I" localSheetId="24">#REF!</definedName>
    <definedName name="中分類I" localSheetId="9">#REF!</definedName>
    <definedName name="中分類I" localSheetId="11">#REF!</definedName>
    <definedName name="中分類I" localSheetId="29">#REF!</definedName>
    <definedName name="中分類I" localSheetId="40">#REF!</definedName>
    <definedName name="中分類I" localSheetId="27">#REF!</definedName>
    <definedName name="中分類I" localSheetId="12">#REF!</definedName>
    <definedName name="中分類I" localSheetId="8">#REF!</definedName>
    <definedName name="中分類I" localSheetId="7">#REF!</definedName>
    <definedName name="中分類I" localSheetId="45">#REF!</definedName>
    <definedName name="中分類I" localSheetId="25">#REF!</definedName>
    <definedName name="中分類I" localSheetId="3">#REF!</definedName>
    <definedName name="中分類I" localSheetId="2">#REF!</definedName>
    <definedName name="中分類I" localSheetId="54">#REF!</definedName>
    <definedName name="中分類I" localSheetId="23">#REF!</definedName>
    <definedName name="中分類I" localSheetId="16">#REF!</definedName>
    <definedName name="中分類I" localSheetId="61">#REF!</definedName>
    <definedName name="中分類I" localSheetId="36">#REF!</definedName>
    <definedName name="中分類I" localSheetId="14">#REF!</definedName>
    <definedName name="中分類I" localSheetId="21">#REF!</definedName>
    <definedName name="中分類I" localSheetId="37">#REF!</definedName>
    <definedName name="中分類I" localSheetId="30">#REF!</definedName>
    <definedName name="中分類I" localSheetId="13">#REF!</definedName>
    <definedName name="中分類I" localSheetId="26">#REF!</definedName>
    <definedName name="中分類I" localSheetId="43">#REF!</definedName>
    <definedName name="中分類I" localSheetId="42">#REF!</definedName>
    <definedName name="中分類I" localSheetId="10">#REF!</definedName>
    <definedName name="中分類I" localSheetId="28">#REF!</definedName>
    <definedName name="中分類I" localSheetId="31">#REF!</definedName>
    <definedName name="中分類I" localSheetId="38">#REF!</definedName>
    <definedName name="中分類I" localSheetId="44">#REF!</definedName>
    <definedName name="中分類I" localSheetId="57">#REF!</definedName>
    <definedName name="中分類I" localSheetId="59">#REF!</definedName>
    <definedName name="中分類I" localSheetId="34">#REF!</definedName>
    <definedName name="中分類I" localSheetId="33">#REF!</definedName>
    <definedName name="中分類I" localSheetId="35">#REF!</definedName>
    <definedName name="中分類I" localSheetId="39">#REF!</definedName>
    <definedName name="中分類I" localSheetId="15">#REF!</definedName>
    <definedName name="中分類I" localSheetId="0">#REF!</definedName>
    <definedName name="中分類I" localSheetId="19">#REF!</definedName>
    <definedName name="中分類I" localSheetId="22">#REF!</definedName>
    <definedName name="中分類I" localSheetId="32">#REF!</definedName>
    <definedName name="中分類I" localSheetId="5">#REF!</definedName>
    <definedName name="中分類I" localSheetId="48">#REF!</definedName>
    <definedName name="中分類I" localSheetId="6">#REF!</definedName>
    <definedName name="中分類I" localSheetId="41">#REF!</definedName>
    <definedName name="中分類I" localSheetId="51">#REF!</definedName>
    <definedName name="中分類I" localSheetId="52">#REF!</definedName>
    <definedName name="中分類I" localSheetId="17">#REF!</definedName>
    <definedName name="中分類I" localSheetId="20">#REF!</definedName>
    <definedName name="中分類I" localSheetId="47">#REF!</definedName>
    <definedName name="中分類I" localSheetId="50">#REF!</definedName>
    <definedName name="中分類I" localSheetId="49">#REF!</definedName>
    <definedName name="中分類I" localSheetId="56">#REF!</definedName>
    <definedName name="中分類I" localSheetId="58">#REF!</definedName>
    <definedName name="中分類I" localSheetId="53">#REF!</definedName>
    <definedName name="中分類I" localSheetId="60">#REF!</definedName>
    <definedName name="中分類I" localSheetId="18">#REF!</definedName>
    <definedName name="中分類I">#REF!</definedName>
    <definedName name="中分類J" localSheetId="24">#REF!</definedName>
    <definedName name="中分類J" localSheetId="9">#REF!</definedName>
    <definedName name="中分類J" localSheetId="11">#REF!</definedName>
    <definedName name="中分類J" localSheetId="29">#REF!</definedName>
    <definedName name="中分類J" localSheetId="40">#REF!</definedName>
    <definedName name="中分類J" localSheetId="27">#REF!</definedName>
    <definedName name="中分類J" localSheetId="12">#REF!</definedName>
    <definedName name="中分類J" localSheetId="8">#REF!</definedName>
    <definedName name="中分類J" localSheetId="7">#REF!</definedName>
    <definedName name="中分類J" localSheetId="45">#REF!</definedName>
    <definedName name="中分類J" localSheetId="25">#REF!</definedName>
    <definedName name="中分類J" localSheetId="3">#REF!</definedName>
    <definedName name="中分類J" localSheetId="2">#REF!</definedName>
    <definedName name="中分類J" localSheetId="54">#REF!</definedName>
    <definedName name="中分類J" localSheetId="23">#REF!</definedName>
    <definedName name="中分類J" localSheetId="16">#REF!</definedName>
    <definedName name="中分類J" localSheetId="61">#REF!</definedName>
    <definedName name="中分類J" localSheetId="36">#REF!</definedName>
    <definedName name="中分類J" localSheetId="14">#REF!</definedName>
    <definedName name="中分類J" localSheetId="21">#REF!</definedName>
    <definedName name="中分類J" localSheetId="37">#REF!</definedName>
    <definedName name="中分類J" localSheetId="30">#REF!</definedName>
    <definedName name="中分類J" localSheetId="13">#REF!</definedName>
    <definedName name="中分類J" localSheetId="26">#REF!</definedName>
    <definedName name="中分類J" localSheetId="43">#REF!</definedName>
    <definedName name="中分類J" localSheetId="42">#REF!</definedName>
    <definedName name="中分類J" localSheetId="10">#REF!</definedName>
    <definedName name="中分類J" localSheetId="28">#REF!</definedName>
    <definedName name="中分類J" localSheetId="31">#REF!</definedName>
    <definedName name="中分類J" localSheetId="38">#REF!</definedName>
    <definedName name="中分類J" localSheetId="44">#REF!</definedName>
    <definedName name="中分類J" localSheetId="57">#REF!</definedName>
    <definedName name="中分類J" localSheetId="59">#REF!</definedName>
    <definedName name="中分類J" localSheetId="34">#REF!</definedName>
    <definedName name="中分類J" localSheetId="33">#REF!</definedName>
    <definedName name="中分類J" localSheetId="35">#REF!</definedName>
    <definedName name="中分類J" localSheetId="39">#REF!</definedName>
    <definedName name="中分類J" localSheetId="15">#REF!</definedName>
    <definedName name="中分類J" localSheetId="0">#REF!</definedName>
    <definedName name="中分類J" localSheetId="19">#REF!</definedName>
    <definedName name="中分類J" localSheetId="22">#REF!</definedName>
    <definedName name="中分類J" localSheetId="32">#REF!</definedName>
    <definedName name="中分類J" localSheetId="5">#REF!</definedName>
    <definedName name="中分類J" localSheetId="48">#REF!</definedName>
    <definedName name="中分類J" localSheetId="6">#REF!</definedName>
    <definedName name="中分類J" localSheetId="41">#REF!</definedName>
    <definedName name="中分類J" localSheetId="51">#REF!</definedName>
    <definedName name="中分類J" localSheetId="52">#REF!</definedName>
    <definedName name="中分類J" localSheetId="17">#REF!</definedName>
    <definedName name="中分類J" localSheetId="20">#REF!</definedName>
    <definedName name="中分類J" localSheetId="47">#REF!</definedName>
    <definedName name="中分類J" localSheetId="50">#REF!</definedName>
    <definedName name="中分類J" localSheetId="49">#REF!</definedName>
    <definedName name="中分類J" localSheetId="56">#REF!</definedName>
    <definedName name="中分類J" localSheetId="58">#REF!</definedName>
    <definedName name="中分類J" localSheetId="53">#REF!</definedName>
    <definedName name="中分類J" localSheetId="60">#REF!</definedName>
    <definedName name="中分類J" localSheetId="18">#REF!</definedName>
    <definedName name="中分類J">#REF!</definedName>
    <definedName name="中分類K" localSheetId="24">#REF!</definedName>
    <definedName name="中分類K" localSheetId="9">#REF!</definedName>
    <definedName name="中分類K" localSheetId="11">#REF!</definedName>
    <definedName name="中分類K" localSheetId="29">#REF!</definedName>
    <definedName name="中分類K" localSheetId="40">#REF!</definedName>
    <definedName name="中分類K" localSheetId="27">#REF!</definedName>
    <definedName name="中分類K" localSheetId="12">#REF!</definedName>
    <definedName name="中分類K" localSheetId="8">#REF!</definedName>
    <definedName name="中分類K" localSheetId="7">#REF!</definedName>
    <definedName name="中分類K" localSheetId="45">#REF!</definedName>
    <definedName name="中分類K" localSheetId="25">#REF!</definedName>
    <definedName name="中分類K" localSheetId="3">#REF!</definedName>
    <definedName name="中分類K" localSheetId="2">#REF!</definedName>
    <definedName name="中分類K" localSheetId="54">#REF!</definedName>
    <definedName name="中分類K" localSheetId="23">#REF!</definedName>
    <definedName name="中分類K" localSheetId="16">#REF!</definedName>
    <definedName name="中分類K" localSheetId="61">#REF!</definedName>
    <definedName name="中分類K" localSheetId="36">#REF!</definedName>
    <definedName name="中分類K" localSheetId="14">#REF!</definedName>
    <definedName name="中分類K" localSheetId="21">#REF!</definedName>
    <definedName name="中分類K" localSheetId="37">#REF!</definedName>
    <definedName name="中分類K" localSheetId="30">#REF!</definedName>
    <definedName name="中分類K" localSheetId="13">#REF!</definedName>
    <definedName name="中分類K" localSheetId="26">#REF!</definedName>
    <definedName name="中分類K" localSheetId="43">#REF!</definedName>
    <definedName name="中分類K" localSheetId="42">#REF!</definedName>
    <definedName name="中分類K" localSheetId="10">#REF!</definedName>
    <definedName name="中分類K" localSheetId="28">#REF!</definedName>
    <definedName name="中分類K" localSheetId="31">#REF!</definedName>
    <definedName name="中分類K" localSheetId="38">#REF!</definedName>
    <definedName name="中分類K" localSheetId="44">#REF!</definedName>
    <definedName name="中分類K" localSheetId="57">#REF!</definedName>
    <definedName name="中分類K" localSheetId="59">#REF!</definedName>
    <definedName name="中分類K" localSheetId="34">#REF!</definedName>
    <definedName name="中分類K" localSheetId="33">#REF!</definedName>
    <definedName name="中分類K" localSheetId="35">#REF!</definedName>
    <definedName name="中分類K" localSheetId="39">#REF!</definedName>
    <definedName name="中分類K" localSheetId="15">#REF!</definedName>
    <definedName name="中分類K" localSheetId="0">#REF!</definedName>
    <definedName name="中分類K" localSheetId="19">#REF!</definedName>
    <definedName name="中分類K" localSheetId="22">#REF!</definedName>
    <definedName name="中分類K" localSheetId="32">#REF!</definedName>
    <definedName name="中分類K" localSheetId="5">#REF!</definedName>
    <definedName name="中分類K" localSheetId="48">#REF!</definedName>
    <definedName name="中分類K" localSheetId="6">#REF!</definedName>
    <definedName name="中分類K" localSheetId="41">#REF!</definedName>
    <definedName name="中分類K" localSheetId="51">#REF!</definedName>
    <definedName name="中分類K" localSheetId="52">#REF!</definedName>
    <definedName name="中分類K" localSheetId="17">#REF!</definedName>
    <definedName name="中分類K" localSheetId="20">#REF!</definedName>
    <definedName name="中分類K" localSheetId="47">#REF!</definedName>
    <definedName name="中分類K" localSheetId="50">#REF!</definedName>
    <definedName name="中分類K" localSheetId="49">#REF!</definedName>
    <definedName name="中分類K" localSheetId="56">#REF!</definedName>
    <definedName name="中分類K" localSheetId="58">#REF!</definedName>
    <definedName name="中分類K" localSheetId="53">#REF!</definedName>
    <definedName name="中分類K" localSheetId="60">#REF!</definedName>
    <definedName name="中分類K" localSheetId="18">#REF!</definedName>
    <definedName name="中分類K">#REF!</definedName>
    <definedName name="中分類L" localSheetId="24">#REF!</definedName>
    <definedName name="中分類L" localSheetId="9">#REF!</definedName>
    <definedName name="中分類L" localSheetId="11">#REF!</definedName>
    <definedName name="中分類L" localSheetId="29">#REF!</definedName>
    <definedName name="中分類L" localSheetId="40">#REF!</definedName>
    <definedName name="中分類L" localSheetId="27">#REF!</definedName>
    <definedName name="中分類L" localSheetId="12">#REF!</definedName>
    <definedName name="中分類L" localSheetId="8">#REF!</definedName>
    <definedName name="中分類L" localSheetId="7">#REF!</definedName>
    <definedName name="中分類L" localSheetId="45">#REF!</definedName>
    <definedName name="中分類L" localSheetId="25">#REF!</definedName>
    <definedName name="中分類L" localSheetId="3">#REF!</definedName>
    <definedName name="中分類L" localSheetId="2">#REF!</definedName>
    <definedName name="中分類L" localSheetId="54">#REF!</definedName>
    <definedName name="中分類L" localSheetId="23">#REF!</definedName>
    <definedName name="中分類L" localSheetId="16">#REF!</definedName>
    <definedName name="中分類L" localSheetId="61">#REF!</definedName>
    <definedName name="中分類L" localSheetId="36">#REF!</definedName>
    <definedName name="中分類L" localSheetId="14">#REF!</definedName>
    <definedName name="中分類L" localSheetId="21">#REF!</definedName>
    <definedName name="中分類L" localSheetId="37">#REF!</definedName>
    <definedName name="中分類L" localSheetId="30">#REF!</definedName>
    <definedName name="中分類L" localSheetId="13">#REF!</definedName>
    <definedName name="中分類L" localSheetId="26">#REF!</definedName>
    <definedName name="中分類L" localSheetId="43">#REF!</definedName>
    <definedName name="中分類L" localSheetId="42">#REF!</definedName>
    <definedName name="中分類L" localSheetId="10">#REF!</definedName>
    <definedName name="中分類L" localSheetId="28">#REF!</definedName>
    <definedName name="中分類L" localSheetId="31">#REF!</definedName>
    <definedName name="中分類L" localSheetId="38">#REF!</definedName>
    <definedName name="中分類L" localSheetId="44">#REF!</definedName>
    <definedName name="中分類L" localSheetId="57">#REF!</definedName>
    <definedName name="中分類L" localSheetId="59">#REF!</definedName>
    <definedName name="中分類L" localSheetId="34">#REF!</definedName>
    <definedName name="中分類L" localSheetId="33">#REF!</definedName>
    <definedName name="中分類L" localSheetId="35">#REF!</definedName>
    <definedName name="中分類L" localSheetId="39">#REF!</definedName>
    <definedName name="中分類L" localSheetId="15">#REF!</definedName>
    <definedName name="中分類L" localSheetId="0">#REF!</definedName>
    <definedName name="中分類L" localSheetId="19">#REF!</definedName>
    <definedName name="中分類L" localSheetId="22">#REF!</definedName>
    <definedName name="中分類L" localSheetId="32">#REF!</definedName>
    <definedName name="中分類L" localSheetId="5">#REF!</definedName>
    <definedName name="中分類L" localSheetId="48">#REF!</definedName>
    <definedName name="中分類L" localSheetId="6">#REF!</definedName>
    <definedName name="中分類L" localSheetId="41">#REF!</definedName>
    <definedName name="中分類L" localSheetId="51">#REF!</definedName>
    <definedName name="中分類L" localSheetId="52">#REF!</definedName>
    <definedName name="中分類L" localSheetId="17">#REF!</definedName>
    <definedName name="中分類L" localSheetId="20">#REF!</definedName>
    <definedName name="中分類L" localSheetId="47">#REF!</definedName>
    <definedName name="中分類L" localSheetId="50">#REF!</definedName>
    <definedName name="中分類L" localSheetId="49">#REF!</definedName>
    <definedName name="中分類L" localSheetId="56">#REF!</definedName>
    <definedName name="中分類L" localSheetId="58">#REF!</definedName>
    <definedName name="中分類L" localSheetId="53">#REF!</definedName>
    <definedName name="中分類L" localSheetId="60">#REF!</definedName>
    <definedName name="中分類L" localSheetId="18">#REF!</definedName>
    <definedName name="中分類L">#REF!</definedName>
    <definedName name="中分類M" localSheetId="24">#REF!</definedName>
    <definedName name="中分類M" localSheetId="9">#REF!</definedName>
    <definedName name="中分類M" localSheetId="11">#REF!</definedName>
    <definedName name="中分類M" localSheetId="29">#REF!</definedName>
    <definedName name="中分類M" localSheetId="40">#REF!</definedName>
    <definedName name="中分類M" localSheetId="27">#REF!</definedName>
    <definedName name="中分類M" localSheetId="12">#REF!</definedName>
    <definedName name="中分類M" localSheetId="8">#REF!</definedName>
    <definedName name="中分類M" localSheetId="7">#REF!</definedName>
    <definedName name="中分類M" localSheetId="45">#REF!</definedName>
    <definedName name="中分類M" localSheetId="25">#REF!</definedName>
    <definedName name="中分類M" localSheetId="3">#REF!</definedName>
    <definedName name="中分類M" localSheetId="2">#REF!</definedName>
    <definedName name="中分類M" localSheetId="54">#REF!</definedName>
    <definedName name="中分類M" localSheetId="23">#REF!</definedName>
    <definedName name="中分類M" localSheetId="16">#REF!</definedName>
    <definedName name="中分類M" localSheetId="61">#REF!</definedName>
    <definedName name="中分類M" localSheetId="36">#REF!</definedName>
    <definedName name="中分類M" localSheetId="14">#REF!</definedName>
    <definedName name="中分類M" localSheetId="21">#REF!</definedName>
    <definedName name="中分類M" localSheetId="37">#REF!</definedName>
    <definedName name="中分類M" localSheetId="30">#REF!</definedName>
    <definedName name="中分類M" localSheetId="13">#REF!</definedName>
    <definedName name="中分類M" localSheetId="26">#REF!</definedName>
    <definedName name="中分類M" localSheetId="43">#REF!</definedName>
    <definedName name="中分類M" localSheetId="42">#REF!</definedName>
    <definedName name="中分類M" localSheetId="10">#REF!</definedName>
    <definedName name="中分類M" localSheetId="28">#REF!</definedName>
    <definedName name="中分類M" localSheetId="31">#REF!</definedName>
    <definedName name="中分類M" localSheetId="38">#REF!</definedName>
    <definedName name="中分類M" localSheetId="44">#REF!</definedName>
    <definedName name="中分類M" localSheetId="57">#REF!</definedName>
    <definedName name="中分類M" localSheetId="59">#REF!</definedName>
    <definedName name="中分類M" localSheetId="34">#REF!</definedName>
    <definedName name="中分類M" localSheetId="33">#REF!</definedName>
    <definedName name="中分類M" localSheetId="35">#REF!</definedName>
    <definedName name="中分類M" localSheetId="39">#REF!</definedName>
    <definedName name="中分類M" localSheetId="15">#REF!</definedName>
    <definedName name="中分類M" localSheetId="0">#REF!</definedName>
    <definedName name="中分類M" localSheetId="19">#REF!</definedName>
    <definedName name="中分類M" localSheetId="22">#REF!</definedName>
    <definedName name="中分類M" localSheetId="32">#REF!</definedName>
    <definedName name="中分類M" localSheetId="5">#REF!</definedName>
    <definedName name="中分類M" localSheetId="48">#REF!</definedName>
    <definedName name="中分類M" localSheetId="6">#REF!</definedName>
    <definedName name="中分類M" localSheetId="41">#REF!</definedName>
    <definedName name="中分類M" localSheetId="51">#REF!</definedName>
    <definedName name="中分類M" localSheetId="52">#REF!</definedName>
    <definedName name="中分類M" localSheetId="17">#REF!</definedName>
    <definedName name="中分類M" localSheetId="20">#REF!</definedName>
    <definedName name="中分類M" localSheetId="47">#REF!</definedName>
    <definedName name="中分類M" localSheetId="50">#REF!</definedName>
    <definedName name="中分類M" localSheetId="49">#REF!</definedName>
    <definedName name="中分類M" localSheetId="56">#REF!</definedName>
    <definedName name="中分類M" localSheetId="58">#REF!</definedName>
    <definedName name="中分類M" localSheetId="53">#REF!</definedName>
    <definedName name="中分類M" localSheetId="60">#REF!</definedName>
    <definedName name="中分類M" localSheetId="18">#REF!</definedName>
    <definedName name="中分類M">#REF!</definedName>
    <definedName name="中分類N" localSheetId="24">#REF!</definedName>
    <definedName name="中分類N" localSheetId="9">#REF!</definedName>
    <definedName name="中分類N" localSheetId="11">#REF!</definedName>
    <definedName name="中分類N" localSheetId="29">#REF!</definedName>
    <definedName name="中分類N" localSheetId="40">#REF!</definedName>
    <definedName name="中分類N" localSheetId="27">#REF!</definedName>
    <definedName name="中分類N" localSheetId="12">#REF!</definedName>
    <definedName name="中分類N" localSheetId="8">#REF!</definedName>
    <definedName name="中分類N" localSheetId="7">#REF!</definedName>
    <definedName name="中分類N" localSheetId="45">#REF!</definedName>
    <definedName name="中分類N" localSheetId="25">#REF!</definedName>
    <definedName name="中分類N" localSheetId="3">#REF!</definedName>
    <definedName name="中分類N" localSheetId="2">#REF!</definedName>
    <definedName name="中分類N" localSheetId="54">#REF!</definedName>
    <definedName name="中分類N" localSheetId="23">#REF!</definedName>
    <definedName name="中分類N" localSheetId="16">#REF!</definedName>
    <definedName name="中分類N" localSheetId="61">#REF!</definedName>
    <definedName name="中分類N" localSheetId="36">#REF!</definedName>
    <definedName name="中分類N" localSheetId="14">#REF!</definedName>
    <definedName name="中分類N" localSheetId="21">#REF!</definedName>
    <definedName name="中分類N" localSheetId="37">#REF!</definedName>
    <definedName name="中分類N" localSheetId="30">#REF!</definedName>
    <definedName name="中分類N" localSheetId="13">#REF!</definedName>
    <definedName name="中分類N" localSheetId="26">#REF!</definedName>
    <definedName name="中分類N" localSheetId="43">#REF!</definedName>
    <definedName name="中分類N" localSheetId="42">#REF!</definedName>
    <definedName name="中分類N" localSheetId="10">#REF!</definedName>
    <definedName name="中分類N" localSheetId="28">#REF!</definedName>
    <definedName name="中分類N" localSheetId="31">#REF!</definedName>
    <definedName name="中分類N" localSheetId="38">#REF!</definedName>
    <definedName name="中分類N" localSheetId="44">#REF!</definedName>
    <definedName name="中分類N" localSheetId="57">#REF!</definedName>
    <definedName name="中分類N" localSheetId="59">#REF!</definedName>
    <definedName name="中分類N" localSheetId="34">#REF!</definedName>
    <definedName name="中分類N" localSheetId="33">#REF!</definedName>
    <definedName name="中分類N" localSheetId="35">#REF!</definedName>
    <definedName name="中分類N" localSheetId="39">#REF!</definedName>
    <definedName name="中分類N" localSheetId="15">#REF!</definedName>
    <definedName name="中分類N" localSheetId="0">#REF!</definedName>
    <definedName name="中分類N" localSheetId="19">#REF!</definedName>
    <definedName name="中分類N" localSheetId="22">#REF!</definedName>
    <definedName name="中分類N" localSheetId="32">#REF!</definedName>
    <definedName name="中分類N" localSheetId="5">#REF!</definedName>
    <definedName name="中分類N" localSheetId="48">#REF!</definedName>
    <definedName name="中分類N" localSheetId="6">#REF!</definedName>
    <definedName name="中分類N" localSheetId="41">#REF!</definedName>
    <definedName name="中分類N" localSheetId="51">#REF!</definedName>
    <definedName name="中分類N" localSheetId="52">#REF!</definedName>
    <definedName name="中分類N" localSheetId="17">#REF!</definedName>
    <definedName name="中分類N" localSheetId="20">#REF!</definedName>
    <definedName name="中分類N" localSheetId="47">#REF!</definedName>
    <definedName name="中分類N" localSheetId="50">#REF!</definedName>
    <definedName name="中分類N" localSheetId="49">#REF!</definedName>
    <definedName name="中分類N" localSheetId="56">#REF!</definedName>
    <definedName name="中分類N" localSheetId="58">#REF!</definedName>
    <definedName name="中分類N" localSheetId="53">#REF!</definedName>
    <definedName name="中分類N" localSheetId="60">#REF!</definedName>
    <definedName name="中分類N" localSheetId="18">#REF!</definedName>
    <definedName name="中分類N">#REF!</definedName>
    <definedName name="中分類O" localSheetId="24">#REF!</definedName>
    <definedName name="中分類O" localSheetId="9">#REF!</definedName>
    <definedName name="中分類O" localSheetId="11">#REF!</definedName>
    <definedName name="中分類O" localSheetId="29">#REF!</definedName>
    <definedName name="中分類O" localSheetId="40">#REF!</definedName>
    <definedName name="中分類O" localSheetId="27">#REF!</definedName>
    <definedName name="中分類O" localSheetId="12">#REF!</definedName>
    <definedName name="中分類O" localSheetId="8">#REF!</definedName>
    <definedName name="中分類O" localSheetId="7">#REF!</definedName>
    <definedName name="中分類O" localSheetId="45">#REF!</definedName>
    <definedName name="中分類O" localSheetId="25">#REF!</definedName>
    <definedName name="中分類O" localSheetId="3">#REF!</definedName>
    <definedName name="中分類O" localSheetId="2">#REF!</definedName>
    <definedName name="中分類O" localSheetId="54">#REF!</definedName>
    <definedName name="中分類O" localSheetId="23">#REF!</definedName>
    <definedName name="中分類O" localSheetId="16">#REF!</definedName>
    <definedName name="中分類O" localSheetId="61">#REF!</definedName>
    <definedName name="中分類O" localSheetId="36">#REF!</definedName>
    <definedName name="中分類O" localSheetId="14">#REF!</definedName>
    <definedName name="中分類O" localSheetId="21">#REF!</definedName>
    <definedName name="中分類O" localSheetId="37">#REF!</definedName>
    <definedName name="中分類O" localSheetId="30">#REF!</definedName>
    <definedName name="中分類O" localSheetId="13">#REF!</definedName>
    <definedName name="中分類O" localSheetId="26">#REF!</definedName>
    <definedName name="中分類O" localSheetId="43">#REF!</definedName>
    <definedName name="中分類O" localSheetId="42">#REF!</definedName>
    <definedName name="中分類O" localSheetId="10">#REF!</definedName>
    <definedName name="中分類O" localSheetId="28">#REF!</definedName>
    <definedName name="中分類O" localSheetId="31">#REF!</definedName>
    <definedName name="中分類O" localSheetId="38">#REF!</definedName>
    <definedName name="中分類O" localSheetId="44">#REF!</definedName>
    <definedName name="中分類O" localSheetId="57">#REF!</definedName>
    <definedName name="中分類O" localSheetId="59">#REF!</definedName>
    <definedName name="中分類O" localSheetId="34">#REF!</definedName>
    <definedName name="中分類O" localSheetId="33">#REF!</definedName>
    <definedName name="中分類O" localSheetId="35">#REF!</definedName>
    <definedName name="中分類O" localSheetId="39">#REF!</definedName>
    <definedName name="中分類O" localSheetId="15">#REF!</definedName>
    <definedName name="中分類O" localSheetId="0">#REF!</definedName>
    <definedName name="中分類O" localSheetId="19">#REF!</definedName>
    <definedName name="中分類O" localSheetId="22">#REF!</definedName>
    <definedName name="中分類O" localSheetId="32">#REF!</definedName>
    <definedName name="中分類O" localSheetId="5">#REF!</definedName>
    <definedName name="中分類O" localSheetId="48">#REF!</definedName>
    <definedName name="中分類O" localSheetId="6">#REF!</definedName>
    <definedName name="中分類O" localSheetId="41">#REF!</definedName>
    <definedName name="中分類O" localSheetId="51">#REF!</definedName>
    <definedName name="中分類O" localSheetId="52">#REF!</definedName>
    <definedName name="中分類O" localSheetId="17">#REF!</definedName>
    <definedName name="中分類O" localSheetId="20">#REF!</definedName>
    <definedName name="中分類O" localSheetId="47">#REF!</definedName>
    <definedName name="中分類O" localSheetId="50">#REF!</definedName>
    <definedName name="中分類O" localSheetId="49">#REF!</definedName>
    <definedName name="中分類O" localSheetId="56">#REF!</definedName>
    <definedName name="中分類O" localSheetId="58">#REF!</definedName>
    <definedName name="中分類O" localSheetId="53">#REF!</definedName>
    <definedName name="中分類O" localSheetId="60">#REF!</definedName>
    <definedName name="中分類O" localSheetId="18">#REF!</definedName>
    <definedName name="中分類O">#REF!</definedName>
    <definedName name="中分類P" localSheetId="24">#REF!</definedName>
    <definedName name="中分類P" localSheetId="9">#REF!</definedName>
    <definedName name="中分類P" localSheetId="11">#REF!</definedName>
    <definedName name="中分類P" localSheetId="29">#REF!</definedName>
    <definedName name="中分類P" localSheetId="40">#REF!</definedName>
    <definedName name="中分類P" localSheetId="27">#REF!</definedName>
    <definedName name="中分類P" localSheetId="12">#REF!</definedName>
    <definedName name="中分類P" localSheetId="8">#REF!</definedName>
    <definedName name="中分類P" localSheetId="7">#REF!</definedName>
    <definedName name="中分類P" localSheetId="45">#REF!</definedName>
    <definedName name="中分類P" localSheetId="25">#REF!</definedName>
    <definedName name="中分類P" localSheetId="3">#REF!</definedName>
    <definedName name="中分類P" localSheetId="2">#REF!</definedName>
    <definedName name="中分類P" localSheetId="54">#REF!</definedName>
    <definedName name="中分類P" localSheetId="23">#REF!</definedName>
    <definedName name="中分類P" localSheetId="16">#REF!</definedName>
    <definedName name="中分類P" localSheetId="61">#REF!</definedName>
    <definedName name="中分類P" localSheetId="36">#REF!</definedName>
    <definedName name="中分類P" localSheetId="14">#REF!</definedName>
    <definedName name="中分類P" localSheetId="21">#REF!</definedName>
    <definedName name="中分類P" localSheetId="37">#REF!</definedName>
    <definedName name="中分類P" localSheetId="30">#REF!</definedName>
    <definedName name="中分類P" localSheetId="13">#REF!</definedName>
    <definedName name="中分類P" localSheetId="26">#REF!</definedName>
    <definedName name="中分類P" localSheetId="43">#REF!</definedName>
    <definedName name="中分類P" localSheetId="42">#REF!</definedName>
    <definedName name="中分類P" localSheetId="10">#REF!</definedName>
    <definedName name="中分類P" localSheetId="28">#REF!</definedName>
    <definedName name="中分類P" localSheetId="31">#REF!</definedName>
    <definedName name="中分類P" localSheetId="38">#REF!</definedName>
    <definedName name="中分類P" localSheetId="44">#REF!</definedName>
    <definedName name="中分類P" localSheetId="57">#REF!</definedName>
    <definedName name="中分類P" localSheetId="59">#REF!</definedName>
    <definedName name="中分類P" localSheetId="34">#REF!</definedName>
    <definedName name="中分類P" localSheetId="33">#REF!</definedName>
    <definedName name="中分類P" localSheetId="35">#REF!</definedName>
    <definedName name="中分類P" localSheetId="39">#REF!</definedName>
    <definedName name="中分類P" localSheetId="15">#REF!</definedName>
    <definedName name="中分類P" localSheetId="0">#REF!</definedName>
    <definedName name="中分類P" localSheetId="19">#REF!</definedName>
    <definedName name="中分類P" localSheetId="22">#REF!</definedName>
    <definedName name="中分類P" localSheetId="32">#REF!</definedName>
    <definedName name="中分類P" localSheetId="5">#REF!</definedName>
    <definedName name="中分類P" localSheetId="48">#REF!</definedName>
    <definedName name="中分類P" localSheetId="6">#REF!</definedName>
    <definedName name="中分類P" localSheetId="41">#REF!</definedName>
    <definedName name="中分類P" localSheetId="51">#REF!</definedName>
    <definedName name="中分類P" localSheetId="52">#REF!</definedName>
    <definedName name="中分類P" localSheetId="17">#REF!</definedName>
    <definedName name="中分類P" localSheetId="20">#REF!</definedName>
    <definedName name="中分類P" localSheetId="47">#REF!</definedName>
    <definedName name="中分類P" localSheetId="50">#REF!</definedName>
    <definedName name="中分類P" localSheetId="49">#REF!</definedName>
    <definedName name="中分類P" localSheetId="56">#REF!</definedName>
    <definedName name="中分類P" localSheetId="58">#REF!</definedName>
    <definedName name="中分類P" localSheetId="53">#REF!</definedName>
    <definedName name="中分類P" localSheetId="60">#REF!</definedName>
    <definedName name="中分類P" localSheetId="18">#REF!</definedName>
    <definedName name="中分類P">#REF!</definedName>
    <definedName name="中分類Q" localSheetId="24">#REF!</definedName>
    <definedName name="中分類Q" localSheetId="9">#REF!</definedName>
    <definedName name="中分類Q" localSheetId="11">#REF!</definedName>
    <definedName name="中分類Q" localSheetId="29">#REF!</definedName>
    <definedName name="中分類Q" localSheetId="40">#REF!</definedName>
    <definedName name="中分類Q" localSheetId="27">#REF!</definedName>
    <definedName name="中分類Q" localSheetId="12">#REF!</definedName>
    <definedName name="中分類Q" localSheetId="8">#REF!</definedName>
    <definedName name="中分類Q" localSheetId="7">#REF!</definedName>
    <definedName name="中分類Q" localSheetId="45">#REF!</definedName>
    <definedName name="中分類Q" localSheetId="25">#REF!</definedName>
    <definedName name="中分類Q" localSheetId="3">#REF!</definedName>
    <definedName name="中分類Q" localSheetId="2">#REF!</definedName>
    <definedName name="中分類Q" localSheetId="54">#REF!</definedName>
    <definedName name="中分類Q" localSheetId="23">#REF!</definedName>
    <definedName name="中分類Q" localSheetId="16">#REF!</definedName>
    <definedName name="中分類Q" localSheetId="61">#REF!</definedName>
    <definedName name="中分類Q" localSheetId="36">#REF!</definedName>
    <definedName name="中分類Q" localSheetId="14">#REF!</definedName>
    <definedName name="中分類Q" localSheetId="21">#REF!</definedName>
    <definedName name="中分類Q" localSheetId="37">#REF!</definedName>
    <definedName name="中分類Q" localSheetId="30">#REF!</definedName>
    <definedName name="中分類Q" localSheetId="13">#REF!</definedName>
    <definedName name="中分類Q" localSheetId="26">#REF!</definedName>
    <definedName name="中分類Q" localSheetId="43">#REF!</definedName>
    <definedName name="中分類Q" localSheetId="42">#REF!</definedName>
    <definedName name="中分類Q" localSheetId="10">#REF!</definedName>
    <definedName name="中分類Q" localSheetId="28">#REF!</definedName>
    <definedName name="中分類Q" localSheetId="31">#REF!</definedName>
    <definedName name="中分類Q" localSheetId="38">#REF!</definedName>
    <definedName name="中分類Q" localSheetId="44">#REF!</definedName>
    <definedName name="中分類Q" localSheetId="57">#REF!</definedName>
    <definedName name="中分類Q" localSheetId="59">#REF!</definedName>
    <definedName name="中分類Q" localSheetId="34">#REF!</definedName>
    <definedName name="中分類Q" localSheetId="33">#REF!</definedName>
    <definedName name="中分類Q" localSheetId="35">#REF!</definedName>
    <definedName name="中分類Q" localSheetId="39">#REF!</definedName>
    <definedName name="中分類Q" localSheetId="15">#REF!</definedName>
    <definedName name="中分類Q" localSheetId="0">#REF!</definedName>
    <definedName name="中分類Q" localSheetId="19">#REF!</definedName>
    <definedName name="中分類Q" localSheetId="22">#REF!</definedName>
    <definedName name="中分類Q" localSheetId="32">#REF!</definedName>
    <definedName name="中分類Q" localSheetId="5">#REF!</definedName>
    <definedName name="中分類Q" localSheetId="48">#REF!</definedName>
    <definedName name="中分類Q" localSheetId="6">#REF!</definedName>
    <definedName name="中分類Q" localSheetId="41">#REF!</definedName>
    <definedName name="中分類Q" localSheetId="51">#REF!</definedName>
    <definedName name="中分類Q" localSheetId="52">#REF!</definedName>
    <definedName name="中分類Q" localSheetId="17">#REF!</definedName>
    <definedName name="中分類Q" localSheetId="20">#REF!</definedName>
    <definedName name="中分類Q" localSheetId="47">#REF!</definedName>
    <definedName name="中分類Q" localSheetId="50">#REF!</definedName>
    <definedName name="中分類Q" localSheetId="49">#REF!</definedName>
    <definedName name="中分類Q" localSheetId="56">#REF!</definedName>
    <definedName name="中分類Q" localSheetId="58">#REF!</definedName>
    <definedName name="中分類Q" localSheetId="53">#REF!</definedName>
    <definedName name="中分類Q" localSheetId="60">#REF!</definedName>
    <definedName name="中分類Q" localSheetId="18">#REF!</definedName>
    <definedName name="中分類Q">#REF!</definedName>
    <definedName name="中分類R" localSheetId="24">#REF!</definedName>
    <definedName name="中分類R" localSheetId="9">#REF!</definedName>
    <definedName name="中分類R" localSheetId="11">#REF!</definedName>
    <definedName name="中分類R" localSheetId="29">#REF!</definedName>
    <definedName name="中分類R" localSheetId="40">#REF!</definedName>
    <definedName name="中分類R" localSheetId="27">#REF!</definedName>
    <definedName name="中分類R" localSheetId="12">#REF!</definedName>
    <definedName name="中分類R" localSheetId="8">#REF!</definedName>
    <definedName name="中分類R" localSheetId="7">#REF!</definedName>
    <definedName name="中分類R" localSheetId="45">#REF!</definedName>
    <definedName name="中分類R" localSheetId="25">#REF!</definedName>
    <definedName name="中分類R" localSheetId="3">#REF!</definedName>
    <definedName name="中分類R" localSheetId="2">#REF!</definedName>
    <definedName name="中分類R" localSheetId="54">#REF!</definedName>
    <definedName name="中分類R" localSheetId="23">#REF!</definedName>
    <definedName name="中分類R" localSheetId="16">#REF!</definedName>
    <definedName name="中分類R" localSheetId="61">#REF!</definedName>
    <definedName name="中分類R" localSheetId="36">#REF!</definedName>
    <definedName name="中分類R" localSheetId="14">#REF!</definedName>
    <definedName name="中分類R" localSheetId="21">#REF!</definedName>
    <definedName name="中分類R" localSheetId="37">#REF!</definedName>
    <definedName name="中分類R" localSheetId="30">#REF!</definedName>
    <definedName name="中分類R" localSheetId="13">#REF!</definedName>
    <definedName name="中分類R" localSheetId="26">#REF!</definedName>
    <definedName name="中分類R" localSheetId="43">#REF!</definedName>
    <definedName name="中分類R" localSheetId="42">#REF!</definedName>
    <definedName name="中分類R" localSheetId="10">#REF!</definedName>
    <definedName name="中分類R" localSheetId="28">#REF!</definedName>
    <definedName name="中分類R" localSheetId="31">#REF!</definedName>
    <definedName name="中分類R" localSheetId="38">#REF!</definedName>
    <definedName name="中分類R" localSheetId="44">#REF!</definedName>
    <definedName name="中分類R" localSheetId="57">#REF!</definedName>
    <definedName name="中分類R" localSheetId="59">#REF!</definedName>
    <definedName name="中分類R" localSheetId="34">#REF!</definedName>
    <definedName name="中分類R" localSheetId="33">#REF!</definedName>
    <definedName name="中分類R" localSheetId="35">#REF!</definedName>
    <definedName name="中分類R" localSheetId="39">#REF!</definedName>
    <definedName name="中分類R" localSheetId="15">#REF!</definedName>
    <definedName name="中分類R" localSheetId="0">#REF!</definedName>
    <definedName name="中分類R" localSheetId="19">#REF!</definedName>
    <definedName name="中分類R" localSheetId="22">#REF!</definedName>
    <definedName name="中分類R" localSheetId="32">#REF!</definedName>
    <definedName name="中分類R" localSheetId="5">#REF!</definedName>
    <definedName name="中分類R" localSheetId="48">#REF!</definedName>
    <definedName name="中分類R" localSheetId="6">#REF!</definedName>
    <definedName name="中分類R" localSheetId="41">#REF!</definedName>
    <definedName name="中分類R" localSheetId="51">#REF!</definedName>
    <definedName name="中分類R" localSheetId="52">#REF!</definedName>
    <definedName name="中分類R" localSheetId="17">#REF!</definedName>
    <definedName name="中分類R" localSheetId="20">#REF!</definedName>
    <definedName name="中分類R" localSheetId="47">#REF!</definedName>
    <definedName name="中分類R" localSheetId="50">#REF!</definedName>
    <definedName name="中分類R" localSheetId="49">#REF!</definedName>
    <definedName name="中分類R" localSheetId="56">#REF!</definedName>
    <definedName name="中分類R" localSheetId="58">#REF!</definedName>
    <definedName name="中分類R" localSheetId="53">#REF!</definedName>
    <definedName name="中分類R" localSheetId="60">#REF!</definedName>
    <definedName name="中分類R" localSheetId="18">#REF!</definedName>
    <definedName name="中分類R">#REF!</definedName>
    <definedName name="中分類S" localSheetId="24">#REF!</definedName>
    <definedName name="中分類S" localSheetId="9">#REF!</definedName>
    <definedName name="中分類S" localSheetId="11">#REF!</definedName>
    <definedName name="中分類S" localSheetId="29">#REF!</definedName>
    <definedName name="中分類S" localSheetId="40">#REF!</definedName>
    <definedName name="中分類S" localSheetId="27">#REF!</definedName>
    <definedName name="中分類S" localSheetId="12">#REF!</definedName>
    <definedName name="中分類S" localSheetId="8">#REF!</definedName>
    <definedName name="中分類S" localSheetId="7">#REF!</definedName>
    <definedName name="中分類S" localSheetId="45">#REF!</definedName>
    <definedName name="中分類S" localSheetId="25">#REF!</definedName>
    <definedName name="中分類S" localSheetId="3">#REF!</definedName>
    <definedName name="中分類S" localSheetId="2">#REF!</definedName>
    <definedName name="中分類S" localSheetId="54">#REF!</definedName>
    <definedName name="中分類S" localSheetId="23">#REF!</definedName>
    <definedName name="中分類S" localSheetId="16">#REF!</definedName>
    <definedName name="中分類S" localSheetId="61">#REF!</definedName>
    <definedName name="中分類S" localSheetId="36">#REF!</definedName>
    <definedName name="中分類S" localSheetId="14">#REF!</definedName>
    <definedName name="中分類S" localSheetId="21">#REF!</definedName>
    <definedName name="中分類S" localSheetId="37">#REF!</definedName>
    <definedName name="中分類S" localSheetId="30">#REF!</definedName>
    <definedName name="中分類S" localSheetId="13">#REF!</definedName>
    <definedName name="中分類S" localSheetId="26">#REF!</definedName>
    <definedName name="中分類S" localSheetId="43">#REF!</definedName>
    <definedName name="中分類S" localSheetId="42">#REF!</definedName>
    <definedName name="中分類S" localSheetId="10">#REF!</definedName>
    <definedName name="中分類S" localSheetId="28">#REF!</definedName>
    <definedName name="中分類S" localSheetId="31">#REF!</definedName>
    <definedName name="中分類S" localSheetId="38">#REF!</definedName>
    <definedName name="中分類S" localSheetId="44">#REF!</definedName>
    <definedName name="中分類S" localSheetId="57">#REF!</definedName>
    <definedName name="中分類S" localSheetId="59">#REF!</definedName>
    <definedName name="中分類S" localSheetId="34">#REF!</definedName>
    <definedName name="中分類S" localSheetId="33">#REF!</definedName>
    <definedName name="中分類S" localSheetId="35">#REF!</definedName>
    <definedName name="中分類S" localSheetId="39">#REF!</definedName>
    <definedName name="中分類S" localSheetId="15">#REF!</definedName>
    <definedName name="中分類S" localSheetId="0">#REF!</definedName>
    <definedName name="中分類S" localSheetId="19">#REF!</definedName>
    <definedName name="中分類S" localSheetId="22">#REF!</definedName>
    <definedName name="中分類S" localSheetId="32">#REF!</definedName>
    <definedName name="中分類S" localSheetId="5">#REF!</definedName>
    <definedName name="中分類S" localSheetId="48">#REF!</definedName>
    <definedName name="中分類S" localSheetId="6">#REF!</definedName>
    <definedName name="中分類S" localSheetId="41">#REF!</definedName>
    <definedName name="中分類S" localSheetId="51">#REF!</definedName>
    <definedName name="中分類S" localSheetId="52">#REF!</definedName>
    <definedName name="中分類S" localSheetId="17">#REF!</definedName>
    <definedName name="中分類S" localSheetId="20">#REF!</definedName>
    <definedName name="中分類S" localSheetId="47">#REF!</definedName>
    <definedName name="中分類S" localSheetId="50">#REF!</definedName>
    <definedName name="中分類S" localSheetId="49">#REF!</definedName>
    <definedName name="中分類S" localSheetId="56">#REF!</definedName>
    <definedName name="中分類S" localSheetId="58">#REF!</definedName>
    <definedName name="中分類S" localSheetId="53">#REF!</definedName>
    <definedName name="中分類S" localSheetId="60">#REF!</definedName>
    <definedName name="中分類S" localSheetId="18">#REF!</definedName>
    <definedName name="中分類S">#REF!</definedName>
    <definedName name="提供の有無1">[1]第9表!$J$23</definedName>
    <definedName name="提供の有無2">[1]第9表!$O$23</definedName>
    <definedName name="提出先">[1]表紙!$F$13</definedName>
    <definedName name="電気CO2排出係数入力">[1]メニュー!$T$28</definedName>
    <definedName name="電気事業者係数">[7]係数!$B$46:$E$756</definedName>
    <definedName name="電気単位発熱量入力">[1]メニュー!$Q$28</definedName>
    <definedName name="電力会社">[7]係数!$B$46:$B$756</definedName>
    <definedName name="都市ガスCO2排出係数入力">[1]メニュー!$T$29</definedName>
    <definedName name="都市ガス単位発熱量入力">[1]メニュー!$Q$29</definedName>
    <definedName name="燃料エラー1">[1]付表1!$AI$5</definedName>
    <definedName name="燃料エラー2">[1]付表2!$AO$6</definedName>
    <definedName name="燃料エラー3">#REF!</definedName>
    <definedName name="番号中" localSheetId="3">#REF!:#REF!</definedName>
    <definedName name="番号中">#REF!:#REF!</definedName>
    <definedName name="表1_メッセージ">[1]第1表!$B$3</definedName>
    <definedName name="表1_記述">[1]第1表!$F$43:$M$47</definedName>
    <definedName name="表4_メッセージ">[1]第4表!$B$3</definedName>
    <definedName name="表4_記述">[1]第4表!$F$4:$T$8</definedName>
    <definedName name="表6_イ">[1]第6表!$F$4:$T$7</definedName>
    <definedName name="表6_イ_メッセージ">[1]第6表!$B$3</definedName>
    <definedName name="表6_ロ">[1]第6表!$F$9:$T$12</definedName>
    <definedName name="表6_ロ_メッセージ">[1]第6表!$B$8</definedName>
    <definedName name="付表3補足">#REF!</definedName>
    <definedName name="平均積載率_手入力">#REF!</definedName>
    <definedName name="保険料" localSheetId="3" hidden="1">#REF!</definedName>
    <definedName name="保険料" hidden="1">#REF!</definedName>
    <definedName name="輸送距離ワーニング">[1]付表2!$AN$6</definedName>
    <definedName name="輸送量">#REF!</definedName>
    <definedName name="輸送量ワーニング">#REF!</definedName>
    <definedName name="連携省エネ_数値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257" l="1" a="1"/>
  <c r="L24" i="257" s="1"/>
  <c r="L18" i="257" a="1"/>
  <c r="L18" i="257" s="1"/>
  <c r="L19" i="257" a="1"/>
  <c r="L19" i="257" s="1"/>
  <c r="L20" i="257" a="1"/>
  <c r="L20" i="257" s="1"/>
  <c r="L21" i="257" a="1"/>
  <c r="L21" i="257" s="1"/>
  <c r="L22" i="257" a="1"/>
  <c r="L22" i="257"/>
  <c r="L23" i="257" a="1"/>
  <c r="L23" i="257" s="1"/>
  <c r="L16" i="257" a="1"/>
  <c r="L16" i="257" s="1"/>
  <c r="A16" i="257"/>
  <c r="L39" i="176"/>
  <c r="L40" i="176"/>
  <c r="L41" i="176"/>
  <c r="L42" i="176"/>
  <c r="L43" i="176"/>
  <c r="L44" i="176"/>
  <c r="L24" i="261" l="1"/>
  <c r="L25" i="261"/>
  <c r="L26" i="261"/>
  <c r="L27" i="261"/>
  <c r="L28" i="261"/>
  <c r="L29" i="261"/>
  <c r="L30" i="261"/>
  <c r="L31" i="261"/>
  <c r="L32" i="261"/>
  <c r="L12" i="261" a="1"/>
  <c r="L13" i="261" a="1"/>
  <c r="L14" i="261" a="1"/>
  <c r="L15" i="261" a="1"/>
  <c r="L16" i="261" a="1"/>
  <c r="L17" i="261" a="1"/>
  <c r="L18" i="261" a="1"/>
  <c r="L19" i="261" a="1"/>
  <c r="A11" i="261"/>
  <c r="A12" i="261" s="1"/>
  <c r="A13" i="261" s="1"/>
  <c r="A14" i="261" s="1"/>
  <c r="L11" i="261" a="1"/>
  <c r="L31" i="264"/>
  <c r="L32" i="264"/>
  <c r="L33" i="264"/>
  <c r="L34" i="264"/>
  <c r="L35" i="264"/>
  <c r="L36" i="264"/>
  <c r="L37" i="264"/>
  <c r="L38" i="264"/>
  <c r="L39" i="264"/>
  <c r="L40" i="264"/>
  <c r="L16" i="264" a="1"/>
  <c r="L17" i="264" a="1"/>
  <c r="L18" i="264" a="1"/>
  <c r="L19" i="264" a="1"/>
  <c r="L20" i="264" a="1"/>
  <c r="L21" i="264" a="1"/>
  <c r="L22" i="264" a="1"/>
  <c r="L15" i="264" a="1"/>
  <c r="A15" i="264"/>
  <c r="A16" i="264"/>
  <c r="A17" i="264"/>
  <c r="A18" i="264" s="1"/>
  <c r="A19" i="264" s="1"/>
  <c r="A20" i="264" s="1"/>
  <c r="L45" i="256" l="1"/>
  <c r="L43" i="256"/>
  <c r="L44" i="256"/>
  <c r="L145" i="230"/>
  <c r="L146" i="230"/>
  <c r="L147" i="230"/>
  <c r="L148" i="230"/>
  <c r="L77" i="230" a="1"/>
  <c r="L26" i="256" a="1"/>
  <c r="L23" i="256" a="1"/>
  <c r="L24" i="256" a="1"/>
  <c r="L25" i="256" a="1"/>
  <c r="L42" i="256"/>
  <c r="L41" i="256"/>
  <c r="L40" i="256"/>
  <c r="L39" i="256"/>
  <c r="L38" i="256"/>
  <c r="L37" i="256"/>
  <c r="L36" i="256"/>
  <c r="L35" i="256"/>
  <c r="L34" i="256"/>
  <c r="L33" i="256"/>
  <c r="L32" i="256"/>
  <c r="L31" i="256"/>
  <c r="L30" i="256"/>
  <c r="L29" i="256"/>
  <c r="L28" i="256"/>
  <c r="L22" i="256" a="1"/>
  <c r="L21" i="256" a="1"/>
  <c r="L20" i="256" a="1"/>
  <c r="L19" i="256" a="1"/>
  <c r="L18" i="256" a="1"/>
  <c r="L17" i="256" a="1"/>
  <c r="L16" i="256" a="1"/>
  <c r="L15" i="256" a="1"/>
  <c r="L14" i="256" a="1"/>
  <c r="L13" i="256" a="1"/>
  <c r="L12" i="256" a="1"/>
  <c r="L11" i="256" a="1"/>
  <c r="L10" i="256" a="1"/>
  <c r="L9" i="256" a="1"/>
  <c r="L8" i="256"/>
  <c r="L7" i="256"/>
  <c r="L34" i="259" a="1"/>
  <c r="L40" i="257"/>
  <c r="L39" i="257"/>
  <c r="L38" i="257"/>
  <c r="L37" i="257"/>
  <c r="L36" i="257"/>
  <c r="L35" i="257"/>
  <c r="L34" i="257"/>
  <c r="L33" i="257"/>
  <c r="L32" i="257"/>
  <c r="L31" i="257"/>
  <c r="L30" i="257"/>
  <c r="L29" i="257"/>
  <c r="L28" i="257"/>
  <c r="L27" i="257"/>
  <c r="L26" i="257"/>
  <c r="L17" i="257" a="1"/>
  <c r="L15" i="257" a="1"/>
  <c r="L14" i="257" a="1"/>
  <c r="L13" i="257" a="1"/>
  <c r="L12" i="257" a="1"/>
  <c r="L11" i="257" a="1"/>
  <c r="L10" i="257" a="1"/>
  <c r="L9" i="257" a="1"/>
  <c r="L8" i="257"/>
  <c r="L7" i="257"/>
  <c r="L64" i="259"/>
  <c r="L63" i="259"/>
  <c r="L62" i="259"/>
  <c r="L61" i="259"/>
  <c r="L60" i="259"/>
  <c r="L59" i="259"/>
  <c r="L58" i="259"/>
  <c r="L57" i="259"/>
  <c r="L56" i="259"/>
  <c r="L55" i="259"/>
  <c r="L54" i="259"/>
  <c r="L53" i="259"/>
  <c r="L52" i="259"/>
  <c r="L51" i="259"/>
  <c r="L50" i="259"/>
  <c r="L49" i="259"/>
  <c r="L48" i="259"/>
  <c r="L47" i="259"/>
  <c r="L46" i="259"/>
  <c r="L45" i="259"/>
  <c r="L44" i="259"/>
  <c r="L43" i="259"/>
  <c r="L42" i="259"/>
  <c r="L41" i="259"/>
  <c r="L40" i="259"/>
  <c r="L39" i="259"/>
  <c r="L38" i="259"/>
  <c r="L37" i="259"/>
  <c r="L33" i="259" a="1"/>
  <c r="L32" i="259" a="1"/>
  <c r="L31" i="259" a="1"/>
  <c r="L30" i="259" a="1"/>
  <c r="L29" i="259" a="1"/>
  <c r="L28" i="259" a="1"/>
  <c r="L27" i="259" a="1"/>
  <c r="L26" i="259" a="1"/>
  <c r="L25" i="259" a="1"/>
  <c r="L24" i="259" a="1"/>
  <c r="L23" i="259" a="1"/>
  <c r="L22" i="259" a="1"/>
  <c r="L21" i="259" a="1"/>
  <c r="L20" i="259" a="1"/>
  <c r="L19" i="259" a="1"/>
  <c r="L18" i="259" a="1"/>
  <c r="L17" i="259" a="1"/>
  <c r="L16" i="259" a="1"/>
  <c r="L15" i="259" a="1"/>
  <c r="L14" i="259" a="1"/>
  <c r="L13" i="259" a="1"/>
  <c r="L12" i="259" a="1"/>
  <c r="L11" i="259" a="1"/>
  <c r="L10" i="259" a="1"/>
  <c r="L9" i="259" a="1"/>
  <c r="L8" i="259"/>
  <c r="L7" i="259"/>
  <c r="L35" i="262" a="1"/>
  <c r="L64" i="262"/>
  <c r="L60" i="262"/>
  <c r="L61" i="262"/>
  <c r="L62" i="262"/>
  <c r="L63" i="262"/>
  <c r="L56" i="262"/>
  <c r="L57" i="262"/>
  <c r="L58" i="262"/>
  <c r="L59" i="262"/>
  <c r="L50" i="262"/>
  <c r="L51" i="262"/>
  <c r="L52" i="262"/>
  <c r="L53" i="262"/>
  <c r="L54" i="262"/>
  <c r="L55" i="262"/>
  <c r="L39" i="262"/>
  <c r="L40" i="262"/>
  <c r="L41" i="262"/>
  <c r="L42" i="262"/>
  <c r="L43" i="262"/>
  <c r="L44" i="262"/>
  <c r="L45" i="262"/>
  <c r="L46" i="262"/>
  <c r="L47" i="262"/>
  <c r="L48" i="262"/>
  <c r="L49" i="262"/>
  <c r="L38" i="262"/>
  <c r="L37" i="262"/>
  <c r="L10" i="262" a="1"/>
  <c r="L11" i="262" a="1"/>
  <c r="L12" i="262" a="1"/>
  <c r="L13" i="262" a="1"/>
  <c r="L14" i="262" a="1"/>
  <c r="L15" i="262" a="1"/>
  <c r="L16" i="262" a="1"/>
  <c r="L17" i="262" a="1"/>
  <c r="L18" i="262" a="1"/>
  <c r="L19" i="262" a="1"/>
  <c r="L20" i="262" a="1"/>
  <c r="L21" i="262" a="1"/>
  <c r="L22" i="262" a="1"/>
  <c r="L23" i="262" a="1"/>
  <c r="L24" i="262" a="1"/>
  <c r="L25" i="262" a="1"/>
  <c r="L26" i="262" a="1"/>
  <c r="L27" i="262" a="1"/>
  <c r="L28" i="262" a="1"/>
  <c r="L29" i="262" a="1"/>
  <c r="L30" i="262" a="1"/>
  <c r="L31" i="262" a="1"/>
  <c r="L32" i="262" a="1"/>
  <c r="L33" i="262" a="1"/>
  <c r="L34" i="262" a="1"/>
  <c r="L9" i="262" a="1"/>
  <c r="L8" i="262"/>
  <c r="L7" i="262"/>
  <c r="L33" i="261"/>
  <c r="L34" i="261"/>
  <c r="L35" i="261"/>
  <c r="L36" i="261"/>
  <c r="L37" i="261"/>
  <c r="L38" i="261"/>
  <c r="L23" i="261"/>
  <c r="L22" i="261"/>
  <c r="L67" i="260"/>
  <c r="L10" i="261" a="1"/>
  <c r="L9" i="261" a="1"/>
  <c r="L8" i="261"/>
  <c r="L7" i="261"/>
  <c r="L65" i="260" a="1"/>
  <c r="L20" i="232" a="1"/>
  <c r="L64" i="260" a="1"/>
  <c r="L121" i="260"/>
  <c r="L122" i="260"/>
  <c r="L123" i="260"/>
  <c r="L124" i="260"/>
  <c r="L125" i="260"/>
  <c r="L126" i="260"/>
  <c r="L113" i="260"/>
  <c r="L114" i="260"/>
  <c r="L115" i="260"/>
  <c r="L116" i="260"/>
  <c r="L117" i="260"/>
  <c r="L118" i="260"/>
  <c r="L119" i="260"/>
  <c r="L120" i="260"/>
  <c r="L106" i="260"/>
  <c r="L107" i="260"/>
  <c r="L108" i="260"/>
  <c r="L109" i="260"/>
  <c r="L110" i="260"/>
  <c r="L111" i="260"/>
  <c r="L112" i="260"/>
  <c r="L95" i="260"/>
  <c r="L96" i="260"/>
  <c r="L97" i="260"/>
  <c r="L98" i="260"/>
  <c r="L99" i="260"/>
  <c r="L100" i="260"/>
  <c r="L101" i="260"/>
  <c r="L102" i="260"/>
  <c r="L103" i="260"/>
  <c r="L104" i="260"/>
  <c r="L105" i="260"/>
  <c r="L69" i="260"/>
  <c r="L70" i="260"/>
  <c r="L71" i="260"/>
  <c r="L72" i="260"/>
  <c r="L73" i="260"/>
  <c r="L74" i="260"/>
  <c r="L75" i="260"/>
  <c r="L76" i="260"/>
  <c r="L77" i="260"/>
  <c r="L78" i="260"/>
  <c r="L79" i="260"/>
  <c r="L80" i="260"/>
  <c r="L81" i="260"/>
  <c r="L82" i="260"/>
  <c r="L83" i="260"/>
  <c r="L84" i="260"/>
  <c r="L85" i="260"/>
  <c r="L86" i="260"/>
  <c r="L87" i="260"/>
  <c r="L88" i="260"/>
  <c r="L89" i="260"/>
  <c r="L90" i="260"/>
  <c r="L91" i="260"/>
  <c r="L92" i="260"/>
  <c r="L93" i="260"/>
  <c r="L94" i="260"/>
  <c r="L68" i="260"/>
  <c r="L38" i="260" a="1"/>
  <c r="L39" i="260" a="1"/>
  <c r="L40" i="260" a="1"/>
  <c r="L41" i="260" a="1"/>
  <c r="L42" i="260" a="1"/>
  <c r="L43" i="260" a="1"/>
  <c r="L44" i="260" a="1"/>
  <c r="L45" i="260" a="1"/>
  <c r="L46" i="260" a="1"/>
  <c r="L47" i="260" a="1"/>
  <c r="L48" i="260" a="1"/>
  <c r="L49" i="260" a="1"/>
  <c r="L50" i="260" a="1"/>
  <c r="L51" i="260" a="1"/>
  <c r="L52" i="260" a="1"/>
  <c r="L53" i="260" a="1"/>
  <c r="L54" i="260" a="1"/>
  <c r="L55" i="260" a="1"/>
  <c r="L56" i="260" a="1"/>
  <c r="L57" i="260" a="1"/>
  <c r="L58" i="260" a="1"/>
  <c r="L59" i="260" a="1"/>
  <c r="L60" i="260" a="1"/>
  <c r="L61" i="260" a="1"/>
  <c r="L62" i="260" a="1"/>
  <c r="L63" i="260" a="1"/>
  <c r="L16" i="260" a="1"/>
  <c r="L17" i="260" a="1"/>
  <c r="L18" i="260" a="1"/>
  <c r="L19" i="260" a="1"/>
  <c r="L20" i="260" a="1"/>
  <c r="L21" i="260" a="1"/>
  <c r="L22" i="260" a="1"/>
  <c r="L23" i="260" a="1"/>
  <c r="L24" i="260" a="1"/>
  <c r="L25" i="260" a="1"/>
  <c r="L26" i="260" a="1"/>
  <c r="L27" i="260" a="1"/>
  <c r="L28" i="260" a="1"/>
  <c r="L29" i="260" a="1"/>
  <c r="L30" i="260" a="1"/>
  <c r="L31" i="260" a="1"/>
  <c r="L32" i="260" a="1"/>
  <c r="L33" i="260" a="1"/>
  <c r="L34" i="260" a="1"/>
  <c r="L35" i="260" a="1"/>
  <c r="L36" i="260" a="1"/>
  <c r="L37" i="260" a="1"/>
  <c r="L15" i="260" a="1"/>
  <c r="L14" i="260" a="1"/>
  <c r="L13" i="260" a="1"/>
  <c r="L12" i="260" a="1"/>
  <c r="L11" i="260" a="1"/>
  <c r="L10" i="260" a="1"/>
  <c r="L9" i="260" a="1"/>
  <c r="L8" i="260"/>
  <c r="L7" i="260"/>
  <c r="L23" i="263"/>
  <c r="L22" i="263"/>
  <c r="L21" i="263"/>
  <c r="L20" i="263"/>
  <c r="L19" i="263"/>
  <c r="L18" i="263"/>
  <c r="L17" i="263"/>
  <c r="L15" i="263" a="1"/>
  <c r="L14" i="263" a="1"/>
  <c r="L13" i="263" a="1"/>
  <c r="L12" i="263" a="1"/>
  <c r="L11" i="263" a="1"/>
  <c r="L10" i="263" a="1"/>
  <c r="L9" i="263" a="1"/>
  <c r="L8" i="263"/>
  <c r="L7" i="263"/>
  <c r="L30" i="264"/>
  <c r="L29" i="264"/>
  <c r="L28" i="264"/>
  <c r="L27" i="264"/>
  <c r="L26" i="264"/>
  <c r="L25" i="264"/>
  <c r="L14" i="264" a="1"/>
  <c r="L13" i="264" a="1"/>
  <c r="L12" i="264" a="1"/>
  <c r="L11" i="264" a="1"/>
  <c r="L10" i="264" a="1"/>
  <c r="L9" i="264" a="1"/>
  <c r="L8" i="264"/>
  <c r="L7" i="264"/>
  <c r="L39" i="258"/>
  <c r="L38" i="258"/>
  <c r="L37" i="258"/>
  <c r="L36" i="258"/>
  <c r="L35" i="258"/>
  <c r="L34" i="258"/>
  <c r="L33" i="258"/>
  <c r="L32" i="258"/>
  <c r="L31" i="258"/>
  <c r="L30" i="258"/>
  <c r="L29" i="258"/>
  <c r="L28" i="258"/>
  <c r="L27" i="258"/>
  <c r="L26" i="258"/>
  <c r="L25" i="258"/>
  <c r="L23" i="258" a="1"/>
  <c r="L22" i="258" a="1"/>
  <c r="L21" i="258" a="1"/>
  <c r="L20" i="258" a="1"/>
  <c r="L19" i="258" a="1"/>
  <c r="L18" i="258" a="1"/>
  <c r="L17" i="258" a="1"/>
  <c r="L16" i="258" a="1"/>
  <c r="L15" i="258" a="1"/>
  <c r="L14" i="258" a="1"/>
  <c r="L13" i="258" a="1"/>
  <c r="L12" i="258" a="1"/>
  <c r="L11" i="258" a="1"/>
  <c r="L10" i="258" a="1"/>
  <c r="L9" i="258" a="1"/>
  <c r="L8" i="258"/>
  <c r="L7" i="258"/>
  <c r="A9" i="259"/>
  <c r="A10" i="259" s="1"/>
  <c r="A11" i="259" s="1"/>
  <c r="A24" i="262"/>
  <c r="A25" i="262"/>
  <c r="A26" i="262"/>
  <c r="A27" i="262"/>
  <c r="A28" i="262"/>
  <c r="A29" i="262"/>
  <c r="A30" i="262"/>
  <c r="A31" i="262"/>
  <c r="A32" i="262"/>
  <c r="A33" i="262"/>
  <c r="L10" i="246" l="1" a="1"/>
  <c r="L9" i="246" a="1"/>
  <c r="E1" i="175"/>
  <c r="D1" i="229"/>
  <c r="A54" i="175"/>
  <c r="A55" i="175"/>
  <c r="A56" i="175" s="1"/>
  <c r="A57" i="175" s="1"/>
  <c r="A58" i="175" s="1"/>
  <c r="A59" i="175" s="1"/>
  <c r="A60" i="175" s="1"/>
  <c r="A61" i="175" s="1"/>
  <c r="A62" i="175" s="1"/>
  <c r="A9" i="264"/>
  <c r="A10" i="264" s="1"/>
  <c r="A11" i="264" s="1"/>
  <c r="A12" i="264" s="1"/>
  <c r="A13" i="264" s="1"/>
  <c r="A14" i="264" s="1"/>
  <c r="D1" i="264"/>
  <c r="A9" i="263"/>
  <c r="D1" i="263"/>
  <c r="A18" i="260"/>
  <c r="A19" i="260"/>
  <c r="A20" i="260"/>
  <c r="A21" i="260"/>
  <c r="A22" i="260"/>
  <c r="A23" i="260"/>
  <c r="A24" i="260"/>
  <c r="A25" i="260"/>
  <c r="A26" i="260"/>
  <c r="A27" i="260"/>
  <c r="A28" i="260"/>
  <c r="A29" i="260"/>
  <c r="A30" i="260"/>
  <c r="A31" i="260"/>
  <c r="A32" i="260" s="1"/>
  <c r="A33" i="260" s="1"/>
  <c r="A34" i="260" s="1"/>
  <c r="A35" i="260" s="1"/>
  <c r="A36" i="260" s="1"/>
  <c r="A37" i="260" s="1"/>
  <c r="A38" i="260" s="1"/>
  <c r="A39" i="260" s="1"/>
  <c r="A40" i="260" s="1"/>
  <c r="A41" i="260" s="1"/>
  <c r="A42" i="260" s="1"/>
  <c r="A43" i="260" s="1"/>
  <c r="A44" i="260" s="1"/>
  <c r="A45" i="260" s="1"/>
  <c r="A46" i="260" s="1"/>
  <c r="A47" i="260" s="1"/>
  <c r="A48" i="260" s="1"/>
  <c r="A49" i="260" s="1"/>
  <c r="A50" i="260" s="1"/>
  <c r="A51" i="260" s="1"/>
  <c r="A52" i="260" s="1"/>
  <c r="A53" i="260" s="1"/>
  <c r="A54" i="260" s="1"/>
  <c r="A55" i="260" s="1"/>
  <c r="A56" i="260" s="1"/>
  <c r="A57" i="260" s="1"/>
  <c r="A58" i="260" s="1"/>
  <c r="A59" i="260" s="1"/>
  <c r="A60" i="260" s="1"/>
  <c r="A61" i="260" s="1"/>
  <c r="A62" i="260" s="1"/>
  <c r="A63" i="260" s="1"/>
  <c r="A9" i="262"/>
  <c r="A10" i="262" s="1"/>
  <c r="A11" i="262" s="1"/>
  <c r="A12" i="262" s="1"/>
  <c r="A13" i="262" s="1"/>
  <c r="D1" i="262"/>
  <c r="A9" i="261"/>
  <c r="A10" i="261" s="1"/>
  <c r="D1" i="261"/>
  <c r="A9" i="260"/>
  <c r="A10" i="260" s="1"/>
  <c r="A11" i="260" s="1"/>
  <c r="A12" i="260" s="1"/>
  <c r="A13" i="260" s="1"/>
  <c r="A14" i="260" s="1"/>
  <c r="A15" i="260" s="1"/>
  <c r="A16" i="260" s="1"/>
  <c r="A17" i="260" s="1"/>
  <c r="D1" i="260"/>
  <c r="A12" i="259"/>
  <c r="A13" i="259" s="1"/>
  <c r="A14" i="259" s="1"/>
  <c r="A15" i="259" s="1"/>
  <c r="A16" i="259" s="1"/>
  <c r="A17" i="259" s="1"/>
  <c r="A18" i="259" s="1"/>
  <c r="A19" i="259" s="1"/>
  <c r="A20" i="259" s="1"/>
  <c r="A21" i="259" s="1"/>
  <c r="A22" i="259" s="1"/>
  <c r="A23" i="259" s="1"/>
  <c r="A24" i="259" s="1"/>
  <c r="A25" i="259" s="1"/>
  <c r="A26" i="259" s="1"/>
  <c r="A27" i="259" s="1"/>
  <c r="A28" i="259" s="1"/>
  <c r="A29" i="259" s="1"/>
  <c r="A30" i="259" s="1"/>
  <c r="A31" i="259" s="1"/>
  <c r="A32" i="259" s="1"/>
  <c r="D1" i="259"/>
  <c r="A9" i="258"/>
  <c r="A10" i="258" s="1"/>
  <c r="A11" i="258" s="1"/>
  <c r="A12" i="258" s="1"/>
  <c r="A13" i="258" s="1"/>
  <c r="A14" i="258" s="1"/>
  <c r="A15" i="258" s="1"/>
  <c r="A16" i="258" s="1"/>
  <c r="A17" i="258" s="1"/>
  <c r="A18" i="258" s="1"/>
  <c r="A19" i="258" s="1"/>
  <c r="A20" i="258" s="1"/>
  <c r="A21" i="258" s="1"/>
  <c r="D1" i="258"/>
  <c r="L68" i="230" a="1"/>
  <c r="L67" i="230" a="1"/>
  <c r="L73" i="230" a="1"/>
  <c r="L72" i="230" a="1"/>
  <c r="L76" i="230" a="1"/>
  <c r="L75" i="230" a="1"/>
  <c r="L74" i="230" a="1"/>
  <c r="L80" i="230"/>
  <c r="L79" i="230"/>
  <c r="A9" i="257"/>
  <c r="A10" i="257" s="1"/>
  <c r="A11" i="257" s="1"/>
  <c r="A12" i="257" s="1"/>
  <c r="A13" i="257" s="1"/>
  <c r="A14" i="257" s="1"/>
  <c r="A15" i="257" s="1"/>
  <c r="A17" i="257" s="1"/>
  <c r="A18" i="257" s="1"/>
  <c r="A19" i="257" s="1"/>
  <c r="A20" i="257" s="1"/>
  <c r="A21" i="257" s="1"/>
  <c r="D1" i="257"/>
  <c r="A16" i="256"/>
  <c r="A17" i="256" s="1"/>
  <c r="A18" i="256" s="1"/>
  <c r="A19" i="256" s="1"/>
  <c r="A20" i="256" s="1"/>
  <c r="A21" i="256" s="1"/>
  <c r="A22" i="256" s="1"/>
  <c r="A23" i="256" s="1"/>
  <c r="D1" i="256"/>
  <c r="A15" i="261" l="1"/>
  <c r="A16" i="261" s="1"/>
  <c r="A17" i="261" s="1"/>
  <c r="A10" i="263"/>
  <c r="A11" i="263" s="1"/>
  <c r="A12" i="263" s="1"/>
  <c r="A13" i="263" s="1"/>
  <c r="A14" i="262"/>
  <c r="A15" i="262" s="1"/>
  <c r="A16" i="262" s="1"/>
  <c r="A17" i="262" s="1"/>
  <c r="A18" i="262" s="1"/>
  <c r="A19" i="262" s="1"/>
  <c r="A20" i="262" s="1"/>
  <c r="A21" i="262" s="1"/>
  <c r="A22" i="262" s="1"/>
  <c r="A23" i="262" s="1"/>
  <c r="A9" i="256"/>
  <c r="A10" i="256" s="1"/>
  <c r="A11" i="256" s="1"/>
  <c r="A12" i="256" s="1"/>
  <c r="A13" i="256" s="1"/>
  <c r="A14" i="256" s="1"/>
  <c r="A15" i="256" s="1"/>
  <c r="A24" i="256" s="1"/>
  <c r="L81" i="230"/>
  <c r="L82" i="230"/>
  <c r="L18" i="254" a="1"/>
  <c r="L19" i="254" a="1"/>
  <c r="L20" i="254" a="1"/>
  <c r="L21" i="254" a="1"/>
  <c r="L22" i="254" a="1"/>
  <c r="L23" i="254" a="1"/>
  <c r="L24" i="254" a="1"/>
  <c r="L25" i="254" a="1"/>
  <c r="L26" i="254" a="1"/>
  <c r="L27" i="254" a="1"/>
  <c r="L28" i="254" a="1"/>
  <c r="L29" i="254" a="1"/>
  <c r="L30" i="254" a="1"/>
  <c r="L31" i="254" a="1"/>
  <c r="L32" i="254" a="1"/>
  <c r="L33" i="254" a="1"/>
  <c r="L8" i="254"/>
  <c r="L9" i="254" a="1"/>
  <c r="L10" i="254" a="1"/>
  <c r="L11" i="254" a="1"/>
  <c r="L12" i="254" a="1"/>
  <c r="L13" i="254" a="1"/>
  <c r="L14" i="254" a="1"/>
  <c r="L15" i="254" a="1"/>
  <c r="L16" i="254" a="1"/>
  <c r="L17" i="254" a="1"/>
  <c r="L55" i="254"/>
  <c r="L56" i="254"/>
  <c r="L57" i="254"/>
  <c r="L51" i="254"/>
  <c r="L52" i="254"/>
  <c r="L53" i="254"/>
  <c r="L54" i="254"/>
  <c r="L36" i="254"/>
  <c r="L37" i="254"/>
  <c r="L38" i="254"/>
  <c r="L39" i="254"/>
  <c r="L40" i="254"/>
  <c r="L41" i="254"/>
  <c r="L42" i="254"/>
  <c r="L43" i="254"/>
  <c r="L44" i="254"/>
  <c r="L45" i="254"/>
  <c r="L46" i="254"/>
  <c r="L47" i="254"/>
  <c r="L48" i="254"/>
  <c r="L49" i="254"/>
  <c r="L50" i="254"/>
  <c r="L35" i="254"/>
  <c r="L34" i="254"/>
  <c r="L7" i="254"/>
  <c r="L39" i="199" a="1"/>
  <c r="L38" i="199" a="1"/>
  <c r="L37" i="199" a="1"/>
  <c r="L36" i="199" a="1"/>
  <c r="L35" i="199" a="1"/>
  <c r="L38" i="239"/>
  <c r="A7" i="175"/>
  <c r="A8" i="175" s="1"/>
  <c r="A9" i="175" s="1"/>
  <c r="A10" i="175" s="1"/>
  <c r="A11" i="175" s="1"/>
  <c r="A12" i="175" s="1"/>
  <c r="A13" i="175" s="1"/>
  <c r="A14" i="175" s="1"/>
  <c r="A15" i="175" s="1"/>
  <c r="A16" i="175" s="1"/>
  <c r="A17" i="175" s="1"/>
  <c r="A18" i="175" s="1"/>
  <c r="A19" i="175" s="1"/>
  <c r="A20" i="175" s="1"/>
  <c r="A21" i="175" s="1"/>
  <c r="A22" i="175" s="1"/>
  <c r="A23" i="175" s="1"/>
  <c r="A24" i="175" s="1"/>
  <c r="A25" i="175" s="1"/>
  <c r="A26" i="175" s="1"/>
  <c r="A27" i="175" s="1"/>
  <c r="A28" i="175" s="1"/>
  <c r="A29" i="175" s="1"/>
  <c r="A30" i="175" s="1"/>
  <c r="A31" i="175" s="1"/>
  <c r="A32" i="175" s="1"/>
  <c r="A33" i="175" s="1"/>
  <c r="A34" i="175" s="1"/>
  <c r="A35" i="175" s="1"/>
  <c r="A36" i="175" s="1"/>
  <c r="A37" i="175" s="1"/>
  <c r="A38" i="175" s="1"/>
  <c r="A39" i="175" s="1"/>
  <c r="A40" i="175" s="1"/>
  <c r="A41" i="175" s="1"/>
  <c r="A42" i="175" s="1"/>
  <c r="A43" i="175" s="1"/>
  <c r="A44" i="175" s="1"/>
  <c r="A45" i="175" s="1"/>
  <c r="A46" i="175" s="1"/>
  <c r="A47" i="175" s="1"/>
  <c r="A48" i="175" s="1"/>
  <c r="A49" i="175" s="1"/>
  <c r="A50" i="175" s="1"/>
  <c r="A51" i="175" s="1"/>
  <c r="A52" i="175" s="1"/>
  <c r="A53" i="175" s="1"/>
  <c r="L36" i="252"/>
  <c r="L35" i="252"/>
  <c r="L34" i="252"/>
  <c r="L33" i="252"/>
  <c r="L32" i="252"/>
  <c r="L31" i="252"/>
  <c r="L30" i="252"/>
  <c r="L29" i="252"/>
  <c r="L28" i="252"/>
  <c r="L17" i="252" a="1"/>
  <c r="L16" i="252" a="1"/>
  <c r="L15" i="252" a="1"/>
  <c r="L14" i="252" a="1"/>
  <c r="L13" i="252" a="1"/>
  <c r="L12" i="252" a="1"/>
  <c r="L11" i="252" a="1"/>
  <c r="L10" i="252" a="1"/>
  <c r="A9" i="252"/>
  <c r="A10" i="252" s="1"/>
  <c r="A11" i="252" s="1"/>
  <c r="A12" i="252" s="1"/>
  <c r="A13" i="252" s="1"/>
  <c r="A14" i="252" s="1"/>
  <c r="A15" i="252" s="1"/>
  <c r="A16" i="252" s="1"/>
  <c r="A17" i="252" s="1"/>
  <c r="A18" i="252" s="1"/>
  <c r="A19" i="252" s="1"/>
  <c r="A20" i="252" s="1"/>
  <c r="A21" i="252" s="1"/>
  <c r="A22" i="252" s="1"/>
  <c r="A9" i="253"/>
  <c r="A10" i="253" s="1"/>
  <c r="A11" i="253" s="1"/>
  <c r="A12" i="253" s="1"/>
  <c r="A13" i="253" s="1"/>
  <c r="A14" i="253" s="1"/>
  <c r="A15" i="253" s="1"/>
  <c r="A16" i="253" s="1"/>
  <c r="A17" i="253" s="1"/>
  <c r="A18" i="253" s="1"/>
  <c r="A19" i="253" s="1"/>
  <c r="A20" i="253" s="1"/>
  <c r="A21" i="253" s="1"/>
  <c r="A22" i="253" s="1"/>
  <c r="A9" i="176"/>
  <c r="A10" i="176" s="1"/>
  <c r="A11" i="176" s="1"/>
  <c r="A12" i="176" s="1"/>
  <c r="A13" i="176" s="1"/>
  <c r="A14" i="176" s="1"/>
  <c r="A15" i="176" s="1"/>
  <c r="A16" i="176" s="1"/>
  <c r="A17" i="176" s="1"/>
  <c r="A18" i="176" s="1"/>
  <c r="A19" i="176" s="1"/>
  <c r="A20" i="176" s="1"/>
  <c r="A21" i="176" s="1"/>
  <c r="A22" i="176" s="1"/>
  <c r="A23" i="176" s="1"/>
  <c r="L17" i="253" a="1"/>
  <c r="L24" i="176" a="1"/>
  <c r="L23" i="176" a="1"/>
  <c r="L22" i="176" a="1"/>
  <c r="L21" i="176" a="1"/>
  <c r="L20" i="176" a="1"/>
  <c r="L19" i="176" a="1"/>
  <c r="L18" i="176" a="1"/>
  <c r="L17" i="176" a="1"/>
  <c r="L16" i="176" a="1"/>
  <c r="L15" i="176" a="1"/>
  <c r="L14" i="176" a="1"/>
  <c r="L13" i="176" a="1"/>
  <c r="L12" i="176" a="1"/>
  <c r="L11" i="176" a="1"/>
  <c r="L10" i="176" a="1"/>
  <c r="L34" i="253"/>
  <c r="L33" i="253"/>
  <c r="L32" i="253"/>
  <c r="L31" i="253"/>
  <c r="L30" i="253"/>
  <c r="L29" i="253"/>
  <c r="L28" i="253"/>
  <c r="L16" i="253" a="1"/>
  <c r="L15" i="253" a="1"/>
  <c r="L14" i="253" a="1"/>
  <c r="L13" i="253" a="1"/>
  <c r="L12" i="253" a="1"/>
  <c r="L11" i="253" a="1"/>
  <c r="L10" i="253" a="1"/>
  <c r="L27" i="253"/>
  <c r="L26" i="253"/>
  <c r="L9" i="253" a="1"/>
  <c r="L8" i="253"/>
  <c r="L7" i="253"/>
  <c r="L27" i="252"/>
  <c r="L26" i="252"/>
  <c r="L9" i="252" a="1"/>
  <c r="L8" i="252"/>
  <c r="L7" i="252"/>
  <c r="L25" i="177" a="1"/>
  <c r="L24" i="177" a="1"/>
  <c r="L23" i="177" a="1"/>
  <c r="L22" i="177" a="1"/>
  <c r="L21" i="177" a="1"/>
  <c r="L20" i="177" a="1"/>
  <c r="L19" i="177" a="1"/>
  <c r="L18" i="177" a="1"/>
  <c r="L17" i="177" a="1"/>
  <c r="L16" i="177" a="1"/>
  <c r="L15" i="177" a="1"/>
  <c r="L14" i="177" a="1"/>
  <c r="L13" i="177" a="1"/>
  <c r="L12" i="177" a="1"/>
  <c r="L11" i="177" a="1"/>
  <c r="L10" i="177" a="1"/>
  <c r="L38" i="176"/>
  <c r="L37" i="176"/>
  <c r="L36" i="176"/>
  <c r="L35" i="176"/>
  <c r="L34" i="176"/>
  <c r="L33" i="176"/>
  <c r="L32" i="176"/>
  <c r="L31" i="176"/>
  <c r="L30" i="176"/>
  <c r="L29" i="176"/>
  <c r="L9" i="176" a="1"/>
  <c r="L45" i="177"/>
  <c r="L26" i="177" a="1"/>
  <c r="L65" i="235"/>
  <c r="L64" i="235"/>
  <c r="L63" i="235"/>
  <c r="L62" i="235"/>
  <c r="L61" i="235"/>
  <c r="L60" i="235"/>
  <c r="L59" i="235"/>
  <c r="L58" i="235"/>
  <c r="L27" i="235" a="1"/>
  <c r="L99" i="188"/>
  <c r="L98" i="188"/>
  <c r="L97" i="188"/>
  <c r="L96" i="188"/>
  <c r="L95" i="188"/>
  <c r="L94" i="188"/>
  <c r="L92" i="188"/>
  <c r="L91" i="188"/>
  <c r="L90" i="188"/>
  <c r="L89" i="188"/>
  <c r="L88" i="188"/>
  <c r="L43" i="188" a="1"/>
  <c r="L115" i="249"/>
  <c r="L114" i="249"/>
  <c r="L113" i="249"/>
  <c r="L112" i="249"/>
  <c r="L111" i="249"/>
  <c r="L110" i="249"/>
  <c r="L59" i="249" a="1"/>
  <c r="L58" i="249" a="1"/>
  <c r="L57" i="249" a="1"/>
  <c r="L56" i="249" a="1"/>
  <c r="L55" i="249" a="1"/>
  <c r="L54" i="249" a="1"/>
  <c r="L53" i="249" a="1"/>
  <c r="C60" i="249"/>
  <c r="L117" i="249" s="1"/>
  <c r="L93" i="188"/>
  <c r="L87" i="188"/>
  <c r="L86" i="188"/>
  <c r="L85" i="188"/>
  <c r="L84" i="188"/>
  <c r="L83" i="188"/>
  <c r="L82" i="188"/>
  <c r="L81" i="188"/>
  <c r="L80" i="188"/>
  <c r="L79" i="188"/>
  <c r="L78" i="188"/>
  <c r="L77" i="188"/>
  <c r="L76" i="188"/>
  <c r="L75" i="188"/>
  <c r="L74" i="188"/>
  <c r="L73" i="188"/>
  <c r="L72" i="188"/>
  <c r="L71" i="188"/>
  <c r="L70" i="188"/>
  <c r="L69" i="188"/>
  <c r="L68" i="188"/>
  <c r="L67" i="188"/>
  <c r="L66" i="188"/>
  <c r="L65" i="188"/>
  <c r="L64" i="188"/>
  <c r="L63" i="188"/>
  <c r="L62" i="188"/>
  <c r="L61" i="188"/>
  <c r="L60" i="188"/>
  <c r="L59" i="188"/>
  <c r="L58" i="188"/>
  <c r="L57" i="188"/>
  <c r="L56" i="188"/>
  <c r="L55" i="188"/>
  <c r="L50" i="188" a="1"/>
  <c r="L49" i="188" a="1"/>
  <c r="L48" i="188" a="1"/>
  <c r="L47" i="188" a="1"/>
  <c r="L46" i="188" a="1"/>
  <c r="L45" i="188" a="1"/>
  <c r="L44" i="188" a="1"/>
  <c r="L42" i="188" a="1"/>
  <c r="L41" i="188" a="1"/>
  <c r="L40" i="188" a="1"/>
  <c r="L39" i="188" a="1"/>
  <c r="L38" i="188" a="1"/>
  <c r="L37" i="188" a="1"/>
  <c r="L36" i="188" a="1"/>
  <c r="L35" i="188" a="1"/>
  <c r="L34" i="188" a="1"/>
  <c r="L33" i="188" a="1"/>
  <c r="L32" i="188" a="1"/>
  <c r="L31" i="188" a="1"/>
  <c r="L30" i="188" a="1"/>
  <c r="L29" i="188" a="1"/>
  <c r="L28" i="188" a="1"/>
  <c r="L27" i="188" a="1"/>
  <c r="L26" i="188" a="1"/>
  <c r="L25" i="188" a="1"/>
  <c r="L24" i="188" a="1"/>
  <c r="L23" i="188" a="1"/>
  <c r="L22" i="188" a="1"/>
  <c r="L21" i="188" a="1"/>
  <c r="L20" i="188" a="1"/>
  <c r="L19" i="188" a="1"/>
  <c r="L18" i="188" a="1"/>
  <c r="L17" i="188" a="1"/>
  <c r="L16" i="188" a="1"/>
  <c r="L15" i="188" a="1"/>
  <c r="L14" i="188" a="1"/>
  <c r="L13" i="188" a="1"/>
  <c r="L12" i="188" a="1"/>
  <c r="L11" i="188" a="1"/>
  <c r="L10" i="188" a="1"/>
  <c r="L98" i="236"/>
  <c r="L97" i="236"/>
  <c r="L96" i="236"/>
  <c r="L95" i="236"/>
  <c r="L94" i="236"/>
  <c r="L93" i="236"/>
  <c r="L92" i="236"/>
  <c r="L91" i="236"/>
  <c r="L90" i="236"/>
  <c r="L89" i="236"/>
  <c r="L88" i="236"/>
  <c r="L87" i="236"/>
  <c r="L86" i="236"/>
  <c r="L85" i="236"/>
  <c r="L84" i="236"/>
  <c r="L83" i="236"/>
  <c r="L82" i="236"/>
  <c r="L81" i="236"/>
  <c r="L80" i="236"/>
  <c r="L79" i="236"/>
  <c r="L78" i="236"/>
  <c r="L77" i="236"/>
  <c r="L76" i="236"/>
  <c r="L75" i="236"/>
  <c r="L74" i="236"/>
  <c r="L73" i="236"/>
  <c r="L72" i="236"/>
  <c r="L71" i="236"/>
  <c r="L70" i="236"/>
  <c r="L69" i="236"/>
  <c r="L68" i="236"/>
  <c r="L67" i="236"/>
  <c r="L66" i="236"/>
  <c r="L65" i="236"/>
  <c r="L64" i="236"/>
  <c r="L63" i="236"/>
  <c r="L62" i="236"/>
  <c r="L61" i="236"/>
  <c r="L60" i="236"/>
  <c r="L59" i="236"/>
  <c r="L58" i="236"/>
  <c r="L57" i="236"/>
  <c r="L52" i="236" a="1"/>
  <c r="L51" i="236" a="1"/>
  <c r="L50" i="236" a="1"/>
  <c r="L49" i="236" a="1"/>
  <c r="L48" i="236" a="1"/>
  <c r="L47" i="236" a="1"/>
  <c r="L46" i="236" a="1"/>
  <c r="L45" i="236" a="1"/>
  <c r="L44" i="236" a="1"/>
  <c r="L43" i="236" a="1"/>
  <c r="L42" i="236" a="1"/>
  <c r="L41" i="236" a="1"/>
  <c r="L40" i="236" a="1"/>
  <c r="L39" i="236" a="1"/>
  <c r="L38" i="236" a="1"/>
  <c r="L37" i="236" a="1"/>
  <c r="L36" i="236" a="1"/>
  <c r="L35" i="236" a="1"/>
  <c r="L34" i="236" a="1"/>
  <c r="L33" i="236" a="1"/>
  <c r="L32" i="236" a="1"/>
  <c r="L31" i="236" a="1"/>
  <c r="L30" i="236" a="1"/>
  <c r="L29" i="236" a="1"/>
  <c r="L28" i="236" a="1"/>
  <c r="L27" i="236" a="1"/>
  <c r="L26" i="236" a="1"/>
  <c r="L25" i="236" a="1"/>
  <c r="L24" i="236" a="1"/>
  <c r="L23" i="236" a="1"/>
  <c r="L22" i="236" a="1"/>
  <c r="L21" i="236" a="1"/>
  <c r="L20" i="236" a="1"/>
  <c r="L19" i="236" a="1"/>
  <c r="L18" i="236" a="1"/>
  <c r="L17" i="236" a="1"/>
  <c r="L16" i="236" a="1"/>
  <c r="L15" i="236" a="1"/>
  <c r="L14" i="236" a="1"/>
  <c r="L13" i="236" a="1"/>
  <c r="L12" i="236" a="1"/>
  <c r="L11" i="236" a="1"/>
  <c r="L10" i="236" a="1"/>
  <c r="L44" i="251" a="1"/>
  <c r="L81" i="251"/>
  <c r="L80" i="251"/>
  <c r="L79" i="251"/>
  <c r="L78" i="251"/>
  <c r="L77" i="251"/>
  <c r="L76" i="251"/>
  <c r="L75" i="251"/>
  <c r="L74" i="251"/>
  <c r="L73" i="251"/>
  <c r="L72" i="251"/>
  <c r="L71" i="251"/>
  <c r="L70" i="251"/>
  <c r="L69" i="251"/>
  <c r="L68" i="251"/>
  <c r="L67" i="251"/>
  <c r="L66" i="251"/>
  <c r="L65" i="251"/>
  <c r="L64" i="251"/>
  <c r="L63" i="251"/>
  <c r="L62" i="251"/>
  <c r="L61" i="251"/>
  <c r="L60" i="251"/>
  <c r="L59" i="251"/>
  <c r="L58" i="251"/>
  <c r="L57" i="251"/>
  <c r="L56" i="251"/>
  <c r="L55" i="251"/>
  <c r="L54" i="251"/>
  <c r="L53" i="251"/>
  <c r="L52" i="251"/>
  <c r="L51" i="251"/>
  <c r="L50" i="251"/>
  <c r="L49" i="251"/>
  <c r="L48" i="251"/>
  <c r="L43" i="251" a="1"/>
  <c r="L42" i="251" a="1"/>
  <c r="L41" i="251" a="1"/>
  <c r="L40" i="251" a="1"/>
  <c r="L39" i="251" a="1"/>
  <c r="L38" i="251" a="1"/>
  <c r="L37" i="251" a="1"/>
  <c r="L36" i="251" a="1"/>
  <c r="L35" i="251" a="1"/>
  <c r="L34" i="251" a="1"/>
  <c r="L33" i="251" a="1"/>
  <c r="L32" i="251" a="1"/>
  <c r="L31" i="251" a="1"/>
  <c r="L30" i="251" a="1"/>
  <c r="L29" i="251" a="1"/>
  <c r="L28" i="251" a="1"/>
  <c r="L27" i="251" a="1"/>
  <c r="L26" i="251" a="1"/>
  <c r="L25" i="251" a="1"/>
  <c r="L24" i="251" a="1"/>
  <c r="L23" i="251" a="1"/>
  <c r="L22" i="251" a="1"/>
  <c r="L21" i="251" a="1"/>
  <c r="L20" i="251" a="1"/>
  <c r="L19" i="251" a="1"/>
  <c r="L18" i="251" a="1"/>
  <c r="L17" i="251" a="1"/>
  <c r="L16" i="251" a="1"/>
  <c r="L15" i="251" a="1"/>
  <c r="L14" i="251" a="1"/>
  <c r="L13" i="251" a="1"/>
  <c r="L12" i="251" a="1"/>
  <c r="L11" i="251" a="1"/>
  <c r="L10" i="251" a="1"/>
  <c r="L47" i="251"/>
  <c r="L46" i="251"/>
  <c r="L9" i="251" a="1"/>
  <c r="L8" i="251"/>
  <c r="L7" i="251"/>
  <c r="L23" i="250" a="1"/>
  <c r="L39" i="250"/>
  <c r="L38" i="250"/>
  <c r="L37" i="250"/>
  <c r="L36" i="250"/>
  <c r="L35" i="250"/>
  <c r="L34" i="250"/>
  <c r="L33" i="250"/>
  <c r="L32" i="250"/>
  <c r="L31" i="250"/>
  <c r="L30" i="250"/>
  <c r="L29" i="250"/>
  <c r="L28" i="250"/>
  <c r="L27" i="250"/>
  <c r="L22" i="250" a="1"/>
  <c r="L21" i="250" a="1"/>
  <c r="L20" i="250" a="1"/>
  <c r="L19" i="250" a="1"/>
  <c r="L18" i="250" a="1"/>
  <c r="L17" i="250" a="1"/>
  <c r="L16" i="250" a="1"/>
  <c r="L15" i="250" a="1"/>
  <c r="L14" i="250" a="1"/>
  <c r="L13" i="250" a="1"/>
  <c r="L12" i="250" a="1"/>
  <c r="L11" i="250" a="1"/>
  <c r="L10" i="250" a="1"/>
  <c r="L26" i="250"/>
  <c r="L25" i="250"/>
  <c r="L9" i="250" a="1"/>
  <c r="L8" i="250"/>
  <c r="L7" i="250"/>
  <c r="L57" i="235"/>
  <c r="L56" i="235"/>
  <c r="L55" i="235"/>
  <c r="L54" i="235"/>
  <c r="L53" i="235"/>
  <c r="L52" i="235"/>
  <c r="L51" i="235"/>
  <c r="L50" i="235"/>
  <c r="L49" i="235"/>
  <c r="L48" i="235"/>
  <c r="L47" i="235"/>
  <c r="L46" i="235"/>
  <c r="L45" i="235"/>
  <c r="L44" i="235"/>
  <c r="L43" i="235"/>
  <c r="L42" i="235"/>
  <c r="L41" i="235"/>
  <c r="L40" i="235"/>
  <c r="L10" i="235" a="1"/>
  <c r="L11" i="235" a="1"/>
  <c r="L12" i="235" a="1"/>
  <c r="L13" i="235" a="1"/>
  <c r="L14" i="235" a="1"/>
  <c r="L15" i="235" a="1"/>
  <c r="L16" i="235" a="1"/>
  <c r="L17" i="235" a="1"/>
  <c r="L18" i="235" a="1"/>
  <c r="L19" i="235" a="1"/>
  <c r="L20" i="235" a="1"/>
  <c r="L21" i="235" a="1"/>
  <c r="L22" i="235" a="1"/>
  <c r="L23" i="235" a="1"/>
  <c r="L24" i="235" a="1"/>
  <c r="L25" i="235" a="1"/>
  <c r="L26" i="235" a="1"/>
  <c r="L28" i="235" a="1"/>
  <c r="L29" i="235" a="1"/>
  <c r="L30" i="235" a="1"/>
  <c r="L31" i="235" a="1"/>
  <c r="L32" i="235" a="1"/>
  <c r="L33" i="235" a="1"/>
  <c r="L34" i="235" a="1"/>
  <c r="L35" i="235" a="1"/>
  <c r="L36" i="235" a="1"/>
  <c r="L73" i="233"/>
  <c r="L72" i="233"/>
  <c r="L71" i="233"/>
  <c r="L70" i="233"/>
  <c r="L69" i="233"/>
  <c r="L68" i="233"/>
  <c r="L67" i="233"/>
  <c r="L66" i="233"/>
  <c r="L65" i="233"/>
  <c r="L64" i="233"/>
  <c r="L63" i="233"/>
  <c r="L62" i="233"/>
  <c r="L61" i="233"/>
  <c r="L60" i="233"/>
  <c r="L59" i="233"/>
  <c r="L58" i="233"/>
  <c r="L57" i="233"/>
  <c r="L56" i="233"/>
  <c r="L55" i="233"/>
  <c r="L54" i="233"/>
  <c r="L53" i="233"/>
  <c r="L52" i="233"/>
  <c r="L51" i="233"/>
  <c r="L50" i="233"/>
  <c r="L49" i="233"/>
  <c r="L48" i="233"/>
  <c r="L47" i="233"/>
  <c r="L46" i="233"/>
  <c r="L45" i="233"/>
  <c r="L44" i="233"/>
  <c r="L40" i="233" a="1"/>
  <c r="L39" i="233" a="1"/>
  <c r="L38" i="233" a="1"/>
  <c r="L37" i="233" a="1"/>
  <c r="L36" i="233" a="1"/>
  <c r="L35" i="233" a="1"/>
  <c r="L34" i="233" a="1"/>
  <c r="L33" i="233" a="1"/>
  <c r="L32" i="233" a="1"/>
  <c r="L31" i="233" a="1"/>
  <c r="L30" i="233" a="1"/>
  <c r="L29" i="233" a="1"/>
  <c r="L28" i="233" a="1"/>
  <c r="L27" i="233" a="1"/>
  <c r="L26" i="233" a="1"/>
  <c r="L25" i="233" a="1"/>
  <c r="L24" i="233" a="1"/>
  <c r="L23" i="233" a="1"/>
  <c r="L22" i="233" a="1"/>
  <c r="L21" i="233" a="1"/>
  <c r="L20" i="233" a="1"/>
  <c r="L19" i="233" a="1"/>
  <c r="L18" i="233" a="1"/>
  <c r="L17" i="233" a="1"/>
  <c r="L16" i="233" a="1"/>
  <c r="L15" i="233" a="1"/>
  <c r="L14" i="233" a="1"/>
  <c r="L13" i="233" a="1"/>
  <c r="L12" i="233" a="1"/>
  <c r="L11" i="233" a="1"/>
  <c r="L10" i="233" a="1"/>
  <c r="L31" i="227"/>
  <c r="L30" i="227"/>
  <c r="L29" i="227"/>
  <c r="L28" i="227"/>
  <c r="L27" i="227"/>
  <c r="L26" i="227"/>
  <c r="L25" i="227"/>
  <c r="L24" i="227"/>
  <c r="L23" i="227"/>
  <c r="L18" i="227" a="1"/>
  <c r="L17" i="227" a="1"/>
  <c r="L16" i="227" a="1"/>
  <c r="L15" i="227" a="1"/>
  <c r="L14" i="227" a="1"/>
  <c r="L13" i="227" a="1"/>
  <c r="L12" i="227" a="1"/>
  <c r="L11" i="227" a="1"/>
  <c r="L10" i="227" a="1"/>
  <c r="L9" i="227" a="1"/>
  <c r="L98" i="189" a="1"/>
  <c r="L97" i="189" a="1"/>
  <c r="L96" i="189" a="1"/>
  <c r="L95" i="189" a="1"/>
  <c r="L94" i="189" a="1"/>
  <c r="L93" i="189" a="1"/>
  <c r="L92" i="189" a="1"/>
  <c r="L91" i="189" a="1"/>
  <c r="L90" i="189" a="1"/>
  <c r="L89" i="189" a="1"/>
  <c r="L88" i="189" a="1"/>
  <c r="L87" i="189" a="1"/>
  <c r="L86" i="189" a="1"/>
  <c r="L85" i="189" a="1"/>
  <c r="L84" i="189" a="1"/>
  <c r="L83" i="189" a="1"/>
  <c r="L82" i="189" a="1"/>
  <c r="L81" i="189" a="1"/>
  <c r="L80" i="189" a="1"/>
  <c r="L79" i="189" a="1"/>
  <c r="L78" i="189" a="1"/>
  <c r="L77" i="189" a="1"/>
  <c r="L76" i="189" a="1"/>
  <c r="L75" i="189" a="1"/>
  <c r="L74" i="189" a="1"/>
  <c r="L73" i="189" a="1"/>
  <c r="L72" i="189" a="1"/>
  <c r="L71" i="189" a="1"/>
  <c r="L70" i="189" a="1"/>
  <c r="L69" i="189" a="1"/>
  <c r="L68" i="189" a="1"/>
  <c r="L67" i="189" a="1"/>
  <c r="L66" i="189" a="1"/>
  <c r="L65" i="189" a="1"/>
  <c r="L64" i="189" a="1"/>
  <c r="L63" i="189" a="1"/>
  <c r="L62" i="189" a="1"/>
  <c r="L61" i="189" a="1"/>
  <c r="L60" i="189" a="1"/>
  <c r="L59" i="189" a="1"/>
  <c r="L58" i="189" a="1"/>
  <c r="L57" i="189" a="1"/>
  <c r="L56" i="189" a="1"/>
  <c r="L55" i="189" a="1"/>
  <c r="L54" i="189" a="1"/>
  <c r="L53" i="189" a="1"/>
  <c r="L52" i="189" a="1"/>
  <c r="L51" i="189" a="1"/>
  <c r="L50" i="189" a="1"/>
  <c r="L49" i="189" a="1"/>
  <c r="L48" i="189" a="1"/>
  <c r="L47" i="189" a="1"/>
  <c r="L46" i="189" a="1"/>
  <c r="L45" i="189" a="1"/>
  <c r="L44" i="189" a="1"/>
  <c r="L43" i="189" a="1"/>
  <c r="L42" i="189" a="1"/>
  <c r="L41" i="189" a="1"/>
  <c r="L40" i="189" a="1"/>
  <c r="L39" i="189" a="1"/>
  <c r="L38" i="189" a="1"/>
  <c r="L37" i="189" a="1"/>
  <c r="L36" i="189" a="1"/>
  <c r="L35" i="189" a="1"/>
  <c r="L34" i="189" a="1"/>
  <c r="L33" i="189" a="1"/>
  <c r="L32" i="189" a="1"/>
  <c r="L31" i="189" a="1"/>
  <c r="L30" i="189" a="1"/>
  <c r="L29" i="189" a="1"/>
  <c r="L28" i="189" a="1"/>
  <c r="L27" i="189" a="1"/>
  <c r="L26" i="189" a="1"/>
  <c r="L25" i="189" a="1"/>
  <c r="L24" i="189" a="1"/>
  <c r="L23" i="189" a="1"/>
  <c r="L22" i="189" a="1"/>
  <c r="L21" i="189" a="1"/>
  <c r="L20" i="189" a="1"/>
  <c r="L19" i="189" a="1"/>
  <c r="L18" i="189" a="1"/>
  <c r="L17" i="189" a="1"/>
  <c r="L16" i="189" a="1"/>
  <c r="L15" i="189" a="1"/>
  <c r="L14" i="189" a="1"/>
  <c r="L13" i="189" a="1"/>
  <c r="L12" i="189" a="1"/>
  <c r="L11" i="189" a="1"/>
  <c r="L10" i="189" a="1"/>
  <c r="L189" i="189"/>
  <c r="L188" i="189"/>
  <c r="L187" i="189"/>
  <c r="L186" i="189"/>
  <c r="L185" i="189"/>
  <c r="L184" i="189"/>
  <c r="L183" i="189"/>
  <c r="L182" i="189"/>
  <c r="L181" i="189"/>
  <c r="L180" i="189"/>
  <c r="L179" i="189"/>
  <c r="L178" i="189"/>
  <c r="L177" i="189"/>
  <c r="L176" i="189"/>
  <c r="L175" i="189"/>
  <c r="L174" i="189"/>
  <c r="L173" i="189"/>
  <c r="L172" i="189"/>
  <c r="L171" i="189"/>
  <c r="L170" i="189"/>
  <c r="L169" i="189"/>
  <c r="L168" i="189"/>
  <c r="L167" i="189"/>
  <c r="L166" i="189"/>
  <c r="L165" i="189"/>
  <c r="L164" i="189"/>
  <c r="L163" i="189"/>
  <c r="L162" i="189"/>
  <c r="L161" i="189"/>
  <c r="L160" i="189"/>
  <c r="L159" i="189"/>
  <c r="L158" i="189"/>
  <c r="L157" i="189"/>
  <c r="L156" i="189"/>
  <c r="L155" i="189"/>
  <c r="L154" i="189"/>
  <c r="L153" i="189"/>
  <c r="L152" i="189"/>
  <c r="L151" i="189"/>
  <c r="L150" i="189"/>
  <c r="L149" i="189"/>
  <c r="L148" i="189"/>
  <c r="L147" i="189"/>
  <c r="L146" i="189"/>
  <c r="L145" i="189"/>
  <c r="L144" i="189"/>
  <c r="L143" i="189"/>
  <c r="L142" i="189"/>
  <c r="L141" i="189"/>
  <c r="L140" i="189"/>
  <c r="L139" i="189"/>
  <c r="L138" i="189"/>
  <c r="L137" i="189"/>
  <c r="L136" i="189"/>
  <c r="L135" i="189"/>
  <c r="L134" i="189"/>
  <c r="L133" i="189"/>
  <c r="L132" i="189"/>
  <c r="L131" i="189"/>
  <c r="L130" i="189"/>
  <c r="L129" i="189"/>
  <c r="L128" i="189"/>
  <c r="L127" i="189"/>
  <c r="L126" i="189"/>
  <c r="L125" i="189"/>
  <c r="L124" i="189"/>
  <c r="L123" i="189"/>
  <c r="L122" i="189"/>
  <c r="L121" i="189"/>
  <c r="L120" i="189"/>
  <c r="L119" i="189"/>
  <c r="L118" i="189"/>
  <c r="L117" i="189"/>
  <c r="L116" i="189"/>
  <c r="L115" i="189"/>
  <c r="L114" i="189"/>
  <c r="L113" i="189"/>
  <c r="L112" i="189"/>
  <c r="L111" i="189"/>
  <c r="L110" i="189"/>
  <c r="L109" i="189"/>
  <c r="L108" i="189"/>
  <c r="L107" i="189"/>
  <c r="L106" i="189"/>
  <c r="L105" i="189"/>
  <c r="L104" i="189"/>
  <c r="L103" i="189"/>
  <c r="L109" i="249"/>
  <c r="L108" i="249"/>
  <c r="L107" i="249"/>
  <c r="L106" i="249"/>
  <c r="L105" i="249"/>
  <c r="L104" i="249"/>
  <c r="L103" i="249"/>
  <c r="L102" i="249"/>
  <c r="L101" i="249"/>
  <c r="L100" i="249"/>
  <c r="L99" i="249"/>
  <c r="L98" i="249"/>
  <c r="L97" i="249"/>
  <c r="L96" i="249"/>
  <c r="L95" i="249"/>
  <c r="L94" i="249"/>
  <c r="L93" i="249"/>
  <c r="L92" i="249"/>
  <c r="L91" i="249"/>
  <c r="L90" i="249"/>
  <c r="L89" i="249"/>
  <c r="L88" i="249"/>
  <c r="L87" i="249"/>
  <c r="L86" i="249"/>
  <c r="L85" i="249"/>
  <c r="L84" i="249"/>
  <c r="L83" i="249"/>
  <c r="L82" i="249"/>
  <c r="L81" i="249"/>
  <c r="L80" i="249"/>
  <c r="L79" i="249"/>
  <c r="L78" i="249"/>
  <c r="L77" i="249"/>
  <c r="L76" i="249"/>
  <c r="L75" i="249"/>
  <c r="L74" i="249"/>
  <c r="L73" i="249"/>
  <c r="L72" i="249"/>
  <c r="L71" i="249"/>
  <c r="L70" i="249"/>
  <c r="L69" i="249"/>
  <c r="L68" i="249"/>
  <c r="L67" i="249"/>
  <c r="L66" i="249"/>
  <c r="L52" i="249" a="1"/>
  <c r="L51" i="249" a="1"/>
  <c r="L50" i="249" a="1"/>
  <c r="L49" i="249" a="1"/>
  <c r="L48" i="249" a="1"/>
  <c r="L47" i="249" a="1"/>
  <c r="L46" i="249" a="1"/>
  <c r="L45" i="249" a="1"/>
  <c r="L44" i="249" a="1"/>
  <c r="L43" i="249" a="1"/>
  <c r="L42" i="249" a="1"/>
  <c r="L41" i="249" a="1"/>
  <c r="L40" i="249" a="1"/>
  <c r="L39" i="249" a="1"/>
  <c r="L38" i="249" a="1"/>
  <c r="L37" i="249" a="1"/>
  <c r="L36" i="249" a="1"/>
  <c r="L35" i="249" a="1"/>
  <c r="L34" i="249" a="1"/>
  <c r="L33" i="249" a="1"/>
  <c r="L32" i="249" a="1"/>
  <c r="L31" i="249" a="1"/>
  <c r="L30" i="249" a="1"/>
  <c r="L29" i="249" a="1"/>
  <c r="L28" i="249" a="1"/>
  <c r="L27" i="249" a="1"/>
  <c r="L26" i="249" a="1"/>
  <c r="L25" i="249" a="1"/>
  <c r="L24" i="249" a="1"/>
  <c r="L23" i="249" a="1"/>
  <c r="L22" i="249" a="1"/>
  <c r="L21" i="249" a="1"/>
  <c r="L20" i="249" a="1"/>
  <c r="L19" i="249" a="1"/>
  <c r="L18" i="249" a="1"/>
  <c r="L17" i="249" a="1"/>
  <c r="L16" i="249" a="1"/>
  <c r="L15" i="249" a="1"/>
  <c r="L14" i="249" a="1"/>
  <c r="L13" i="249" a="1"/>
  <c r="L12" i="249" a="1"/>
  <c r="L11" i="249" a="1"/>
  <c r="L10" i="249" a="1"/>
  <c r="L65" i="249"/>
  <c r="L64" i="249"/>
  <c r="C59" i="249"/>
  <c r="L62" i="249" s="1" a="1"/>
  <c r="L9" i="249" a="1"/>
  <c r="L8" i="249"/>
  <c r="L7" i="249"/>
  <c r="L179" i="248"/>
  <c r="L178" i="248"/>
  <c r="L177" i="248"/>
  <c r="L176" i="248"/>
  <c r="L175" i="248"/>
  <c r="L174" i="248"/>
  <c r="L173" i="248"/>
  <c r="L172" i="248"/>
  <c r="L171" i="248"/>
  <c r="L170" i="248"/>
  <c r="L169" i="248"/>
  <c r="L168" i="248"/>
  <c r="L167" i="248"/>
  <c r="L166" i="248"/>
  <c r="L165" i="248"/>
  <c r="L164" i="248"/>
  <c r="L163" i="248"/>
  <c r="L162" i="248"/>
  <c r="L161" i="248"/>
  <c r="L160" i="248"/>
  <c r="L159" i="248"/>
  <c r="L158" i="248"/>
  <c r="L157" i="248"/>
  <c r="L156" i="248"/>
  <c r="L155" i="248"/>
  <c r="L154" i="248"/>
  <c r="L153" i="248"/>
  <c r="L152" i="248"/>
  <c r="L151" i="248"/>
  <c r="L150" i="248"/>
  <c r="L149" i="248"/>
  <c r="L148" i="248"/>
  <c r="L147" i="248"/>
  <c r="L146" i="248"/>
  <c r="L145" i="248"/>
  <c r="L144" i="248"/>
  <c r="L143" i="248"/>
  <c r="L142" i="248"/>
  <c r="L141" i="248"/>
  <c r="L140" i="248"/>
  <c r="L139" i="248"/>
  <c r="L138" i="248"/>
  <c r="L137" i="248"/>
  <c r="L136" i="248"/>
  <c r="L135" i="248"/>
  <c r="L134" i="248"/>
  <c r="L133" i="248"/>
  <c r="L132" i="248"/>
  <c r="L131" i="248"/>
  <c r="L130" i="248"/>
  <c r="L129" i="248"/>
  <c r="L128" i="248"/>
  <c r="L127" i="248"/>
  <c r="L126" i="248"/>
  <c r="L125" i="248"/>
  <c r="L124" i="248"/>
  <c r="L123" i="248"/>
  <c r="L122" i="248"/>
  <c r="L121" i="248"/>
  <c r="L120" i="248"/>
  <c r="L119" i="248"/>
  <c r="L118" i="248"/>
  <c r="L117" i="248"/>
  <c r="L116" i="248"/>
  <c r="L115" i="248"/>
  <c r="L114" i="248"/>
  <c r="L113" i="248"/>
  <c r="L112" i="248"/>
  <c r="L111" i="248"/>
  <c r="L110" i="248"/>
  <c r="L109" i="248"/>
  <c r="L108" i="248"/>
  <c r="L107" i="248"/>
  <c r="L106" i="248"/>
  <c r="L105" i="248"/>
  <c r="L104" i="248"/>
  <c r="L103" i="248"/>
  <c r="L101" i="248"/>
  <c r="L100" i="248"/>
  <c r="L99" i="248"/>
  <c r="L98" i="248"/>
  <c r="L97" i="248"/>
  <c r="L92" i="248" a="1"/>
  <c r="L91" i="248" a="1"/>
  <c r="L90" i="248" a="1"/>
  <c r="L89" i="248" a="1"/>
  <c r="L88" i="248" a="1"/>
  <c r="L87" i="248" a="1"/>
  <c r="L86" i="248" a="1"/>
  <c r="L85" i="248" a="1"/>
  <c r="L84" i="248" a="1"/>
  <c r="L83" i="248" a="1"/>
  <c r="L82" i="248" a="1"/>
  <c r="L81" i="248" a="1"/>
  <c r="L80" i="248" a="1"/>
  <c r="L79" i="248" a="1"/>
  <c r="L78" i="248" a="1"/>
  <c r="L77" i="248" a="1"/>
  <c r="L76" i="248" a="1"/>
  <c r="L75" i="248" a="1"/>
  <c r="L74" i="248" a="1"/>
  <c r="L73" i="248" a="1"/>
  <c r="L72" i="248" a="1"/>
  <c r="L71" i="248" a="1"/>
  <c r="L70" i="248" a="1"/>
  <c r="L69" i="248" a="1"/>
  <c r="L68" i="248" a="1"/>
  <c r="L67" i="248" a="1"/>
  <c r="L66" i="248" a="1"/>
  <c r="L65" i="248" a="1"/>
  <c r="L64" i="248" a="1"/>
  <c r="L63" i="248" a="1"/>
  <c r="L62" i="248" a="1"/>
  <c r="L61" i="248" a="1"/>
  <c r="L60" i="248" a="1"/>
  <c r="L59" i="248" a="1"/>
  <c r="L58" i="248" a="1"/>
  <c r="L57" i="248" a="1"/>
  <c r="L56" i="248" a="1"/>
  <c r="L55" i="248" a="1"/>
  <c r="L54" i="248" a="1"/>
  <c r="L53" i="248" a="1"/>
  <c r="L52" i="248" a="1"/>
  <c r="L51" i="248" a="1"/>
  <c r="L50" i="248" a="1"/>
  <c r="L49" i="248" a="1"/>
  <c r="L48" i="248" a="1"/>
  <c r="L47" i="248" a="1"/>
  <c r="L46" i="248" a="1"/>
  <c r="L45" i="248" a="1"/>
  <c r="L44" i="248" a="1"/>
  <c r="L43" i="248" a="1"/>
  <c r="L42" i="248" a="1"/>
  <c r="L41" i="248" a="1"/>
  <c r="L40" i="248" a="1"/>
  <c r="L39" i="248" a="1"/>
  <c r="L38" i="248" a="1"/>
  <c r="L37" i="248" a="1"/>
  <c r="L36" i="248" a="1"/>
  <c r="L35" i="248" a="1"/>
  <c r="L34" i="248" a="1"/>
  <c r="L33" i="248" a="1"/>
  <c r="L32" i="248" a="1"/>
  <c r="L31" i="248" a="1"/>
  <c r="L30" i="248" a="1"/>
  <c r="L29" i="248" a="1"/>
  <c r="L28" i="248" a="1"/>
  <c r="L27" i="248" a="1"/>
  <c r="L26" i="248" a="1"/>
  <c r="L25" i="248" a="1"/>
  <c r="L24" i="248" a="1"/>
  <c r="L23" i="248" a="1"/>
  <c r="L22" i="248" a="1"/>
  <c r="L21" i="248" a="1"/>
  <c r="L20" i="248" a="1"/>
  <c r="L19" i="248" a="1"/>
  <c r="L18" i="248" a="1"/>
  <c r="L17" i="248" a="1"/>
  <c r="L16" i="248" a="1"/>
  <c r="L14" i="248" a="1"/>
  <c r="L13" i="248" a="1"/>
  <c r="L12" i="248" a="1"/>
  <c r="L11" i="248" a="1"/>
  <c r="L10" i="248" a="1"/>
  <c r="L96" i="248"/>
  <c r="L95" i="248"/>
  <c r="L93" i="248" a="1"/>
  <c r="C14" i="248"/>
  <c r="L102" i="248" s="1"/>
  <c r="L9" i="248" a="1"/>
  <c r="L8" i="248"/>
  <c r="L7" i="248"/>
  <c r="L60" i="249" l="1" a="1"/>
  <c r="L116" i="249"/>
  <c r="L61" i="249" a="1"/>
  <c r="L15" i="248" a="1"/>
  <c r="L69" i="199"/>
  <c r="L68" i="199"/>
  <c r="L67" i="199"/>
  <c r="L66" i="199"/>
  <c r="L65" i="199"/>
  <c r="L64" i="199"/>
  <c r="L63" i="199"/>
  <c r="L62" i="199"/>
  <c r="L61" i="199"/>
  <c r="L60" i="199"/>
  <c r="L59" i="199"/>
  <c r="L58" i="199"/>
  <c r="L57" i="199"/>
  <c r="L56" i="199"/>
  <c r="L55" i="199"/>
  <c r="L54" i="199"/>
  <c r="L53" i="199"/>
  <c r="L52" i="199"/>
  <c r="L51" i="199"/>
  <c r="L50" i="199"/>
  <c r="L49" i="199"/>
  <c r="L48" i="199"/>
  <c r="L47" i="199"/>
  <c r="L46" i="199"/>
  <c r="L45" i="199"/>
  <c r="L44" i="199"/>
  <c r="L40" i="199" a="1"/>
  <c r="L34" i="199" a="1"/>
  <c r="L33" i="199" a="1"/>
  <c r="L32" i="199" a="1"/>
  <c r="L31" i="199" a="1"/>
  <c r="L30" i="199" a="1"/>
  <c r="L29" i="199" a="1"/>
  <c r="L28" i="199" a="1"/>
  <c r="L27" i="199" a="1"/>
  <c r="L26" i="199" a="1"/>
  <c r="L25" i="199" a="1"/>
  <c r="L24" i="199" a="1"/>
  <c r="L23" i="199" a="1"/>
  <c r="L22" i="199" a="1"/>
  <c r="L21" i="199" a="1"/>
  <c r="L20" i="199" a="1"/>
  <c r="L19" i="199" a="1"/>
  <c r="L18" i="199" a="1"/>
  <c r="L17" i="199" a="1"/>
  <c r="L16" i="199" a="1"/>
  <c r="L15" i="199" a="1"/>
  <c r="L14" i="199" a="1"/>
  <c r="L13" i="199" a="1"/>
  <c r="L12" i="199" a="1"/>
  <c r="L11" i="199" a="1"/>
  <c r="L10" i="199" a="1"/>
  <c r="L7" i="246" l="1"/>
  <c r="L25" i="246"/>
  <c r="L24" i="246"/>
  <c r="L23" i="246"/>
  <c r="L22" i="246"/>
  <c r="L21" i="246"/>
  <c r="L20" i="246"/>
  <c r="L15" i="246" a="1"/>
  <c r="L14" i="246" a="1"/>
  <c r="L13" i="246" a="1"/>
  <c r="L12" i="246" a="1"/>
  <c r="L11" i="246" a="1"/>
  <c r="L19" i="246"/>
  <c r="L18" i="246"/>
  <c r="L16" i="246" a="1"/>
  <c r="L8" i="246"/>
  <c r="L39" i="212"/>
  <c r="L38" i="212"/>
  <c r="L37" i="212"/>
  <c r="L36" i="212"/>
  <c r="L35" i="212"/>
  <c r="L34" i="212"/>
  <c r="L33" i="212"/>
  <c r="L32" i="212"/>
  <c r="L31" i="212"/>
  <c r="L30" i="212"/>
  <c r="L29" i="212"/>
  <c r="L28" i="212"/>
  <c r="L27" i="212"/>
  <c r="L23" i="212" a="1"/>
  <c r="L22" i="212" a="1"/>
  <c r="L21" i="212" a="1"/>
  <c r="L20" i="212" a="1"/>
  <c r="L19" i="212" a="1"/>
  <c r="L18" i="212" a="1"/>
  <c r="L17" i="212" a="1"/>
  <c r="L16" i="212" a="1"/>
  <c r="L15" i="212" a="1"/>
  <c r="L14" i="212" a="1"/>
  <c r="L13" i="212" a="1"/>
  <c r="L12" i="212" a="1"/>
  <c r="L11" i="212" a="1"/>
  <c r="L10" i="212" a="1"/>
  <c r="L81" i="242"/>
  <c r="L80" i="242"/>
  <c r="L79" i="242"/>
  <c r="L78" i="242"/>
  <c r="L77" i="242"/>
  <c r="L76" i="242"/>
  <c r="L75" i="242"/>
  <c r="L74" i="242"/>
  <c r="L73" i="242"/>
  <c r="L72" i="242"/>
  <c r="L71" i="242"/>
  <c r="L70" i="242"/>
  <c r="L69" i="242"/>
  <c r="L68" i="242"/>
  <c r="L67" i="242"/>
  <c r="L66" i="242"/>
  <c r="L65" i="242"/>
  <c r="L64" i="242"/>
  <c r="L63" i="242"/>
  <c r="L62" i="242"/>
  <c r="L61" i="242"/>
  <c r="L60" i="242"/>
  <c r="L59" i="242"/>
  <c r="L58" i="242"/>
  <c r="L57" i="242"/>
  <c r="L56" i="242"/>
  <c r="L55" i="242"/>
  <c r="L54" i="242"/>
  <c r="L53" i="242"/>
  <c r="L52" i="242"/>
  <c r="L51" i="242"/>
  <c r="L50" i="242"/>
  <c r="L49" i="242"/>
  <c r="L48" i="242"/>
  <c r="L43" i="242" a="1"/>
  <c r="L42" i="242" a="1"/>
  <c r="L41" i="242" a="1"/>
  <c r="L40" i="242" a="1"/>
  <c r="L39" i="242" a="1"/>
  <c r="L38" i="242" a="1"/>
  <c r="L37" i="242" a="1"/>
  <c r="L36" i="242" a="1"/>
  <c r="L35" i="242" a="1"/>
  <c r="L34" i="242" a="1"/>
  <c r="L33" i="242" a="1"/>
  <c r="L32" i="242" a="1"/>
  <c r="L31" i="242" a="1"/>
  <c r="L30" i="242" a="1"/>
  <c r="L29" i="242" a="1"/>
  <c r="L28" i="242" a="1"/>
  <c r="L27" i="242" a="1"/>
  <c r="L41" i="196" l="1"/>
  <c r="L40" i="196"/>
  <c r="L39" i="196"/>
  <c r="L38" i="196"/>
  <c r="L37" i="196"/>
  <c r="L36" i="196"/>
  <c r="L35" i="196"/>
  <c r="L34" i="196"/>
  <c r="L33" i="196"/>
  <c r="L32" i="196"/>
  <c r="L31" i="196"/>
  <c r="L30" i="196"/>
  <c r="L29" i="196"/>
  <c r="L28" i="196"/>
  <c r="L23" i="196" a="1"/>
  <c r="L22" i="196" a="1"/>
  <c r="L21" i="196" a="1"/>
  <c r="L20" i="196" a="1"/>
  <c r="L19" i="196" a="1"/>
  <c r="L18" i="196" a="1"/>
  <c r="L17" i="196" a="1"/>
  <c r="L16" i="196" a="1"/>
  <c r="L15" i="196" a="1"/>
  <c r="L14" i="196" a="1"/>
  <c r="L13" i="196" a="1"/>
  <c r="L12" i="196" a="1"/>
  <c r="L11" i="196" a="1"/>
  <c r="L10" i="196" a="1"/>
  <c r="L49" i="205"/>
  <c r="L48" i="205"/>
  <c r="L47" i="205"/>
  <c r="L46" i="205"/>
  <c r="L45" i="205"/>
  <c r="L44" i="205"/>
  <c r="L43" i="205"/>
  <c r="L42" i="205"/>
  <c r="L41" i="205"/>
  <c r="L40" i="205"/>
  <c r="L39" i="205"/>
  <c r="L38" i="205"/>
  <c r="L37" i="205"/>
  <c r="L36" i="205"/>
  <c r="L35" i="205"/>
  <c r="L34" i="205"/>
  <c r="L33" i="205"/>
  <c r="L32" i="205"/>
  <c r="L27" i="205" a="1"/>
  <c r="L26" i="205" a="1"/>
  <c r="L25" i="205" a="1"/>
  <c r="L24" i="205" a="1"/>
  <c r="L23" i="205" a="1"/>
  <c r="L22" i="205" a="1"/>
  <c r="L21" i="205" a="1"/>
  <c r="L20" i="205" a="1"/>
  <c r="L19" i="205" a="1"/>
  <c r="L18" i="205" a="1"/>
  <c r="L17" i="205" a="1"/>
  <c r="L16" i="205" a="1"/>
  <c r="L15" i="205" a="1"/>
  <c r="L14" i="205" a="1"/>
  <c r="L13" i="205" a="1"/>
  <c r="L12" i="205" a="1"/>
  <c r="L11" i="205" a="1"/>
  <c r="L10" i="205" a="1"/>
  <c r="L44" i="242" a="1"/>
  <c r="L51" i="188" a="1"/>
  <c r="L58" i="208" a="1"/>
  <c r="L27" i="244"/>
  <c r="L26" i="244"/>
  <c r="L25" i="244"/>
  <c r="L24" i="244"/>
  <c r="L23" i="244"/>
  <c r="L22" i="244"/>
  <c r="L21" i="244"/>
  <c r="L16" i="244" a="1"/>
  <c r="L15" i="244" a="1"/>
  <c r="L14" i="244" a="1"/>
  <c r="L13" i="244" a="1"/>
  <c r="L12" i="244" a="1"/>
  <c r="L11" i="244" a="1"/>
  <c r="L10" i="244" a="1"/>
  <c r="L63" i="210" a="1"/>
  <c r="L119" i="210"/>
  <c r="L118" i="210"/>
  <c r="L117" i="210"/>
  <c r="L116" i="210"/>
  <c r="L115" i="210"/>
  <c r="L114" i="210"/>
  <c r="L113" i="210"/>
  <c r="L112" i="210"/>
  <c r="L111" i="210"/>
  <c r="L110" i="210"/>
  <c r="L109" i="210"/>
  <c r="L108" i="210"/>
  <c r="L107" i="210"/>
  <c r="L106" i="210"/>
  <c r="L105" i="210"/>
  <c r="L104" i="210"/>
  <c r="L103" i="210"/>
  <c r="L102" i="210"/>
  <c r="L101" i="210"/>
  <c r="L100" i="210"/>
  <c r="L99" i="210"/>
  <c r="L98" i="210"/>
  <c r="L97" i="210"/>
  <c r="L96" i="210"/>
  <c r="L95" i="210"/>
  <c r="L94" i="210"/>
  <c r="L93" i="210"/>
  <c r="L92" i="210"/>
  <c r="L91" i="210"/>
  <c r="L90" i="210"/>
  <c r="L89" i="210"/>
  <c r="L88" i="210"/>
  <c r="L87" i="210"/>
  <c r="L86" i="210"/>
  <c r="L85" i="210"/>
  <c r="L84" i="210"/>
  <c r="L83" i="210"/>
  <c r="L82" i="210"/>
  <c r="L81" i="210"/>
  <c r="L80" i="210"/>
  <c r="L79" i="210"/>
  <c r="L78" i="210"/>
  <c r="L77" i="210"/>
  <c r="L76" i="210"/>
  <c r="L75" i="210"/>
  <c r="L74" i="210"/>
  <c r="L73" i="210"/>
  <c r="L72" i="210"/>
  <c r="L71" i="210"/>
  <c r="L70" i="210"/>
  <c r="L69" i="210"/>
  <c r="L68" i="210"/>
  <c r="L67" i="210"/>
  <c r="L57" i="210" a="1"/>
  <c r="L56" i="210" a="1"/>
  <c r="L55" i="210" a="1"/>
  <c r="L54" i="210" a="1"/>
  <c r="L53" i="210" a="1"/>
  <c r="L52" i="210" a="1"/>
  <c r="L51" i="210" a="1"/>
  <c r="L50" i="210" a="1"/>
  <c r="L49" i="210" a="1"/>
  <c r="L48" i="210" a="1"/>
  <c r="L47" i="210" a="1"/>
  <c r="L46" i="210" a="1"/>
  <c r="L45" i="210" a="1"/>
  <c r="L44" i="210" a="1"/>
  <c r="L43" i="210" a="1"/>
  <c r="L42" i="210" a="1"/>
  <c r="L41" i="210" a="1"/>
  <c r="L40" i="210" a="1"/>
  <c r="L39" i="210" a="1"/>
  <c r="L38" i="210" a="1"/>
  <c r="L37" i="210" a="1"/>
  <c r="L36" i="210" a="1"/>
  <c r="L35" i="210" a="1"/>
  <c r="L34" i="210" a="1"/>
  <c r="L33" i="210" a="1"/>
  <c r="L32" i="210" a="1"/>
  <c r="L31" i="210" a="1"/>
  <c r="L30" i="210" a="1"/>
  <c r="L29" i="210" a="1"/>
  <c r="L28" i="210" a="1"/>
  <c r="L27" i="210" a="1"/>
  <c r="L26" i="210" a="1"/>
  <c r="L25" i="210" a="1"/>
  <c r="L24" i="210" a="1"/>
  <c r="L23" i="210" a="1"/>
  <c r="L22" i="210" a="1"/>
  <c r="L21" i="210" a="1"/>
  <c r="L20" i="210" a="1"/>
  <c r="L19" i="210" a="1"/>
  <c r="L18" i="210" a="1"/>
  <c r="L17" i="210" a="1"/>
  <c r="L16" i="210" a="1"/>
  <c r="L15" i="210" a="1"/>
  <c r="L14" i="210" a="1"/>
  <c r="L13" i="210" a="1"/>
  <c r="L12" i="210" a="1"/>
  <c r="L11" i="210" a="1"/>
  <c r="L10" i="210" a="1"/>
  <c r="L17" i="244" a="1"/>
  <c r="L44" i="177"/>
  <c r="L43" i="177"/>
  <c r="L42" i="177"/>
  <c r="L41" i="177"/>
  <c r="L40" i="177"/>
  <c r="L39" i="177"/>
  <c r="L38" i="177"/>
  <c r="L37" i="177"/>
  <c r="L36" i="177"/>
  <c r="L35" i="177"/>
  <c r="L34" i="177"/>
  <c r="L33" i="177"/>
  <c r="L32" i="177"/>
  <c r="L31" i="177"/>
  <c r="L30" i="177"/>
  <c r="L20" i="244"/>
  <c r="L19" i="244"/>
  <c r="L9" i="244" a="1"/>
  <c r="L8" i="244"/>
  <c r="L7" i="244"/>
  <c r="L28" i="205" a="1"/>
  <c r="L24" i="196" a="1"/>
  <c r="L109" i="208" l="1"/>
  <c r="L108" i="208"/>
  <c r="L107" i="208"/>
  <c r="L106" i="208"/>
  <c r="L105" i="208"/>
  <c r="L104" i="208"/>
  <c r="L103" i="208"/>
  <c r="L102" i="208"/>
  <c r="L101" i="208"/>
  <c r="L100" i="208"/>
  <c r="L99" i="208"/>
  <c r="L98" i="208"/>
  <c r="L97" i="208"/>
  <c r="L96" i="208"/>
  <c r="L95" i="208"/>
  <c r="L94" i="208"/>
  <c r="L93" i="208"/>
  <c r="L92" i="208"/>
  <c r="L91" i="208"/>
  <c r="L90" i="208"/>
  <c r="L89" i="208"/>
  <c r="L88" i="208"/>
  <c r="L87" i="208"/>
  <c r="L86" i="208"/>
  <c r="L85" i="208"/>
  <c r="L84" i="208"/>
  <c r="L83" i="208"/>
  <c r="L82" i="208"/>
  <c r="L81" i="208"/>
  <c r="L80" i="208"/>
  <c r="L79" i="208"/>
  <c r="L78" i="208"/>
  <c r="L77" i="208"/>
  <c r="L76" i="208"/>
  <c r="L75" i="208"/>
  <c r="L74" i="208"/>
  <c r="L73" i="208"/>
  <c r="L72" i="208"/>
  <c r="L71" i="208"/>
  <c r="L70" i="208"/>
  <c r="L69" i="208"/>
  <c r="L68" i="208"/>
  <c r="L67" i="208"/>
  <c r="L66" i="208"/>
  <c r="L65" i="208"/>
  <c r="L64" i="208"/>
  <c r="L63" i="208"/>
  <c r="L62" i="208"/>
  <c r="L57" i="208" a="1"/>
  <c r="L56" i="208" a="1"/>
  <c r="L55" i="208" a="1"/>
  <c r="L54" i="208" a="1"/>
  <c r="L53" i="208" a="1"/>
  <c r="L52" i="208" a="1"/>
  <c r="L51" i="208" a="1"/>
  <c r="L50" i="208" a="1"/>
  <c r="L49" i="208" a="1"/>
  <c r="L48" i="208" a="1"/>
  <c r="L47" i="208" a="1"/>
  <c r="L46" i="208" a="1"/>
  <c r="L45" i="208" a="1"/>
  <c r="L44" i="208" a="1"/>
  <c r="L43" i="208" a="1"/>
  <c r="L42" i="208" a="1"/>
  <c r="L41" i="208" a="1"/>
  <c r="L40" i="208" a="1"/>
  <c r="L39" i="208" a="1"/>
  <c r="L38" i="208" a="1"/>
  <c r="L37" i="208" a="1"/>
  <c r="L36" i="208" a="1"/>
  <c r="L35" i="208" a="1"/>
  <c r="L34" i="208" a="1"/>
  <c r="L33" i="208" a="1"/>
  <c r="L32" i="208" a="1"/>
  <c r="L31" i="208" a="1"/>
  <c r="L30" i="208" a="1"/>
  <c r="L29" i="208" a="1"/>
  <c r="L28" i="208" a="1"/>
  <c r="L27" i="208" a="1"/>
  <c r="L26" i="208" a="1"/>
  <c r="L25" i="208" a="1"/>
  <c r="L24" i="208" a="1"/>
  <c r="L23" i="208" a="1"/>
  <c r="L22" i="208" a="1"/>
  <c r="L21" i="208" a="1"/>
  <c r="L20" i="208" a="1"/>
  <c r="L19" i="208" a="1"/>
  <c r="L18" i="208" a="1"/>
  <c r="L17" i="208" a="1"/>
  <c r="L16" i="208" a="1"/>
  <c r="L15" i="208" a="1"/>
  <c r="L14" i="208" a="1"/>
  <c r="L13" i="208" a="1"/>
  <c r="L12" i="208" a="1"/>
  <c r="L11" i="208" a="1"/>
  <c r="L10" i="208" a="1"/>
  <c r="L26" i="242" a="1"/>
  <c r="L25" i="242" a="1"/>
  <c r="L24" i="242" a="1"/>
  <c r="L23" i="242" a="1"/>
  <c r="L22" i="242" a="1"/>
  <c r="L21" i="242" a="1"/>
  <c r="L20" i="242" a="1"/>
  <c r="L19" i="242" a="1"/>
  <c r="L18" i="242" a="1"/>
  <c r="L17" i="242" a="1"/>
  <c r="L16" i="242" a="1"/>
  <c r="L15" i="242" a="1"/>
  <c r="L14" i="242" a="1"/>
  <c r="L13" i="242" a="1"/>
  <c r="L12" i="242" a="1"/>
  <c r="L11" i="242" a="1"/>
  <c r="L10" i="242" a="1"/>
  <c r="L47" i="242" l="1"/>
  <c r="L46" i="242"/>
  <c r="L9" i="242" a="1"/>
  <c r="L8" i="242"/>
  <c r="L7" i="242"/>
  <c r="L29" i="237" l="1"/>
  <c r="L28" i="237"/>
  <c r="L27" i="237"/>
  <c r="L26" i="237"/>
  <c r="L25" i="237"/>
  <c r="L24" i="237"/>
  <c r="L23" i="237"/>
  <c r="L22" i="237"/>
  <c r="L9" i="237" a="1"/>
  <c r="L18" i="237" a="1"/>
  <c r="L17" i="241" a="1"/>
  <c r="L27" i="241"/>
  <c r="L26" i="241"/>
  <c r="L25" i="241"/>
  <c r="L24" i="241"/>
  <c r="L23" i="241"/>
  <c r="L16" i="241" a="1"/>
  <c r="L15" i="241" a="1"/>
  <c r="L14" i="241" a="1"/>
  <c r="L13" i="241" a="1"/>
  <c r="L12" i="241" a="1"/>
  <c r="L11" i="241" a="1"/>
  <c r="L10" i="241" a="1"/>
  <c r="L22" i="241"/>
  <c r="L21" i="241"/>
  <c r="L20" i="241"/>
  <c r="L19" i="241"/>
  <c r="L9" i="241" a="1"/>
  <c r="L8" i="241"/>
  <c r="L7" i="241"/>
  <c r="L9" i="196" a="1"/>
  <c r="L37" i="239"/>
  <c r="L36" i="239"/>
  <c r="L35" i="239"/>
  <c r="L34" i="239"/>
  <c r="L33" i="239"/>
  <c r="L32" i="239"/>
  <c r="L31" i="239"/>
  <c r="L30" i="239"/>
  <c r="L29" i="239"/>
  <c r="L28" i="239"/>
  <c r="L27" i="239"/>
  <c r="L26" i="239"/>
  <c r="L21" i="239" a="1"/>
  <c r="L20" i="239" a="1"/>
  <c r="L19" i="239" a="1"/>
  <c r="L18" i="239" a="1"/>
  <c r="L17" i="239" a="1"/>
  <c r="L16" i="239" a="1"/>
  <c r="L15" i="239" a="1"/>
  <c r="L14" i="239" a="1"/>
  <c r="L13" i="239" a="1"/>
  <c r="L12" i="239" a="1"/>
  <c r="L11" i="239" a="1"/>
  <c r="L10" i="239" a="1"/>
  <c r="L9" i="239" a="1"/>
  <c r="L25" i="239"/>
  <c r="L24" i="239"/>
  <c r="L22" i="239" a="1"/>
  <c r="L8" i="239"/>
  <c r="L7" i="239"/>
  <c r="L31" i="238"/>
  <c r="L30" i="238"/>
  <c r="L29" i="238"/>
  <c r="L28" i="238"/>
  <c r="L27" i="238"/>
  <c r="L26" i="238"/>
  <c r="L25" i="238"/>
  <c r="L24" i="238"/>
  <c r="L23" i="238"/>
  <c r="L22" i="238"/>
  <c r="L21" i="238"/>
  <c r="L19" i="238" a="1"/>
  <c r="L18" i="238" a="1"/>
  <c r="L17" i="238" a="1"/>
  <c r="L16" i="238" a="1"/>
  <c r="L15" i="238" a="1"/>
  <c r="L14" i="238" a="1"/>
  <c r="L13" i="238" a="1"/>
  <c r="L12" i="238" a="1"/>
  <c r="L11" i="238" a="1"/>
  <c r="L10" i="238" a="1"/>
  <c r="L9" i="238" a="1"/>
  <c r="L8" i="238"/>
  <c r="L7" i="238"/>
  <c r="L17" i="237" a="1"/>
  <c r="L16" i="237" a="1"/>
  <c r="L15" i="237" a="1"/>
  <c r="L14" i="237" a="1"/>
  <c r="L13" i="237" a="1"/>
  <c r="L12" i="237" a="1"/>
  <c r="L11" i="237" a="1"/>
  <c r="L10" i="237" a="1"/>
  <c r="L21" i="237"/>
  <c r="L20" i="237"/>
  <c r="L8" i="237"/>
  <c r="L7" i="237"/>
  <c r="L37" i="183"/>
  <c r="L36" i="183"/>
  <c r="L35" i="183"/>
  <c r="L34" i="183"/>
  <c r="L33" i="183"/>
  <c r="L32" i="183"/>
  <c r="L31" i="183"/>
  <c r="L30" i="183"/>
  <c r="L29" i="183"/>
  <c r="L28" i="183"/>
  <c r="L27" i="183"/>
  <c r="L26" i="183"/>
  <c r="L10" i="183" a="1"/>
  <c r="L9" i="183" a="1"/>
  <c r="L47" i="201"/>
  <c r="L46" i="201"/>
  <c r="L45" i="201"/>
  <c r="L44" i="201"/>
  <c r="L43" i="201"/>
  <c r="L42" i="201"/>
  <c r="L41" i="201"/>
  <c r="L40" i="201"/>
  <c r="L39" i="201"/>
  <c r="L38" i="201"/>
  <c r="L37" i="201"/>
  <c r="L36" i="201"/>
  <c r="L35" i="201"/>
  <c r="L34" i="201"/>
  <c r="L33" i="201"/>
  <c r="L32" i="201"/>
  <c r="L31" i="201"/>
  <c r="L26" i="201" a="1"/>
  <c r="L25" i="201" a="1"/>
  <c r="L24" i="201" a="1"/>
  <c r="L23" i="201" a="1"/>
  <c r="L22" i="201" a="1"/>
  <c r="L21" i="201" a="1"/>
  <c r="L20" i="201" a="1"/>
  <c r="L19" i="201" a="1"/>
  <c r="L18" i="201" a="1"/>
  <c r="L17" i="201" a="1"/>
  <c r="L16" i="201" a="1"/>
  <c r="L15" i="201" a="1"/>
  <c r="L14" i="201" a="1"/>
  <c r="L13" i="201" a="1"/>
  <c r="L12" i="201" a="1"/>
  <c r="L11" i="201" a="1"/>
  <c r="L10" i="201" a="1"/>
  <c r="L61" i="202"/>
  <c r="L60" i="202"/>
  <c r="L59" i="202"/>
  <c r="L58" i="202"/>
  <c r="L57" i="202"/>
  <c r="L56" i="202"/>
  <c r="L55" i="202"/>
  <c r="L54" i="202"/>
  <c r="L53" i="202"/>
  <c r="L52" i="202"/>
  <c r="L51" i="202"/>
  <c r="L50" i="202"/>
  <c r="L49" i="202"/>
  <c r="L48" i="202"/>
  <c r="L47" i="202"/>
  <c r="L46" i="202"/>
  <c r="L45" i="202"/>
  <c r="L44" i="202"/>
  <c r="L43" i="202"/>
  <c r="L42" i="202"/>
  <c r="L41" i="202"/>
  <c r="L40" i="202"/>
  <c r="L39" i="202"/>
  <c r="L38" i="202"/>
  <c r="L33" i="202" a="1"/>
  <c r="L32" i="202" a="1"/>
  <c r="L31" i="202" a="1"/>
  <c r="L30" i="202" a="1"/>
  <c r="L29" i="202" a="1"/>
  <c r="L28" i="202" a="1"/>
  <c r="L27" i="202" a="1"/>
  <c r="L26" i="202" a="1"/>
  <c r="L25" i="202" a="1"/>
  <c r="L24" i="202" a="1"/>
  <c r="L23" i="202" a="1"/>
  <c r="L22" i="202" a="1"/>
  <c r="L21" i="202" a="1"/>
  <c r="L20" i="202" a="1"/>
  <c r="L19" i="202" a="1"/>
  <c r="L18" i="202" a="1"/>
  <c r="L17" i="202" a="1"/>
  <c r="L16" i="202" a="1"/>
  <c r="L15" i="202" a="1"/>
  <c r="L14" i="202" a="1"/>
  <c r="L13" i="202" a="1"/>
  <c r="L12" i="202" a="1"/>
  <c r="L11" i="202" a="1"/>
  <c r="L10" i="202" a="1"/>
  <c r="L57" i="206"/>
  <c r="L56" i="206"/>
  <c r="L55" i="206"/>
  <c r="L54" i="206"/>
  <c r="L53" i="206"/>
  <c r="L52" i="206"/>
  <c r="L51" i="206"/>
  <c r="L50" i="206"/>
  <c r="L49" i="206"/>
  <c r="L48" i="206"/>
  <c r="L47" i="206"/>
  <c r="L46" i="206"/>
  <c r="L45" i="206"/>
  <c r="L44" i="206"/>
  <c r="L43" i="206"/>
  <c r="L42" i="206"/>
  <c r="L41" i="206"/>
  <c r="L40" i="206"/>
  <c r="L39" i="206"/>
  <c r="L38" i="206"/>
  <c r="L37" i="206"/>
  <c r="L31" i="206" a="1"/>
  <c r="L30" i="206" a="1"/>
  <c r="L29" i="206" a="1"/>
  <c r="L28" i="206" a="1"/>
  <c r="L27" i="206" a="1"/>
  <c r="L26" i="206" a="1"/>
  <c r="L25" i="206" a="1"/>
  <c r="L24" i="206" a="1"/>
  <c r="L23" i="206" a="1"/>
  <c r="L22" i="206" a="1"/>
  <c r="L21" i="206" a="1"/>
  <c r="L20" i="206" a="1"/>
  <c r="L19" i="206" a="1"/>
  <c r="L18" i="206" a="1"/>
  <c r="L17" i="206" a="1"/>
  <c r="L16" i="206" a="1"/>
  <c r="L15" i="206" a="1"/>
  <c r="L14" i="206" a="1"/>
  <c r="L13" i="206" a="1"/>
  <c r="L12" i="206" a="1"/>
  <c r="L11" i="206" a="1"/>
  <c r="L10" i="206" a="1"/>
  <c r="L9" i="236" a="1"/>
  <c r="L9" i="235" a="1"/>
  <c r="L9" i="233" a="1"/>
  <c r="L35" i="182" l="1"/>
  <c r="L34" i="182"/>
  <c r="L33" i="182"/>
  <c r="L32" i="182"/>
  <c r="L31" i="182"/>
  <c r="L30" i="182"/>
  <c r="L29" i="182"/>
  <c r="L28" i="182"/>
  <c r="L27" i="182"/>
  <c r="L26" i="182"/>
  <c r="L25" i="182"/>
  <c r="L20" i="182" a="1"/>
  <c r="L19" i="182" a="1"/>
  <c r="L18" i="182" a="1"/>
  <c r="L17" i="182" a="1"/>
  <c r="L16" i="182" a="1"/>
  <c r="L15" i="182" a="1"/>
  <c r="L14" i="182" a="1"/>
  <c r="L13" i="182" a="1"/>
  <c r="L12" i="182" a="1"/>
  <c r="L11" i="182" a="1"/>
  <c r="L22" i="218" a="1"/>
  <c r="L9" i="232" a="1"/>
  <c r="L137" i="185"/>
  <c r="L136" i="185"/>
  <c r="L135" i="185"/>
  <c r="L134" i="185"/>
  <c r="L133" i="185"/>
  <c r="L132" i="185"/>
  <c r="L131" i="185"/>
  <c r="L130" i="185"/>
  <c r="L129" i="185"/>
  <c r="L128" i="185"/>
  <c r="L127" i="185"/>
  <c r="L126" i="185"/>
  <c r="L125" i="185"/>
  <c r="L124" i="185"/>
  <c r="L123" i="185"/>
  <c r="L122" i="185"/>
  <c r="L121" i="185"/>
  <c r="L120" i="185"/>
  <c r="L119" i="185"/>
  <c r="L118" i="185"/>
  <c r="L117" i="185"/>
  <c r="L116" i="185"/>
  <c r="L115" i="185"/>
  <c r="L114" i="185"/>
  <c r="L113" i="185"/>
  <c r="L112" i="185"/>
  <c r="L111" i="185"/>
  <c r="L110" i="185"/>
  <c r="L109" i="185"/>
  <c r="L108" i="185"/>
  <c r="L107" i="185"/>
  <c r="L106" i="185"/>
  <c r="L105" i="185"/>
  <c r="L104" i="185"/>
  <c r="L103" i="185"/>
  <c r="L102" i="185"/>
  <c r="L101" i="185"/>
  <c r="L100" i="185"/>
  <c r="L99" i="185"/>
  <c r="L98" i="185"/>
  <c r="L97" i="185"/>
  <c r="L96" i="185"/>
  <c r="L95" i="185"/>
  <c r="L94" i="185"/>
  <c r="L93" i="185"/>
  <c r="L92" i="185"/>
  <c r="L91" i="185"/>
  <c r="L90" i="185"/>
  <c r="L89" i="185"/>
  <c r="L88" i="185"/>
  <c r="L87" i="185"/>
  <c r="L86" i="185"/>
  <c r="L85" i="185"/>
  <c r="L84" i="185"/>
  <c r="L83" i="185"/>
  <c r="L82" i="185"/>
  <c r="L81" i="185"/>
  <c r="L80" i="185"/>
  <c r="L79" i="185"/>
  <c r="L78" i="185"/>
  <c r="L77" i="185"/>
  <c r="L76" i="185"/>
  <c r="L71" i="185" a="1"/>
  <c r="L70" i="185" a="1"/>
  <c r="L69" i="185" a="1"/>
  <c r="L68" i="185" a="1"/>
  <c r="L67" i="185" a="1"/>
  <c r="L66" i="185" a="1"/>
  <c r="L65" i="185" a="1"/>
  <c r="L64" i="185" a="1"/>
  <c r="L63" i="185" a="1"/>
  <c r="L62" i="185" a="1"/>
  <c r="L61" i="185" a="1"/>
  <c r="L60" i="185" a="1"/>
  <c r="L59" i="185" a="1"/>
  <c r="L58" i="185" a="1"/>
  <c r="L57" i="185" a="1"/>
  <c r="L56" i="185" a="1"/>
  <c r="L55" i="185" a="1"/>
  <c r="L54" i="185" a="1"/>
  <c r="L53" i="185" a="1"/>
  <c r="L52" i="185" a="1"/>
  <c r="L51" i="185" a="1"/>
  <c r="L50" i="185" a="1"/>
  <c r="L49" i="185" a="1"/>
  <c r="L48" i="185" a="1"/>
  <c r="L47" i="185" a="1"/>
  <c r="L46" i="185" a="1"/>
  <c r="L45" i="185" a="1"/>
  <c r="L44" i="185" a="1"/>
  <c r="L43" i="185" a="1"/>
  <c r="L42" i="185" a="1"/>
  <c r="L41" i="185" a="1"/>
  <c r="L40" i="185" a="1"/>
  <c r="L39" i="185" a="1"/>
  <c r="L38" i="185" a="1"/>
  <c r="L37" i="185" a="1"/>
  <c r="L36" i="185" a="1"/>
  <c r="L35" i="185" a="1"/>
  <c r="L34" i="185" a="1"/>
  <c r="L33" i="185" a="1"/>
  <c r="L32" i="185" a="1"/>
  <c r="L31" i="185" a="1"/>
  <c r="L30" i="185" a="1"/>
  <c r="L29" i="185" a="1"/>
  <c r="L28" i="185" a="1"/>
  <c r="L27" i="185" a="1"/>
  <c r="L26" i="185" a="1"/>
  <c r="L25" i="185" a="1"/>
  <c r="L24" i="185" a="1"/>
  <c r="L23" i="185" a="1"/>
  <c r="L22" i="185" a="1"/>
  <c r="L21" i="185" a="1"/>
  <c r="L20" i="185" a="1"/>
  <c r="L19" i="185" a="1"/>
  <c r="L18" i="185" a="1"/>
  <c r="L17" i="185" a="1"/>
  <c r="L16" i="185" a="1"/>
  <c r="L15" i="185" a="1"/>
  <c r="L33" i="232" l="1"/>
  <c r="L32" i="232"/>
  <c r="L31" i="232"/>
  <c r="L30" i="232"/>
  <c r="L29" i="232"/>
  <c r="L28" i="232"/>
  <c r="L27" i="232"/>
  <c r="L26" i="232"/>
  <c r="L25" i="232"/>
  <c r="L24" i="232"/>
  <c r="L19" i="232" a="1"/>
  <c r="L18" i="232" a="1"/>
  <c r="L17" i="232" a="1"/>
  <c r="L16" i="232" a="1"/>
  <c r="L15" i="232" a="1"/>
  <c r="L14" i="232" a="1"/>
  <c r="L13" i="232" a="1"/>
  <c r="L12" i="232" a="1"/>
  <c r="L11" i="232" a="1"/>
  <c r="L10" i="232" a="1"/>
  <c r="L19" i="224" a="1"/>
  <c r="L56" i="236"/>
  <c r="L55" i="236"/>
  <c r="L53" i="236" a="1"/>
  <c r="L8" i="236"/>
  <c r="L7" i="236"/>
  <c r="L39" i="235"/>
  <c r="L38" i="235"/>
  <c r="L8" i="235"/>
  <c r="L7" i="235"/>
  <c r="L43" i="233"/>
  <c r="L42" i="233"/>
  <c r="L8" i="233"/>
  <c r="L7" i="233"/>
  <c r="L53" i="187" l="1"/>
  <c r="L52" i="187"/>
  <c r="L51" i="187"/>
  <c r="L50" i="187"/>
  <c r="L49" i="187"/>
  <c r="L48" i="187"/>
  <c r="L47" i="187"/>
  <c r="L46" i="187"/>
  <c r="L45" i="187"/>
  <c r="L44" i="187"/>
  <c r="L43" i="187"/>
  <c r="L42" i="187"/>
  <c r="L41" i="187"/>
  <c r="L40" i="187"/>
  <c r="L39" i="187"/>
  <c r="L38" i="187"/>
  <c r="L37" i="187"/>
  <c r="L36" i="187"/>
  <c r="L29" i="187" a="1"/>
  <c r="L28" i="187" a="1"/>
  <c r="L27" i="187" a="1"/>
  <c r="L26" i="187" a="1"/>
  <c r="L25" i="187" a="1"/>
  <c r="L24" i="187" a="1"/>
  <c r="L23" i="187" a="1"/>
  <c r="L22" i="187" a="1"/>
  <c r="L21" i="187" a="1"/>
  <c r="L20" i="187" a="1"/>
  <c r="L19" i="187" a="1"/>
  <c r="L18" i="187" a="1"/>
  <c r="L17" i="187" a="1"/>
  <c r="L16" i="187" a="1"/>
  <c r="L15" i="187" a="1"/>
  <c r="L14" i="187" a="1"/>
  <c r="L13" i="187" a="1"/>
  <c r="L12" i="187" a="1"/>
  <c r="L11" i="187" a="1"/>
  <c r="L15" i="197" a="1"/>
  <c r="L14" i="197" a="1"/>
  <c r="L13" i="197" a="1"/>
  <c r="L12" i="197" a="1"/>
  <c r="L72" i="185" a="1"/>
  <c r="L14" i="185" a="1"/>
  <c r="L13" i="185" a="1"/>
  <c r="L12" i="185" a="1"/>
  <c r="L11" i="185" a="1"/>
  <c r="L10" i="185" a="1"/>
  <c r="L71" i="230" l="1" a="1"/>
  <c r="L70" i="230" a="1"/>
  <c r="L69" i="230" a="1"/>
  <c r="L66" i="230" a="1"/>
  <c r="L65" i="230" a="1"/>
  <c r="L64" i="230" a="1"/>
  <c r="L63" i="230" a="1"/>
  <c r="L62" i="230" a="1"/>
  <c r="L61" i="230" a="1"/>
  <c r="L60" i="230" a="1"/>
  <c r="L59" i="230" a="1"/>
  <c r="L58" i="230" a="1"/>
  <c r="L57" i="230" a="1"/>
  <c r="L56" i="230" a="1"/>
  <c r="L55" i="230" a="1"/>
  <c r="L54" i="230" a="1"/>
  <c r="L53" i="230" a="1"/>
  <c r="L52" i="230" a="1"/>
  <c r="L51" i="230" a="1"/>
  <c r="L50" i="230" a="1"/>
  <c r="L49" i="230" a="1"/>
  <c r="L48" i="230" a="1"/>
  <c r="L47" i="230" a="1"/>
  <c r="L46" i="230" a="1"/>
  <c r="L45" i="230" a="1"/>
  <c r="L44" i="230" a="1"/>
  <c r="L43" i="230" a="1"/>
  <c r="L42" i="230" a="1"/>
  <c r="L41" i="230" a="1"/>
  <c r="L40" i="230" a="1"/>
  <c r="L39" i="230" a="1"/>
  <c r="L38" i="230" a="1"/>
  <c r="L37" i="230" a="1"/>
  <c r="L36" i="230" a="1"/>
  <c r="L35" i="230" a="1"/>
  <c r="L34" i="230" a="1"/>
  <c r="L33" i="230" a="1"/>
  <c r="L32" i="230" a="1"/>
  <c r="L31" i="230" a="1"/>
  <c r="L30" i="230" a="1"/>
  <c r="L29" i="230" a="1"/>
  <c r="L28" i="230" a="1"/>
  <c r="L27" i="230" a="1"/>
  <c r="L26" i="230" a="1"/>
  <c r="L25" i="230" a="1"/>
  <c r="L24" i="230" a="1"/>
  <c r="L23" i="230" a="1"/>
  <c r="L22" i="230" a="1"/>
  <c r="L21" i="230" a="1"/>
  <c r="L20" i="230" a="1"/>
  <c r="L19" i="230" a="1"/>
  <c r="L18" i="230" a="1"/>
  <c r="L17" i="230" a="1"/>
  <c r="L16" i="230" a="1"/>
  <c r="L15" i="230" a="1"/>
  <c r="L14" i="230" a="1"/>
  <c r="L13" i="230" a="1"/>
  <c r="L12" i="230" a="1"/>
  <c r="L11" i="230" a="1"/>
  <c r="L10" i="230" a="1"/>
  <c r="L9" i="230" a="1"/>
  <c r="L23" i="232" l="1"/>
  <c r="L22" i="232"/>
  <c r="L8" i="232"/>
  <c r="L7" i="232"/>
  <c r="L19" i="231" a="1"/>
  <c r="L12" i="231" a="1"/>
  <c r="L31" i="231"/>
  <c r="L30" i="231"/>
  <c r="L29" i="231"/>
  <c r="L28" i="231"/>
  <c r="L27" i="231"/>
  <c r="L26" i="231"/>
  <c r="L25" i="231"/>
  <c r="L24" i="231"/>
  <c r="L23" i="231"/>
  <c r="L22" i="231"/>
  <c r="L21" i="231"/>
  <c r="L18" i="231" a="1"/>
  <c r="L17" i="231" a="1"/>
  <c r="L16" i="231" a="1"/>
  <c r="L15" i="231" a="1"/>
  <c r="L14" i="231" a="1"/>
  <c r="L13" i="231" a="1"/>
  <c r="L11" i="231" a="1"/>
  <c r="L10" i="231" a="1"/>
  <c r="L9" i="231" a="1"/>
  <c r="L8" i="231"/>
  <c r="L7" i="231"/>
  <c r="L144" i="230"/>
  <c r="L143" i="230"/>
  <c r="L142" i="230"/>
  <c r="L141" i="230"/>
  <c r="L140" i="230"/>
  <c r="L139" i="230"/>
  <c r="L138" i="230"/>
  <c r="L137" i="230"/>
  <c r="L136" i="230"/>
  <c r="L135" i="230"/>
  <c r="L134" i="230"/>
  <c r="L133" i="230"/>
  <c r="L132" i="230"/>
  <c r="L131" i="230"/>
  <c r="L130" i="230"/>
  <c r="L129" i="230"/>
  <c r="L128" i="230"/>
  <c r="L127" i="230"/>
  <c r="L126" i="230"/>
  <c r="L125" i="230"/>
  <c r="L124" i="230"/>
  <c r="L123" i="230"/>
  <c r="L122" i="230"/>
  <c r="L121" i="230"/>
  <c r="L120" i="230"/>
  <c r="L119" i="230"/>
  <c r="L118" i="230"/>
  <c r="L117" i="230"/>
  <c r="L116" i="230"/>
  <c r="L115" i="230"/>
  <c r="L114" i="230"/>
  <c r="L113" i="230"/>
  <c r="L112" i="230"/>
  <c r="L111" i="230"/>
  <c r="L110" i="230"/>
  <c r="L109" i="230"/>
  <c r="L108" i="230"/>
  <c r="L107" i="230"/>
  <c r="L106" i="230"/>
  <c r="L105" i="230"/>
  <c r="L104" i="230"/>
  <c r="L103" i="230"/>
  <c r="L102" i="230"/>
  <c r="L101" i="230"/>
  <c r="L100" i="230"/>
  <c r="L99" i="230"/>
  <c r="L98" i="230"/>
  <c r="L97" i="230"/>
  <c r="L96" i="230"/>
  <c r="L95" i="230"/>
  <c r="L94" i="230"/>
  <c r="L93" i="230"/>
  <c r="L92" i="230"/>
  <c r="L91" i="230"/>
  <c r="L90" i="230"/>
  <c r="L89" i="230"/>
  <c r="L88" i="230"/>
  <c r="L87" i="230"/>
  <c r="L86" i="230"/>
  <c r="L85" i="230"/>
  <c r="L84" i="230"/>
  <c r="L83" i="230"/>
  <c r="L8" i="230"/>
  <c r="L7" i="230"/>
  <c r="L39" i="228"/>
  <c r="L38" i="228"/>
  <c r="L37" i="228"/>
  <c r="L36" i="228"/>
  <c r="L35" i="228"/>
  <c r="L34" i="228"/>
  <c r="L33" i="228"/>
  <c r="L32" i="228"/>
  <c r="L31" i="228"/>
  <c r="L30" i="228"/>
  <c r="L29" i="228"/>
  <c r="L28" i="228"/>
  <c r="L27" i="228"/>
  <c r="L23" i="228" a="1"/>
  <c r="L22" i="228" a="1"/>
  <c r="L21" i="228" a="1"/>
  <c r="L20" i="228" a="1"/>
  <c r="L19" i="228" a="1"/>
  <c r="L18" i="228" a="1"/>
  <c r="L17" i="228" a="1"/>
  <c r="L16" i="228" a="1"/>
  <c r="L15" i="228" a="1"/>
  <c r="L14" i="228" a="1"/>
  <c r="L13" i="228" a="1"/>
  <c r="L12" i="228" a="1"/>
  <c r="L11" i="228" a="1"/>
  <c r="L10" i="228" a="1"/>
  <c r="L26" i="228"/>
  <c r="L25" i="228"/>
  <c r="L9" i="228" a="1"/>
  <c r="L8" i="228"/>
  <c r="L7" i="228"/>
  <c r="L9" i="199" a="1"/>
  <c r="L9" i="188" a="1"/>
  <c r="L9" i="189" a="1"/>
  <c r="L35" i="187"/>
  <c r="L34" i="187"/>
  <c r="L10" i="187" a="1"/>
  <c r="L9" i="187" l="1" a="1"/>
  <c r="L26" i="197"/>
  <c r="L30" i="187" l="1" a="1"/>
  <c r="L22" i="227" l="1"/>
  <c r="L21" i="227"/>
  <c r="L19" i="227" a="1"/>
  <c r="L8" i="227"/>
  <c r="L7" i="227"/>
  <c r="L17" i="225" a="1"/>
  <c r="L11" i="225" a="1"/>
  <c r="L10" i="225" a="1"/>
  <c r="L27" i="225"/>
  <c r="L26" i="225"/>
  <c r="L25" i="225"/>
  <c r="L24" i="225"/>
  <c r="L23" i="225"/>
  <c r="L22" i="225"/>
  <c r="L21" i="225"/>
  <c r="L20" i="225"/>
  <c r="L19" i="225"/>
  <c r="L16" i="225" a="1"/>
  <c r="L15" i="225" a="1"/>
  <c r="L14" i="225" a="1"/>
  <c r="L13" i="225" a="1"/>
  <c r="L12" i="225" a="1"/>
  <c r="L9" i="225" a="1"/>
  <c r="L8" i="225"/>
  <c r="L7" i="225"/>
  <c r="L9" i="197" l="1" a="1"/>
  <c r="L10" i="197" a="1"/>
  <c r="L31" i="197"/>
  <c r="L30" i="197"/>
  <c r="L29" i="197"/>
  <c r="L28" i="197"/>
  <c r="L27" i="197"/>
  <c r="L25" i="197"/>
  <c r="L24" i="197"/>
  <c r="L11" i="197" a="1"/>
  <c r="L18" i="224" l="1" a="1"/>
  <c r="L17" i="224" a="1"/>
  <c r="L16" i="224" a="1"/>
  <c r="L15" i="224" a="1"/>
  <c r="L14" i="224" a="1"/>
  <c r="L13" i="224" a="1"/>
  <c r="L31" i="224"/>
  <c r="L30" i="224"/>
  <c r="L29" i="224"/>
  <c r="L28" i="224"/>
  <c r="L27" i="224"/>
  <c r="L26" i="224"/>
  <c r="L25" i="224"/>
  <c r="L24" i="224"/>
  <c r="L23" i="224"/>
  <c r="L22" i="224"/>
  <c r="L21" i="224"/>
  <c r="L12" i="224" a="1"/>
  <c r="L11" i="224" a="1"/>
  <c r="L10" i="224" a="1"/>
  <c r="L9" i="224" a="1"/>
  <c r="L8" i="224"/>
  <c r="L7" i="224"/>
  <c r="L37" i="218" l="1"/>
  <c r="L36" i="218"/>
  <c r="L35" i="218"/>
  <c r="L34" i="218"/>
  <c r="L33" i="218"/>
  <c r="L32" i="218"/>
  <c r="L31" i="218"/>
  <c r="L30" i="218"/>
  <c r="L29" i="218"/>
  <c r="L28" i="218"/>
  <c r="L27" i="218"/>
  <c r="L26" i="218"/>
  <c r="L25" i="218"/>
  <c r="L21" i="218" a="1"/>
  <c r="L20" i="218" a="1"/>
  <c r="L19" i="218" a="1"/>
  <c r="L18" i="218" a="1"/>
  <c r="L17" i="218" a="1"/>
  <c r="L16" i="218" a="1"/>
  <c r="L15" i="218" a="1"/>
  <c r="L14" i="218" a="1"/>
  <c r="L13" i="218" a="1"/>
  <c r="L12" i="218" a="1"/>
  <c r="L11" i="218" a="1"/>
  <c r="L10" i="218" a="1"/>
  <c r="L9" i="218" a="1"/>
  <c r="L8" i="218"/>
  <c r="L7" i="218"/>
  <c r="A3" i="218" l="1" a="1"/>
  <c r="L41" i="198" l="1"/>
  <c r="L40" i="198"/>
  <c r="L39" i="198"/>
  <c r="L38" i="198"/>
  <c r="L37" i="198"/>
  <c r="L23" i="198" a="1"/>
  <c r="L22" i="198" a="1"/>
  <c r="L21" i="198" a="1"/>
  <c r="L20" i="198" a="1"/>
  <c r="L19" i="198" a="1"/>
  <c r="L18" i="198" a="1"/>
  <c r="L48" i="217" a="1"/>
  <c r="L41" i="217" a="1"/>
  <c r="L40" i="217" a="1"/>
  <c r="L100" i="217" l="1"/>
  <c r="L99" i="217"/>
  <c r="L98" i="217"/>
  <c r="L97" i="217"/>
  <c r="L96" i="217"/>
  <c r="L95" i="217"/>
  <c r="L94" i="217"/>
  <c r="L93" i="217"/>
  <c r="L92" i="217"/>
  <c r="L91" i="217"/>
  <c r="L90" i="217"/>
  <c r="L89" i="217"/>
  <c r="L88" i="217"/>
  <c r="L87" i="217"/>
  <c r="L86" i="217"/>
  <c r="L85" i="217"/>
  <c r="L84" i="217"/>
  <c r="L83" i="217"/>
  <c r="L82" i="217"/>
  <c r="L81" i="217"/>
  <c r="L80" i="217"/>
  <c r="L79" i="217"/>
  <c r="L78" i="217"/>
  <c r="L77" i="217"/>
  <c r="L76" i="217"/>
  <c r="L75" i="217"/>
  <c r="L74" i="217"/>
  <c r="L73" i="217"/>
  <c r="L72" i="217"/>
  <c r="L71" i="217"/>
  <c r="L70" i="217"/>
  <c r="L69" i="217"/>
  <c r="L68" i="217"/>
  <c r="L67" i="217"/>
  <c r="L66" i="217"/>
  <c r="L65" i="217"/>
  <c r="L64" i="217"/>
  <c r="L63" i="217"/>
  <c r="L62" i="217"/>
  <c r="L61" i="217"/>
  <c r="L60" i="217"/>
  <c r="L59" i="217"/>
  <c r="L58" i="217"/>
  <c r="L57" i="217"/>
  <c r="L56" i="217"/>
  <c r="L36" i="198"/>
  <c r="L35" i="198"/>
  <c r="L34" i="198"/>
  <c r="L33" i="198"/>
  <c r="L32" i="198"/>
  <c r="L31" i="198"/>
  <c r="L30" i="198"/>
  <c r="L29" i="198"/>
  <c r="L28" i="198"/>
  <c r="L27" i="198"/>
  <c r="L26" i="198"/>
  <c r="L8" i="198"/>
  <c r="L7" i="198"/>
  <c r="L8" i="217"/>
  <c r="L7" i="217"/>
  <c r="L54" i="217" a="1"/>
  <c r="L53" i="217" a="1"/>
  <c r="L52" i="217" a="1"/>
  <c r="L51" i="217" a="1"/>
  <c r="L50" i="217" a="1"/>
  <c r="L49" i="217" a="1"/>
  <c r="L47" i="217" a="1"/>
  <c r="L46" i="217" a="1"/>
  <c r="L45" i="217" a="1"/>
  <c r="L44" i="217" a="1"/>
  <c r="L43" i="217" a="1"/>
  <c r="L42" i="217" a="1"/>
  <c r="L39" i="217" a="1"/>
  <c r="L38" i="217" a="1"/>
  <c r="L37" i="217" a="1"/>
  <c r="L36" i="217" a="1"/>
  <c r="L35" i="217" a="1"/>
  <c r="L34" i="217" a="1"/>
  <c r="L33" i="217" a="1"/>
  <c r="L32" i="217" a="1"/>
  <c r="L31" i="217" a="1"/>
  <c r="L30" i="217" a="1"/>
  <c r="L29" i="217" a="1"/>
  <c r="L28" i="217" a="1"/>
  <c r="L27" i="217" a="1"/>
  <c r="L26" i="217" a="1"/>
  <c r="L25" i="217" a="1"/>
  <c r="L24" i="217" a="1"/>
  <c r="L23" i="217" a="1"/>
  <c r="L22" i="217" a="1"/>
  <c r="L21" i="217" a="1"/>
  <c r="L20" i="217" a="1"/>
  <c r="L19" i="217" a="1"/>
  <c r="L18" i="217" a="1"/>
  <c r="L17" i="217" a="1"/>
  <c r="L16" i="217" a="1"/>
  <c r="L15" i="217" a="1"/>
  <c r="L14" i="217" a="1"/>
  <c r="L13" i="217" a="1"/>
  <c r="L12" i="217" a="1"/>
  <c r="L11" i="217" a="1"/>
  <c r="L10" i="217" a="1"/>
  <c r="L9" i="217" a="1"/>
  <c r="L24" i="198" l="1" a="1"/>
  <c r="L17" i="198" a="1"/>
  <c r="L16" i="198" a="1"/>
  <c r="L15" i="198" a="1"/>
  <c r="L14" i="198" a="1"/>
  <c r="L13" i="198" a="1"/>
  <c r="L12" i="198" a="1"/>
  <c r="L43" i="199"/>
  <c r="L42" i="199"/>
  <c r="L8" i="199"/>
  <c r="L26" i="212" l="1"/>
  <c r="L25" i="212"/>
  <c r="L9" i="212" a="1"/>
  <c r="L8" i="212"/>
  <c r="L7" i="212"/>
  <c r="L62" i="210" a="1"/>
  <c r="L66" i="210"/>
  <c r="L65" i="210"/>
  <c r="L61" i="210" a="1"/>
  <c r="L60" i="210" a="1"/>
  <c r="L59" i="210" a="1"/>
  <c r="L58" i="210" a="1"/>
  <c r="L9" i="210" a="1"/>
  <c r="L8" i="210"/>
  <c r="L7" i="210"/>
  <c r="L61" i="208" l="1"/>
  <c r="L60" i="208"/>
  <c r="L9" i="208" a="1"/>
  <c r="L8" i="208"/>
  <c r="L7" i="208"/>
  <c r="L32" i="206" a="1"/>
  <c r="L36" i="206"/>
  <c r="L35" i="206"/>
  <c r="L34" i="206"/>
  <c r="L9" i="206" a="1"/>
  <c r="L8" i="206"/>
  <c r="L7" i="206"/>
  <c r="L31" i="205"/>
  <c r="L30" i="205"/>
  <c r="L9" i="205" a="1"/>
  <c r="L8" i="205"/>
  <c r="L7" i="205"/>
  <c r="L37" i="202"/>
  <c r="L36" i="202"/>
  <c r="L34" i="202" a="1"/>
  <c r="L9" i="202" a="1"/>
  <c r="L8" i="202"/>
  <c r="L7" i="202"/>
  <c r="L30" i="201"/>
  <c r="L29" i="201"/>
  <c r="L27" i="201" a="1"/>
  <c r="L9" i="201" a="1"/>
  <c r="L8" i="201"/>
  <c r="L7" i="201"/>
  <c r="L7" i="199"/>
  <c r="L45" i="192"/>
  <c r="L44" i="192"/>
  <c r="L43" i="192"/>
  <c r="L42" i="192"/>
  <c r="L41" i="192"/>
  <c r="L40" i="192"/>
  <c r="L39" i="192"/>
  <c r="L38" i="192"/>
  <c r="L37" i="192"/>
  <c r="L36" i="192"/>
  <c r="L35" i="192"/>
  <c r="L34" i="192"/>
  <c r="L33" i="192"/>
  <c r="L32" i="192"/>
  <c r="L31" i="192"/>
  <c r="L30" i="192"/>
  <c r="L29" i="192"/>
  <c r="L28" i="192"/>
  <c r="L8" i="192"/>
  <c r="L7" i="192"/>
  <c r="L35" i="193"/>
  <c r="L34" i="193"/>
  <c r="L33" i="193"/>
  <c r="L32" i="193"/>
  <c r="L31" i="193"/>
  <c r="L30" i="193"/>
  <c r="L29" i="193"/>
  <c r="L28" i="193"/>
  <c r="L27" i="193"/>
  <c r="L26" i="193"/>
  <c r="L25" i="193"/>
  <c r="L24" i="193"/>
  <c r="L23" i="193"/>
  <c r="L8" i="193"/>
  <c r="L7" i="193"/>
  <c r="L27" i="196"/>
  <c r="L26" i="196"/>
  <c r="L8" i="196"/>
  <c r="L7" i="196"/>
  <c r="L11" i="198" a="1"/>
  <c r="L10" i="198" a="1"/>
  <c r="L9" i="198" a="1"/>
  <c r="L28" i="176"/>
  <c r="L27" i="176"/>
  <c r="L8" i="176"/>
  <c r="L7" i="176"/>
  <c r="L29" i="177"/>
  <c r="L28" i="177"/>
  <c r="L8" i="177"/>
  <c r="L7" i="177"/>
  <c r="L45" i="184"/>
  <c r="L44" i="184"/>
  <c r="L43" i="184"/>
  <c r="L42" i="184"/>
  <c r="L41" i="184"/>
  <c r="L40" i="184"/>
  <c r="L39" i="184"/>
  <c r="L38" i="184"/>
  <c r="L37" i="184"/>
  <c r="L36" i="184"/>
  <c r="L35" i="184"/>
  <c r="L34" i="184"/>
  <c r="L33" i="184"/>
  <c r="L32" i="184"/>
  <c r="L31" i="184"/>
  <c r="L30" i="184"/>
  <c r="L29" i="184"/>
  <c r="L28" i="184"/>
  <c r="L8" i="184"/>
  <c r="L7" i="184"/>
  <c r="L25" i="183"/>
  <c r="L24" i="183"/>
  <c r="L8" i="183"/>
  <c r="L7" i="183"/>
  <c r="L24" i="182"/>
  <c r="L23" i="182"/>
  <c r="L8" i="182"/>
  <c r="L7" i="182"/>
  <c r="L31" i="180"/>
  <c r="L30" i="180"/>
  <c r="L29" i="180"/>
  <c r="L28" i="180"/>
  <c r="L27" i="180"/>
  <c r="L26" i="180"/>
  <c r="L25" i="180"/>
  <c r="L24" i="180"/>
  <c r="L23" i="180"/>
  <c r="L22" i="180"/>
  <c r="L21" i="180"/>
  <c r="L8" i="180"/>
  <c r="L7" i="180"/>
  <c r="L75" i="185"/>
  <c r="L74" i="185"/>
  <c r="L8" i="185"/>
  <c r="L7" i="185"/>
  <c r="L33" i="187"/>
  <c r="L32" i="187"/>
  <c r="L8" i="187"/>
  <c r="L7" i="187"/>
  <c r="L54" i="188"/>
  <c r="L53" i="188"/>
  <c r="L8" i="188"/>
  <c r="L7" i="188"/>
  <c r="L102" i="189"/>
  <c r="L101" i="189"/>
  <c r="L8" i="189"/>
  <c r="L7" i="189"/>
  <c r="L23" i="197"/>
  <c r="L22" i="197"/>
  <c r="L21" i="197"/>
  <c r="L8" i="197"/>
  <c r="L7" i="197"/>
  <c r="L19" i="197" a="1"/>
  <c r="L18" i="197" a="1"/>
  <c r="L17" i="197" a="1"/>
  <c r="L16" i="197" a="1"/>
  <c r="L21" i="193" l="1" a="1"/>
  <c r="L20" i="193" a="1"/>
  <c r="L19" i="193" a="1"/>
  <c r="L18" i="193" a="1"/>
  <c r="L17" i="193" a="1"/>
  <c r="L16" i="193" a="1"/>
  <c r="L15" i="193" a="1"/>
  <c r="L14" i="193" a="1"/>
  <c r="L13" i="193" a="1"/>
  <c r="L12" i="193" a="1"/>
  <c r="L11" i="193" a="1"/>
  <c r="L10" i="193" a="1"/>
  <c r="L9" i="193" a="1"/>
  <c r="L26" i="192" a="1"/>
  <c r="L25" i="192" a="1"/>
  <c r="L24" i="192" a="1"/>
  <c r="L23" i="192" a="1"/>
  <c r="L22" i="192" a="1"/>
  <c r="L21" i="192" a="1"/>
  <c r="L20" i="192" a="1"/>
  <c r="L19" i="192" a="1"/>
  <c r="L18" i="192" a="1"/>
  <c r="L17" i="192" a="1"/>
  <c r="L16" i="192" a="1"/>
  <c r="L15" i="192" a="1"/>
  <c r="L14" i="192" a="1"/>
  <c r="L13" i="192" a="1"/>
  <c r="L12" i="192" a="1"/>
  <c r="L11" i="192" a="1"/>
  <c r="L10" i="192" a="1"/>
  <c r="L9" i="192" a="1"/>
  <c r="L99" i="189" a="1"/>
  <c r="L19" i="180" a="1"/>
  <c r="L9" i="185" l="1" a="1"/>
  <c r="L25" i="184" a="1"/>
  <c r="L24" i="184" a="1"/>
  <c r="L23" i="184" a="1"/>
  <c r="L22" i="184" a="1"/>
  <c r="L21" i="184" a="1"/>
  <c r="L20" i="184" a="1"/>
  <c r="L19" i="184" a="1"/>
  <c r="L18" i="184" a="1"/>
  <c r="L17" i="184" a="1"/>
  <c r="L16" i="184" a="1"/>
  <c r="L15" i="184" a="1"/>
  <c r="L14" i="184" a="1"/>
  <c r="L13" i="184" a="1"/>
  <c r="L12" i="184" a="1"/>
  <c r="L26" i="184" a="1"/>
  <c r="L11" i="184" a="1"/>
  <c r="L10" i="184" a="1"/>
  <c r="A10" i="184"/>
  <c r="A11" i="184" s="1"/>
  <c r="A12" i="184" s="1"/>
  <c r="A13" i="184" s="1"/>
  <c r="A14" i="184" s="1"/>
  <c r="A15" i="184" s="1"/>
  <c r="A16" i="184" s="1"/>
  <c r="A17" i="184" s="1"/>
  <c r="A18" i="184" s="1"/>
  <c r="A19" i="184" s="1"/>
  <c r="A20" i="184" s="1"/>
  <c r="A21" i="184" s="1"/>
  <c r="A22" i="184" s="1"/>
  <c r="A23" i="184" s="1"/>
  <c r="A24" i="184" s="1"/>
  <c r="L9" i="184" a="1"/>
  <c r="L22" i="183" a="1"/>
  <c r="L21" i="183" a="1"/>
  <c r="L20" i="183" a="1"/>
  <c r="L19" i="183" a="1"/>
  <c r="L18" i="183" a="1"/>
  <c r="L17" i="183" a="1"/>
  <c r="L16" i="183" a="1"/>
  <c r="L15" i="183" a="1"/>
  <c r="L14" i="183" a="1"/>
  <c r="L13" i="183" a="1"/>
  <c r="L12" i="183" a="1"/>
  <c r="L11" i="183" a="1"/>
  <c r="L21" i="182" a="1"/>
  <c r="L10" i="182" a="1"/>
  <c r="A10" i="182"/>
  <c r="L9" i="182" a="1"/>
  <c r="A11" i="182" l="1"/>
  <c r="A12" i="182" s="1"/>
  <c r="A13" i="182" s="1"/>
  <c r="A14" i="182" s="1"/>
  <c r="A15" i="182" s="1"/>
  <c r="A16" i="182" s="1"/>
  <c r="A17" i="182" s="1"/>
  <c r="A18" i="182" s="1"/>
  <c r="A19" i="182" s="1"/>
  <c r="L18" i="180" a="1"/>
  <c r="L17" i="180" a="1"/>
  <c r="L16" i="180" a="1"/>
  <c r="L15" i="180" a="1"/>
  <c r="L14" i="180" a="1"/>
  <c r="L13" i="180" a="1"/>
  <c r="L12" i="180" a="1"/>
  <c r="L11" i="180" a="1"/>
  <c r="L10" i="180" l="1" a="1"/>
  <c r="A10" i="180"/>
  <c r="A11" i="180" s="1"/>
  <c r="L9" i="180" a="1"/>
  <c r="L25" i="176" a="1"/>
  <c r="A10" i="177"/>
  <c r="A11" i="177" s="1"/>
  <c r="A12" i="177" s="1"/>
  <c r="A13" i="177" s="1"/>
  <c r="A14" i="177" s="1"/>
  <c r="A15" i="177" s="1"/>
  <c r="A16" i="177" s="1"/>
  <c r="A17" i="177" s="1"/>
  <c r="A18" i="177" s="1"/>
  <c r="A19" i="177" s="1"/>
  <c r="A20" i="177" s="1"/>
  <c r="A21" i="177" s="1"/>
  <c r="A22" i="177" s="1"/>
  <c r="A23" i="177" s="1"/>
  <c r="A24" i="177" s="1"/>
  <c r="L9" i="177" a="1"/>
  <c r="A12" i="180" l="1"/>
  <c r="A13" i="180" s="1"/>
  <c r="A14" i="180" s="1"/>
  <c r="A15" i="180" s="1"/>
  <c r="A16" i="180" s="1"/>
  <c r="A17" i="180" s="1"/>
  <c r="L33" i="254"/>
  <c r="L32" i="254"/>
  <c r="L31" i="254"/>
  <c r="L30" i="254"/>
  <c r="L29" i="254"/>
  <c r="L28" i="254"/>
  <c r="L27" i="254"/>
  <c r="L26" i="254"/>
  <c r="L25" i="254"/>
  <c r="L24" i="254"/>
  <c r="L23" i="254"/>
  <c r="L22" i="254"/>
  <c r="L21" i="254"/>
  <c r="L20" i="254"/>
  <c r="L19" i="254"/>
  <c r="L18" i="254"/>
  <c r="L17" i="254"/>
  <c r="L16" i="254"/>
  <c r="L15" i="254"/>
  <c r="L14" i="254"/>
  <c r="L13" i="254"/>
  <c r="L12" i="254"/>
  <c r="L11" i="254"/>
  <c r="L10" i="254"/>
  <c r="L9" i="254"/>
  <c r="L23" i="228"/>
  <c r="L22" i="228"/>
  <c r="L21" i="228"/>
  <c r="L20" i="228"/>
  <c r="L19" i="228"/>
  <c r="L18" i="228"/>
  <c r="L17" i="228"/>
  <c r="L16" i="228"/>
  <c r="L15" i="228"/>
  <c r="L14" i="228"/>
  <c r="L13" i="228"/>
  <c r="L12" i="228"/>
  <c r="L11" i="228"/>
  <c r="L10" i="228"/>
  <c r="L9" i="228"/>
  <c r="L19" i="224"/>
  <c r="L18" i="224"/>
  <c r="L17" i="224"/>
  <c r="L16" i="224"/>
  <c r="L15" i="224"/>
  <c r="L14" i="224"/>
  <c r="L13" i="224"/>
  <c r="L12" i="224"/>
  <c r="L11" i="224"/>
  <c r="L10" i="224"/>
  <c r="L9" i="224"/>
  <c r="L53" i="236"/>
  <c r="L52" i="236"/>
  <c r="L51" i="236"/>
  <c r="L50" i="236"/>
  <c r="L49" i="236"/>
  <c r="L48" i="236"/>
  <c r="L47" i="236"/>
  <c r="L46" i="236"/>
  <c r="L45" i="236"/>
  <c r="L44" i="236"/>
  <c r="L43" i="236"/>
  <c r="L42" i="236"/>
  <c r="L41" i="236"/>
  <c r="L40" i="236"/>
  <c r="L39" i="236"/>
  <c r="L38" i="236"/>
  <c r="L37" i="236"/>
  <c r="L36" i="236"/>
  <c r="L35" i="236"/>
  <c r="L34" i="236"/>
  <c r="L33" i="236"/>
  <c r="L32" i="236"/>
  <c r="L31" i="236"/>
  <c r="L30" i="236"/>
  <c r="L29" i="236"/>
  <c r="L28" i="236"/>
  <c r="L27" i="236"/>
  <c r="L26" i="236"/>
  <c r="L25" i="236"/>
  <c r="L24" i="236"/>
  <c r="L23" i="236"/>
  <c r="L22" i="236"/>
  <c r="L21" i="236"/>
  <c r="L20" i="236"/>
  <c r="L19" i="236"/>
  <c r="L18" i="236"/>
  <c r="L17" i="236"/>
  <c r="L16" i="236"/>
  <c r="L15" i="236"/>
  <c r="L14" i="236"/>
  <c r="L13" i="236"/>
  <c r="L12" i="236"/>
  <c r="L11" i="236"/>
  <c r="L10" i="236"/>
  <c r="L9" i="236"/>
  <c r="L36" i="235"/>
  <c r="L35" i="235"/>
  <c r="L34" i="235"/>
  <c r="L33" i="235"/>
  <c r="L32" i="235"/>
  <c r="L31" i="235"/>
  <c r="L30" i="235"/>
  <c r="L29" i="235"/>
  <c r="L28" i="235"/>
  <c r="L27" i="235"/>
  <c r="L26" i="235"/>
  <c r="L25" i="235"/>
  <c r="L24" i="235"/>
  <c r="L23" i="235"/>
  <c r="L22" i="235"/>
  <c r="L21" i="235"/>
  <c r="L20" i="235"/>
  <c r="L19" i="235"/>
  <c r="L18" i="235"/>
  <c r="L17" i="235"/>
  <c r="L16" i="235"/>
  <c r="L15" i="235"/>
  <c r="L14" i="235"/>
  <c r="L13" i="235"/>
  <c r="L12" i="235"/>
  <c r="L11" i="235"/>
  <c r="L10" i="235"/>
  <c r="L9" i="235"/>
  <c r="L62" i="249"/>
  <c r="L61" i="249"/>
  <c r="L60" i="249"/>
  <c r="L59" i="249"/>
  <c r="L58" i="249"/>
  <c r="L57" i="249"/>
  <c r="L56" i="249"/>
  <c r="L55" i="249"/>
  <c r="L54" i="249"/>
  <c r="L53" i="249"/>
  <c r="L52" i="249"/>
  <c r="L51" i="249"/>
  <c r="L50" i="249"/>
  <c r="L49" i="249"/>
  <c r="L48" i="249"/>
  <c r="L47" i="249"/>
  <c r="L46" i="249"/>
  <c r="L45" i="249"/>
  <c r="L44" i="249"/>
  <c r="L43" i="249"/>
  <c r="L42" i="249"/>
  <c r="L41" i="249"/>
  <c r="L40" i="249"/>
  <c r="L39" i="249"/>
  <c r="L38" i="249"/>
  <c r="L37" i="249"/>
  <c r="L36" i="249"/>
  <c r="L35" i="249"/>
  <c r="L34" i="249"/>
  <c r="L33" i="249"/>
  <c r="L32" i="249"/>
  <c r="L31" i="249"/>
  <c r="L30" i="249"/>
  <c r="L29" i="249"/>
  <c r="L28" i="249"/>
  <c r="L27" i="249"/>
  <c r="L26" i="249"/>
  <c r="L25" i="249"/>
  <c r="L24" i="249"/>
  <c r="L23" i="249"/>
  <c r="L22" i="249"/>
  <c r="L21" i="249"/>
  <c r="L20" i="249"/>
  <c r="L19" i="249"/>
  <c r="L18" i="249"/>
  <c r="L17" i="249"/>
  <c r="L16" i="249"/>
  <c r="L15" i="249"/>
  <c r="L14" i="249"/>
  <c r="L13" i="249"/>
  <c r="L12" i="249"/>
  <c r="L11" i="249"/>
  <c r="L10" i="249"/>
  <c r="L9" i="249"/>
  <c r="L40" i="233"/>
  <c r="L39" i="233"/>
  <c r="L38" i="233"/>
  <c r="L37" i="233"/>
  <c r="L36" i="233"/>
  <c r="L35" i="233"/>
  <c r="L34" i="233"/>
  <c r="L33" i="233"/>
  <c r="L32" i="233"/>
  <c r="L31" i="233"/>
  <c r="L30" i="233"/>
  <c r="L29" i="233"/>
  <c r="L28" i="233"/>
  <c r="L27" i="233"/>
  <c r="L26" i="233"/>
  <c r="L25" i="233"/>
  <c r="L24" i="233"/>
  <c r="L23" i="233"/>
  <c r="L22" i="233"/>
  <c r="L21" i="233"/>
  <c r="L20" i="233"/>
  <c r="L19" i="233"/>
  <c r="L18" i="233"/>
  <c r="L17" i="233"/>
  <c r="L16" i="233"/>
  <c r="L15" i="233"/>
  <c r="L14" i="233"/>
  <c r="L13" i="233"/>
  <c r="L12" i="233"/>
  <c r="L11" i="233"/>
  <c r="L10" i="233"/>
  <c r="L9" i="233"/>
  <c r="L22" i="218"/>
  <c r="L21" i="218"/>
  <c r="L20" i="218"/>
  <c r="L19" i="218"/>
  <c r="L18" i="218"/>
  <c r="L17" i="218"/>
  <c r="L16" i="218"/>
  <c r="L15" i="218"/>
  <c r="L14" i="218"/>
  <c r="L13" i="218"/>
  <c r="L12" i="218"/>
  <c r="L11" i="218"/>
  <c r="L10" i="218"/>
  <c r="L9" i="218"/>
  <c r="A3" i="218"/>
  <c r="L24" i="218" s="1"/>
  <c r="L21" i="193"/>
  <c r="L20" i="193"/>
  <c r="L19" i="193"/>
  <c r="L18" i="193"/>
  <c r="L17" i="193"/>
  <c r="L16" i="193"/>
  <c r="L15" i="193"/>
  <c r="L14" i="193"/>
  <c r="L13" i="193"/>
  <c r="L12" i="193"/>
  <c r="L11" i="193"/>
  <c r="L10" i="193"/>
  <c r="L9" i="193"/>
  <c r="L19" i="238"/>
  <c r="L18" i="238"/>
  <c r="L17" i="238"/>
  <c r="L16" i="238"/>
  <c r="L15" i="238"/>
  <c r="L14" i="238"/>
  <c r="L13" i="238"/>
  <c r="L12" i="238"/>
  <c r="L11" i="238"/>
  <c r="L10" i="238"/>
  <c r="L9" i="238"/>
  <c r="L18" i="237"/>
  <c r="L17" i="237"/>
  <c r="L16" i="237"/>
  <c r="L15" i="237"/>
  <c r="L14" i="237"/>
  <c r="L13" i="237"/>
  <c r="L12" i="237"/>
  <c r="L11" i="237"/>
  <c r="L10" i="237"/>
  <c r="L9" i="237"/>
  <c r="L17" i="241"/>
  <c r="L16" i="241"/>
  <c r="L15" i="241"/>
  <c r="L14" i="241"/>
  <c r="L13" i="241"/>
  <c r="L12" i="241"/>
  <c r="L11" i="241"/>
  <c r="L10" i="241"/>
  <c r="L9" i="241"/>
  <c r="L22" i="239"/>
  <c r="L21" i="239"/>
  <c r="L20" i="239"/>
  <c r="L19" i="239"/>
  <c r="L18" i="239"/>
  <c r="L17" i="239"/>
  <c r="L16" i="239"/>
  <c r="L15" i="239"/>
  <c r="L14" i="239"/>
  <c r="L13" i="239"/>
  <c r="L12" i="239"/>
  <c r="L11" i="239"/>
  <c r="L10" i="239"/>
  <c r="L9" i="239"/>
  <c r="L19" i="227"/>
  <c r="L18" i="227"/>
  <c r="L17" i="227"/>
  <c r="L16" i="227"/>
  <c r="L15" i="227"/>
  <c r="L14" i="227"/>
  <c r="L13" i="227"/>
  <c r="L12" i="227"/>
  <c r="L11" i="227"/>
  <c r="L10" i="227"/>
  <c r="L9" i="227"/>
  <c r="L24" i="196"/>
  <c r="L23" i="196"/>
  <c r="L22" i="196"/>
  <c r="L21" i="196"/>
  <c r="L20" i="196"/>
  <c r="L19" i="196"/>
  <c r="L18" i="196"/>
  <c r="L17" i="196"/>
  <c r="L16" i="196"/>
  <c r="L15" i="196"/>
  <c r="L14" i="196"/>
  <c r="L13" i="196"/>
  <c r="L12" i="196"/>
  <c r="L11" i="196"/>
  <c r="L10" i="196"/>
  <c r="L9" i="196"/>
  <c r="L24" i="198"/>
  <c r="L23" i="198"/>
  <c r="L22" i="198"/>
  <c r="L21" i="198"/>
  <c r="L20" i="198"/>
  <c r="L19" i="198"/>
  <c r="L18" i="198"/>
  <c r="L17" i="198"/>
  <c r="L16" i="198"/>
  <c r="L15" i="198"/>
  <c r="L14" i="198"/>
  <c r="L13" i="198"/>
  <c r="L12" i="198"/>
  <c r="L11" i="198"/>
  <c r="L10" i="198"/>
  <c r="L9" i="198"/>
  <c r="L54" i="217"/>
  <c r="L53" i="217"/>
  <c r="L52" i="217"/>
  <c r="L51" i="217"/>
  <c r="L50" i="217"/>
  <c r="L49" i="217"/>
  <c r="L48" i="217"/>
  <c r="L47" i="217"/>
  <c r="L46" i="217"/>
  <c r="L45" i="217"/>
  <c r="L44" i="217"/>
  <c r="L43" i="217"/>
  <c r="L42" i="217"/>
  <c r="L41" i="217"/>
  <c r="L40" i="217"/>
  <c r="L39" i="217"/>
  <c r="L38" i="217"/>
  <c r="L37" i="217"/>
  <c r="L36" i="217"/>
  <c r="L35" i="217"/>
  <c r="L34" i="217"/>
  <c r="L33" i="217"/>
  <c r="L32" i="217"/>
  <c r="L31" i="217"/>
  <c r="L30" i="217"/>
  <c r="L29" i="217"/>
  <c r="L28" i="217"/>
  <c r="L27" i="217"/>
  <c r="L26" i="217"/>
  <c r="L25" i="217"/>
  <c r="L24" i="217"/>
  <c r="L23" i="217"/>
  <c r="L22" i="217"/>
  <c r="L21" i="217"/>
  <c r="L20" i="217"/>
  <c r="L19" i="217"/>
  <c r="L18" i="217"/>
  <c r="L17" i="217"/>
  <c r="L16" i="217"/>
  <c r="L15" i="217"/>
  <c r="L14" i="217"/>
  <c r="L13" i="217"/>
  <c r="L12" i="217"/>
  <c r="L11" i="217"/>
  <c r="L10" i="217"/>
  <c r="L9" i="217"/>
  <c r="L27" i="201"/>
  <c r="L26" i="201"/>
  <c r="L25" i="201"/>
  <c r="L24" i="201"/>
  <c r="L23" i="201"/>
  <c r="L22" i="201"/>
  <c r="L21" i="201"/>
  <c r="L20" i="201"/>
  <c r="L19" i="201"/>
  <c r="L18" i="201"/>
  <c r="L17" i="201"/>
  <c r="L16" i="201"/>
  <c r="L15" i="201"/>
  <c r="L14" i="201"/>
  <c r="L13" i="201"/>
  <c r="L12" i="201"/>
  <c r="L11" i="201"/>
  <c r="L10" i="201"/>
  <c r="L9" i="201"/>
  <c r="L34" i="202"/>
  <c r="L33" i="202"/>
  <c r="L32" i="202"/>
  <c r="L31" i="202"/>
  <c r="L30" i="202"/>
  <c r="L29" i="202"/>
  <c r="L28" i="202"/>
  <c r="L27" i="202"/>
  <c r="L26" i="202"/>
  <c r="L25" i="202"/>
  <c r="L24" i="202"/>
  <c r="L23" i="202"/>
  <c r="L22" i="202"/>
  <c r="L21" i="202"/>
  <c r="L20" i="202"/>
  <c r="L19" i="202"/>
  <c r="L18" i="202"/>
  <c r="L17" i="202"/>
  <c r="L16" i="202"/>
  <c r="L15" i="202"/>
  <c r="L14" i="202"/>
  <c r="L13" i="202"/>
  <c r="L12" i="202"/>
  <c r="L11" i="202"/>
  <c r="L10" i="202"/>
  <c r="L9" i="202"/>
  <c r="L93" i="248"/>
  <c r="L92" i="248"/>
  <c r="L91" i="248"/>
  <c r="L90" i="248"/>
  <c r="L89" i="248"/>
  <c r="L88" i="248"/>
  <c r="L87" i="248"/>
  <c r="L86" i="248"/>
  <c r="L85" i="248"/>
  <c r="L84" i="248"/>
  <c r="L83" i="248"/>
  <c r="L82" i="248"/>
  <c r="L81" i="248"/>
  <c r="L80" i="248"/>
  <c r="L79" i="248"/>
  <c r="L78" i="248"/>
  <c r="L77" i="248"/>
  <c r="L76" i="248"/>
  <c r="L75" i="248"/>
  <c r="L74" i="248"/>
  <c r="L73" i="248"/>
  <c r="L72" i="248"/>
  <c r="L71" i="248"/>
  <c r="L70" i="248"/>
  <c r="L69" i="248"/>
  <c r="L68" i="248"/>
  <c r="L67" i="248"/>
  <c r="L66" i="248"/>
  <c r="L65" i="248"/>
  <c r="L64" i="248"/>
  <c r="L63" i="248"/>
  <c r="L62" i="248"/>
  <c r="L61" i="248"/>
  <c r="L60" i="248"/>
  <c r="L59" i="248"/>
  <c r="L58" i="248"/>
  <c r="L57" i="248"/>
  <c r="L56" i="248"/>
  <c r="L55" i="248"/>
  <c r="L54" i="248"/>
  <c r="L53" i="248"/>
  <c r="L52" i="248"/>
  <c r="L51" i="248"/>
  <c r="L50" i="248"/>
  <c r="L49" i="248"/>
  <c r="L48" i="248"/>
  <c r="L47" i="248"/>
  <c r="L46" i="248"/>
  <c r="L45" i="248"/>
  <c r="L44" i="248"/>
  <c r="L43" i="248"/>
  <c r="L42" i="248"/>
  <c r="L41" i="248"/>
  <c r="L40" i="248"/>
  <c r="L39" i="248"/>
  <c r="L38" i="248"/>
  <c r="L37" i="248"/>
  <c r="L36" i="248"/>
  <c r="L35" i="248"/>
  <c r="L34" i="248"/>
  <c r="L33" i="248"/>
  <c r="L32" i="248"/>
  <c r="L31" i="248"/>
  <c r="L30" i="248"/>
  <c r="L29" i="248"/>
  <c r="L28" i="248"/>
  <c r="L27" i="248"/>
  <c r="L26" i="248"/>
  <c r="L25" i="248"/>
  <c r="L24" i="248"/>
  <c r="L23" i="248"/>
  <c r="L22" i="248"/>
  <c r="L21" i="248"/>
  <c r="L20" i="248"/>
  <c r="L19" i="248"/>
  <c r="L18" i="248"/>
  <c r="L17" i="248"/>
  <c r="L16" i="248"/>
  <c r="L15" i="248"/>
  <c r="L14" i="248"/>
  <c r="L13" i="248"/>
  <c r="L12" i="248"/>
  <c r="L11" i="248"/>
  <c r="L10" i="248"/>
  <c r="L9" i="248"/>
  <c r="L28" i="205"/>
  <c r="L27" i="205"/>
  <c r="L26" i="205"/>
  <c r="L25" i="205"/>
  <c r="L24" i="205"/>
  <c r="L23" i="205"/>
  <c r="L22" i="205"/>
  <c r="L21" i="205"/>
  <c r="L20" i="205"/>
  <c r="L19" i="205"/>
  <c r="L18" i="205"/>
  <c r="L17" i="205"/>
  <c r="L16" i="205"/>
  <c r="L15" i="205"/>
  <c r="L14" i="205"/>
  <c r="L13" i="205"/>
  <c r="L12" i="205"/>
  <c r="L11" i="205"/>
  <c r="L10" i="205"/>
  <c r="L9" i="205"/>
  <c r="L32" i="206"/>
  <c r="L31" i="206"/>
  <c r="L30" i="206"/>
  <c r="L29" i="206"/>
  <c r="L28" i="206"/>
  <c r="L27" i="206"/>
  <c r="L26" i="206"/>
  <c r="L25" i="206"/>
  <c r="L24" i="206"/>
  <c r="L23" i="206"/>
  <c r="L22" i="206"/>
  <c r="L21" i="206"/>
  <c r="L20" i="206"/>
  <c r="L19" i="206"/>
  <c r="L18" i="206"/>
  <c r="L17" i="206"/>
  <c r="L16" i="206"/>
  <c r="L15" i="206"/>
  <c r="L14" i="206"/>
  <c r="L13" i="206"/>
  <c r="L12" i="206"/>
  <c r="L11" i="206"/>
  <c r="L10" i="206"/>
  <c r="L9" i="206"/>
  <c r="L58" i="208"/>
  <c r="L57" i="208"/>
  <c r="L56" i="208"/>
  <c r="L55" i="208"/>
  <c r="L54" i="208"/>
  <c r="L53" i="208"/>
  <c r="L52" i="208"/>
  <c r="L51" i="208"/>
  <c r="L50" i="208"/>
  <c r="L49" i="208"/>
  <c r="L48" i="208"/>
  <c r="L47" i="208"/>
  <c r="L46" i="208"/>
  <c r="L45" i="208"/>
  <c r="L44" i="208"/>
  <c r="L43" i="208"/>
  <c r="L42" i="208"/>
  <c r="L41" i="208"/>
  <c r="L40" i="208"/>
  <c r="L39" i="208"/>
  <c r="L38" i="208"/>
  <c r="L37" i="208"/>
  <c r="L36" i="208"/>
  <c r="L35" i="208"/>
  <c r="L34" i="208"/>
  <c r="L33" i="208"/>
  <c r="L32" i="208"/>
  <c r="L31" i="208"/>
  <c r="L30" i="208"/>
  <c r="L29" i="208"/>
  <c r="L28" i="208"/>
  <c r="L27" i="208"/>
  <c r="L26" i="208"/>
  <c r="L25" i="208"/>
  <c r="L24" i="208"/>
  <c r="L23" i="208"/>
  <c r="L22" i="208"/>
  <c r="L21" i="208"/>
  <c r="L20" i="208"/>
  <c r="L19" i="208"/>
  <c r="L18" i="208"/>
  <c r="L17" i="208"/>
  <c r="L16" i="208"/>
  <c r="L15" i="208"/>
  <c r="L14" i="208"/>
  <c r="L13" i="208"/>
  <c r="L12" i="208"/>
  <c r="L11" i="208"/>
  <c r="L10" i="208"/>
  <c r="L9" i="208"/>
  <c r="L23" i="212"/>
  <c r="L22" i="212"/>
  <c r="L21" i="212"/>
  <c r="L20" i="212"/>
  <c r="L19" i="212"/>
  <c r="L18" i="212"/>
  <c r="L17" i="212"/>
  <c r="L16" i="212"/>
  <c r="L15" i="212"/>
  <c r="L14" i="212"/>
  <c r="L13" i="212"/>
  <c r="L12" i="212"/>
  <c r="L11" i="212"/>
  <c r="L10" i="212"/>
  <c r="L9" i="212"/>
  <c r="L63" i="210"/>
  <c r="L62" i="210"/>
  <c r="L61" i="210"/>
  <c r="L60" i="210"/>
  <c r="L59" i="210"/>
  <c r="L58" i="210"/>
  <c r="L57" i="210"/>
  <c r="L56" i="210"/>
  <c r="L55" i="210"/>
  <c r="L54" i="210"/>
  <c r="L53" i="210"/>
  <c r="L52" i="210"/>
  <c r="L51" i="210"/>
  <c r="L50" i="210"/>
  <c r="L49" i="210"/>
  <c r="L48" i="210"/>
  <c r="L47" i="210"/>
  <c r="L46" i="210"/>
  <c r="L45" i="210"/>
  <c r="L44" i="210"/>
  <c r="L43" i="210"/>
  <c r="L42" i="210"/>
  <c r="L41" i="210"/>
  <c r="L40" i="210"/>
  <c r="L39" i="210"/>
  <c r="L38" i="210"/>
  <c r="L37" i="210"/>
  <c r="L36" i="210"/>
  <c r="L35" i="210"/>
  <c r="L34" i="210"/>
  <c r="L33" i="210"/>
  <c r="L32" i="210"/>
  <c r="L31" i="210"/>
  <c r="L30" i="210"/>
  <c r="L29" i="210"/>
  <c r="L28" i="210"/>
  <c r="L27" i="210"/>
  <c r="L26" i="210"/>
  <c r="L25" i="210"/>
  <c r="L24" i="210"/>
  <c r="L23" i="210"/>
  <c r="L22" i="210"/>
  <c r="L21" i="210"/>
  <c r="L20" i="210"/>
  <c r="L19" i="210"/>
  <c r="L18" i="210"/>
  <c r="L17" i="210"/>
  <c r="L16" i="210"/>
  <c r="L15" i="210"/>
  <c r="L14" i="210"/>
  <c r="L13" i="210"/>
  <c r="L12" i="210"/>
  <c r="L11" i="210"/>
  <c r="L10" i="210"/>
  <c r="L9" i="210"/>
  <c r="L40" i="199"/>
  <c r="L39" i="199"/>
  <c r="L38" i="199"/>
  <c r="L37" i="199"/>
  <c r="L36" i="199"/>
  <c r="L35" i="199"/>
  <c r="L34" i="199"/>
  <c r="L33" i="199"/>
  <c r="L32" i="199"/>
  <c r="L31" i="199"/>
  <c r="L30" i="199"/>
  <c r="L29" i="199"/>
  <c r="L28" i="199"/>
  <c r="L27" i="199"/>
  <c r="L26" i="199"/>
  <c r="L25" i="199"/>
  <c r="L24" i="199"/>
  <c r="L23" i="199"/>
  <c r="L22" i="199"/>
  <c r="L21" i="199"/>
  <c r="L20" i="199"/>
  <c r="L19" i="199"/>
  <c r="L18" i="199"/>
  <c r="L17" i="199"/>
  <c r="L16" i="199"/>
  <c r="L15" i="199"/>
  <c r="L14" i="199"/>
  <c r="L13" i="199"/>
  <c r="L12" i="199"/>
  <c r="L11" i="199"/>
  <c r="L10" i="199"/>
  <c r="L9" i="199"/>
  <c r="L17" i="225"/>
  <c r="L16" i="225"/>
  <c r="L15" i="225"/>
  <c r="L14" i="225"/>
  <c r="L13" i="225"/>
  <c r="L12" i="225"/>
  <c r="L11" i="225"/>
  <c r="L10" i="225"/>
  <c r="L9" i="225"/>
  <c r="L51" i="188"/>
  <c r="L50" i="188"/>
  <c r="L49" i="188"/>
  <c r="L48" i="188"/>
  <c r="L47" i="188"/>
  <c r="L46" i="188"/>
  <c r="L45" i="188"/>
  <c r="L44" i="188"/>
  <c r="L43" i="188"/>
  <c r="L42" i="188"/>
  <c r="L41" i="188"/>
  <c r="L40" i="188"/>
  <c r="L39" i="188"/>
  <c r="L38" i="188"/>
  <c r="L37" i="188"/>
  <c r="L36" i="188"/>
  <c r="L35" i="188"/>
  <c r="L34" i="188"/>
  <c r="L33" i="188"/>
  <c r="L32" i="188"/>
  <c r="L31" i="188"/>
  <c r="L30" i="188"/>
  <c r="L29" i="188"/>
  <c r="L28" i="188"/>
  <c r="L27" i="188"/>
  <c r="L26" i="188"/>
  <c r="L25" i="188"/>
  <c r="L24" i="188"/>
  <c r="L23" i="188"/>
  <c r="L22" i="188"/>
  <c r="L21" i="188"/>
  <c r="L20" i="188"/>
  <c r="L19" i="188"/>
  <c r="L18" i="188"/>
  <c r="L17" i="188"/>
  <c r="L16" i="188"/>
  <c r="L15" i="188"/>
  <c r="L14" i="188"/>
  <c r="L13" i="188"/>
  <c r="L12" i="188"/>
  <c r="L11" i="188"/>
  <c r="L10" i="188"/>
  <c r="L9" i="188"/>
  <c r="L26" i="192"/>
  <c r="L25" i="192"/>
  <c r="L24" i="192"/>
  <c r="L23" i="192"/>
  <c r="L22" i="192"/>
  <c r="L21" i="192"/>
  <c r="L20" i="192"/>
  <c r="L19" i="192"/>
  <c r="L18" i="192"/>
  <c r="L17" i="192"/>
  <c r="L16" i="192"/>
  <c r="L15" i="192"/>
  <c r="L14" i="192"/>
  <c r="L13" i="192"/>
  <c r="L12" i="192"/>
  <c r="L11" i="192"/>
  <c r="L10" i="192"/>
  <c r="L9" i="192"/>
  <c r="L99" i="189"/>
  <c r="L98" i="189"/>
  <c r="L97" i="189"/>
  <c r="L96" i="189"/>
  <c r="L95" i="189"/>
  <c r="L94" i="189"/>
  <c r="L93" i="189"/>
  <c r="L92" i="189"/>
  <c r="L91" i="189"/>
  <c r="L90" i="189"/>
  <c r="L89" i="189"/>
  <c r="L88" i="189"/>
  <c r="L87" i="189"/>
  <c r="L86" i="189"/>
  <c r="L85" i="189"/>
  <c r="L84" i="189"/>
  <c r="L83" i="189"/>
  <c r="L82" i="189"/>
  <c r="L81" i="189"/>
  <c r="L80" i="189"/>
  <c r="L79" i="189"/>
  <c r="L78" i="189"/>
  <c r="L77" i="189"/>
  <c r="L76" i="189"/>
  <c r="L75" i="189"/>
  <c r="L74" i="189"/>
  <c r="L73" i="189"/>
  <c r="L72" i="189"/>
  <c r="L71" i="189"/>
  <c r="L70" i="189"/>
  <c r="L69" i="189"/>
  <c r="L68" i="189"/>
  <c r="L67" i="189"/>
  <c r="L66" i="189"/>
  <c r="L65" i="189"/>
  <c r="L64" i="189"/>
  <c r="L63" i="189"/>
  <c r="L62" i="189"/>
  <c r="L61" i="189"/>
  <c r="L60" i="189"/>
  <c r="L59" i="189"/>
  <c r="L58" i="189"/>
  <c r="L57" i="189"/>
  <c r="L56" i="189"/>
  <c r="L55" i="189"/>
  <c r="L54" i="189"/>
  <c r="L53" i="189"/>
  <c r="L52" i="189"/>
  <c r="L51" i="189"/>
  <c r="L50" i="189"/>
  <c r="L49" i="189"/>
  <c r="L48" i="189"/>
  <c r="L47" i="189"/>
  <c r="L46" i="189"/>
  <c r="L45" i="189"/>
  <c r="L44" i="189"/>
  <c r="L43" i="189"/>
  <c r="L42" i="189"/>
  <c r="L41" i="189"/>
  <c r="L40" i="189"/>
  <c r="L39" i="189"/>
  <c r="L38" i="189"/>
  <c r="L37" i="189"/>
  <c r="L36" i="189"/>
  <c r="L35" i="189"/>
  <c r="L34" i="189"/>
  <c r="L33" i="189"/>
  <c r="L32" i="189"/>
  <c r="L31" i="189"/>
  <c r="L30" i="189"/>
  <c r="L29" i="189"/>
  <c r="L28" i="189"/>
  <c r="L27" i="189"/>
  <c r="L26" i="189"/>
  <c r="L25" i="189"/>
  <c r="L24" i="189"/>
  <c r="L23" i="189"/>
  <c r="L22" i="189"/>
  <c r="L21" i="189"/>
  <c r="L20" i="189"/>
  <c r="L19" i="189"/>
  <c r="L18" i="189"/>
  <c r="L17" i="189"/>
  <c r="L16" i="189"/>
  <c r="L15" i="189"/>
  <c r="L14" i="189"/>
  <c r="L13" i="189"/>
  <c r="L12" i="189"/>
  <c r="L11" i="189"/>
  <c r="L10" i="189"/>
  <c r="L9" i="189"/>
  <c r="L19" i="231"/>
  <c r="L18" i="231"/>
  <c r="L17" i="231"/>
  <c r="L16" i="231"/>
  <c r="L15" i="231"/>
  <c r="L14" i="231"/>
  <c r="L13" i="231"/>
  <c r="L12" i="231"/>
  <c r="L11" i="231"/>
  <c r="L10" i="231"/>
  <c r="L9" i="231"/>
  <c r="L30" i="187"/>
  <c r="L29" i="187"/>
  <c r="L28" i="187"/>
  <c r="L27" i="187"/>
  <c r="L26" i="187"/>
  <c r="L25" i="187"/>
  <c r="L24" i="187"/>
  <c r="L23" i="187"/>
  <c r="L22" i="187"/>
  <c r="L21" i="187"/>
  <c r="L20" i="187"/>
  <c r="L19" i="187"/>
  <c r="L18" i="187"/>
  <c r="L17" i="187"/>
  <c r="L16" i="187"/>
  <c r="L15" i="187"/>
  <c r="L14" i="187"/>
  <c r="L13" i="187"/>
  <c r="L12" i="187"/>
  <c r="L11" i="187"/>
  <c r="L10" i="187"/>
  <c r="L9" i="187"/>
  <c r="L44" i="251"/>
  <c r="L43" i="251"/>
  <c r="L42" i="251"/>
  <c r="L41" i="251"/>
  <c r="L40" i="251"/>
  <c r="L39" i="251"/>
  <c r="L38" i="251"/>
  <c r="L37" i="251"/>
  <c r="L36" i="251"/>
  <c r="L35" i="251"/>
  <c r="L34" i="251"/>
  <c r="L33" i="251"/>
  <c r="L32" i="251"/>
  <c r="L31" i="251"/>
  <c r="L30" i="251"/>
  <c r="L29" i="251"/>
  <c r="L28" i="251"/>
  <c r="L27" i="251"/>
  <c r="L26" i="251"/>
  <c r="L25" i="251"/>
  <c r="L24" i="251"/>
  <c r="L23" i="251"/>
  <c r="L22" i="251"/>
  <c r="L21" i="251"/>
  <c r="L20" i="251"/>
  <c r="L19" i="251"/>
  <c r="L18" i="251"/>
  <c r="L17" i="251"/>
  <c r="L16" i="251"/>
  <c r="L15" i="251"/>
  <c r="L14" i="251"/>
  <c r="L13" i="251"/>
  <c r="L12" i="251"/>
  <c r="L11" i="251"/>
  <c r="L10" i="251"/>
  <c r="L9" i="251"/>
  <c r="L23" i="250"/>
  <c r="L22" i="250"/>
  <c r="L21" i="250"/>
  <c r="L20" i="250"/>
  <c r="L19" i="250"/>
  <c r="L18" i="250"/>
  <c r="L17" i="250"/>
  <c r="L16" i="250"/>
  <c r="L15" i="250"/>
  <c r="L14" i="250"/>
  <c r="L13" i="250"/>
  <c r="L12" i="250"/>
  <c r="L11" i="250"/>
  <c r="L10" i="250"/>
  <c r="L9" i="250"/>
  <c r="L19" i="197"/>
  <c r="L18" i="197"/>
  <c r="L17" i="197"/>
  <c r="L16" i="197"/>
  <c r="L15" i="197"/>
  <c r="L14" i="197"/>
  <c r="L13" i="197"/>
  <c r="L12" i="197"/>
  <c r="L11" i="197"/>
  <c r="L10" i="197"/>
  <c r="L9" i="197"/>
  <c r="L44" i="242"/>
  <c r="L43" i="242"/>
  <c r="L42" i="242"/>
  <c r="L41" i="242"/>
  <c r="L40" i="242"/>
  <c r="L39" i="242"/>
  <c r="L38" i="242"/>
  <c r="L37" i="242"/>
  <c r="L36" i="242"/>
  <c r="L35" i="242"/>
  <c r="L34" i="242"/>
  <c r="L33" i="242"/>
  <c r="L32" i="242"/>
  <c r="L31" i="242"/>
  <c r="L30" i="242"/>
  <c r="L29" i="242"/>
  <c r="L28" i="242"/>
  <c r="L27" i="242"/>
  <c r="L26" i="242"/>
  <c r="L25" i="242"/>
  <c r="L24" i="242"/>
  <c r="L23" i="242"/>
  <c r="L22" i="242"/>
  <c r="L21" i="242"/>
  <c r="L20" i="242"/>
  <c r="L19" i="242"/>
  <c r="L18" i="242"/>
  <c r="L17" i="242"/>
  <c r="L16" i="242"/>
  <c r="L15" i="242"/>
  <c r="L14" i="242"/>
  <c r="L13" i="242"/>
  <c r="L12" i="242"/>
  <c r="L11" i="242"/>
  <c r="L10" i="242"/>
  <c r="L9" i="242"/>
  <c r="L72" i="185"/>
  <c r="L71" i="185"/>
  <c r="L70" i="185"/>
  <c r="L69" i="185"/>
  <c r="L68" i="185"/>
  <c r="L67" i="185"/>
  <c r="L66" i="185"/>
  <c r="L65" i="185"/>
  <c r="L64" i="185"/>
  <c r="L63" i="185"/>
  <c r="L62" i="185"/>
  <c r="L61" i="185"/>
  <c r="L60" i="185"/>
  <c r="L59" i="185"/>
  <c r="L58" i="185"/>
  <c r="L57" i="185"/>
  <c r="L56" i="185"/>
  <c r="L55" i="185"/>
  <c r="L54" i="185"/>
  <c r="L53" i="185"/>
  <c r="L52" i="185"/>
  <c r="L51" i="185"/>
  <c r="L50" i="185"/>
  <c r="L49" i="185"/>
  <c r="L48" i="185"/>
  <c r="L47" i="185"/>
  <c r="L46" i="185"/>
  <c r="L45" i="185"/>
  <c r="L44" i="185"/>
  <c r="L43" i="185"/>
  <c r="L42" i="185"/>
  <c r="L41" i="185"/>
  <c r="L40" i="185"/>
  <c r="L39" i="185"/>
  <c r="L38" i="185"/>
  <c r="L37" i="185"/>
  <c r="L36" i="185"/>
  <c r="L35" i="185"/>
  <c r="L34" i="185"/>
  <c r="L33" i="185"/>
  <c r="L32" i="185"/>
  <c r="L31" i="185"/>
  <c r="L30" i="185"/>
  <c r="L29" i="185"/>
  <c r="L28" i="185"/>
  <c r="L27" i="185"/>
  <c r="L26" i="185"/>
  <c r="L25" i="185"/>
  <c r="L24" i="185"/>
  <c r="L23" i="185"/>
  <c r="L22" i="185"/>
  <c r="L21" i="185"/>
  <c r="L20" i="185"/>
  <c r="L19" i="185"/>
  <c r="L18" i="185"/>
  <c r="L17" i="185"/>
  <c r="L16" i="185"/>
  <c r="L15" i="185"/>
  <c r="L14" i="185"/>
  <c r="L13" i="185"/>
  <c r="L12" i="185"/>
  <c r="L11" i="185"/>
  <c r="L10" i="185"/>
  <c r="L9" i="185"/>
  <c r="L19" i="180"/>
  <c r="L18" i="180"/>
  <c r="L17" i="180"/>
  <c r="L16" i="180"/>
  <c r="L15" i="180"/>
  <c r="L14" i="180"/>
  <c r="L13" i="180"/>
  <c r="L12" i="180"/>
  <c r="L11" i="180"/>
  <c r="L10" i="180"/>
  <c r="L9" i="180"/>
  <c r="L77" i="230"/>
  <c r="L76" i="230"/>
  <c r="L75" i="230"/>
  <c r="L74" i="230"/>
  <c r="L73" i="230"/>
  <c r="L72" i="230"/>
  <c r="L71" i="230"/>
  <c r="L70" i="230"/>
  <c r="L69" i="230"/>
  <c r="L68" i="230"/>
  <c r="L67" i="230"/>
  <c r="L66" i="230"/>
  <c r="L65" i="230"/>
  <c r="L64" i="230"/>
  <c r="L63" i="230"/>
  <c r="L62" i="230"/>
  <c r="L61" i="230"/>
  <c r="L60" i="230"/>
  <c r="L59" i="230"/>
  <c r="L58" i="230"/>
  <c r="L57" i="230"/>
  <c r="L56" i="230"/>
  <c r="L55" i="230"/>
  <c r="L54" i="230"/>
  <c r="L53" i="230"/>
  <c r="L52" i="230"/>
  <c r="L51" i="230"/>
  <c r="L50" i="230"/>
  <c r="L49" i="230"/>
  <c r="L48" i="230"/>
  <c r="L47" i="230"/>
  <c r="L46" i="230"/>
  <c r="L45" i="230"/>
  <c r="L44" i="230"/>
  <c r="L43" i="230"/>
  <c r="L42" i="230"/>
  <c r="L41" i="230"/>
  <c r="L40" i="230"/>
  <c r="L39" i="230"/>
  <c r="L38" i="230"/>
  <c r="L37" i="230"/>
  <c r="L36" i="230"/>
  <c r="L35" i="230"/>
  <c r="L34" i="230"/>
  <c r="L33" i="230"/>
  <c r="L32" i="230"/>
  <c r="L31" i="230"/>
  <c r="L30" i="230"/>
  <c r="L29" i="230"/>
  <c r="L28" i="230"/>
  <c r="L27" i="230"/>
  <c r="L26" i="230"/>
  <c r="L25" i="230"/>
  <c r="L24" i="230"/>
  <c r="L23" i="230"/>
  <c r="L22" i="230"/>
  <c r="L21" i="230"/>
  <c r="L20" i="230"/>
  <c r="L19" i="230"/>
  <c r="L18" i="230"/>
  <c r="L17" i="230"/>
  <c r="L16" i="230"/>
  <c r="L15" i="230"/>
  <c r="L14" i="230"/>
  <c r="L13" i="230"/>
  <c r="L12" i="230"/>
  <c r="L11" i="230"/>
  <c r="L10" i="230"/>
  <c r="L9" i="230"/>
  <c r="L21" i="182"/>
  <c r="L20" i="182"/>
  <c r="L19" i="182"/>
  <c r="L18" i="182"/>
  <c r="L17" i="182"/>
  <c r="L16" i="182"/>
  <c r="L15" i="182"/>
  <c r="L14" i="182"/>
  <c r="L13" i="182"/>
  <c r="L12" i="182"/>
  <c r="L11" i="182"/>
  <c r="L10" i="182"/>
  <c r="L9" i="182"/>
  <c r="L22" i="183"/>
  <c r="L21" i="183"/>
  <c r="L20" i="183"/>
  <c r="L19" i="183"/>
  <c r="L18" i="183"/>
  <c r="L17" i="183"/>
  <c r="L16" i="183"/>
  <c r="L15" i="183"/>
  <c r="L14" i="183"/>
  <c r="L13" i="183"/>
  <c r="L12" i="183"/>
  <c r="L11" i="183"/>
  <c r="L10" i="183"/>
  <c r="L9" i="183"/>
  <c r="L26" i="184"/>
  <c r="L25" i="184"/>
  <c r="L24" i="184"/>
  <c r="L23" i="184"/>
  <c r="L22" i="184"/>
  <c r="L21" i="184"/>
  <c r="L20" i="184"/>
  <c r="L19" i="184"/>
  <c r="L18" i="184"/>
  <c r="L17" i="184"/>
  <c r="L16" i="184"/>
  <c r="L15" i="184"/>
  <c r="L14" i="184"/>
  <c r="L13" i="184"/>
  <c r="L12" i="184"/>
  <c r="L11" i="184"/>
  <c r="L10" i="184"/>
  <c r="L9" i="184"/>
  <c r="L17" i="244"/>
  <c r="L16" i="244"/>
  <c r="L15" i="244"/>
  <c r="L14" i="244"/>
  <c r="L13" i="244"/>
  <c r="L12" i="244"/>
  <c r="L11" i="244"/>
  <c r="L10" i="244"/>
  <c r="L9" i="244"/>
  <c r="L20" i="232"/>
  <c r="L19" i="232"/>
  <c r="L18" i="232"/>
  <c r="L17" i="232"/>
  <c r="L16" i="232"/>
  <c r="L15" i="232"/>
  <c r="L14" i="232"/>
  <c r="L13" i="232"/>
  <c r="L12" i="232"/>
  <c r="L11" i="232"/>
  <c r="L10" i="232"/>
  <c r="L9" i="232"/>
  <c r="L26" i="177"/>
  <c r="L25" i="177"/>
  <c r="L24" i="177"/>
  <c r="L23" i="177"/>
  <c r="L22" i="177"/>
  <c r="L21" i="177"/>
  <c r="L20" i="177"/>
  <c r="L19" i="177"/>
  <c r="L18" i="177"/>
  <c r="L17" i="177"/>
  <c r="L16" i="177"/>
  <c r="L15" i="177"/>
  <c r="L14" i="177"/>
  <c r="L13" i="177"/>
  <c r="L12" i="177"/>
  <c r="L11" i="177"/>
  <c r="L10" i="177"/>
  <c r="L9" i="177"/>
  <c r="L16" i="246"/>
  <c r="L15" i="246"/>
  <c r="L14" i="246"/>
  <c r="L13" i="246"/>
  <c r="L12" i="246"/>
  <c r="L11" i="246"/>
  <c r="L10" i="246"/>
  <c r="L9" i="246"/>
  <c r="L17" i="252"/>
  <c r="L16" i="252"/>
  <c r="L15" i="252"/>
  <c r="L14" i="252"/>
  <c r="L13" i="252"/>
  <c r="L12" i="252"/>
  <c r="L11" i="252"/>
  <c r="L10" i="252"/>
  <c r="L9" i="252"/>
  <c r="L17" i="253"/>
  <c r="L16" i="253"/>
  <c r="L15" i="253"/>
  <c r="L14" i="253"/>
  <c r="L13" i="253"/>
  <c r="L12" i="253"/>
  <c r="L11" i="253"/>
  <c r="L10" i="253"/>
  <c r="L9" i="253"/>
  <c r="L25" i="176"/>
  <c r="L24" i="176"/>
  <c r="L23" i="176"/>
  <c r="L22" i="176"/>
  <c r="L21" i="176"/>
  <c r="L20" i="176"/>
  <c r="L19" i="176"/>
  <c r="L18" i="176"/>
  <c r="L17" i="176"/>
  <c r="L16" i="176"/>
  <c r="L15" i="176"/>
  <c r="L14" i="176"/>
  <c r="L13" i="176"/>
  <c r="L12" i="176"/>
  <c r="L11" i="176"/>
  <c r="L10" i="176"/>
  <c r="L9" i="176"/>
  <c r="L26" i="256"/>
  <c r="L25" i="256"/>
  <c r="L24" i="256"/>
  <c r="L23" i="256"/>
  <c r="L22" i="256"/>
  <c r="L21" i="256"/>
  <c r="L20" i="256"/>
  <c r="L19" i="256"/>
  <c r="L18" i="256"/>
  <c r="L17" i="256"/>
  <c r="L16" i="256"/>
  <c r="L15" i="256"/>
  <c r="L14" i="256"/>
  <c r="L13" i="256"/>
  <c r="L12" i="256"/>
  <c r="L11" i="256"/>
  <c r="L10" i="256"/>
  <c r="L9" i="256"/>
  <c r="L17" i="257"/>
  <c r="L15" i="257"/>
  <c r="L14" i="257"/>
  <c r="L13" i="257"/>
  <c r="L12" i="257"/>
  <c r="L11" i="257"/>
  <c r="L10" i="257"/>
  <c r="L9" i="257"/>
  <c r="L34" i="259"/>
  <c r="L33" i="259"/>
  <c r="L32" i="259"/>
  <c r="L31" i="259"/>
  <c r="L30" i="259"/>
  <c r="L29" i="259"/>
  <c r="L28" i="259"/>
  <c r="L27" i="259"/>
  <c r="L26" i="259"/>
  <c r="L25" i="259"/>
  <c r="L24" i="259"/>
  <c r="L23" i="259"/>
  <c r="L22" i="259"/>
  <c r="L21" i="259"/>
  <c r="L20" i="259"/>
  <c r="L19" i="259"/>
  <c r="L18" i="259"/>
  <c r="L17" i="259"/>
  <c r="L16" i="259"/>
  <c r="L15" i="259"/>
  <c r="L14" i="259"/>
  <c r="L13" i="259"/>
  <c r="L12" i="259"/>
  <c r="L11" i="259"/>
  <c r="L10" i="259"/>
  <c r="L9" i="259"/>
  <c r="L35" i="262"/>
  <c r="L34" i="262"/>
  <c r="L33" i="262"/>
  <c r="L32" i="262"/>
  <c r="L31" i="262"/>
  <c r="L30" i="262"/>
  <c r="L29" i="262"/>
  <c r="L28" i="262"/>
  <c r="L27" i="262"/>
  <c r="L26" i="262"/>
  <c r="L25" i="262"/>
  <c r="L24" i="262"/>
  <c r="L23" i="262"/>
  <c r="L22" i="262"/>
  <c r="L21" i="262"/>
  <c r="L20" i="262"/>
  <c r="L19" i="262"/>
  <c r="L18" i="262"/>
  <c r="L17" i="262"/>
  <c r="L16" i="262"/>
  <c r="L15" i="262"/>
  <c r="L14" i="262"/>
  <c r="L13" i="262"/>
  <c r="L12" i="262"/>
  <c r="L11" i="262"/>
  <c r="L10" i="262"/>
  <c r="L9" i="262"/>
  <c r="L19" i="261"/>
  <c r="L18" i="261"/>
  <c r="L17" i="261"/>
  <c r="L16" i="261"/>
  <c r="L15" i="261"/>
  <c r="L14" i="261"/>
  <c r="L13" i="261"/>
  <c r="L12" i="261"/>
  <c r="L11" i="261"/>
  <c r="L10" i="261"/>
  <c r="L9" i="261"/>
  <c r="L65" i="260"/>
  <c r="L64" i="260"/>
  <c r="L63" i="260"/>
  <c r="L62" i="260"/>
  <c r="L61" i="260"/>
  <c r="L60" i="260"/>
  <c r="L59" i="260"/>
  <c r="L58" i="260"/>
  <c r="L57" i="260"/>
  <c r="L56" i="260"/>
  <c r="L55" i="260"/>
  <c r="L54" i="260"/>
  <c r="L53" i="260"/>
  <c r="L52" i="260"/>
  <c r="L51" i="260"/>
  <c r="L50" i="260"/>
  <c r="L49" i="260"/>
  <c r="L48" i="260"/>
  <c r="L47" i="260"/>
  <c r="L46" i="260"/>
  <c r="L45" i="260"/>
  <c r="L44" i="260"/>
  <c r="L43" i="260"/>
  <c r="L42" i="260"/>
  <c r="L41" i="260"/>
  <c r="L40" i="260"/>
  <c r="L39" i="260"/>
  <c r="L38" i="260"/>
  <c r="L37" i="260"/>
  <c r="L36" i="260"/>
  <c r="L35" i="260"/>
  <c r="L34" i="260"/>
  <c r="L33" i="260"/>
  <c r="L32" i="260"/>
  <c r="L31" i="260"/>
  <c r="L30" i="260"/>
  <c r="L29" i="260"/>
  <c r="L28" i="260"/>
  <c r="L27" i="260"/>
  <c r="L26" i="260"/>
  <c r="L25" i="260"/>
  <c r="L24" i="260"/>
  <c r="L23" i="260"/>
  <c r="L22" i="260"/>
  <c r="L21" i="260"/>
  <c r="L20" i="260"/>
  <c r="L19" i="260"/>
  <c r="L18" i="260"/>
  <c r="L17" i="260"/>
  <c r="L16" i="260"/>
  <c r="L15" i="260"/>
  <c r="L14" i="260"/>
  <c r="L13" i="260"/>
  <c r="L12" i="260"/>
  <c r="L11" i="260"/>
  <c r="L10" i="260"/>
  <c r="L9" i="260"/>
  <c r="L15" i="263"/>
  <c r="L14" i="263"/>
  <c r="L13" i="263"/>
  <c r="L12" i="263"/>
  <c r="L11" i="263"/>
  <c r="L10" i="263"/>
  <c r="L9" i="263"/>
  <c r="L22" i="264"/>
  <c r="L21" i="264"/>
  <c r="L20" i="264"/>
  <c r="L19" i="264"/>
  <c r="L18" i="264"/>
  <c r="L17" i="264"/>
  <c r="L16" i="264"/>
  <c r="L15" i="264"/>
  <c r="L14" i="264"/>
  <c r="L13" i="264"/>
  <c r="L12" i="264"/>
  <c r="L11" i="264"/>
  <c r="L10" i="264"/>
  <c r="L9" i="264"/>
  <c r="L23" i="258"/>
  <c r="L22" i="258"/>
  <c r="L21" i="258"/>
  <c r="L20" i="258"/>
  <c r="L19" i="258"/>
  <c r="L18" i="258"/>
  <c r="L17" i="258"/>
  <c r="L16" i="258"/>
  <c r="L15" i="258"/>
  <c r="L14" i="258"/>
  <c r="L13" i="258"/>
  <c r="L12" i="258"/>
  <c r="L11" i="258"/>
  <c r="L10" i="258"/>
  <c r="L9" i="25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<sst xmlns="http://schemas.openxmlformats.org/spreadsheetml/2006/main" count="7734" uniqueCount="1885">
  <si>
    <t>延床面積</t>
  </si>
  <si>
    <t>システム名</t>
  </si>
  <si>
    <t>作成者</t>
  </si>
  <si>
    <t>承認者</t>
  </si>
  <si>
    <t>作成日</t>
  </si>
  <si>
    <t>スキーマ</t>
  </si>
  <si>
    <t>型</t>
  </si>
  <si>
    <t>長さ</t>
  </si>
  <si>
    <t>精度</t>
  </si>
  <si>
    <t>必須</t>
  </si>
  <si>
    <t>BUILDING_ID</t>
  </si>
  <si>
    <t>FISCAL_YEAR</t>
  </si>
  <si>
    <t>CORPORATE_NAME</t>
  </si>
  <si>
    <t>AREA_ID</t>
  </si>
  <si>
    <t>住所</t>
  </si>
  <si>
    <t>ENERGY_CODE</t>
  </si>
  <si>
    <t>エネルギー名称</t>
    <rPh sb="5" eb="7">
      <t>メイショウ</t>
    </rPh>
    <phoneticPr fontId="5"/>
  </si>
  <si>
    <t>ENERGY_NAME</t>
  </si>
  <si>
    <t>-</t>
  </si>
  <si>
    <t>CATEGORY</t>
  </si>
  <si>
    <t>大分類名称</t>
    <rPh sb="3" eb="5">
      <t>メイショウ</t>
    </rPh>
    <phoneticPr fontId="12"/>
  </si>
  <si>
    <t>中分類名称</t>
    <rPh sb="3" eb="5">
      <t>メイショウ</t>
    </rPh>
    <phoneticPr fontId="12"/>
  </si>
  <si>
    <t>〇</t>
    <phoneticPr fontId="3"/>
  </si>
  <si>
    <t>法人番号(FK)</t>
    <rPh sb="0" eb="2">
      <t>ホウジン</t>
    </rPh>
    <rPh sb="2" eb="4">
      <t>バンゴウ</t>
    </rPh>
    <phoneticPr fontId="15"/>
  </si>
  <si>
    <t>支店コード(FK)</t>
    <rPh sb="0" eb="2">
      <t>シテン</t>
    </rPh>
    <phoneticPr fontId="3"/>
  </si>
  <si>
    <t>企業名</t>
    <rPh sb="0" eb="2">
      <t>キギョウ</t>
    </rPh>
    <rPh sb="2" eb="3">
      <t>メイ</t>
    </rPh>
    <phoneticPr fontId="3"/>
  </si>
  <si>
    <t>企業名</t>
    <rPh sb="0" eb="3">
      <t>キギョウメイ</t>
    </rPh>
    <phoneticPr fontId="3"/>
  </si>
  <si>
    <t>START_DATE</t>
  </si>
  <si>
    <t>END_DATE</t>
  </si>
  <si>
    <t>BRANCH_CODE</t>
  </si>
  <si>
    <t>登録回数</t>
    <rPh sb="0" eb="2">
      <t>トウロク</t>
    </rPh>
    <rPh sb="2" eb="4">
      <t>カイスウ</t>
    </rPh>
    <phoneticPr fontId="3"/>
  </si>
  <si>
    <t>CN診断実施日</t>
    <rPh sb="2" eb="4">
      <t>シンダン</t>
    </rPh>
    <rPh sb="4" eb="7">
      <t>ジッシビ</t>
    </rPh>
    <phoneticPr fontId="3"/>
  </si>
  <si>
    <t>有効終了日</t>
    <rPh sb="0" eb="2">
      <t>ユウコウ</t>
    </rPh>
    <rPh sb="2" eb="5">
      <t>シュウリョウビ</t>
    </rPh>
    <phoneticPr fontId="3"/>
  </si>
  <si>
    <t>登録回数</t>
  </si>
  <si>
    <t>年度</t>
  </si>
  <si>
    <t>企業名</t>
  </si>
  <si>
    <t>建物名</t>
  </si>
  <si>
    <t>事業所数</t>
  </si>
  <si>
    <t>レポート区分</t>
  </si>
  <si>
    <t>レポート格納先</t>
  </si>
  <si>
    <t>ステータス</t>
  </si>
  <si>
    <t>ファイル名</t>
    <rPh sb="4" eb="5">
      <t>メイ</t>
    </rPh>
    <phoneticPr fontId="3"/>
  </si>
  <si>
    <t>備考</t>
    <rPh sb="0" eb="2">
      <t>ビコウ</t>
    </rPh>
    <phoneticPr fontId="3"/>
  </si>
  <si>
    <t>更新者</t>
  </si>
  <si>
    <t>登録者</t>
  </si>
  <si>
    <t>INSERT_NAME</t>
  </si>
  <si>
    <t>登録日時</t>
  </si>
  <si>
    <t>INSERT_DATETIME</t>
  </si>
  <si>
    <t>UPDATE_NAME</t>
  </si>
  <si>
    <t>更新日時</t>
  </si>
  <si>
    <t>UPDATE_DATETIME</t>
  </si>
  <si>
    <t>削除フラグ</t>
  </si>
  <si>
    <t>DELETE_FLAG</t>
  </si>
  <si>
    <t>組織名</t>
    <rPh sb="2" eb="3">
      <t>メイ</t>
    </rPh>
    <phoneticPr fontId="3"/>
  </si>
  <si>
    <t>操作日時</t>
    <rPh sb="0" eb="2">
      <t>ソウサ</t>
    </rPh>
    <rPh sb="2" eb="4">
      <t>ニチジ</t>
    </rPh>
    <phoneticPr fontId="3"/>
  </si>
  <si>
    <t>ユーザーID</t>
  </si>
  <si>
    <t>USER_ID</t>
  </si>
  <si>
    <t>操作ID</t>
    <rPh sb="0" eb="2">
      <t>ソウサ</t>
    </rPh>
    <phoneticPr fontId="3"/>
  </si>
  <si>
    <t>操作内容</t>
    <rPh sb="0" eb="2">
      <t>ソウサ</t>
    </rPh>
    <rPh sb="2" eb="4">
      <t>ナイヨウ</t>
    </rPh>
    <phoneticPr fontId="3"/>
  </si>
  <si>
    <t>対象画面ID</t>
    <rPh sb="0" eb="2">
      <t>タイショウ</t>
    </rPh>
    <rPh sb="2" eb="4">
      <t>ガメン</t>
    </rPh>
    <phoneticPr fontId="3"/>
  </si>
  <si>
    <t>対象画面名</t>
    <rPh sb="0" eb="2">
      <t>タイショウ</t>
    </rPh>
    <rPh sb="2" eb="5">
      <t>ガメンメイ</t>
    </rPh>
    <phoneticPr fontId="3"/>
  </si>
  <si>
    <t>対象データID</t>
    <rPh sb="0" eb="2">
      <t>タイショウ</t>
    </rPh>
    <phoneticPr fontId="3"/>
  </si>
  <si>
    <t>対象データ名</t>
    <rPh sb="0" eb="2">
      <t>タイショウ</t>
    </rPh>
    <rPh sb="5" eb="6">
      <t>メイ</t>
    </rPh>
    <phoneticPr fontId="3"/>
  </si>
  <si>
    <t>デバイス情報</t>
    <rPh sb="4" eb="6">
      <t>ジョウホウ</t>
    </rPh>
    <phoneticPr fontId="3"/>
  </si>
  <si>
    <t>操作結果</t>
    <rPh sb="0" eb="2">
      <t>ソウサ</t>
    </rPh>
    <rPh sb="2" eb="4">
      <t>ケッカ</t>
    </rPh>
    <phoneticPr fontId="3"/>
  </si>
  <si>
    <t>REMARKS</t>
  </si>
  <si>
    <t>お知らせID</t>
    <rPh sb="1" eb="2">
      <t>シ</t>
    </rPh>
    <phoneticPr fontId="3"/>
  </si>
  <si>
    <t>開始日時</t>
    <rPh sb="0" eb="2">
      <t>カイシ</t>
    </rPh>
    <rPh sb="2" eb="4">
      <t>ニチジ</t>
    </rPh>
    <phoneticPr fontId="3"/>
  </si>
  <si>
    <t>終了日時</t>
    <rPh sb="0" eb="2">
      <t>シュウリョウ</t>
    </rPh>
    <rPh sb="2" eb="4">
      <t>ニチジ</t>
    </rPh>
    <phoneticPr fontId="3"/>
  </si>
  <si>
    <t>CORP_NUMBER</t>
    <phoneticPr fontId="3"/>
  </si>
  <si>
    <t>供給地点特定番号</t>
    <phoneticPr fontId="3"/>
  </si>
  <si>
    <t>組織ID（FK）</t>
    <rPh sb="0" eb="2">
      <t>ソシキ</t>
    </rPh>
    <phoneticPr fontId="3"/>
  </si>
  <si>
    <t>グループ名</t>
    <rPh sb="4" eb="5">
      <t>メイ</t>
    </rPh>
    <phoneticPr fontId="3"/>
  </si>
  <si>
    <t>選択肢１</t>
    <rPh sb="0" eb="3">
      <t>センタクシ</t>
    </rPh>
    <phoneticPr fontId="3"/>
  </si>
  <si>
    <t>選択肢２</t>
  </si>
  <si>
    <t>選択肢３</t>
  </si>
  <si>
    <t>選択肢４</t>
  </si>
  <si>
    <t>選択肢５</t>
  </si>
  <si>
    <t>選択肢６</t>
  </si>
  <si>
    <t>選択肢７</t>
  </si>
  <si>
    <t>SELECT_ITEM2</t>
  </si>
  <si>
    <t>SELECT_ITEM3</t>
  </si>
  <si>
    <t>SELECT_ITEM4</t>
  </si>
  <si>
    <t>SELECT_ITEM5</t>
  </si>
  <si>
    <t>SELECT_ITEM6</t>
  </si>
  <si>
    <t>SELECT_ITEM7</t>
  </si>
  <si>
    <t>権限コード</t>
    <rPh sb="0" eb="2">
      <t>ケンゲン</t>
    </rPh>
    <phoneticPr fontId="3"/>
  </si>
  <si>
    <t>0: 同意なし, 1: 同意あり</t>
    <phoneticPr fontId="3"/>
  </si>
  <si>
    <t>供給事業会社名</t>
  </si>
  <si>
    <t>SUPPLY_COMPANY</t>
  </si>
  <si>
    <t>メニュー・供給地域</t>
  </si>
  <si>
    <t>MENU_SUPPLY_AREA</t>
  </si>
  <si>
    <t>区分</t>
  </si>
  <si>
    <t>単位</t>
  </si>
  <si>
    <t>UNIT</t>
  </si>
  <si>
    <t>年月</t>
  </si>
  <si>
    <t>YEAR_MONTH</t>
  </si>
  <si>
    <t>USAGE_AMOUNT</t>
  </si>
  <si>
    <t>エリア名称</t>
    <rPh sb="3" eb="5">
      <t>メイショウ</t>
    </rPh>
    <phoneticPr fontId="3"/>
  </si>
  <si>
    <t>ORG_ID</t>
  </si>
  <si>
    <t>グループID</t>
  </si>
  <si>
    <t>ユーザー名</t>
    <rPh sb="4" eb="5">
      <t>メイ</t>
    </rPh>
    <phoneticPr fontId="3"/>
  </si>
  <si>
    <t>最終データ登録日</t>
    <rPh sb="0" eb="2">
      <t>サイシュウ</t>
    </rPh>
    <rPh sb="5" eb="7">
      <t>トウロク</t>
    </rPh>
    <rPh sb="7" eb="8">
      <t>ニチ</t>
    </rPh>
    <phoneticPr fontId="3"/>
  </si>
  <si>
    <t>エラー有無フラグ</t>
    <rPh sb="3" eb="5">
      <t>ウム</t>
    </rPh>
    <phoneticPr fontId="3"/>
  </si>
  <si>
    <t>会社名</t>
    <rPh sb="0" eb="3">
      <t>カイシャメイ</t>
    </rPh>
    <phoneticPr fontId="3"/>
  </si>
  <si>
    <t>所在地</t>
    <rPh sb="0" eb="3">
      <t>ショザイチ</t>
    </rPh>
    <phoneticPr fontId="3"/>
  </si>
  <si>
    <t>省エネ法ベンチマーク対象業種</t>
  </si>
  <si>
    <t>省エネ法ベンチマーク指標</t>
  </si>
  <si>
    <t>EPお客さま番号</t>
  </si>
  <si>
    <t>エネルギ―分類名</t>
    <rPh sb="5" eb="7">
      <t>ブンルイ</t>
    </rPh>
    <rPh sb="7" eb="8">
      <t>メイ</t>
    </rPh>
    <phoneticPr fontId="2"/>
  </si>
  <si>
    <t>エネルギー使用量</t>
    <rPh sb="5" eb="8">
      <t>シヨウリョウ</t>
    </rPh>
    <phoneticPr fontId="1"/>
  </si>
  <si>
    <t>エネルギー使用量単位</t>
    <rPh sb="5" eb="8">
      <t>シヨウリョウ</t>
    </rPh>
    <rPh sb="8" eb="10">
      <t>タンイ</t>
    </rPh>
    <phoneticPr fontId="1"/>
  </si>
  <si>
    <t>供給事業会社名</t>
    <rPh sb="0" eb="6">
      <t>キョウキュウジギョウガイシャ</t>
    </rPh>
    <rPh sb="6" eb="7">
      <t>メイ</t>
    </rPh>
    <phoneticPr fontId="1"/>
  </si>
  <si>
    <t>供給事業会社ID</t>
    <rPh sb="0" eb="6">
      <t>キョウキュウジギョウガイシャ</t>
    </rPh>
    <phoneticPr fontId="1"/>
  </si>
  <si>
    <t>供給地域</t>
  </si>
  <si>
    <t>供給メニュー</t>
    <rPh sb="0" eb="2">
      <t>キョウキュウ</t>
    </rPh>
    <phoneticPr fontId="1"/>
  </si>
  <si>
    <t>一次エネルギー熱量換算量</t>
    <rPh sb="0" eb="2">
      <t>イチジ</t>
    </rPh>
    <rPh sb="11" eb="12">
      <t>リョウ</t>
    </rPh>
    <phoneticPr fontId="1"/>
  </si>
  <si>
    <t>一次エネルギー熱量換算量単位</t>
    <rPh sb="12" eb="14">
      <t>タンイ</t>
    </rPh>
    <phoneticPr fontId="1"/>
  </si>
  <si>
    <t>一次エネルギー熱量換算係数</t>
    <rPh sb="11" eb="13">
      <t>ケイスウ</t>
    </rPh>
    <phoneticPr fontId="1"/>
  </si>
  <si>
    <t>CO2基礎排出量</t>
  </si>
  <si>
    <t>CO2基礎排出量単位</t>
    <rPh sb="8" eb="10">
      <t>タンイ</t>
    </rPh>
    <phoneticPr fontId="1"/>
  </si>
  <si>
    <t>CO2基礎排出係数</t>
    <rPh sb="3" eb="5">
      <t>キソ</t>
    </rPh>
    <rPh sb="5" eb="7">
      <t>ハイシュツ</t>
    </rPh>
    <rPh sb="7" eb="9">
      <t>ケイスウ</t>
    </rPh>
    <phoneticPr fontId="2"/>
  </si>
  <si>
    <t>CO2調整後排出量</t>
    <rPh sb="3" eb="6">
      <t>チョウセイゴ</t>
    </rPh>
    <rPh sb="6" eb="8">
      <t>ハイシュツ</t>
    </rPh>
    <rPh sb="8" eb="9">
      <t>リョウ</t>
    </rPh>
    <phoneticPr fontId="1"/>
  </si>
  <si>
    <t>CO2調整後排出量単位</t>
    <rPh sb="9" eb="11">
      <t>タンイ</t>
    </rPh>
    <phoneticPr fontId="1"/>
  </si>
  <si>
    <t>CO2調整後排出係数</t>
    <rPh sb="3" eb="6">
      <t>チョウセイゴ</t>
    </rPh>
    <rPh sb="6" eb="8">
      <t>ハイシュツ</t>
    </rPh>
    <rPh sb="8" eb="10">
      <t>ケイスウ</t>
    </rPh>
    <phoneticPr fontId="1"/>
  </si>
  <si>
    <t>自家発電（再エネ）_自家消費</t>
  </si>
  <si>
    <t>自家発電（再エネ）_自家消費CO2排出量</t>
    <rPh sb="17" eb="19">
      <t>ハイシュツ</t>
    </rPh>
    <rPh sb="19" eb="20">
      <t>リョウ</t>
    </rPh>
    <phoneticPr fontId="1"/>
  </si>
  <si>
    <t>証書購入量</t>
  </si>
  <si>
    <t>証書購入量CO2排出量</t>
  </si>
  <si>
    <t>ENERGY_BENCHMARK_INDICATOR</t>
    <phoneticPr fontId="3"/>
  </si>
  <si>
    <t>BUILDING_NAME</t>
  </si>
  <si>
    <t>GROUP_ID</t>
  </si>
  <si>
    <t>GROUP_NAME</t>
  </si>
  <si>
    <t>EP_OFFICE_CODE</t>
  </si>
  <si>
    <t>EP_CUSTOMER_NUMBER</t>
  </si>
  <si>
    <t>ENERGY_USAGE_UNIT</t>
    <phoneticPr fontId="3"/>
  </si>
  <si>
    <t>メニュー番号</t>
    <rPh sb="4" eb="6">
      <t>バンゴウ</t>
    </rPh>
    <phoneticPr fontId="12"/>
  </si>
  <si>
    <t>メニュー名称</t>
    <rPh sb="4" eb="6">
      <t>メイショウ</t>
    </rPh>
    <phoneticPr fontId="12"/>
  </si>
  <si>
    <t>同意書取得区分</t>
  </si>
  <si>
    <t>AGREEMENT_CATEGORY</t>
  </si>
  <si>
    <t>テーブル一覧</t>
    <phoneticPr fontId="6"/>
  </si>
  <si>
    <t>No</t>
    <phoneticPr fontId="3"/>
  </si>
  <si>
    <t>区分</t>
    <rPh sb="0" eb="2">
      <t>クブン</t>
    </rPh>
    <phoneticPr fontId="3"/>
  </si>
  <si>
    <t>格納先</t>
    <rPh sb="0" eb="2">
      <t>カクノウ</t>
    </rPh>
    <rPh sb="2" eb="3">
      <t>サキ</t>
    </rPh>
    <phoneticPr fontId="3"/>
  </si>
  <si>
    <t>テーブル名</t>
    <rPh sb="4" eb="5">
      <t>メイ</t>
    </rPh>
    <phoneticPr fontId="3"/>
  </si>
  <si>
    <t>テーブル概要</t>
    <rPh sb="4" eb="6">
      <t>ガイヨウ</t>
    </rPh>
    <phoneticPr fontId="3"/>
  </si>
  <si>
    <t>テーブル名（日本語）</t>
  </si>
  <si>
    <t>CN可視化レポート作成アプリ（仮称）</t>
  </si>
  <si>
    <t>テーブル名（英語）</t>
  </si>
  <si>
    <t>更新日</t>
  </si>
  <si>
    <t>PRIMARY_KEYS</t>
    <phoneticPr fontId="3"/>
  </si>
  <si>
    <t>No</t>
  </si>
  <si>
    <t>論理名</t>
  </si>
  <si>
    <t>物理名</t>
  </si>
  <si>
    <t>主キー（PK）</t>
  </si>
  <si>
    <t>備考</t>
  </si>
  <si>
    <t>VARCHAR</t>
  </si>
  <si>
    <t>SMALLINT</t>
  </si>
  <si>
    <t>VARCHAR</t>
    <phoneticPr fontId="3"/>
  </si>
  <si>
    <t>timestamp</t>
  </si>
  <si>
    <t>ユーザー情報</t>
    <phoneticPr fontId="12"/>
  </si>
  <si>
    <t>ユーザー名</t>
  </si>
  <si>
    <t>USER_NAME</t>
  </si>
  <si>
    <t>BOOLEAN</t>
  </si>
  <si>
    <t>利用者組織情報</t>
    <phoneticPr fontId="12"/>
  </si>
  <si>
    <t>組織ID</t>
  </si>
  <si>
    <t>ORG_NAME</t>
  </si>
  <si>
    <t>利用者組織・部署コード</t>
  </si>
  <si>
    <t>USER_ORG_DEPT_CODE</t>
  </si>
  <si>
    <t>BUSINESS_TYPE</t>
  </si>
  <si>
    <t>組織権限情報</t>
    <phoneticPr fontId="12"/>
  </si>
  <si>
    <t>Scope3集計情報</t>
    <phoneticPr fontId="12"/>
  </si>
  <si>
    <t>エネルギーコード(FK)</t>
  </si>
  <si>
    <t>排出量</t>
  </si>
  <si>
    <t>EMISSION_VALUE</t>
  </si>
  <si>
    <t>NUMERIC</t>
    <phoneticPr fontId="3"/>
  </si>
  <si>
    <t>供給地点特定番号</t>
  </si>
  <si>
    <t>EP事業所コード</t>
  </si>
  <si>
    <t>状態</t>
  </si>
  <si>
    <t>STATUS</t>
  </si>
  <si>
    <t>お知らせ</t>
    <phoneticPr fontId="12"/>
  </si>
  <si>
    <t>タイトル</t>
  </si>
  <si>
    <t>TITLE</t>
  </si>
  <si>
    <t>SERIAL</t>
    <phoneticPr fontId="3"/>
  </si>
  <si>
    <t>FINAL_DATA_ENTRY_DATE</t>
  </si>
  <si>
    <t>OPARATION_DETAIL</t>
  </si>
  <si>
    <t>FILE_NAME</t>
  </si>
  <si>
    <t>ERROR_EXISTS_FLAG</t>
  </si>
  <si>
    <t>操作履歴情報</t>
    <phoneticPr fontId="12"/>
  </si>
  <si>
    <t>ユーザー別利用状況</t>
    <phoneticPr fontId="12"/>
  </si>
  <si>
    <t>OPERATION_ID</t>
  </si>
  <si>
    <t>TARGET_SCREEN_ID</t>
  </si>
  <si>
    <t>TARGET_SCREEN_NAME</t>
  </si>
  <si>
    <t>TARGET_DATA_ID</t>
  </si>
  <si>
    <t>TARGET_DATA_NAME</t>
  </si>
  <si>
    <t>IPアドレス</t>
  </si>
  <si>
    <t>IP_ADDRESS</t>
  </si>
  <si>
    <t>DEVICE_INFO</t>
  </si>
  <si>
    <t>ユーザー情報</t>
    <phoneticPr fontId="3"/>
  </si>
  <si>
    <t>PostgreSQL</t>
  </si>
  <si>
    <t>トラン</t>
  </si>
  <si>
    <t>システム利用のユーザー情報</t>
    <rPh sb="4" eb="6">
      <t>リヨウ</t>
    </rPh>
    <rPh sb="11" eb="13">
      <t>ジョウホウ</t>
    </rPh>
    <phoneticPr fontId="3"/>
  </si>
  <si>
    <t>利用者組織情報</t>
    <phoneticPr fontId="3"/>
  </si>
  <si>
    <t>ユーザー別利用状況</t>
    <phoneticPr fontId="3"/>
  </si>
  <si>
    <t>操作履歴情報</t>
    <phoneticPr fontId="3"/>
  </si>
  <si>
    <t>お知らせ</t>
    <phoneticPr fontId="3"/>
  </si>
  <si>
    <t>Scope3集計情報</t>
    <phoneticPr fontId="3"/>
  </si>
  <si>
    <t>システム利用各ユーザーの所属組織の定義情報</t>
    <phoneticPr fontId="3"/>
  </si>
  <si>
    <t>システム利用各ユーザーの操作履歴情報</t>
    <phoneticPr fontId="3"/>
  </si>
  <si>
    <t>企業別のレポート関連操作履歴情報</t>
    <phoneticPr fontId="3"/>
  </si>
  <si>
    <t>システム管理者が登録するお知らせ情報</t>
    <phoneticPr fontId="3"/>
  </si>
  <si>
    <t>地銀単位にCO2排出量を集計する情報</t>
    <phoneticPr fontId="3"/>
  </si>
  <si>
    <t>電力消費や発電に関する30分単位のデータ情報</t>
    <phoneticPr fontId="3"/>
  </si>
  <si>
    <t>CORPORATE_NUMBER</t>
  </si>
  <si>
    <t>可視化事業者から取得ヒアリング情報</t>
    <phoneticPr fontId="3"/>
  </si>
  <si>
    <t>CN対策実施申込情報</t>
    <phoneticPr fontId="12"/>
  </si>
  <si>
    <t>企業詳細情報マスタ</t>
    <phoneticPr fontId="12"/>
  </si>
  <si>
    <t>ADDRESS</t>
  </si>
  <si>
    <t>GROSS_FLOOR_AREA</t>
  </si>
  <si>
    <t>建物情報</t>
    <phoneticPr fontId="12"/>
  </si>
  <si>
    <t>INTEGER</t>
    <phoneticPr fontId="3"/>
  </si>
  <si>
    <t>建物マスタ</t>
    <phoneticPr fontId="12"/>
  </si>
  <si>
    <t>BUILDING_CONSENT_FLAG</t>
  </si>
  <si>
    <t>CO2排出量</t>
  </si>
  <si>
    <t>CO2_EMISSIONS</t>
  </si>
  <si>
    <t>証書・クレジット購入量</t>
  </si>
  <si>
    <t>CERTIFICATE_CREDIT_PURCHASE_AMOUNT_ENERGY</t>
  </si>
  <si>
    <t>証書・クレジット単位</t>
  </si>
  <si>
    <t>CERTIFICATE_CREDIT_UNIT</t>
  </si>
  <si>
    <t>証書・クレジット購入量（t-CO2）</t>
  </si>
  <si>
    <t>CERTIFICATE_CREDIT_PURCHASE_AMOUNT_CO2</t>
  </si>
  <si>
    <t>建物グループマスタ</t>
    <phoneticPr fontId="12"/>
  </si>
  <si>
    <t>SELECT_ITEM1</t>
  </si>
  <si>
    <t>エリア情報マスタ</t>
    <phoneticPr fontId="12"/>
  </si>
  <si>
    <t>BUIDING_ID</t>
  </si>
  <si>
    <t>AREA_INFORMATION</t>
  </si>
  <si>
    <t>有効開始日</t>
  </si>
  <si>
    <t>電気事業者登録番号</t>
  </si>
  <si>
    <t>報告年度</t>
  </si>
  <si>
    <t>公表回数</t>
  </si>
  <si>
    <t>PUBLICATION_COUNT</t>
  </si>
  <si>
    <t>基礎排出係数</t>
  </si>
  <si>
    <t>EMISSION_FACTOR_BASE</t>
  </si>
  <si>
    <t>電力会社排出係数マスタ</t>
    <phoneticPr fontId="12"/>
  </si>
  <si>
    <t>調整後排出係数</t>
  </si>
  <si>
    <t>DB_CORP</t>
    <phoneticPr fontId="3"/>
  </si>
  <si>
    <t>企業基本情報マスタ</t>
    <phoneticPr fontId="12"/>
  </si>
  <si>
    <t>COMPANY_NAME</t>
  </si>
  <si>
    <t>BUSINESS_OFFICE_COUNT</t>
  </si>
  <si>
    <t>日本標準産業分類マスタ</t>
    <phoneticPr fontId="12"/>
  </si>
  <si>
    <t>大分類コード</t>
  </si>
  <si>
    <t>中分類コード</t>
  </si>
  <si>
    <t>レポート格納情報</t>
    <phoneticPr fontId="12"/>
  </si>
  <si>
    <t>対象期間</t>
  </si>
  <si>
    <t>TARGET_PERIOD</t>
  </si>
  <si>
    <t>TOTAL_FLOOR_AREA</t>
  </si>
  <si>
    <t>CO2排出原単位</t>
  </si>
  <si>
    <t>CO2_EMISSION_UNIT</t>
  </si>
  <si>
    <t>一次エネルギー</t>
  </si>
  <si>
    <t>PRIMARY_ENERGY</t>
  </si>
  <si>
    <t>省エネ率</t>
  </si>
  <si>
    <t>ENERGY_SAVING_RATE</t>
  </si>
  <si>
    <t>電化率</t>
  </si>
  <si>
    <t>ELECTRIFICATION_RATE</t>
  </si>
  <si>
    <t>創エネ率</t>
  </si>
  <si>
    <t>ENERGY_CREATION_RATE</t>
  </si>
  <si>
    <t>ﾈｯﾄﾜｰｸ率</t>
  </si>
  <si>
    <t>NETWORK_RATE</t>
  </si>
  <si>
    <t>可視化事業社</t>
  </si>
  <si>
    <t>VISUALIZATION_COMPANY</t>
  </si>
  <si>
    <t>SUPPLY_POINT_NUMBER</t>
  </si>
  <si>
    <t>エネルギー使用量データ</t>
  </si>
  <si>
    <t>ENERGY_USAGE_DATA</t>
  </si>
  <si>
    <t>証書・クレジット</t>
  </si>
  <si>
    <t>CERTIFICATE_CREDIT</t>
  </si>
  <si>
    <t>建物用途（細分類番号）</t>
  </si>
  <si>
    <t>BUILDING_USAGE_CODE</t>
  </si>
  <si>
    <t>ENERGY_BENCHMARK_INDUSTRY</t>
  </si>
  <si>
    <t>省エネ法ベンチマーク分母</t>
  </si>
  <si>
    <t>可視化事業者共通エネルギー格納情報</t>
    <phoneticPr fontId="12"/>
  </si>
  <si>
    <t>使用量</t>
  </si>
  <si>
    <t>電力使用状況見える化レポート</t>
    <phoneticPr fontId="12"/>
  </si>
  <si>
    <t>年度(FK)</t>
  </si>
  <si>
    <t>対象年</t>
  </si>
  <si>
    <t>対象月</t>
  </si>
  <si>
    <t>エネルギー名称</t>
  </si>
  <si>
    <t>熱量換算エネルギー使用量</t>
  </si>
  <si>
    <t>CALORIFIC_ENERGY_CONSUMPTION</t>
  </si>
  <si>
    <t>原油換算エネルギー使用量</t>
  </si>
  <si>
    <t>CRUDE_OIL_ENERGY_CONSUMPTION</t>
  </si>
  <si>
    <t>電力消費原単位</t>
  </si>
  <si>
    <t>ELECTRIC_CONSUMPTION_UNIT</t>
  </si>
  <si>
    <t>CN_ASSESSMENT_DATE</t>
  </si>
  <si>
    <t>SMALLINT</t>
    <phoneticPr fontId="3"/>
  </si>
  <si>
    <t>NUMERIC</t>
  </si>
  <si>
    <t>CNレポート情報</t>
    <phoneticPr fontId="12"/>
  </si>
  <si>
    <t>COMPANY_LOCATION</t>
  </si>
  <si>
    <t>ENERGY_CATEGORY_NAME</t>
  </si>
  <si>
    <t>ENERGY_USAGE</t>
  </si>
  <si>
    <t>SUPPLY_COMPANY_NAME</t>
  </si>
  <si>
    <t>SUPPLY_COMPANY_ID</t>
  </si>
  <si>
    <t>SUPPLY_REGION</t>
  </si>
  <si>
    <t>SUPPLY_MENU</t>
  </si>
  <si>
    <t>PRIMARY_ENERGY_CONVERSION_AMOUNT</t>
  </si>
  <si>
    <t>PRIMARY_ENERGY_CONVERSION_UNIT</t>
  </si>
  <si>
    <t>PRIMARY_ENERGY_CONVERSION_FACTOR</t>
  </si>
  <si>
    <t>CO2_BASE_EMISSIONS</t>
  </si>
  <si>
    <t>CO2_BASE_EMISSIONS_UNIT</t>
  </si>
  <si>
    <t>CO2_BASE_EMISSION_FACTOR</t>
  </si>
  <si>
    <t>CO2_ADJUSTED_EMISSIONS</t>
  </si>
  <si>
    <t>CO2_ADJUSTED_EMISSIONS_UNIT</t>
  </si>
  <si>
    <t>CO2_ADJUSTED_EMISSION_FACTOR</t>
  </si>
  <si>
    <t>SELF_GENERATED_RENEWABLE_CONSUMPTION</t>
  </si>
  <si>
    <t>SELF_GENERATED_RENEWABLE_CO2_EMISSIONS</t>
  </si>
  <si>
    <t>CERTIFICATE_PURCHASE_AMOUNT</t>
  </si>
  <si>
    <t>CERTIFICATE_PURCHASE_CO2_EMISSIONS</t>
  </si>
  <si>
    <t>延床面積</t>
    <phoneticPr fontId="3"/>
  </si>
  <si>
    <t>DECIMAL</t>
    <phoneticPr fontId="3"/>
  </si>
  <si>
    <t>気象データ情報</t>
    <phoneticPr fontId="12"/>
  </si>
  <si>
    <t>公表ベンチマークデータ情報</t>
    <phoneticPr fontId="12"/>
  </si>
  <si>
    <t>CN対策実施申込情報</t>
    <phoneticPr fontId="3"/>
  </si>
  <si>
    <t>企業基本情報マスタ</t>
    <phoneticPr fontId="3"/>
  </si>
  <si>
    <t>企業詳細情報マスタ</t>
    <phoneticPr fontId="3"/>
  </si>
  <si>
    <t>建物情報</t>
    <phoneticPr fontId="3"/>
  </si>
  <si>
    <t>建物マスタ</t>
    <phoneticPr fontId="3"/>
  </si>
  <si>
    <t>レポート格納情報</t>
    <phoneticPr fontId="3"/>
  </si>
  <si>
    <t>可視化事業者共通エネルギー格納情報</t>
    <phoneticPr fontId="3"/>
  </si>
  <si>
    <t>欠損一覧情報</t>
    <phoneticPr fontId="3"/>
  </si>
  <si>
    <t>KPI一覧情報　</t>
    <phoneticPr fontId="3"/>
  </si>
  <si>
    <t>日本標準産業分類マスタ</t>
    <phoneticPr fontId="3"/>
  </si>
  <si>
    <t>電力会社排出係数マスタ</t>
    <phoneticPr fontId="3"/>
  </si>
  <si>
    <t>エリア情報マスタ</t>
    <phoneticPr fontId="3"/>
  </si>
  <si>
    <t>建物グループマスタ</t>
    <phoneticPr fontId="3"/>
  </si>
  <si>
    <t>マスタ</t>
  </si>
  <si>
    <t>生成されているレポートPDFファイルの格納情報</t>
    <phoneticPr fontId="3"/>
  </si>
  <si>
    <t>入力シートの生データを蓄積するための情報</t>
    <phoneticPr fontId="3"/>
  </si>
  <si>
    <t>Hive</t>
  </si>
  <si>
    <t>CN実施の企業基本情報</t>
    <rPh sb="5" eb="7">
      <t>キギョウ</t>
    </rPh>
    <rPh sb="7" eb="9">
      <t>キホン</t>
    </rPh>
    <rPh sb="9" eb="11">
      <t>ジョウホウ</t>
    </rPh>
    <phoneticPr fontId="3"/>
  </si>
  <si>
    <t>CN実施の企業詳細情報</t>
    <rPh sb="5" eb="7">
      <t>キギョウ</t>
    </rPh>
    <rPh sb="7" eb="9">
      <t>ショウサイ</t>
    </rPh>
    <rPh sb="9" eb="11">
      <t>ジョウホウ</t>
    </rPh>
    <phoneticPr fontId="3"/>
  </si>
  <si>
    <t>CN実施企業の建物情報</t>
    <rPh sb="4" eb="6">
      <t>キギョウ</t>
    </rPh>
    <rPh sb="7" eb="9">
      <t>タテモノ</t>
    </rPh>
    <rPh sb="9" eb="11">
      <t>ジョウホウ</t>
    </rPh>
    <phoneticPr fontId="3"/>
  </si>
  <si>
    <t>CN実施企業の建物マスタ情報</t>
    <rPh sb="2" eb="4">
      <t>ジッシ</t>
    </rPh>
    <rPh sb="4" eb="6">
      <t>キギョウ</t>
    </rPh>
    <rPh sb="7" eb="9">
      <t>タテモノ</t>
    </rPh>
    <phoneticPr fontId="3"/>
  </si>
  <si>
    <t>JFSから提供されるエネルギー情報</t>
    <rPh sb="5" eb="7">
      <t>テイキョウ</t>
    </rPh>
    <rPh sb="15" eb="17">
      <t>ジョウホウ</t>
    </rPh>
    <phoneticPr fontId="3"/>
  </si>
  <si>
    <t>変換処理後の生データ</t>
    <rPh sb="0" eb="2">
      <t>ヘンカン</t>
    </rPh>
    <rPh sb="2" eb="4">
      <t>ショリ</t>
    </rPh>
    <rPh sb="4" eb="5">
      <t>ゴ</t>
    </rPh>
    <rPh sb="6" eb="7">
      <t>ナマ</t>
    </rPh>
    <phoneticPr fontId="3"/>
  </si>
  <si>
    <t>欠損一覧の情報</t>
    <rPh sb="0" eb="2">
      <t>ケッソン</t>
    </rPh>
    <rPh sb="2" eb="4">
      <t>イチラン</t>
    </rPh>
    <rPh sb="5" eb="7">
      <t>ジョウホウ</t>
    </rPh>
    <phoneticPr fontId="3"/>
  </si>
  <si>
    <t>KPI一覧の情報</t>
  </si>
  <si>
    <t>国が発表する日本産業の分類情報</t>
    <rPh sb="6" eb="8">
      <t>ニホン</t>
    </rPh>
    <rPh sb="8" eb="10">
      <t>サンギョウ</t>
    </rPh>
    <rPh sb="11" eb="13">
      <t>ブンルイ</t>
    </rPh>
    <rPh sb="13" eb="15">
      <t>ジョウホウ</t>
    </rPh>
    <phoneticPr fontId="3"/>
  </si>
  <si>
    <t>国が発表する電力会社のCO2排出係数情報</t>
    <rPh sb="6" eb="8">
      <t>デンリョク</t>
    </rPh>
    <rPh sb="8" eb="10">
      <t>カイシャ</t>
    </rPh>
    <rPh sb="14" eb="16">
      <t>ハイシュツ</t>
    </rPh>
    <rPh sb="16" eb="18">
      <t>ケイスウ</t>
    </rPh>
    <rPh sb="18" eb="20">
      <t>ジョウホウ</t>
    </rPh>
    <phoneticPr fontId="4"/>
  </si>
  <si>
    <t>CN実施企業の建物群情報</t>
    <rPh sb="2" eb="4">
      <t>ジッシ</t>
    </rPh>
    <rPh sb="4" eb="6">
      <t>キギョウ</t>
    </rPh>
    <rPh sb="7" eb="9">
      <t>タテモノ</t>
    </rPh>
    <rPh sb="9" eb="10">
      <t>グン</t>
    </rPh>
    <rPh sb="10" eb="12">
      <t>ジョウホウ</t>
    </rPh>
    <phoneticPr fontId="4"/>
  </si>
  <si>
    <t>CN実施企業のグループ情報</t>
    <phoneticPr fontId="3"/>
  </si>
  <si>
    <t>ENERGY_BENCHMARK_DENOMINATOR</t>
    <phoneticPr fontId="3"/>
  </si>
  <si>
    <t>法人番号（FK）</t>
    <phoneticPr fontId="3"/>
  </si>
  <si>
    <t>ユーザーID（FK）</t>
    <phoneticPr fontId="3"/>
  </si>
  <si>
    <t>組織ID（FK）</t>
    <phoneticPr fontId="3"/>
  </si>
  <si>
    <t>エネルギーコード（FK）</t>
    <phoneticPr fontId="3"/>
  </si>
  <si>
    <t>エリアID（FK）</t>
    <phoneticPr fontId="3"/>
  </si>
  <si>
    <t>担当者ユーザーID（FK）</t>
    <rPh sb="0" eb="2">
      <t>タントウ</t>
    </rPh>
    <rPh sb="2" eb="3">
      <t>シャ</t>
    </rPh>
    <phoneticPr fontId="3"/>
  </si>
  <si>
    <t>欠損一覧情報</t>
    <phoneticPr fontId="12"/>
  </si>
  <si>
    <t>KPI一覧情報</t>
    <phoneticPr fontId="12"/>
  </si>
  <si>
    <t>ORG_ID</t>
    <phoneticPr fontId="3"/>
  </si>
  <si>
    <t>M_USER</t>
    <phoneticPr fontId="12"/>
  </si>
  <si>
    <t>M_USER_ORGANIZATION_INFO</t>
    <phoneticPr fontId="12"/>
  </si>
  <si>
    <t>T_USER_ACCESS_HISTORY</t>
    <phoneticPr fontId="12"/>
  </si>
  <si>
    <t>T_OPERATION_HISTORY_INFO</t>
    <phoneticPr fontId="12"/>
  </si>
  <si>
    <t>T_ANNOUNCEMENTS</t>
    <phoneticPr fontId="12"/>
  </si>
  <si>
    <t>T_ELECTRICITY_DATA_30MIN</t>
    <phoneticPr fontId="12"/>
  </si>
  <si>
    <t>T_SCOPE3_EMISSIONS_INFO</t>
    <phoneticPr fontId="12"/>
  </si>
  <si>
    <t>T_KASHIKA_BUSINESS_HEARING_DATA</t>
    <phoneticPr fontId="12"/>
  </si>
  <si>
    <t>T_CN_APPLICATION_INFO</t>
    <phoneticPr fontId="12"/>
  </si>
  <si>
    <t>T_REPORT_STORAGE_INFO</t>
    <phoneticPr fontId="12"/>
  </si>
  <si>
    <t>CORPORATE_NUMBER</t>
    <phoneticPr fontId="3"/>
  </si>
  <si>
    <t>ファイルID</t>
    <phoneticPr fontId="3"/>
  </si>
  <si>
    <t>FILE_ID</t>
    <phoneticPr fontId="3"/>
  </si>
  <si>
    <t>REPORT_SAVE_PATH</t>
    <phoneticPr fontId="3"/>
  </si>
  <si>
    <t>REPORT_STATUS</t>
    <phoneticPr fontId="3"/>
  </si>
  <si>
    <t>作成者</t>
    <rPh sb="0" eb="2">
      <t>サクセイ</t>
    </rPh>
    <phoneticPr fontId="3"/>
  </si>
  <si>
    <t>作成日時</t>
    <rPh sb="0" eb="2">
      <t>サクセイ</t>
    </rPh>
    <phoneticPr fontId="3"/>
  </si>
  <si>
    <t>REGISTRATION_SEQ</t>
    <phoneticPr fontId="3"/>
  </si>
  <si>
    <t>COMPANY_NAME</t>
    <phoneticPr fontId="3"/>
  </si>
  <si>
    <t>部門ID</t>
    <rPh sb="0" eb="2">
      <t>ブモン</t>
    </rPh>
    <phoneticPr fontId="3"/>
  </si>
  <si>
    <t>DEPARTMENT_ID</t>
    <phoneticPr fontId="3"/>
  </si>
  <si>
    <t>パスワード</t>
    <phoneticPr fontId="3"/>
  </si>
  <si>
    <t>〇</t>
  </si>
  <si>
    <t>USER_PASSWORD</t>
    <phoneticPr fontId="3"/>
  </si>
  <si>
    <t>ロール</t>
    <phoneticPr fontId="3"/>
  </si>
  <si>
    <t>有効開始日</t>
    <rPh sb="0" eb="5">
      <t>ユウコウカイシビ</t>
    </rPh>
    <phoneticPr fontId="3"/>
  </si>
  <si>
    <t>有効終了日</t>
    <rPh sb="0" eb="2">
      <t>ユウコウ</t>
    </rPh>
    <rPh sb="2" eb="4">
      <t>シュウリョウ</t>
    </rPh>
    <rPh sb="4" eb="5">
      <t>ビ</t>
    </rPh>
    <phoneticPr fontId="3"/>
  </si>
  <si>
    <t>USER_ROLE</t>
    <phoneticPr fontId="3"/>
  </si>
  <si>
    <t>START_DATE</t>
    <phoneticPr fontId="3"/>
  </si>
  <si>
    <t>END_DATE</t>
    <phoneticPr fontId="3"/>
  </si>
  <si>
    <t>VARCHAR</t>
    <phoneticPr fontId="12"/>
  </si>
  <si>
    <t>-</t>
    <phoneticPr fontId="12"/>
  </si>
  <si>
    <t>年度</t>
    <rPh sb="0" eb="2">
      <t>ネンド</t>
    </rPh>
    <phoneticPr fontId="12"/>
  </si>
  <si>
    <t>登録回数</t>
    <rPh sb="2" eb="4">
      <t>カイスウ</t>
    </rPh>
    <phoneticPr fontId="12"/>
  </si>
  <si>
    <t>SUPPLY_POINT_NUMBER</t>
    <phoneticPr fontId="4"/>
  </si>
  <si>
    <t>GROSS_FLOOR_AREA</t>
    <phoneticPr fontId="12"/>
  </si>
  <si>
    <t>法人番号（FK）</t>
    <rPh sb="0" eb="2">
      <t>ホウジン</t>
    </rPh>
    <rPh sb="2" eb="4">
      <t>バンゴウ</t>
    </rPh>
    <phoneticPr fontId="15"/>
  </si>
  <si>
    <t>T_VISUALIZATION_ENERGY_STORAGE_JFS</t>
    <phoneticPr fontId="12"/>
  </si>
  <si>
    <t>T_ENERGY_STORAGE_COMMON_FOR_VISUALIZATION</t>
    <phoneticPr fontId="12"/>
  </si>
  <si>
    <t>T_MISSING_DATA_LIST_INFO</t>
    <phoneticPr fontId="12"/>
  </si>
  <si>
    <t>T_KPI_LIST_INFO</t>
    <phoneticPr fontId="12"/>
  </si>
  <si>
    <t>T_CARBON_REPORT_INFORMATION</t>
    <phoneticPr fontId="12"/>
  </si>
  <si>
    <t>FISCAL_YEAR</t>
    <phoneticPr fontId="3"/>
  </si>
  <si>
    <t>AGREEMENT_CATEGORY</t>
    <phoneticPr fontId="3"/>
  </si>
  <si>
    <t>T_ENERGY_USAGE_REPORT_INFORMATION</t>
    <phoneticPr fontId="12"/>
  </si>
  <si>
    <t>M_JP_ST_INDUSTRY_CLASSIFICATION</t>
    <phoneticPr fontId="12"/>
  </si>
  <si>
    <t>小分類コード</t>
    <phoneticPr fontId="3"/>
  </si>
  <si>
    <t>小分類名称</t>
    <rPh sb="3" eb="5">
      <t>メイショウ</t>
    </rPh>
    <phoneticPr fontId="12"/>
  </si>
  <si>
    <t>細分類コード</t>
    <phoneticPr fontId="3"/>
  </si>
  <si>
    <t>細分類名称</t>
    <rPh sb="3" eb="5">
      <t>メイショウ</t>
    </rPh>
    <phoneticPr fontId="12"/>
  </si>
  <si>
    <t>DB_COMMON</t>
    <phoneticPr fontId="3"/>
  </si>
  <si>
    <t>DIVISION_CODE</t>
    <phoneticPr fontId="3"/>
  </si>
  <si>
    <t>MAJOR_GROUP_CODE</t>
    <phoneticPr fontId="3"/>
  </si>
  <si>
    <t>GROUP_CODE</t>
    <phoneticPr fontId="3"/>
  </si>
  <si>
    <t>INDUSTRY_CODE</t>
    <phoneticPr fontId="3"/>
  </si>
  <si>
    <t>DIVISION_NAME</t>
    <phoneticPr fontId="3"/>
  </si>
  <si>
    <t>MAJOR_GROUP_NAME</t>
    <phoneticPr fontId="3"/>
  </si>
  <si>
    <t>GROUP_NAME</t>
    <phoneticPr fontId="3"/>
  </si>
  <si>
    <t>INDUSTRY_NAME</t>
    <phoneticPr fontId="3"/>
  </si>
  <si>
    <t>活動項目小分類（事業者）マスタ</t>
  </si>
  <si>
    <t>ACTIVITY_MINOR_CATEGORY_MST</t>
    <phoneticPr fontId="12"/>
  </si>
  <si>
    <t>No.</t>
  </si>
  <si>
    <t>主キー</t>
    <phoneticPr fontId="3"/>
  </si>
  <si>
    <t>REPORT_YEAR</t>
    <phoneticPr fontId="12"/>
  </si>
  <si>
    <t>〇</t>
    <phoneticPr fontId="12"/>
  </si>
  <si>
    <t>活動項目大分類ID</t>
  </si>
  <si>
    <t>MAJOR_CATEGORY_ID</t>
    <phoneticPr fontId="12"/>
  </si>
  <si>
    <t>2</t>
  </si>
  <si>
    <t>活動項目中分類ID</t>
  </si>
  <si>
    <t>MIDDLE_CATEGORY_ID</t>
    <phoneticPr fontId="12"/>
  </si>
  <si>
    <t>4</t>
  </si>
  <si>
    <t>活動項目小分類ID</t>
  </si>
  <si>
    <t>MINOR_CATEGORY_ID</t>
    <phoneticPr fontId="12"/>
  </si>
  <si>
    <t>活動項目小分類名</t>
  </si>
  <si>
    <t>MINOR_CATEGORY_NM</t>
    <phoneticPr fontId="12"/>
  </si>
  <si>
    <t>UNIT</t>
    <phoneticPr fontId="12"/>
  </si>
  <si>
    <t>10</t>
  </si>
  <si>
    <t>換算係数</t>
  </si>
  <si>
    <t>CONVERSION_COEF</t>
    <phoneticPr fontId="12"/>
  </si>
  <si>
    <t>DECIMAL</t>
  </si>
  <si>
    <t>5</t>
  </si>
  <si>
    <t>非化石エネルギー転換換算係数</t>
  </si>
  <si>
    <t>NON_FOSSIL_CONV_COEF</t>
    <phoneticPr fontId="12"/>
  </si>
  <si>
    <t>非化石重み付け係数</t>
  </si>
  <si>
    <t>NON_FOSSIL_WEIGHT_COEF</t>
    <phoneticPr fontId="12"/>
  </si>
  <si>
    <t>電気需要最適化換算係数</t>
  </si>
  <si>
    <t>ELECTRIC_DEMAND_OPT_COEF</t>
    <phoneticPr fontId="12"/>
  </si>
  <si>
    <t>排出係数（エネ起CO2）</t>
  </si>
  <si>
    <t>ENERGY_CO2_EMISSION_COEF</t>
    <phoneticPr fontId="12"/>
  </si>
  <si>
    <t>7</t>
  </si>
  <si>
    <t>6</t>
  </si>
  <si>
    <t>排出係数（非エネ起CO2）</t>
  </si>
  <si>
    <t>NON_ENERGY_CO2_EMISSION_COEF</t>
    <phoneticPr fontId="12"/>
  </si>
  <si>
    <t>排出係数（CH4）</t>
  </si>
  <si>
    <t>CH4_EMISSION_COEF</t>
    <phoneticPr fontId="12"/>
  </si>
  <si>
    <t>12</t>
  </si>
  <si>
    <t>排出係数（N2O）</t>
  </si>
  <si>
    <t>N2O_EMISSION_COEF</t>
    <phoneticPr fontId="12"/>
  </si>
  <si>
    <t>排出係数（HFC）</t>
  </si>
  <si>
    <t>HFC_EMISSION_COEF</t>
    <phoneticPr fontId="12"/>
  </si>
  <si>
    <t>排出係数（PFC）</t>
  </si>
  <si>
    <t>PFC_EMISSION_COEF</t>
    <phoneticPr fontId="12"/>
  </si>
  <si>
    <t>排出係数（SF6）</t>
  </si>
  <si>
    <t>SF6_EMISSION_COEF</t>
    <phoneticPr fontId="12"/>
  </si>
  <si>
    <t>排出係数（NF3）</t>
  </si>
  <si>
    <t>NF3_EMISSION_COEF</t>
    <phoneticPr fontId="12"/>
  </si>
  <si>
    <t>変換値１</t>
  </si>
  <si>
    <t>CONVERSION_VALUE1</t>
    <phoneticPr fontId="12"/>
  </si>
  <si>
    <t>変換値２</t>
  </si>
  <si>
    <t>CONVERSION_VALUE2</t>
    <phoneticPr fontId="12"/>
  </si>
  <si>
    <t>SMALLINT</t>
    <phoneticPr fontId="12"/>
  </si>
  <si>
    <t>非エネルギー区分</t>
  </si>
  <si>
    <t>NON_ENERGY_KBN</t>
    <phoneticPr fontId="12"/>
  </si>
  <si>
    <t>温対法フラグ</t>
  </si>
  <si>
    <t>GLOBAL_WARMING_LAW_FLG</t>
    <phoneticPr fontId="12"/>
  </si>
  <si>
    <t>省エネ法フラグ</t>
  </si>
  <si>
    <t>ENERGY_EFFICIENCY_LAW_FLG</t>
    <phoneticPr fontId="12"/>
  </si>
  <si>
    <t>活動項目選択画面表示フラグ</t>
  </si>
  <si>
    <t>ACTIVITY_ITEM_SCREEN_FLAG</t>
    <phoneticPr fontId="12"/>
  </si>
  <si>
    <t>補助画面表示区分</t>
  </si>
  <si>
    <t>SUPPORT_SCREEN_KBN</t>
    <phoneticPr fontId="12"/>
  </si>
  <si>
    <t>単位入力可否フラグ</t>
  </si>
  <si>
    <t>UNIT_INPUT_ENABLED_FLAG</t>
    <phoneticPr fontId="12"/>
  </si>
  <si>
    <t>換算係数入力可否フラグ</t>
  </si>
  <si>
    <t>CONVERSION_COEF_INPUT_FLAG</t>
    <phoneticPr fontId="12"/>
  </si>
  <si>
    <t>使用量入力可否フラグ</t>
  </si>
  <si>
    <t>USAGE_INPUT_ENABLED_FLAG</t>
    <phoneticPr fontId="12"/>
  </si>
  <si>
    <t>販売副生入力可否フラグ</t>
  </si>
  <si>
    <t>BY_PRODUCT_INPUT_ENABLED_FLAG</t>
    <phoneticPr fontId="12"/>
  </si>
  <si>
    <t>購入未利用熱入力可否フラグ</t>
  </si>
  <si>
    <t>UNUSED_HEAT_INPUT_ENABLED_FLAG</t>
    <phoneticPr fontId="12"/>
  </si>
  <si>
    <t>活動量最大値</t>
  </si>
  <si>
    <t>ACTIVITY_MAX_LIMIT</t>
    <phoneticPr fontId="12"/>
  </si>
  <si>
    <t>3</t>
  </si>
  <si>
    <t>1</t>
  </si>
  <si>
    <t>活動量最小値</t>
  </si>
  <si>
    <t>ACTIVITY_MIN_LIMIT</t>
    <phoneticPr fontId="12"/>
  </si>
  <si>
    <t>活動項目コメント</t>
    <rPh sb="0" eb="2">
      <t>カツドウ</t>
    </rPh>
    <rPh sb="2" eb="4">
      <t>コウモク</t>
    </rPh>
    <phoneticPr fontId="3"/>
  </si>
  <si>
    <t>ACTIVITY_ITEM_COMMENT</t>
    <phoneticPr fontId="3"/>
  </si>
  <si>
    <t>熱関係補助画面表示フラグ</t>
  </si>
  <si>
    <t>HEAT_SUPPORT_SCREEN_FLAG</t>
    <phoneticPr fontId="12"/>
  </si>
  <si>
    <t>電気関係補助画面表示フラグ</t>
  </si>
  <si>
    <t>ELECTRICITY_SUPPORT_SCREEN_FLAG</t>
    <phoneticPr fontId="12"/>
  </si>
  <si>
    <t>化石・非化石区分</t>
  </si>
  <si>
    <t>NON_FOSSIL_KBN</t>
    <phoneticPr fontId="12"/>
  </si>
  <si>
    <t>0:化石, 1:非化石, 9:その他(合計項目等)</t>
    <rPh sb="2" eb="4">
      <t>カセキ</t>
    </rPh>
    <rPh sb="8" eb="11">
      <t>ヒカセキ</t>
    </rPh>
    <rPh sb="17" eb="18">
      <t>タ</t>
    </rPh>
    <rPh sb="19" eb="21">
      <t>ゴウケイ</t>
    </rPh>
    <rPh sb="21" eb="23">
      <t>コウモク</t>
    </rPh>
    <rPh sb="23" eb="24">
      <t>ナド</t>
    </rPh>
    <phoneticPr fontId="12"/>
  </si>
  <si>
    <t>自家発電（他事業所からの供給）画面表示フラグ</t>
  </si>
  <si>
    <t>SELF_GENERATION_SCREEN_FLAG</t>
    <phoneticPr fontId="12"/>
  </si>
  <si>
    <t>表示順</t>
  </si>
  <si>
    <t>DISPLAY_ORDER</t>
    <phoneticPr fontId="12"/>
  </si>
  <si>
    <t>有効開始日</t>
    <rPh sb="0" eb="2">
      <t>ユウコウ</t>
    </rPh>
    <rPh sb="2" eb="5">
      <t>カイシビ</t>
    </rPh>
    <phoneticPr fontId="3"/>
  </si>
  <si>
    <t>CN可視化レポート作成アプリ（仮称）</t>
    <phoneticPr fontId="3"/>
  </si>
  <si>
    <t>CREATED_BY</t>
  </si>
  <si>
    <t>CREATED_BY</t>
    <phoneticPr fontId="3"/>
  </si>
  <si>
    <t>CREATED_AT</t>
  </si>
  <si>
    <t>CREATED_AT</t>
    <phoneticPr fontId="3"/>
  </si>
  <si>
    <t>UPDATED_BY</t>
  </si>
  <si>
    <t>UPDATED_BY</t>
    <phoneticPr fontId="3"/>
  </si>
  <si>
    <t>UPDATED_AT</t>
  </si>
  <si>
    <t>UPDATED_AT</t>
    <phoneticPr fontId="3"/>
  </si>
  <si>
    <t>共通</t>
  </si>
  <si>
    <t>活動項目小分類（事業者）の換算係数や排出係数情報</t>
    <rPh sb="0" eb="2">
      <t>カツドウ</t>
    </rPh>
    <rPh sb="2" eb="4">
      <t>コウモク</t>
    </rPh>
    <rPh sb="4" eb="5">
      <t>ショウ</t>
    </rPh>
    <rPh sb="5" eb="7">
      <t>ブンルイ</t>
    </rPh>
    <rPh sb="8" eb="11">
      <t>ジギョウシャ</t>
    </rPh>
    <rPh sb="13" eb="15">
      <t>カンザン</t>
    </rPh>
    <rPh sb="15" eb="17">
      <t>ケイスウ</t>
    </rPh>
    <rPh sb="18" eb="20">
      <t>ハイシュツ</t>
    </rPh>
    <rPh sb="20" eb="22">
      <t>ケイスウ</t>
    </rPh>
    <rPh sb="22" eb="24">
      <t>ジョウホウ</t>
    </rPh>
    <phoneticPr fontId="4"/>
  </si>
  <si>
    <t>換算係数マスタの位置づけ</t>
    <rPh sb="0" eb="2">
      <t>カンザン</t>
    </rPh>
    <rPh sb="2" eb="4">
      <t>ケイスウ</t>
    </rPh>
    <rPh sb="8" eb="10">
      <t>イチ</t>
    </rPh>
    <phoneticPr fontId="4"/>
  </si>
  <si>
    <t>TARGET_YEAR</t>
    <phoneticPr fontId="3"/>
  </si>
  <si>
    <t>TARGET_MONTH</t>
    <phoneticPr fontId="3"/>
  </si>
  <si>
    <t>更新日時</t>
    <phoneticPr fontId="3"/>
  </si>
  <si>
    <t>TIMESTAMP</t>
  </si>
  <si>
    <t>TIMESTAMP</t>
    <phoneticPr fontId="3"/>
  </si>
  <si>
    <t>M_CALCULATION_LOGIC</t>
    <phoneticPr fontId="3"/>
  </si>
  <si>
    <t>マスタデータの係数に依存されている算定ロジックを管理する</t>
    <rPh sb="7" eb="9">
      <t>ケイスウ</t>
    </rPh>
    <rPh sb="10" eb="12">
      <t>イゾン</t>
    </rPh>
    <rPh sb="17" eb="19">
      <t>サンテイ</t>
    </rPh>
    <rPh sb="24" eb="26">
      <t>カンリ</t>
    </rPh>
    <phoneticPr fontId="3"/>
  </si>
  <si>
    <t>No.</t>
    <phoneticPr fontId="3"/>
  </si>
  <si>
    <t>ロジックID</t>
  </si>
  <si>
    <t>LOGIC_ID</t>
    <phoneticPr fontId="3"/>
  </si>
  <si>
    <t>SERIAL</t>
  </si>
  <si>
    <t>自動採番</t>
    <rPh sb="0" eb="2">
      <t>ジドウ</t>
    </rPh>
    <rPh sb="2" eb="4">
      <t>サイバン</t>
    </rPh>
    <phoneticPr fontId="3"/>
  </si>
  <si>
    <t>ロジック名</t>
  </si>
  <si>
    <t>NAME</t>
    <phoneticPr fontId="3"/>
  </si>
  <si>
    <t>計算式</t>
  </si>
  <si>
    <t>FORMULA</t>
    <phoneticPr fontId="3"/>
  </si>
  <si>
    <t>TEXT</t>
    <phoneticPr fontId="3"/>
  </si>
  <si>
    <t>変数名</t>
    <rPh sb="0" eb="3">
      <t>ヘンスウメイ</t>
    </rPh>
    <phoneticPr fontId="3"/>
  </si>
  <si>
    <t>VARIABLES</t>
    <phoneticPr fontId="3"/>
  </si>
  <si>
    <t>JSONB</t>
    <phoneticPr fontId="3"/>
  </si>
  <si>
    <t>ロジックの説明</t>
  </si>
  <si>
    <t>DESCRIPTION</t>
    <phoneticPr fontId="3"/>
  </si>
  <si>
    <t>対象年度</t>
  </si>
  <si>
    <t>作成日時</t>
    <rPh sb="2" eb="4">
      <t>ニチジ</t>
    </rPh>
    <phoneticPr fontId="3"/>
  </si>
  <si>
    <t>更新者</t>
    <rPh sb="0" eb="3">
      <t>コウシンシャ</t>
    </rPh>
    <phoneticPr fontId="3"/>
  </si>
  <si>
    <t>更新日時</t>
    <rPh sb="0" eb="2">
      <t>コウシン</t>
    </rPh>
    <rPh sb="2" eb="4">
      <t>ニチジ</t>
    </rPh>
    <phoneticPr fontId="3"/>
  </si>
  <si>
    <t>削除フラグ</t>
    <rPh sb="0" eb="2">
      <t>サクジョ</t>
    </rPh>
    <phoneticPr fontId="3"/>
  </si>
  <si>
    <t>DELETE_FLG</t>
  </si>
  <si>
    <t>BOOLEAN</t>
    <phoneticPr fontId="3"/>
  </si>
  <si>
    <t>DELETE_FLG</t>
    <phoneticPr fontId="3"/>
  </si>
  <si>
    <t>年度別建物エネルギー集計情報</t>
  </si>
  <si>
    <t>月別建物エネルギー集計情報</t>
  </si>
  <si>
    <t>年度別の建物毎のエネルギー利用情報</t>
  </si>
  <si>
    <t>年度別法人エネルギー集計情報</t>
  </si>
  <si>
    <t>年度別の法人毎のエネルギー利用情報</t>
  </si>
  <si>
    <t>月別の建物毎のエネルギー利用情報</t>
  </si>
  <si>
    <t>月別法人エネルギー集計情報</t>
  </si>
  <si>
    <t>月別の法人毎のエネルギー利用情報</t>
  </si>
  <si>
    <t>電気事業者調整後排出係数マスタ</t>
    <phoneticPr fontId="3"/>
  </si>
  <si>
    <t>OPARATION_DATETIME</t>
    <phoneticPr fontId="3"/>
  </si>
  <si>
    <t>OPARATION_RESULT</t>
    <phoneticPr fontId="3"/>
  </si>
  <si>
    <t>0:エラー無,1:エラー有</t>
    <rPh sb="5" eb="6">
      <t>ム</t>
    </rPh>
    <rPh sb="12" eb="13">
      <t>アリ</t>
    </rPh>
    <phoneticPr fontId="3"/>
  </si>
  <si>
    <t>　・作成中
　・作成済
　・未作成</t>
    <rPh sb="2" eb="4">
      <t>サクセイ</t>
    </rPh>
    <rPh sb="4" eb="5">
      <t>チュウ</t>
    </rPh>
    <rPh sb="8" eb="10">
      <t>サクセイ</t>
    </rPh>
    <rPh sb="10" eb="11">
      <t>ズ</t>
    </rPh>
    <rPh sb="14" eb="17">
      <t>ミサクセイ</t>
    </rPh>
    <phoneticPr fontId="3"/>
  </si>
  <si>
    <t>算定ロジックマスタ</t>
    <phoneticPr fontId="3"/>
  </si>
  <si>
    <t>マスタデータの係数に依存されている算定ロジックを管理する</t>
    <phoneticPr fontId="3"/>
  </si>
  <si>
    <t>エリアIDとグループID同様意味</t>
    <rPh sb="12" eb="14">
      <t>ドウヨウ</t>
    </rPh>
    <rPh sb="14" eb="16">
      <t>イミ</t>
    </rPh>
    <phoneticPr fontId="3"/>
  </si>
  <si>
    <t>法人コード情報マスタ</t>
    <phoneticPr fontId="12"/>
  </si>
  <si>
    <t>M_CORP_CODE_INFO</t>
    <phoneticPr fontId="12"/>
  </si>
  <si>
    <t>コードタイプ</t>
    <phoneticPr fontId="3"/>
  </si>
  <si>
    <t>コード</t>
    <phoneticPr fontId="3"/>
  </si>
  <si>
    <t>対象年度</t>
    <phoneticPr fontId="3"/>
  </si>
  <si>
    <t>コード和名</t>
    <rPh sb="3" eb="5">
      <t>ワメイ</t>
    </rPh>
    <phoneticPr fontId="3"/>
  </si>
  <si>
    <t>コード英名</t>
    <rPh sb="3" eb="5">
      <t>エイメイ</t>
    </rPh>
    <phoneticPr fontId="3"/>
  </si>
  <si>
    <t>CODE_TYPE</t>
    <phoneticPr fontId="3"/>
  </si>
  <si>
    <t>CODE</t>
    <phoneticPr fontId="3"/>
  </si>
  <si>
    <t>JP_CODE_NAME</t>
    <phoneticPr fontId="3"/>
  </si>
  <si>
    <t>EN_CODE_NAME</t>
    <phoneticPr fontId="3"/>
  </si>
  <si>
    <t>企業名(ふりがな)</t>
    <phoneticPr fontId="3"/>
  </si>
  <si>
    <t>COMPANY_NAME_KANA</t>
    <phoneticPr fontId="3"/>
  </si>
  <si>
    <t>EP_CUSTOMER_NUMBER</t>
    <phoneticPr fontId="12"/>
  </si>
  <si>
    <t>法人番号</t>
    <phoneticPr fontId="3"/>
  </si>
  <si>
    <t>CNレポート情報</t>
    <phoneticPr fontId="3"/>
  </si>
  <si>
    <t>電力使用状況見える化レポート</t>
    <phoneticPr fontId="3"/>
  </si>
  <si>
    <t>CNレポートを表示するための計算結果情報</t>
    <phoneticPr fontId="3"/>
  </si>
  <si>
    <t>電力使用状況見える化レポートを表示するための計算結果情報</t>
    <phoneticPr fontId="3"/>
  </si>
  <si>
    <t>PostgreSQL</t>
    <phoneticPr fontId="3"/>
  </si>
  <si>
    <t>法人コード情報マスタ</t>
    <phoneticPr fontId="3"/>
  </si>
  <si>
    <t>共通用コードマスタ情報</t>
    <rPh sb="0" eb="2">
      <t>キョウツウ</t>
    </rPh>
    <rPh sb="2" eb="3">
      <t>ヨウ</t>
    </rPh>
    <rPh sb="9" eb="11">
      <t>ジョウホウ</t>
    </rPh>
    <phoneticPr fontId="3"/>
  </si>
  <si>
    <t>フォーマット格納情報</t>
    <phoneticPr fontId="12"/>
  </si>
  <si>
    <t>T_FORMAT_STORAGE_INFO</t>
    <phoneticPr fontId="12"/>
  </si>
  <si>
    <t>ファイル格納先</t>
    <phoneticPr fontId="3"/>
  </si>
  <si>
    <t>FILE_NAME</t>
    <phoneticPr fontId="3"/>
  </si>
  <si>
    <t>FILE_SAVE_PATH</t>
    <phoneticPr fontId="3"/>
  </si>
  <si>
    <t>フォーマット格納情報</t>
    <phoneticPr fontId="3"/>
  </si>
  <si>
    <t>各種フォーマット出力画面でダウンロードする各種ファイル</t>
    <phoneticPr fontId="3"/>
  </si>
  <si>
    <t>※STEP3のテーブルはPostgre、Hiveの両方に格納する</t>
    <rPh sb="25" eb="27">
      <t>リョウホウ</t>
    </rPh>
    <rPh sb="28" eb="30">
      <t>カクノウ</t>
    </rPh>
    <phoneticPr fontId="3"/>
  </si>
  <si>
    <t>公表ベンチマークデータ情報</t>
    <rPh sb="11" eb="13">
      <t>ジョウホウ</t>
    </rPh>
    <phoneticPr fontId="3"/>
  </si>
  <si>
    <t>公表ベンチマークデータ情報</t>
    <phoneticPr fontId="3"/>
  </si>
  <si>
    <t>気象データ情報</t>
    <rPh sb="5" eb="7">
      <t>ジョウホウ</t>
    </rPh>
    <phoneticPr fontId="3"/>
  </si>
  <si>
    <t>気象データ情報</t>
    <phoneticPr fontId="3"/>
  </si>
  <si>
    <t>熱供給事業者基礎排出係数マスタ</t>
    <phoneticPr fontId="12"/>
  </si>
  <si>
    <t>M_HEAT_SUPPLIER_EMISSION_COEF</t>
    <phoneticPr fontId="12"/>
  </si>
  <si>
    <t>熱供給事業者コード</t>
  </si>
  <si>
    <t>BASE_EMISSION_COEF</t>
  </si>
  <si>
    <t>熱供給事業者基礎排出係数マスタ</t>
    <phoneticPr fontId="3"/>
  </si>
  <si>
    <t>熱供給事業者の基礎排出係数</t>
    <phoneticPr fontId="3"/>
  </si>
  <si>
    <t>建物名</t>
    <phoneticPr fontId="3"/>
  </si>
  <si>
    <t>BUILDING_ID</t>
    <phoneticPr fontId="3"/>
  </si>
  <si>
    <t>BUILDING_NAME</t>
    <phoneticPr fontId="3"/>
  </si>
  <si>
    <t>原単位分母数値</t>
    <rPh sb="0" eb="3">
      <t>ゲンタンイ</t>
    </rPh>
    <rPh sb="3" eb="5">
      <t>ブンボ</t>
    </rPh>
    <rPh sb="5" eb="7">
      <t>スウチ</t>
    </rPh>
    <phoneticPr fontId="1"/>
  </si>
  <si>
    <t>BENCHMARK_VAL</t>
    <phoneticPr fontId="3"/>
  </si>
  <si>
    <t>グループ１</t>
    <phoneticPr fontId="3"/>
  </si>
  <si>
    <t>グループ２</t>
  </si>
  <si>
    <t>グループ３</t>
  </si>
  <si>
    <t>グループ４</t>
  </si>
  <si>
    <t>グループ５</t>
  </si>
  <si>
    <t>GROUP1</t>
    <phoneticPr fontId="3"/>
  </si>
  <si>
    <t>GROUP2</t>
  </si>
  <si>
    <t>GROUP3</t>
  </si>
  <si>
    <t>GROUP4</t>
  </si>
  <si>
    <t>GROUP5</t>
  </si>
  <si>
    <t>可視化事業者ヒアリングデータの生データ情報</t>
    <phoneticPr fontId="12"/>
  </si>
  <si>
    <t>可視化事業者受領エネルギーの生データ情報（JFS）</t>
    <phoneticPr fontId="12"/>
  </si>
  <si>
    <t>30分値の生データ情報</t>
    <phoneticPr fontId="12"/>
  </si>
  <si>
    <t>M_BUIDING_GROUP</t>
    <phoneticPr fontId="12"/>
  </si>
  <si>
    <t>M_AREA_INFO</t>
    <phoneticPr fontId="12"/>
  </si>
  <si>
    <t>T_BUILDING_INFO</t>
    <phoneticPr fontId="12"/>
  </si>
  <si>
    <t>M_BUILDING</t>
    <phoneticPr fontId="12"/>
  </si>
  <si>
    <t>M_CORPORATE_BASIC</t>
    <phoneticPr fontId="12"/>
  </si>
  <si>
    <t>M_CORPORATE_DETAILS_INFO</t>
    <phoneticPr fontId="12"/>
  </si>
  <si>
    <t>M_ELECTRICITY_CONVERSION</t>
    <phoneticPr fontId="12"/>
  </si>
  <si>
    <t>M_BENCHMARKS_INFO</t>
    <phoneticPr fontId="12"/>
  </si>
  <si>
    <t>M_WEATHER_DATA_INFO</t>
    <phoneticPr fontId="12"/>
  </si>
  <si>
    <t>可視化事業者ヒアリングデータの生データ情報</t>
    <phoneticPr fontId="3"/>
  </si>
  <si>
    <t>可視化事業者受領エネルギーの生データ情報（JFS）</t>
    <phoneticPr fontId="3"/>
  </si>
  <si>
    <t>30分値の生データ情報</t>
    <phoneticPr fontId="3"/>
  </si>
  <si>
    <t>グループID</t>
    <phoneticPr fontId="3"/>
  </si>
  <si>
    <t>COMPANY_ADDRESS_CITY</t>
    <phoneticPr fontId="3"/>
  </si>
  <si>
    <t>COMPANY_ADDRESS_PREFECTURE</t>
    <phoneticPr fontId="3"/>
  </si>
  <si>
    <t>企業_日本標準産業分類（大分類）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ダイ</t>
    </rPh>
    <rPh sb="13" eb="15">
      <t>ブンルイ</t>
    </rPh>
    <phoneticPr fontId="3"/>
  </si>
  <si>
    <t>企業_日本標準産業分類（中分類）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チュウ</t>
    </rPh>
    <rPh sb="13" eb="15">
      <t>ブンルイ</t>
    </rPh>
    <phoneticPr fontId="3"/>
  </si>
  <si>
    <t>企業_日本標準産業分類（小分類）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ショウ</t>
    </rPh>
    <rPh sb="13" eb="15">
      <t>ブンルイ</t>
    </rPh>
    <phoneticPr fontId="3"/>
  </si>
  <si>
    <t>企業_日本標準産業分類（細分類）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サイ</t>
    </rPh>
    <rPh sb="13" eb="15">
      <t>ブンルイ</t>
    </rPh>
    <phoneticPr fontId="3"/>
  </si>
  <si>
    <t>企業_日本標準産業分類（大分類番号）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5">
      <t>ダイブンルイ</t>
    </rPh>
    <rPh sb="15" eb="17">
      <t>バンゴウ</t>
    </rPh>
    <phoneticPr fontId="1"/>
  </si>
  <si>
    <t>企業_日本標準産業分類（中分類番号）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チュウ</t>
    </rPh>
    <rPh sb="13" eb="15">
      <t>ブンルイ</t>
    </rPh>
    <rPh sb="15" eb="17">
      <t>バンゴウ</t>
    </rPh>
    <phoneticPr fontId="1"/>
  </si>
  <si>
    <t>企業_日本標準産業分類（小分類番号）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ショウ</t>
    </rPh>
    <rPh sb="13" eb="15">
      <t>ブンルイ</t>
    </rPh>
    <rPh sb="15" eb="17">
      <t>バンゴウ</t>
    </rPh>
    <phoneticPr fontId="1"/>
  </si>
  <si>
    <t>企業_日本標準産業分類（細分類番号）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サイ</t>
    </rPh>
    <rPh sb="13" eb="15">
      <t>ブンルイ</t>
    </rPh>
    <rPh sb="15" eb="17">
      <t>バンゴウ</t>
    </rPh>
    <phoneticPr fontId="1"/>
  </si>
  <si>
    <t>省エネ法ベンチマーク指標</t>
    <rPh sb="0" eb="1">
      <t>ショウ</t>
    </rPh>
    <rPh sb="3" eb="4">
      <t>ホウ</t>
    </rPh>
    <rPh sb="10" eb="12">
      <t>シヒョウ</t>
    </rPh>
    <phoneticPr fontId="1"/>
  </si>
  <si>
    <t>省エネ法ベンチマーク指標年度</t>
    <rPh sb="0" eb="1">
      <t>ショウ</t>
    </rPh>
    <rPh sb="3" eb="4">
      <t>ホウ</t>
    </rPh>
    <rPh sb="10" eb="12">
      <t>シヒョウ</t>
    </rPh>
    <rPh sb="12" eb="14">
      <t>ネンド</t>
    </rPh>
    <phoneticPr fontId="1"/>
  </si>
  <si>
    <t>JSIC_MAJOR_CATEGORY</t>
    <phoneticPr fontId="3"/>
  </si>
  <si>
    <t>JSIC_MIDDLE_CATEGORY</t>
    <phoneticPr fontId="3"/>
  </si>
  <si>
    <t>JSIC_MINOR_CATEGORY</t>
    <phoneticPr fontId="3"/>
  </si>
  <si>
    <t>JSIC_DETAIL_CATEGORY</t>
    <phoneticPr fontId="3"/>
  </si>
  <si>
    <t>JSIC_MAJOR_CODE</t>
    <phoneticPr fontId="3"/>
  </si>
  <si>
    <t>JSIC_MIDDLE_CODE</t>
    <phoneticPr fontId="3"/>
  </si>
  <si>
    <t>JSIC_MINOR_CODE</t>
    <phoneticPr fontId="3"/>
  </si>
  <si>
    <t>JSIC_DETAIL_CODE</t>
    <phoneticPr fontId="3"/>
  </si>
  <si>
    <t>ENERGY_BENCHMARK_TARGET_INDUSTRY</t>
    <phoneticPr fontId="3"/>
  </si>
  <si>
    <t>ENERGY_BENCHMARK_YEAR</t>
    <phoneticPr fontId="3"/>
  </si>
  <si>
    <t>企業所在地（市区町村）</t>
    <rPh sb="0" eb="2">
      <t>キギョウ</t>
    </rPh>
    <rPh sb="2" eb="5">
      <t>ショザイチ</t>
    </rPh>
    <phoneticPr fontId="3"/>
  </si>
  <si>
    <t>企業所在地（都道府県）</t>
    <rPh sb="0" eb="2">
      <t>キギョウ</t>
    </rPh>
    <rPh sb="2" eb="5">
      <t>ショザイチ</t>
    </rPh>
    <phoneticPr fontId="3"/>
  </si>
  <si>
    <t>BUILDING_ADDRESS_PREFECTURE</t>
    <phoneticPr fontId="3"/>
  </si>
  <si>
    <t>BUILDING_ADDRESS_CITY</t>
    <phoneticPr fontId="3"/>
  </si>
  <si>
    <t>GROUP_ID</t>
    <phoneticPr fontId="3"/>
  </si>
  <si>
    <t>同意書取得区分</t>
    <phoneticPr fontId="3"/>
  </si>
  <si>
    <t>EP事業所コード</t>
    <phoneticPr fontId="12"/>
  </si>
  <si>
    <t>EP_OFFICE_CODE</t>
    <phoneticPr fontId="3"/>
  </si>
  <si>
    <t>T_FILE</t>
    <phoneticPr fontId="12"/>
  </si>
  <si>
    <t>ファイル管理</t>
    <phoneticPr fontId="12"/>
  </si>
  <si>
    <t>ファイルID</t>
  </si>
  <si>
    <t>FILE_ID</t>
  </si>
  <si>
    <t>ファイル名</t>
  </si>
  <si>
    <t>ファイルパス</t>
  </si>
  <si>
    <t>FILE_PATH</t>
  </si>
  <si>
    <t>ファイルの種類</t>
  </si>
  <si>
    <t>FILE_TYPE</t>
  </si>
  <si>
    <t>ファイルサイズ（バイト単位）</t>
  </si>
  <si>
    <t>FILE_SIZE</t>
  </si>
  <si>
    <t>アップロード者</t>
    <rPh sb="6" eb="7">
      <t>シャ</t>
    </rPh>
    <phoneticPr fontId="5"/>
  </si>
  <si>
    <t>UPLOADED_BY</t>
  </si>
  <si>
    <t>アップロード日時</t>
  </si>
  <si>
    <t>UPLOADED_AT</t>
  </si>
  <si>
    <t>ファイル説明</t>
    <rPh sb="4" eb="6">
      <t>セツメイ</t>
    </rPh>
    <phoneticPr fontId="5"/>
  </si>
  <si>
    <t>DESCRIPTION</t>
  </si>
  <si>
    <t>BIGINT</t>
  </si>
  <si>
    <t>TEXT</t>
  </si>
  <si>
    <t>（例: PDF, PNG, TXTなど）</t>
  </si>
  <si>
    <t>ファイル管理</t>
    <phoneticPr fontId="3"/>
  </si>
  <si>
    <t>システム上の各種ファイルを管理する</t>
    <phoneticPr fontId="3"/>
  </si>
  <si>
    <t>Ver.</t>
    <phoneticPr fontId="3"/>
  </si>
  <si>
    <t>修正箇所</t>
    <rPh sb="0" eb="2">
      <t>シュウセイ</t>
    </rPh>
    <rPh sb="2" eb="4">
      <t>カショ</t>
    </rPh>
    <phoneticPr fontId="3"/>
  </si>
  <si>
    <t>修正内容</t>
    <rPh sb="0" eb="2">
      <t>シュウセイ</t>
    </rPh>
    <rPh sb="2" eb="4">
      <t>ナイヨウ</t>
    </rPh>
    <phoneticPr fontId="3"/>
  </si>
  <si>
    <t>欠測時間帯_件数</t>
    <phoneticPr fontId="3"/>
  </si>
  <si>
    <t>不正値時間帯_件数</t>
    <phoneticPr fontId="3"/>
  </si>
  <si>
    <t>取得_年月日</t>
    <phoneticPr fontId="3"/>
  </si>
  <si>
    <t>V30分_使用_電力量_1</t>
    <phoneticPr fontId="3"/>
  </si>
  <si>
    <t>V30分_使用_電力量_2</t>
  </si>
  <si>
    <t>V30分_使用_電力量_3</t>
  </si>
  <si>
    <t>V30分_使用_電力量_4</t>
  </si>
  <si>
    <t>V30分_使用_電力量_5</t>
  </si>
  <si>
    <t>V30分_使用_電力量_6</t>
  </si>
  <si>
    <t>V30分_使用_電力量_7</t>
  </si>
  <si>
    <t>V30分_使用_電力量_8</t>
  </si>
  <si>
    <t>V30分_使用_電力量_9</t>
  </si>
  <si>
    <t>V30分_使用_電力量_10</t>
  </si>
  <si>
    <t>V30分_使用_電力量_11</t>
  </si>
  <si>
    <t>V30分_使用_電力量_12</t>
  </si>
  <si>
    <t>V30分_使用_電力量_13</t>
  </si>
  <si>
    <t>V30分_使用_電力量_14</t>
  </si>
  <si>
    <t>V30分_使用_電力量_15</t>
  </si>
  <si>
    <t>V30分_使用_電力量_16</t>
  </si>
  <si>
    <t>V30分_使用_電力量_17</t>
  </si>
  <si>
    <t>V30分_使用_電力量_18</t>
  </si>
  <si>
    <t>V30分_使用_電力量_19</t>
  </si>
  <si>
    <t>V30分_使用_電力量_20</t>
  </si>
  <si>
    <t>V30分_使用_電力量_21</t>
  </si>
  <si>
    <t>V30分_使用_電力量_22</t>
  </si>
  <si>
    <t>V30分_使用_電力量_23</t>
  </si>
  <si>
    <t>V30分_使用_電力量_24</t>
  </si>
  <si>
    <t>V30分_使用_電力量_25</t>
  </si>
  <si>
    <t>V30分_使用_電力量_26</t>
  </si>
  <si>
    <t>V30分_使用_電力量_27</t>
  </si>
  <si>
    <t>V30分_使用_電力量_28</t>
  </si>
  <si>
    <t>V30分_使用_電力量_29</t>
  </si>
  <si>
    <t>V30分_使用_電力量_30</t>
  </si>
  <si>
    <t>V30分_使用_電力量_31</t>
  </si>
  <si>
    <t>V30分_使用_電力量_32</t>
  </si>
  <si>
    <t>V30分_使用_電力量_33</t>
  </si>
  <si>
    <t>V30分_使用_電力量_34</t>
  </si>
  <si>
    <t>V30分_使用_電力量_35</t>
  </si>
  <si>
    <t>V30分_使用_電力量_36</t>
  </si>
  <si>
    <t>V30分_使用_電力量_37</t>
  </si>
  <si>
    <t>V30分_使用_電力量_38</t>
  </si>
  <si>
    <t>V30分_使用_電力量_39</t>
  </si>
  <si>
    <t>V30分_使用_電力量_40</t>
  </si>
  <si>
    <t>V30分_使用_電力量_41</t>
  </si>
  <si>
    <t>V30分_使用_電力量_42</t>
  </si>
  <si>
    <t>V30分_使用_電力量_43</t>
  </si>
  <si>
    <t>V30分_使用_電力量_44</t>
  </si>
  <si>
    <t>V30分_使用_電力量_45</t>
  </si>
  <si>
    <t>V30分_使用_電力量_46</t>
  </si>
  <si>
    <t>V30分_使用_電力量_47</t>
  </si>
  <si>
    <t>V30分_使用_電力量_48</t>
  </si>
  <si>
    <t>MISSING_TIME_RANGE_COUNT</t>
    <phoneticPr fontId="12"/>
  </si>
  <si>
    <t>INVALID_TIME_RANGE_COUNT</t>
    <phoneticPr fontId="12"/>
  </si>
  <si>
    <t>ACQUISITION_DATE</t>
    <phoneticPr fontId="12"/>
  </si>
  <si>
    <t>V30MIN_USED_ENERGY_1</t>
    <phoneticPr fontId="12"/>
  </si>
  <si>
    <t>V30MIN_USED_ENERGY_2</t>
  </si>
  <si>
    <t>V30MIN_USED_ENERGY_3</t>
  </si>
  <si>
    <t>V30MIN_USED_ENERGY_4</t>
  </si>
  <si>
    <t>V30MIN_USED_ENERGY_5</t>
  </si>
  <si>
    <t>V30MIN_USED_ENERGY_6</t>
  </si>
  <si>
    <t>V30MIN_USED_ENERGY_7</t>
  </si>
  <si>
    <t>V30MIN_USED_ENERGY_8</t>
  </si>
  <si>
    <t>V30MIN_USED_ENERGY_9</t>
  </si>
  <si>
    <t>V30MIN_USED_ENERGY_10</t>
  </si>
  <si>
    <t>V30MIN_USED_ENERGY_11</t>
  </si>
  <si>
    <t>V30MIN_USED_ENERGY_12</t>
  </si>
  <si>
    <t>V30MIN_USED_ENERGY_13</t>
  </si>
  <si>
    <t>V30MIN_USED_ENERGY_14</t>
  </si>
  <si>
    <t>V30MIN_USED_ENERGY_15</t>
  </si>
  <si>
    <t>V30MIN_USED_ENERGY_16</t>
  </si>
  <si>
    <t>V30MIN_USED_ENERGY_17</t>
  </si>
  <si>
    <t>V30MIN_USED_ENERGY_18</t>
  </si>
  <si>
    <t>V30MIN_USED_ENERGY_19</t>
  </si>
  <si>
    <t>V30MIN_USED_ENERGY_20</t>
  </si>
  <si>
    <t>V30MIN_USED_ENERGY_21</t>
  </si>
  <si>
    <t>V30MIN_USED_ENERGY_22</t>
  </si>
  <si>
    <t>V30MIN_USED_ENERGY_23</t>
  </si>
  <si>
    <t>V30MIN_USED_ENERGY_24</t>
  </si>
  <si>
    <t>V30MIN_USED_ENERGY_25</t>
  </si>
  <si>
    <t>V30MIN_USED_ENERGY_26</t>
  </si>
  <si>
    <t>V30MIN_USED_ENERGY_27</t>
  </si>
  <si>
    <t>V30MIN_USED_ENERGY_28</t>
  </si>
  <si>
    <t>V30MIN_USED_ENERGY_29</t>
  </si>
  <si>
    <t>V30MIN_USED_ENERGY_30</t>
  </si>
  <si>
    <t>V30MIN_USED_ENERGY_31</t>
  </si>
  <si>
    <t>V30MIN_USED_ENERGY_32</t>
  </si>
  <si>
    <t>V30MIN_USED_ENERGY_33</t>
  </si>
  <si>
    <t>V30MIN_USED_ENERGY_34</t>
  </si>
  <si>
    <t>V30MIN_USED_ENERGY_35</t>
  </si>
  <si>
    <t>V30MIN_USED_ENERGY_36</t>
  </si>
  <si>
    <t>V30MIN_USED_ENERGY_37</t>
  </si>
  <si>
    <t>V30MIN_USED_ENERGY_38</t>
  </si>
  <si>
    <t>V30MIN_USED_ENERGY_39</t>
  </si>
  <si>
    <t>V30MIN_USED_ENERGY_40</t>
  </si>
  <si>
    <t>V30MIN_USED_ENERGY_41</t>
  </si>
  <si>
    <t>V30MIN_USED_ENERGY_42</t>
  </si>
  <si>
    <t>V30MIN_USED_ENERGY_43</t>
  </si>
  <si>
    <t>V30MIN_USED_ENERGY_44</t>
  </si>
  <si>
    <t>V30MIN_USED_ENERGY_45</t>
  </si>
  <si>
    <t>V30MIN_USED_ENERGY_46</t>
  </si>
  <si>
    <t>V30MIN_USED_ENERGY_47</t>
  </si>
  <si>
    <t>V30MIN_USED_ENERGY_48</t>
  </si>
  <si>
    <t>企業ID</t>
    <rPh sb="0" eb="2">
      <t>キギョウ</t>
    </rPh>
    <phoneticPr fontId="3"/>
  </si>
  <si>
    <t>COMPANY_ID</t>
    <phoneticPr fontId="4"/>
  </si>
  <si>
    <t>お客さま名</t>
    <phoneticPr fontId="3"/>
  </si>
  <si>
    <t>CORP_NAME</t>
    <phoneticPr fontId="3"/>
  </si>
  <si>
    <t>M_STAFF_INFO</t>
    <phoneticPr fontId="12"/>
  </si>
  <si>
    <t>担当者情報マスタ</t>
    <phoneticPr fontId="12"/>
  </si>
  <si>
    <t>同意書受領日</t>
    <phoneticPr fontId="3"/>
  </si>
  <si>
    <t>CONSENT_RECEIPT_DATE</t>
    <phoneticPr fontId="3"/>
  </si>
  <si>
    <t>担当者情報マスタ</t>
    <phoneticPr fontId="3"/>
  </si>
  <si>
    <t>企業の担当者情報</t>
    <rPh sb="0" eb="2">
      <t>キギョウ</t>
    </rPh>
    <rPh sb="3" eb="6">
      <t>タントウシャ</t>
    </rPh>
    <rPh sb="6" eb="8">
      <t>ジョウホウ</t>
    </rPh>
    <phoneticPr fontId="3"/>
  </si>
  <si>
    <t>権限ID</t>
    <rPh sb="0" eb="2">
      <t>ケンゲン</t>
    </rPh>
    <phoneticPr fontId="3"/>
  </si>
  <si>
    <t>画面名</t>
    <rPh sb="0" eb="2">
      <t>ガメン</t>
    </rPh>
    <rPh sb="2" eb="3">
      <t>メイ</t>
    </rPh>
    <phoneticPr fontId="3"/>
  </si>
  <si>
    <t>AUTHORITY_CODE</t>
    <phoneticPr fontId="3"/>
  </si>
  <si>
    <t>AUTHORITY_ID</t>
    <phoneticPr fontId="3"/>
  </si>
  <si>
    <t>画面ID</t>
    <rPh sb="0" eb="2">
      <t>ガメン</t>
    </rPh>
    <phoneticPr fontId="3"/>
  </si>
  <si>
    <t>SCREEN_NAME</t>
    <phoneticPr fontId="3"/>
  </si>
  <si>
    <t>組織権限情報</t>
    <phoneticPr fontId="3"/>
  </si>
  <si>
    <t>組織別画面に対する権限情報</t>
    <rPh sb="0" eb="2">
      <t>ソシキ</t>
    </rPh>
    <rPh sb="2" eb="3">
      <t>ベツ</t>
    </rPh>
    <rPh sb="3" eb="5">
      <t>ガメン</t>
    </rPh>
    <rPh sb="6" eb="7">
      <t>タイ</t>
    </rPh>
    <rPh sb="9" eb="11">
      <t>ケンゲン</t>
    </rPh>
    <rPh sb="11" eb="13">
      <t>ジョウホウ</t>
    </rPh>
    <phoneticPr fontId="3"/>
  </si>
  <si>
    <t>M_ORGANIZATION_AUTHORITY_INFO</t>
    <phoneticPr fontId="12"/>
  </si>
  <si>
    <t>事業者区分</t>
    <phoneticPr fontId="3"/>
  </si>
  <si>
    <t>0:管理者,1：一般者,9：本店管理者</t>
    <rPh sb="2" eb="5">
      <t>カンリシャ</t>
    </rPh>
    <rPh sb="8" eb="10">
      <t>イッパン</t>
    </rPh>
    <rPh sb="10" eb="11">
      <t>シャ</t>
    </rPh>
    <rPh sb="14" eb="16">
      <t>ホンテン</t>
    </rPh>
    <rPh sb="16" eb="19">
      <t>カンリシャ</t>
    </rPh>
    <phoneticPr fontId="3"/>
  </si>
  <si>
    <t>組織種別</t>
    <rPh sb="2" eb="4">
      <t>シュベツ</t>
    </rPh>
    <phoneticPr fontId="3"/>
  </si>
  <si>
    <t>ORG_TYPE</t>
    <phoneticPr fontId="3"/>
  </si>
  <si>
    <t>GHG排出量算定システム会社名</t>
    <rPh sb="3" eb="5">
      <t>ハイシュツ</t>
    </rPh>
    <rPh sb="5" eb="6">
      <t>リョウ</t>
    </rPh>
    <rPh sb="6" eb="8">
      <t>サンテイ</t>
    </rPh>
    <rPh sb="12" eb="15">
      <t>カイシャメイ</t>
    </rPh>
    <phoneticPr fontId="3"/>
  </si>
  <si>
    <t>GHG_SYSTEM_COMPANY_NAME</t>
    <phoneticPr fontId="3"/>
  </si>
  <si>
    <t>原単位分母年度</t>
    <rPh sb="0" eb="3">
      <t>ゲンタンイ</t>
    </rPh>
    <rPh sb="3" eb="5">
      <t>ブンボ</t>
    </rPh>
    <rPh sb="5" eb="7">
      <t>ネンド</t>
    </rPh>
    <phoneticPr fontId="3"/>
  </si>
  <si>
    <t>省エネ法ベンチマーク指標分母</t>
    <phoneticPr fontId="3"/>
  </si>
  <si>
    <t>省エネ法ベンチマーク指標分母単位</t>
    <rPh sb="0" eb="1">
      <t>ショウ</t>
    </rPh>
    <rPh sb="3" eb="4">
      <t>ホウ</t>
    </rPh>
    <rPh sb="10" eb="12">
      <t>シヒョウ</t>
    </rPh>
    <rPh sb="12" eb="14">
      <t>ブンボ</t>
    </rPh>
    <rPh sb="14" eb="16">
      <t>タンイ</t>
    </rPh>
    <phoneticPr fontId="3"/>
  </si>
  <si>
    <t>省エネ法ベンチマーク指標分母数値</t>
    <rPh sb="0" eb="1">
      <t>ショウ</t>
    </rPh>
    <rPh sb="3" eb="4">
      <t>ホウ</t>
    </rPh>
    <rPh sb="10" eb="12">
      <t>シヒョウ</t>
    </rPh>
    <rPh sb="12" eb="14">
      <t>ブンボ</t>
    </rPh>
    <rPh sb="14" eb="16">
      <t>スウチ</t>
    </rPh>
    <phoneticPr fontId="3"/>
  </si>
  <si>
    <t>KPI目標値・省エネ率</t>
    <rPh sb="3" eb="6">
      <t>モクヒョウチ</t>
    </rPh>
    <rPh sb="7" eb="8">
      <t>ショウ</t>
    </rPh>
    <rPh sb="10" eb="11">
      <t>リツ</t>
    </rPh>
    <phoneticPr fontId="3"/>
  </si>
  <si>
    <t>KPI目標値・電化率</t>
    <rPh sb="3" eb="6">
      <t>モクヒョウチ</t>
    </rPh>
    <rPh sb="7" eb="9">
      <t>デンカ</t>
    </rPh>
    <rPh sb="9" eb="10">
      <t>リツ</t>
    </rPh>
    <phoneticPr fontId="3"/>
  </si>
  <si>
    <t>KPI目標値・創エネ</t>
    <rPh sb="3" eb="6">
      <t>モクヒョウチ</t>
    </rPh>
    <rPh sb="7" eb="8">
      <t>キズ</t>
    </rPh>
    <phoneticPr fontId="3"/>
  </si>
  <si>
    <t>KPI目標値・再エネ・ネットワーク率</t>
    <rPh sb="3" eb="6">
      <t>モクヒョウチ</t>
    </rPh>
    <rPh sb="7" eb="8">
      <t>サイ</t>
    </rPh>
    <rPh sb="17" eb="18">
      <t>リツ</t>
    </rPh>
    <phoneticPr fontId="3"/>
  </si>
  <si>
    <t>拠点識別番号</t>
    <phoneticPr fontId="3"/>
  </si>
  <si>
    <t>物件番号と同義です。</t>
    <phoneticPr fontId="3"/>
  </si>
  <si>
    <t>UNIT_DENOMINATOR_YEAR</t>
    <phoneticPr fontId="3"/>
  </si>
  <si>
    <t>ENERGY_BENCHMARK_INDEX_DENOMINATOR</t>
    <phoneticPr fontId="3"/>
  </si>
  <si>
    <t>ENERGY_BENCHMARK_INDEX_DENOMINATOR_UNIT</t>
    <phoneticPr fontId="3"/>
  </si>
  <si>
    <t>ENERGY_BENCHMARK_INDEX_DENOMINATOR_VALUE</t>
    <phoneticPr fontId="3"/>
  </si>
  <si>
    <t>KPI_TARGET_ENERGY_SAVING_RATE</t>
    <phoneticPr fontId="3"/>
  </si>
  <si>
    <t>KPI_TARGET_ELECTRIFICATION_RATE</t>
    <phoneticPr fontId="3"/>
  </si>
  <si>
    <t>KPI_TARGET_ENERGY_CREATION</t>
    <phoneticPr fontId="3"/>
  </si>
  <si>
    <t>KPI_TARGET_RENEWABLE_NETWORK_RATE</t>
    <phoneticPr fontId="3"/>
  </si>
  <si>
    <t>省エネ法ベンチマーク指標</t>
    <rPh sb="0" eb="1">
      <t>ショウ</t>
    </rPh>
    <rPh sb="3" eb="4">
      <t>ホウ</t>
    </rPh>
    <rPh sb="10" eb="12">
      <t>シヒョウ</t>
    </rPh>
    <phoneticPr fontId="4"/>
  </si>
  <si>
    <t>省エネ法ベンチマーク指標年度</t>
    <rPh sb="0" eb="1">
      <t>ショウ</t>
    </rPh>
    <rPh sb="3" eb="4">
      <t>ホウ</t>
    </rPh>
    <rPh sb="10" eb="12">
      <t>シヒョウ</t>
    </rPh>
    <rPh sb="12" eb="14">
      <t>ネンド</t>
    </rPh>
    <phoneticPr fontId="4"/>
  </si>
  <si>
    <t>親組織ID</t>
    <rPh sb="0" eb="1">
      <t>オヤ</t>
    </rPh>
    <phoneticPr fontId="3"/>
  </si>
  <si>
    <t>PARENT_ORG_ID</t>
    <phoneticPr fontId="3"/>
  </si>
  <si>
    <t>対象年月</t>
    <phoneticPr fontId="3"/>
  </si>
  <si>
    <t>データ種類</t>
    <phoneticPr fontId="3"/>
  </si>
  <si>
    <t>会社名</t>
    <rPh sb="0" eb="2">
      <t>カイシャ</t>
    </rPh>
    <rPh sb="2" eb="3">
      <t>メイ</t>
    </rPh>
    <phoneticPr fontId="3"/>
  </si>
  <si>
    <t>拠点識別名</t>
    <rPh sb="4" eb="5">
      <t>メイ</t>
    </rPh>
    <phoneticPr fontId="3"/>
  </si>
  <si>
    <t>INDUSTRY_CLASS_MAJOR_CODE</t>
    <phoneticPr fontId="3"/>
  </si>
  <si>
    <t>INDUSTRY_CLASS_MIDDLE_CODE</t>
    <phoneticPr fontId="3"/>
  </si>
  <si>
    <t>INDUSTRY_CLASS_MINOR_CODE</t>
    <phoneticPr fontId="3"/>
  </si>
  <si>
    <t>INDUSTRY_CLASS_DETAIL_CODE</t>
    <phoneticPr fontId="3"/>
  </si>
  <si>
    <t>INDUSTRY_CLASS_MAJOR_CODE</t>
  </si>
  <si>
    <t>INDUSTRY_CLASS_MIDDLE_CODE</t>
  </si>
  <si>
    <t>INDUSTRY_CLASS_MINOR_CODE</t>
  </si>
  <si>
    <t>INDUSTRY_CLASS_DETAIL_CODE</t>
  </si>
  <si>
    <t>INDUSTRY_CLASS_MAJOR_NAME</t>
  </si>
  <si>
    <t>INDUSTRY_CLASS_MAJOR_NAME</t>
    <phoneticPr fontId="3"/>
  </si>
  <si>
    <t>INDUSTRY_CLASS_MIDDLE_NAME</t>
  </si>
  <si>
    <t>INDUSTRY_CLASS_MIDDLE_NAME</t>
    <phoneticPr fontId="3"/>
  </si>
  <si>
    <t>INDUSTRY_CLASS_MINOR_NAME</t>
  </si>
  <si>
    <t>INDUSTRY_CLASS_MINOR_NAME</t>
    <phoneticPr fontId="3"/>
  </si>
  <si>
    <t>INDUSTRY_CLASS_DETAIL_NAME</t>
  </si>
  <si>
    <t>INDUSTRY_CLASS_DETAIL_NAME</t>
    <phoneticPr fontId="3"/>
  </si>
  <si>
    <t>企業_日本標準産業分類名称（大分類）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ダイ</t>
    </rPh>
    <rPh sb="15" eb="17">
      <t>ブンルイ</t>
    </rPh>
    <phoneticPr fontId="3"/>
  </si>
  <si>
    <t>企業_日本標準産業分類名称（中分類）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チュウ</t>
    </rPh>
    <rPh sb="15" eb="17">
      <t>ブンルイ</t>
    </rPh>
    <phoneticPr fontId="3"/>
  </si>
  <si>
    <t>企業_日本標準産業分類名称（小分類）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ショウ</t>
    </rPh>
    <rPh sb="15" eb="17">
      <t>ブンルイ</t>
    </rPh>
    <phoneticPr fontId="3"/>
  </si>
  <si>
    <t>企業_日本標準産業分類名称（細分類）</t>
    <rPh sb="0" eb="2">
      <t>キギョウ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サイ</t>
    </rPh>
    <rPh sb="15" eb="17">
      <t>ブンルイ</t>
    </rPh>
    <phoneticPr fontId="3"/>
  </si>
  <si>
    <t>COMPANY_INDUSTRY_CLASS_MAJOR_CODE</t>
    <phoneticPr fontId="3"/>
  </si>
  <si>
    <t>COMPANY_INDUSTRY_CLASS_MIDDLE_CODE</t>
    <phoneticPr fontId="3"/>
  </si>
  <si>
    <t>COMPANY_INDUSTRY_CLASS_MINOR_CODE</t>
    <phoneticPr fontId="3"/>
  </si>
  <si>
    <t>COMPANY_INDUSTRY_CLASS_DETAIL_CODE</t>
    <phoneticPr fontId="3"/>
  </si>
  <si>
    <t>COMPANY_INDUSTRY_CLASS_MAJOR_NAME</t>
    <phoneticPr fontId="3"/>
  </si>
  <si>
    <t>COMPANY_INDUSTRY_CLASS_MIDDLE_NAME</t>
    <phoneticPr fontId="3"/>
  </si>
  <si>
    <t>COMPANY_INDUSTRY_CLASS_MINOR_NAME</t>
    <phoneticPr fontId="3"/>
  </si>
  <si>
    <t>COMPANY_INDUSTRY_CLASS_DETAIL_NAME</t>
    <phoneticPr fontId="3"/>
  </si>
  <si>
    <t>建物_日本標準産業分類（大分類）</t>
    <rPh sb="0" eb="2">
      <t>タテモノ</t>
    </rPh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ダイ</t>
    </rPh>
    <rPh sb="13" eb="15">
      <t>ブンルイ</t>
    </rPh>
    <phoneticPr fontId="3"/>
  </si>
  <si>
    <t>建物_日本標準産業分類（中分類）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チュウ</t>
    </rPh>
    <rPh sb="13" eb="15">
      <t>ブンルイ</t>
    </rPh>
    <phoneticPr fontId="3"/>
  </si>
  <si>
    <t>建物_日本標準産業分類（小分類）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ショウ</t>
    </rPh>
    <rPh sb="13" eb="15">
      <t>ブンルイ</t>
    </rPh>
    <phoneticPr fontId="3"/>
  </si>
  <si>
    <t>建物_日本標準産業分類（細分類）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サイ</t>
    </rPh>
    <rPh sb="13" eb="15">
      <t>ブンルイ</t>
    </rPh>
    <phoneticPr fontId="3"/>
  </si>
  <si>
    <t>建物_日本標準産業分類名称（大分類）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ダイ</t>
    </rPh>
    <rPh sb="15" eb="17">
      <t>ブンルイ</t>
    </rPh>
    <phoneticPr fontId="3"/>
  </si>
  <si>
    <t>建物_日本標準産業分類名称（中分類）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チュウ</t>
    </rPh>
    <rPh sb="15" eb="17">
      <t>ブンルイ</t>
    </rPh>
    <phoneticPr fontId="3"/>
  </si>
  <si>
    <t>建物_日本標準産業分類名称（小分類）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ショウ</t>
    </rPh>
    <rPh sb="15" eb="17">
      <t>ブンルイ</t>
    </rPh>
    <phoneticPr fontId="3"/>
  </si>
  <si>
    <t>建物_日本標準産業分類名称（細分類）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サイ</t>
    </rPh>
    <rPh sb="15" eb="17">
      <t>ブンルイ</t>
    </rPh>
    <phoneticPr fontId="3"/>
  </si>
  <si>
    <t>BUILDING_INDUSTRY_CLASS_MAJOR_CODE</t>
    <phoneticPr fontId="3"/>
  </si>
  <si>
    <t>BUILDING_INDUSTRY_CLASS_MIDDLE_CODE</t>
    <phoneticPr fontId="3"/>
  </si>
  <si>
    <t>BUILDING_INDUSTRY_CLASS_MINOR_CODE</t>
    <phoneticPr fontId="3"/>
  </si>
  <si>
    <t>BUILDING_INDUSTRY_CLASS_DETAIL_CODE</t>
    <phoneticPr fontId="3"/>
  </si>
  <si>
    <t>BUILDING_INDUSTRY_CLASS_MAJOR_NAME</t>
    <phoneticPr fontId="3"/>
  </si>
  <si>
    <t>BUILDING_INDUSTRY_CLASS_MIDDLE_NAME</t>
    <phoneticPr fontId="3"/>
  </si>
  <si>
    <t>BUILDING_INDUSTRY_CLASS_MINOR_NAME</t>
    <phoneticPr fontId="3"/>
  </si>
  <si>
    <t>BUILDING_INDUSTRY_CLASS_DETAIL_NAME</t>
    <phoneticPr fontId="3"/>
  </si>
  <si>
    <t>建物_省エネ法ベンチマーク対象業種</t>
    <phoneticPr fontId="3"/>
  </si>
  <si>
    <t>建物_省エネ法ベンチマーク指標</t>
    <rPh sb="3" eb="4">
      <t>ショウ</t>
    </rPh>
    <rPh sb="6" eb="7">
      <t>ホウ</t>
    </rPh>
    <rPh sb="13" eb="15">
      <t>シヒョウ</t>
    </rPh>
    <phoneticPr fontId="1"/>
  </si>
  <si>
    <t>建物_省エネ法ベンチマーク指標年度</t>
    <rPh sb="3" eb="4">
      <t>ショウ</t>
    </rPh>
    <rPh sb="6" eb="7">
      <t>ホウ</t>
    </rPh>
    <rPh sb="13" eb="15">
      <t>シヒョウ</t>
    </rPh>
    <rPh sb="15" eb="17">
      <t>ネンド</t>
    </rPh>
    <phoneticPr fontId="1"/>
  </si>
  <si>
    <t>BUILDING_ENERGY_BENCHMARK_TARGET_INDUSTRY</t>
    <phoneticPr fontId="3"/>
  </si>
  <si>
    <t>BUILDING_ENERGY_BENCHMARK_INDICATOR</t>
    <phoneticPr fontId="3"/>
  </si>
  <si>
    <t>BUILDING_ENERGY_BENCHMARK_YEAR</t>
    <phoneticPr fontId="3"/>
  </si>
  <si>
    <t>LOCATION_IDENTIFIER_CODE</t>
    <phoneticPr fontId="3"/>
  </si>
  <si>
    <t>LOCATION_IDENTIFIER_NAME</t>
    <phoneticPr fontId="3"/>
  </si>
  <si>
    <t>TARGET_YEAR_MONTH</t>
    <phoneticPr fontId="3"/>
  </si>
  <si>
    <t>DATA_CATEGORY</t>
    <phoneticPr fontId="3"/>
  </si>
  <si>
    <t>証書・クレジット名</t>
    <phoneticPr fontId="3"/>
  </si>
  <si>
    <t>CERTIFICATE_CREDIT_NAME</t>
    <phoneticPr fontId="3"/>
  </si>
  <si>
    <t>備考</t>
    <phoneticPr fontId="3"/>
  </si>
  <si>
    <t>COMMENT</t>
    <phoneticPr fontId="3"/>
  </si>
  <si>
    <t>日本標準産業分類（大分類）</t>
    <rPh sb="0" eb="2">
      <t>ニホン</t>
    </rPh>
    <rPh sb="2" eb="4">
      <t>ヒョウジュン</t>
    </rPh>
    <rPh sb="4" eb="6">
      <t>サンギョウ</t>
    </rPh>
    <rPh sb="6" eb="8">
      <t>ブンルイ</t>
    </rPh>
    <rPh sb="9" eb="10">
      <t>ダイ</t>
    </rPh>
    <rPh sb="10" eb="12">
      <t>ブンルイ</t>
    </rPh>
    <phoneticPr fontId="3"/>
  </si>
  <si>
    <t>日本標準産業分類（中分類）</t>
    <rPh sb="0" eb="2">
      <t>ニホン</t>
    </rPh>
    <rPh sb="2" eb="4">
      <t>ヒョウジュン</t>
    </rPh>
    <rPh sb="4" eb="6">
      <t>サンギョウ</t>
    </rPh>
    <rPh sb="6" eb="8">
      <t>ブンルイ</t>
    </rPh>
    <rPh sb="9" eb="10">
      <t>チュウ</t>
    </rPh>
    <rPh sb="10" eb="12">
      <t>ブンルイ</t>
    </rPh>
    <phoneticPr fontId="3"/>
  </si>
  <si>
    <t>日本標準産業分類（小分類）</t>
    <rPh sb="0" eb="2">
      <t>ニホン</t>
    </rPh>
    <rPh sb="2" eb="4">
      <t>ヒョウジュン</t>
    </rPh>
    <rPh sb="4" eb="6">
      <t>サンギョウ</t>
    </rPh>
    <rPh sb="6" eb="8">
      <t>ブンルイ</t>
    </rPh>
    <rPh sb="9" eb="10">
      <t>ショウ</t>
    </rPh>
    <rPh sb="10" eb="12">
      <t>ブンルイ</t>
    </rPh>
    <phoneticPr fontId="3"/>
  </si>
  <si>
    <t>日本標準産業分類（細分類）</t>
    <rPh sb="0" eb="2">
      <t>ニホン</t>
    </rPh>
    <rPh sb="2" eb="4">
      <t>ヒョウジュン</t>
    </rPh>
    <rPh sb="4" eb="6">
      <t>サンギョウ</t>
    </rPh>
    <rPh sb="6" eb="8">
      <t>ブンルイ</t>
    </rPh>
    <rPh sb="9" eb="10">
      <t>サイ</t>
    </rPh>
    <rPh sb="10" eb="12">
      <t>ブンルイ</t>
    </rPh>
    <phoneticPr fontId="3"/>
  </si>
  <si>
    <t>日本標準産業分類名称（大分類）</t>
    <rPh sb="0" eb="2">
      <t>ニホン</t>
    </rPh>
    <rPh sb="2" eb="4">
      <t>ヒョウジュン</t>
    </rPh>
    <rPh sb="4" eb="6">
      <t>サンギョウ</t>
    </rPh>
    <rPh sb="6" eb="8">
      <t>ブンルイ</t>
    </rPh>
    <rPh sb="8" eb="10">
      <t>メイショウ</t>
    </rPh>
    <rPh sb="11" eb="12">
      <t>ダイ</t>
    </rPh>
    <rPh sb="12" eb="14">
      <t>ブンルイ</t>
    </rPh>
    <phoneticPr fontId="3"/>
  </si>
  <si>
    <t>日本標準産業分類名称（中分類）</t>
    <rPh sb="0" eb="2">
      <t>ニホン</t>
    </rPh>
    <rPh sb="2" eb="4">
      <t>ヒョウジュン</t>
    </rPh>
    <rPh sb="4" eb="6">
      <t>サンギョウ</t>
    </rPh>
    <rPh sb="6" eb="8">
      <t>ブンルイ</t>
    </rPh>
    <rPh sb="8" eb="10">
      <t>メイショウ</t>
    </rPh>
    <rPh sb="11" eb="12">
      <t>チュウ</t>
    </rPh>
    <rPh sb="12" eb="14">
      <t>ブンルイ</t>
    </rPh>
    <phoneticPr fontId="3"/>
  </si>
  <si>
    <t>日本標準産業分類名称（小分類）</t>
    <rPh sb="0" eb="2">
      <t>ニホン</t>
    </rPh>
    <rPh sb="2" eb="4">
      <t>ヒョウジュン</t>
    </rPh>
    <rPh sb="4" eb="6">
      <t>サンギョウ</t>
    </rPh>
    <rPh sb="6" eb="8">
      <t>ブンルイ</t>
    </rPh>
    <rPh sb="8" eb="10">
      <t>メイショウ</t>
    </rPh>
    <rPh sb="11" eb="12">
      <t>ショウ</t>
    </rPh>
    <rPh sb="12" eb="14">
      <t>ブンルイ</t>
    </rPh>
    <phoneticPr fontId="3"/>
  </si>
  <si>
    <t>日本標準産業分類名称（細分類）</t>
    <rPh sb="0" eb="2">
      <t>ニホン</t>
    </rPh>
    <rPh sb="2" eb="4">
      <t>ヒョウジュン</t>
    </rPh>
    <rPh sb="4" eb="6">
      <t>サンギョウ</t>
    </rPh>
    <rPh sb="6" eb="8">
      <t>ブンルイ</t>
    </rPh>
    <rPh sb="8" eb="10">
      <t>メイショウ</t>
    </rPh>
    <rPh sb="11" eb="12">
      <t>サイ</t>
    </rPh>
    <rPh sb="12" eb="14">
      <t>ブンルイ</t>
    </rPh>
    <phoneticPr fontId="3"/>
  </si>
  <si>
    <t>企業_省エネ法ベンチマーク対象業種</t>
    <phoneticPr fontId="3"/>
  </si>
  <si>
    <t>企業_省エネ法ベンチマーク指標</t>
    <rPh sb="3" eb="4">
      <t>ショウ</t>
    </rPh>
    <rPh sb="6" eb="7">
      <t>ホウ</t>
    </rPh>
    <rPh sb="13" eb="15">
      <t>シヒョウ</t>
    </rPh>
    <phoneticPr fontId="1"/>
  </si>
  <si>
    <t>企業_省エネ法ベンチマーク指標年度</t>
    <rPh sb="3" eb="4">
      <t>ショウ</t>
    </rPh>
    <rPh sb="6" eb="7">
      <t>ホウ</t>
    </rPh>
    <rPh sb="13" eb="15">
      <t>シヒョウ</t>
    </rPh>
    <rPh sb="15" eb="17">
      <t>ネンド</t>
    </rPh>
    <phoneticPr fontId="1"/>
  </si>
  <si>
    <t>ENERGY_BENCHMARK_TARGET_INDUSTRY</t>
  </si>
  <si>
    <t>COMPANY_ENERGY_BENCHMARK_TARGET_INDUSTRY</t>
    <phoneticPr fontId="3"/>
  </si>
  <si>
    <t>COMPANY_ENERGY_BENCHMARK_INDICATOR</t>
    <phoneticPr fontId="3"/>
  </si>
  <si>
    <t>COMPANY_ENERGY_BENCHMARK_YEAR</t>
    <phoneticPr fontId="3"/>
  </si>
  <si>
    <t>住所(都道府県)</t>
    <rPh sb="0" eb="2">
      <t>ジュウショ</t>
    </rPh>
    <phoneticPr fontId="3"/>
  </si>
  <si>
    <t>住所(市区町村以降)</t>
    <rPh sb="0" eb="2">
      <t>ジュウショ</t>
    </rPh>
    <phoneticPr fontId="3"/>
  </si>
  <si>
    <t>GHG_SYSTEM_COMPANY_NAME</t>
  </si>
  <si>
    <t>ENERGY_BENCHMARK_INDICATOR</t>
  </si>
  <si>
    <t>ENERGY_BENCHMARK_YEAR</t>
  </si>
  <si>
    <t>住所（都道府県）</t>
    <phoneticPr fontId="3"/>
  </si>
  <si>
    <t>住所（市区町村）</t>
    <phoneticPr fontId="3"/>
  </si>
  <si>
    <t>ADDRESS_PREFECTURE</t>
    <phoneticPr fontId="3"/>
  </si>
  <si>
    <t>ADDRESS_CITY</t>
    <phoneticPr fontId="3"/>
  </si>
  <si>
    <t>契約先電気事業者</t>
    <phoneticPr fontId="3"/>
  </si>
  <si>
    <t>契約先電力メニュー</t>
    <phoneticPr fontId="3"/>
  </si>
  <si>
    <t>契約先都市ガス供給事業者</t>
    <phoneticPr fontId="3"/>
  </si>
  <si>
    <t>契約先熱供給事業者</t>
    <phoneticPr fontId="3"/>
  </si>
  <si>
    <t>ELECTRICITY_SUPPLIER_NAME</t>
    <phoneticPr fontId="3"/>
  </si>
  <si>
    <t>CITY_GAS_SUPPLIER_NAME</t>
    <phoneticPr fontId="3"/>
  </si>
  <si>
    <t>ELECTRICITY_CONTRACT_MENU</t>
    <phoneticPr fontId="3"/>
  </si>
  <si>
    <t>HEAT_SUPPLIER_NAME</t>
    <phoneticPr fontId="3"/>
  </si>
  <si>
    <t>ENERGY_CODE</t>
    <phoneticPr fontId="3"/>
  </si>
  <si>
    <t>ENERGY_CATEGORY_NAME</t>
    <phoneticPr fontId="3"/>
  </si>
  <si>
    <t>エネルギー名</t>
    <rPh sb="5" eb="6">
      <t>メイ</t>
    </rPh>
    <phoneticPr fontId="3"/>
  </si>
  <si>
    <t>拠点住所(都道府県)</t>
    <rPh sb="2" eb="4">
      <t>ジュウショ</t>
    </rPh>
    <phoneticPr fontId="3"/>
  </si>
  <si>
    <t>SITE_ADDRESS_PREFECTURE</t>
    <phoneticPr fontId="3"/>
  </si>
  <si>
    <t>SITE_ADDRESS_CITY</t>
    <phoneticPr fontId="3"/>
  </si>
  <si>
    <t>拠点_日本標準産業分類（大分類）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ダイ</t>
    </rPh>
    <rPh sb="13" eb="15">
      <t>ブンルイ</t>
    </rPh>
    <phoneticPr fontId="3"/>
  </si>
  <si>
    <t>拠点_日本標準産業分類（中分類）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チュウ</t>
    </rPh>
    <rPh sb="13" eb="15">
      <t>ブンルイ</t>
    </rPh>
    <phoneticPr fontId="3"/>
  </si>
  <si>
    <t>拠点_日本標準産業分類（小分類）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ショウ</t>
    </rPh>
    <rPh sb="13" eb="15">
      <t>ブンルイ</t>
    </rPh>
    <phoneticPr fontId="3"/>
  </si>
  <si>
    <t>拠点_日本標準産業分類（細分類）</t>
    <rPh sb="3" eb="5">
      <t>ニホン</t>
    </rPh>
    <rPh sb="5" eb="7">
      <t>ヒョウジュン</t>
    </rPh>
    <rPh sb="7" eb="9">
      <t>サンギョウ</t>
    </rPh>
    <rPh sb="9" eb="11">
      <t>ブンルイ</t>
    </rPh>
    <rPh sb="12" eb="13">
      <t>サイ</t>
    </rPh>
    <rPh sb="13" eb="15">
      <t>ブンルイ</t>
    </rPh>
    <phoneticPr fontId="3"/>
  </si>
  <si>
    <t>拠点_日本標準産業分類名称（大分類）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ダイ</t>
    </rPh>
    <rPh sb="15" eb="17">
      <t>ブンルイ</t>
    </rPh>
    <phoneticPr fontId="3"/>
  </si>
  <si>
    <t>拠点_日本標準産業分類名称（中分類）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チュウ</t>
    </rPh>
    <rPh sb="15" eb="17">
      <t>ブンルイ</t>
    </rPh>
    <phoneticPr fontId="3"/>
  </si>
  <si>
    <t>拠点_日本標準産業分類名称（小分類）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ショウ</t>
    </rPh>
    <rPh sb="15" eb="17">
      <t>ブンルイ</t>
    </rPh>
    <phoneticPr fontId="3"/>
  </si>
  <si>
    <t>拠点_日本標準産業分類名称（細分類）</t>
    <rPh sb="3" eb="5">
      <t>ニホン</t>
    </rPh>
    <rPh sb="5" eb="7">
      <t>ヒョウジュン</t>
    </rPh>
    <rPh sb="7" eb="9">
      <t>サンギョウ</t>
    </rPh>
    <rPh sb="9" eb="11">
      <t>ブンルイ</t>
    </rPh>
    <rPh sb="11" eb="13">
      <t>メイショウ</t>
    </rPh>
    <rPh sb="14" eb="15">
      <t>サイ</t>
    </rPh>
    <rPh sb="15" eb="17">
      <t>ブンルイ</t>
    </rPh>
    <phoneticPr fontId="3"/>
  </si>
  <si>
    <t>拠点_省エネ法ベンチマーク対象業種</t>
    <phoneticPr fontId="3"/>
  </si>
  <si>
    <t>拠点_省エネ法ベンチマーク指標</t>
    <rPh sb="3" eb="4">
      <t>ショウ</t>
    </rPh>
    <rPh sb="6" eb="7">
      <t>ホウ</t>
    </rPh>
    <rPh sb="13" eb="15">
      <t>シヒョウ</t>
    </rPh>
    <phoneticPr fontId="1"/>
  </si>
  <si>
    <t>拠点_省エネ法ベンチマーク指標年度</t>
    <rPh sb="3" eb="4">
      <t>ショウ</t>
    </rPh>
    <rPh sb="6" eb="7">
      <t>ホウ</t>
    </rPh>
    <rPh sb="13" eb="15">
      <t>シヒョウ</t>
    </rPh>
    <rPh sb="15" eb="17">
      <t>ネンド</t>
    </rPh>
    <phoneticPr fontId="1"/>
  </si>
  <si>
    <t>拠点_延床面積</t>
    <phoneticPr fontId="3"/>
  </si>
  <si>
    <t>SITE_INDUSTRY_CLASS_MAJOR_CODE</t>
    <phoneticPr fontId="3"/>
  </si>
  <si>
    <t>SITE_INDUSTRY_CLASS_MIDDLE_CODE</t>
    <phoneticPr fontId="3"/>
  </si>
  <si>
    <t>SITE_INDUSTRY_CLASS_MINOR_CODE</t>
    <phoneticPr fontId="3"/>
  </si>
  <si>
    <t>SITE_INDUSTRY_CLASS_DETAIL_CODE</t>
    <phoneticPr fontId="3"/>
  </si>
  <si>
    <t>SITE_INDUSTRY_CLASS_MAJOR_NAME</t>
    <phoneticPr fontId="3"/>
  </si>
  <si>
    <t>SITE_INDUSTRY_CLASS_MIDDLE_NAME</t>
    <phoneticPr fontId="3"/>
  </si>
  <si>
    <t>SITE_INDUSTRY_CLASS_MINOR_NAME</t>
    <phoneticPr fontId="3"/>
  </si>
  <si>
    <t>SITE_INDUSTRY_CLASS_DETAIL_NAME</t>
    <phoneticPr fontId="3"/>
  </si>
  <si>
    <t>SITE_ENERGY_BENCHMARK_TARGET_INDUSTRY</t>
    <phoneticPr fontId="3"/>
  </si>
  <si>
    <t>SITE_ENERGY_BENCHMARK_INDICATOR</t>
    <phoneticPr fontId="3"/>
  </si>
  <si>
    <t>SITE_ENERGY_BENCHMARK_YEAR</t>
    <phoneticPr fontId="3"/>
  </si>
  <si>
    <t>SITE_GROSS_FLOOR_AREA</t>
    <phoneticPr fontId="3"/>
  </si>
  <si>
    <t>エネルギ―名称（レポート用）</t>
    <phoneticPr fontId="3"/>
  </si>
  <si>
    <t>エネルギ―名称（係数突合用）</t>
    <phoneticPr fontId="3"/>
  </si>
  <si>
    <t>エネルギー使用量（月）</t>
    <phoneticPr fontId="3"/>
  </si>
  <si>
    <t>エネルギー使用量単位（省エネ法）</t>
    <rPh sb="5" eb="8">
      <t>シヨウリョウ</t>
    </rPh>
    <rPh sb="8" eb="10">
      <t>タンイ</t>
    </rPh>
    <rPh sb="11" eb="12">
      <t>ショウ</t>
    </rPh>
    <rPh sb="14" eb="15">
      <t>ホウ</t>
    </rPh>
    <phoneticPr fontId="3"/>
  </si>
  <si>
    <t>エネルギー使用量単位（元データ）</t>
    <phoneticPr fontId="3"/>
  </si>
  <si>
    <t>供給事業者名</t>
    <phoneticPr fontId="3"/>
  </si>
  <si>
    <t>供給メニュー</t>
    <phoneticPr fontId="3"/>
  </si>
  <si>
    <t>区分</t>
    <phoneticPr fontId="3"/>
  </si>
  <si>
    <t>供給条件</t>
    <phoneticPr fontId="3"/>
  </si>
  <si>
    <t>熱量換算エネルギー使用量（月）</t>
    <phoneticPr fontId="3"/>
  </si>
  <si>
    <t>熱量換算エネルギー使用量量単位</t>
    <phoneticPr fontId="3"/>
  </si>
  <si>
    <t>熱量換算係数</t>
    <phoneticPr fontId="3"/>
  </si>
  <si>
    <t>熱量換算係数データソース</t>
    <phoneticPr fontId="3"/>
  </si>
  <si>
    <t>熱量換算係数単位</t>
    <phoneticPr fontId="3"/>
  </si>
  <si>
    <t>CO2基礎排出量</t>
    <phoneticPr fontId="3"/>
  </si>
  <si>
    <t>CO2基礎排出量単位</t>
    <phoneticPr fontId="3"/>
  </si>
  <si>
    <t>CO2基礎排出係数</t>
    <phoneticPr fontId="3"/>
  </si>
  <si>
    <t>CO2基礎排出係数単位</t>
    <phoneticPr fontId="3"/>
  </si>
  <si>
    <t>CO2調整後排出量（月）</t>
    <phoneticPr fontId="3"/>
  </si>
  <si>
    <t>CO2調整後排出量単位</t>
    <phoneticPr fontId="3"/>
  </si>
  <si>
    <t>CO2調整後排出係数</t>
    <phoneticPr fontId="3"/>
  </si>
  <si>
    <t>CO2調整後排出係数データソース</t>
    <phoneticPr fontId="3"/>
  </si>
  <si>
    <t>CO2調整後排出係数単位</t>
    <phoneticPr fontId="3"/>
  </si>
  <si>
    <t>証書・クレジット購入量（エネルギー量）</t>
    <phoneticPr fontId="3"/>
  </si>
  <si>
    <t>証書・クレジット単位</t>
    <phoneticPr fontId="3"/>
  </si>
  <si>
    <t>証書・クレジット購入量（tｰCO2）</t>
    <phoneticPr fontId="3"/>
  </si>
  <si>
    <t>KPI_TARGET_ENERGY_SAVING_RATE</t>
  </si>
  <si>
    <t>KPI_TARGET_ELECTRIFICATION_RATE</t>
  </si>
  <si>
    <t>KPI_TARGET_ENERGY_CREATION</t>
  </si>
  <si>
    <t>KPI_TARGET_RENEWABLE_NETWORK_RATE</t>
  </si>
  <si>
    <t>ENERGY_NAME_FOR_REPORT</t>
    <phoneticPr fontId="3"/>
  </si>
  <si>
    <t>ENERGY_NAME_FOR_COEFFICIENT_MATCHING</t>
    <phoneticPr fontId="3"/>
  </si>
  <si>
    <t>ENERGY_USAGE_MONTHLY</t>
    <phoneticPr fontId="3"/>
  </si>
  <si>
    <t>ENERGY_UNIT_FOR_LAW</t>
    <phoneticPr fontId="3"/>
  </si>
  <si>
    <t>ENERGY_UNIT_ORIGINAL</t>
    <phoneticPr fontId="3"/>
  </si>
  <si>
    <t>SUPPLIER_NAME</t>
    <phoneticPr fontId="3"/>
  </si>
  <si>
    <t>SUPPLY_MENU</t>
    <phoneticPr fontId="3"/>
  </si>
  <si>
    <t>CATEGORY</t>
    <phoneticPr fontId="3"/>
  </si>
  <si>
    <t>SUPPLY_CONDITIONS</t>
    <phoneticPr fontId="3"/>
  </si>
  <si>
    <t>HEAT_CONVERTED_ENERGY_USAGE_MONTHLY</t>
    <phoneticPr fontId="3"/>
  </si>
  <si>
    <t>HEAT_CONVERTED_ENERGY_UNIT</t>
    <phoneticPr fontId="3"/>
  </si>
  <si>
    <t>HEAT_CONVERSION_COEFFICIENT</t>
    <phoneticPr fontId="3"/>
  </si>
  <si>
    <t>HEAT_CONVERSION_COEFFICIENT_SOURCE</t>
    <phoneticPr fontId="3"/>
  </si>
  <si>
    <t>HEAT_CONVERSION_COEFFICIENT_UNIT</t>
    <phoneticPr fontId="3"/>
  </si>
  <si>
    <t>CO2_BASE_EMISSIONS</t>
    <phoneticPr fontId="3"/>
  </si>
  <si>
    <t>CO2_BASE_EMISSIONS_UNIT</t>
    <phoneticPr fontId="3"/>
  </si>
  <si>
    <t>CO2_BASE_EMISSION_FACTOR</t>
    <phoneticPr fontId="3"/>
  </si>
  <si>
    <t>CO2_BASE_EMISSION_FACTOR_UNIT</t>
    <phoneticPr fontId="3"/>
  </si>
  <si>
    <t>CO2_ADJUSTED_EMISSIONS_MONTHLY</t>
    <phoneticPr fontId="3"/>
  </si>
  <si>
    <t>CO2_ADJUSTED_EMISSIONS_UNIT</t>
    <phoneticPr fontId="3"/>
  </si>
  <si>
    <t>CO2_ADJUSTED_EMISSION_FACTOR</t>
    <phoneticPr fontId="3"/>
  </si>
  <si>
    <t>CO2_ADJUSTED_EMISSION_FACTOR_SOURCE</t>
    <phoneticPr fontId="3"/>
  </si>
  <si>
    <t>CO2_ADJUSTED_EMISSION_FACTOR_UNIT</t>
    <phoneticPr fontId="3"/>
  </si>
  <si>
    <t>CREDIT_CERTIFICATE_NAME</t>
    <phoneticPr fontId="3"/>
  </si>
  <si>
    <t>CREDIT_CERTIFICATE_PURCHASE_ENERGY_AMOUNT</t>
    <phoneticPr fontId="3"/>
  </si>
  <si>
    <t>CREDIT_CERTIFICATE_UNIT</t>
    <phoneticPr fontId="3"/>
  </si>
  <si>
    <t>CREDIT_CERTIFICATE_PURCHASE_TCO2_AMOUNT</t>
    <phoneticPr fontId="3"/>
  </si>
  <si>
    <t>REGISTRATION_SEQ</t>
  </si>
  <si>
    <t>INTEGER</t>
  </si>
  <si>
    <t>エネルギ―コード</t>
    <phoneticPr fontId="3"/>
  </si>
  <si>
    <t>年度別建物エネルギー集計情報</t>
    <phoneticPr fontId="12"/>
  </si>
  <si>
    <t>T_ANNUAL_BUILDING_ENERGY_AGGREGATION</t>
    <phoneticPr fontId="12"/>
  </si>
  <si>
    <t>月別建物エネルギー集計情報</t>
    <phoneticPr fontId="12"/>
  </si>
  <si>
    <t>T_MONTHLY_BUILDING_ENERGY_AGGREGATION</t>
    <phoneticPr fontId="12"/>
  </si>
  <si>
    <t>対象年月</t>
    <rPh sb="0" eb="2">
      <t>タイショウ</t>
    </rPh>
    <rPh sb="2" eb="4">
      <t>ネンゲツ</t>
    </rPh>
    <phoneticPr fontId="3"/>
  </si>
  <si>
    <t>熱量換算エネルギー使用量</t>
    <phoneticPr fontId="3"/>
  </si>
  <si>
    <t>HEAT_CONVERTED_ENERGY_USAGE</t>
    <phoneticPr fontId="3"/>
  </si>
  <si>
    <t>CO2調整後排出量</t>
    <phoneticPr fontId="3"/>
  </si>
  <si>
    <t>CO2_ADJUSTED_EMISSIONS</t>
    <phoneticPr fontId="3"/>
  </si>
  <si>
    <t>年度別法人エネルギー集計情報</t>
    <phoneticPr fontId="12"/>
  </si>
  <si>
    <t>T_ANNUAL_CORPORATE_ENERGY_AGGREGATION</t>
    <phoneticPr fontId="12"/>
  </si>
  <si>
    <t>月別法人エネルギー集計情報</t>
    <phoneticPr fontId="12"/>
  </si>
  <si>
    <t>T_MONTHLY_CORPORATE_ENERGY_AGGREGATION</t>
    <phoneticPr fontId="12"/>
  </si>
  <si>
    <t>支店コード</t>
    <rPh sb="0" eb="2">
      <t>シテン</t>
    </rPh>
    <phoneticPr fontId="3"/>
  </si>
  <si>
    <t>支店名</t>
    <rPh sb="0" eb="2">
      <t>シテン</t>
    </rPh>
    <rPh sb="2" eb="3">
      <t>メイ</t>
    </rPh>
    <phoneticPr fontId="3"/>
  </si>
  <si>
    <t>会社コード</t>
    <rPh sb="0" eb="2">
      <t>カイシャ</t>
    </rPh>
    <phoneticPr fontId="3"/>
  </si>
  <si>
    <t>銀行コード</t>
    <rPh sb="0" eb="2">
      <t>ギンコウ</t>
    </rPh>
    <phoneticPr fontId="3"/>
  </si>
  <si>
    <t>BANK_CODE</t>
    <phoneticPr fontId="3"/>
  </si>
  <si>
    <t>BRANCH_CODE</t>
    <phoneticPr fontId="3"/>
  </si>
  <si>
    <t>BRANCH_NAME</t>
    <phoneticPr fontId="3"/>
  </si>
  <si>
    <t>COMPANY_CODE</t>
    <phoneticPr fontId="3"/>
  </si>
  <si>
    <t>組織種別コード</t>
    <rPh sb="2" eb="4">
      <t>シュベツ</t>
    </rPh>
    <phoneticPr fontId="3"/>
  </si>
  <si>
    <t>ORG_TYPE_CODE</t>
    <phoneticPr fontId="3"/>
  </si>
  <si>
    <t>同意書取得経路</t>
    <phoneticPr fontId="3"/>
  </si>
  <si>
    <t>１～５の連番</t>
    <rPh sb="4" eb="6">
      <t>レンバン</t>
    </rPh>
    <phoneticPr fontId="12"/>
  </si>
  <si>
    <t>EFFECTIVEFROM</t>
    <phoneticPr fontId="3"/>
  </si>
  <si>
    <t>EFFECTIVETO</t>
    <phoneticPr fontId="3"/>
  </si>
  <si>
    <t>適用開始日</t>
    <phoneticPr fontId="3"/>
  </si>
  <si>
    <t>適用終了日</t>
    <phoneticPr fontId="3"/>
  </si>
  <si>
    <t>メッセージ１</t>
    <phoneticPr fontId="3"/>
  </si>
  <si>
    <t>メッセージ２</t>
    <phoneticPr fontId="3"/>
  </si>
  <si>
    <t>メッセージ３</t>
    <phoneticPr fontId="3"/>
  </si>
  <si>
    <t>MESSAGE1</t>
    <phoneticPr fontId="3"/>
  </si>
  <si>
    <t>MESSAGE2</t>
    <phoneticPr fontId="3"/>
  </si>
  <si>
    <t>MESSAGE3</t>
    <phoneticPr fontId="3"/>
  </si>
  <si>
    <t>建物名</t>
    <rPh sb="0" eb="2">
      <t>タテモノ</t>
    </rPh>
    <rPh sb="2" eb="3">
      <t>メイ</t>
    </rPh>
    <phoneticPr fontId="3"/>
  </si>
  <si>
    <t>熱量換算エネルギー使用量原単位</t>
    <phoneticPr fontId="3"/>
  </si>
  <si>
    <t>熱量換算エネルギー使用量単位</t>
    <phoneticPr fontId="3"/>
  </si>
  <si>
    <t>HEAT_CONVERTED_ENERGY_USAGE_AREA_UNIT</t>
    <phoneticPr fontId="3"/>
  </si>
  <si>
    <t>エネルギー使用量原単位</t>
    <phoneticPr fontId="3"/>
  </si>
  <si>
    <t>ENERGY_USAGE_AREA_UNIT</t>
    <phoneticPr fontId="3"/>
  </si>
  <si>
    <t>CO2調整後排出量原単位</t>
    <phoneticPr fontId="3"/>
  </si>
  <si>
    <t>CO2_ADJUSTED_EMISSIONS_AREA_UNIT</t>
    <phoneticPr fontId="3"/>
  </si>
  <si>
    <t>エネルギー名</t>
    <phoneticPr fontId="3"/>
  </si>
  <si>
    <t>主キー（PK）</t>
    <phoneticPr fontId="3"/>
  </si>
  <si>
    <t>0:〇,1：制限付,2：×</t>
    <rPh sb="6" eb="8">
      <t>セイゲン</t>
    </rPh>
    <rPh sb="8" eb="9">
      <t>ツキ</t>
    </rPh>
    <phoneticPr fontId="3"/>
  </si>
  <si>
    <t>登录年度</t>
    <phoneticPr fontId="3"/>
  </si>
  <si>
    <t>登録下書区分</t>
    <phoneticPr fontId="3"/>
  </si>
  <si>
    <t>ENTRY_DRAFT_FLAG</t>
    <phoneticPr fontId="3"/>
  </si>
  <si>
    <t>年度</t>
    <phoneticPr fontId="3"/>
  </si>
  <si>
    <t>ANNOUNCEMENT_ID</t>
    <phoneticPr fontId="3"/>
  </si>
  <si>
    <t>都市ガス供給事業者別単位発熱量マスタ</t>
    <phoneticPr fontId="12"/>
  </si>
  <si>
    <t>M_CITY_GAS_SUPPLIER_CALORIFIC_VALUE</t>
    <phoneticPr fontId="12"/>
  </si>
  <si>
    <t>都市ガス供給事業者コード</t>
    <phoneticPr fontId="5"/>
  </si>
  <si>
    <t>都市ガス供給事業者名</t>
    <phoneticPr fontId="5"/>
  </si>
  <si>
    <t>報告年度</t>
    <phoneticPr fontId="3"/>
  </si>
  <si>
    <t>単位発熱量コード</t>
    <phoneticPr fontId="3"/>
  </si>
  <si>
    <t>CITY_GAS_SUPPLIER_CODE</t>
    <phoneticPr fontId="3"/>
  </si>
  <si>
    <t>REPORT_YEAR</t>
    <phoneticPr fontId="3"/>
  </si>
  <si>
    <t>CALORIFIC_VALUE_CODE</t>
    <phoneticPr fontId="3"/>
  </si>
  <si>
    <t>非化石証書定数マスタ</t>
    <phoneticPr fontId="12"/>
  </si>
  <si>
    <t>M_NON_FOSSIL_CERTIFICATE_CONSTANT</t>
    <phoneticPr fontId="12"/>
  </si>
  <si>
    <t>非化石証書種別ID</t>
    <phoneticPr fontId="5"/>
  </si>
  <si>
    <t>非化石証書種別名</t>
    <phoneticPr fontId="5"/>
  </si>
  <si>
    <t>全国平均係数</t>
    <phoneticPr fontId="3"/>
  </si>
  <si>
    <t>補正率</t>
    <phoneticPr fontId="3"/>
  </si>
  <si>
    <t>NON_FOSSIL_CERT_TYPE_ID</t>
    <phoneticPr fontId="3"/>
  </si>
  <si>
    <t>NON_FOSSIL_CERT_TYPE_NAME</t>
    <phoneticPr fontId="3"/>
  </si>
  <si>
    <t>NATIONAL_AVERAGE_FACTOR</t>
    <phoneticPr fontId="3"/>
  </si>
  <si>
    <t>CORRECTION_RATE</t>
    <phoneticPr fontId="3"/>
  </si>
  <si>
    <t>熱供給事業者名</t>
    <phoneticPr fontId="5"/>
  </si>
  <si>
    <t>報告年度</t>
    <phoneticPr fontId="5"/>
  </si>
  <si>
    <t>HEAT_SUPPLIER_CD</t>
    <phoneticPr fontId="3"/>
  </si>
  <si>
    <t>M_HEAT_SUPPLIER_MENU</t>
    <phoneticPr fontId="12"/>
  </si>
  <si>
    <t>熱供給事業者メニュー別マスタ</t>
    <phoneticPr fontId="12"/>
  </si>
  <si>
    <t>メニュー番号</t>
    <phoneticPr fontId="5"/>
  </si>
  <si>
    <t>メニュー名称</t>
    <phoneticPr fontId="5"/>
  </si>
  <si>
    <t>MENU_NO</t>
    <phoneticPr fontId="3"/>
  </si>
  <si>
    <t>MENU_NAME</t>
    <phoneticPr fontId="3"/>
  </si>
  <si>
    <t>調整後排出係数</t>
    <phoneticPr fontId="5"/>
  </si>
  <si>
    <t>ADJUSTED_EMISSION_FACTOR</t>
    <phoneticPr fontId="3"/>
  </si>
  <si>
    <t>対象年</t>
    <rPh sb="0" eb="2">
      <t>タイショウ</t>
    </rPh>
    <rPh sb="2" eb="3">
      <t>ドシ</t>
    </rPh>
    <phoneticPr fontId="3"/>
  </si>
  <si>
    <t>電気事業者名</t>
    <phoneticPr fontId="5"/>
  </si>
  <si>
    <t>ELECTRIC_SUPPLIER_NM</t>
    <phoneticPr fontId="3"/>
  </si>
  <si>
    <t>ELECTRIC_COMPANY_REG_NO</t>
    <phoneticPr fontId="3"/>
  </si>
  <si>
    <t>報告対象年度</t>
    <phoneticPr fontId="3"/>
  </si>
  <si>
    <t>REPORT_TARGET_YEAR</t>
    <phoneticPr fontId="3"/>
  </si>
  <si>
    <t>MENU_NM</t>
    <phoneticPr fontId="3"/>
  </si>
  <si>
    <t>ADJUSTED_EMISSION_COEF</t>
    <phoneticPr fontId="3"/>
  </si>
  <si>
    <t>非化石証書の使用状況</t>
    <phoneticPr fontId="3"/>
  </si>
  <si>
    <t>FOSSIL_FREE_CERT_USAGE</t>
    <phoneticPr fontId="3"/>
  </si>
  <si>
    <t>都市ガス供給事業者マスタ</t>
    <phoneticPr fontId="12"/>
  </si>
  <si>
    <t>M_CITY_GAS_HEATING_VALUE</t>
    <phoneticPr fontId="12"/>
  </si>
  <si>
    <t>CITY_GAS_SUPPLIER_CD</t>
  </si>
  <si>
    <t>CITY_GAS_SUPPLIER_NM</t>
  </si>
  <si>
    <t>DISPLAY_ORDER</t>
  </si>
  <si>
    <t>郵便番号</t>
    <phoneticPr fontId="3"/>
  </si>
  <si>
    <t>自治体コード</t>
    <phoneticPr fontId="3"/>
  </si>
  <si>
    <t>ZIP_CODE</t>
    <phoneticPr fontId="3"/>
  </si>
  <si>
    <t>MUNICIPALITY_CODE</t>
    <phoneticPr fontId="3"/>
  </si>
  <si>
    <t>拠点_郵便番号</t>
    <phoneticPr fontId="3"/>
  </si>
  <si>
    <t>拠点_自治体コード</t>
    <phoneticPr fontId="3"/>
  </si>
  <si>
    <t>拠点ID（FK）</t>
    <phoneticPr fontId="3"/>
  </si>
  <si>
    <t>企業名</t>
    <phoneticPr fontId="3"/>
  </si>
  <si>
    <t>企業所在地(都道府県)</t>
    <rPh sb="0" eb="2">
      <t>キギョウ</t>
    </rPh>
    <rPh sb="2" eb="5">
      <t>ショザイチ</t>
    </rPh>
    <phoneticPr fontId="3"/>
  </si>
  <si>
    <t>企業所在地(市区町村)</t>
    <rPh sb="0" eb="2">
      <t>キギョウ</t>
    </rPh>
    <rPh sb="2" eb="5">
      <t>ショザイチ</t>
    </rPh>
    <phoneticPr fontId="3"/>
  </si>
  <si>
    <t>拠点識別番号</t>
  </si>
  <si>
    <t>LOCATION_IDENTIFIER_CODE</t>
  </si>
  <si>
    <t>LOCATION_IDENTIFIER_NAME</t>
  </si>
  <si>
    <t>拠点住所(市区町村)</t>
    <rPh sb="2" eb="4">
      <t>ジュウショ</t>
    </rPh>
    <phoneticPr fontId="3"/>
  </si>
  <si>
    <t>拠点ID</t>
    <phoneticPr fontId="3"/>
  </si>
  <si>
    <t>拠点識別名</t>
    <phoneticPr fontId="3"/>
  </si>
  <si>
    <r>
      <rPr>
        <sz val="11"/>
        <color rgb="FFFF0000"/>
        <rFont val="Meiryo UI"/>
        <family val="3"/>
        <charset val="128"/>
      </rPr>
      <t>拠点</t>
    </r>
    <r>
      <rPr>
        <sz val="11"/>
        <color theme="1"/>
        <rFont val="Meiryo UI"/>
        <family val="3"/>
        <charset val="128"/>
      </rPr>
      <t>ID（FK）</t>
    </r>
    <phoneticPr fontId="3"/>
  </si>
  <si>
    <r>
      <rPr>
        <sz val="11"/>
        <color rgb="FFFF0000"/>
        <rFont val="Meiryo UI"/>
        <family val="3"/>
        <charset val="128"/>
      </rPr>
      <t>拠点</t>
    </r>
    <r>
      <rPr>
        <sz val="11"/>
        <color theme="1"/>
        <rFont val="Meiryo UI"/>
        <family val="3"/>
        <charset val="128"/>
      </rPr>
      <t>ID(FK)</t>
    </r>
    <phoneticPr fontId="3"/>
  </si>
  <si>
    <t>組織ID（FK）</t>
  </si>
  <si>
    <t>登録下書区分</t>
  </si>
  <si>
    <t>ENTRY_DRAFT_FLAG</t>
  </si>
  <si>
    <t>本社住所(都道府県)</t>
  </si>
  <si>
    <t>ADDRESS_PREFECTURE</t>
  </si>
  <si>
    <t>ADDRESS_CITY</t>
  </si>
  <si>
    <t>レポート作成対象期間開始年月</t>
  </si>
  <si>
    <t>REPORT_PERIOD_START_YEAR_MONTH</t>
  </si>
  <si>
    <t>レポート作成対象期間終了年月</t>
  </si>
  <si>
    <t>REPORT_PERIOD_END_YEAR_MONTH</t>
  </si>
  <si>
    <t>都市ガス供給事業者別単位発熱量マスタ</t>
    <phoneticPr fontId="3"/>
  </si>
  <si>
    <t>都市ガス供給事業者マスタ</t>
    <phoneticPr fontId="3"/>
  </si>
  <si>
    <t>非化石証書定数マスタ</t>
    <phoneticPr fontId="3"/>
  </si>
  <si>
    <t>熱供給事業者メニュー別マスタ</t>
    <phoneticPr fontId="3"/>
  </si>
  <si>
    <t>契約先電気事業者登録番号</t>
    <phoneticPr fontId="3"/>
  </si>
  <si>
    <t>ELECTRICITY_SUPPLIER_NO</t>
    <phoneticPr fontId="3"/>
  </si>
  <si>
    <t>契約先都市ガス供給事業者登録番号</t>
    <phoneticPr fontId="3"/>
  </si>
  <si>
    <t>CITY_GAS_SUPPLIER_NO</t>
    <phoneticPr fontId="3"/>
  </si>
  <si>
    <t>契約先熱供給事業者登録番号</t>
    <phoneticPr fontId="3"/>
  </si>
  <si>
    <t>HEAT_SUPPLIER_NO</t>
    <phoneticPr fontId="3"/>
  </si>
  <si>
    <t>契約先熱メニュー</t>
    <phoneticPr fontId="3"/>
  </si>
  <si>
    <t>HEAT_CONTRACT_MENU</t>
    <phoneticPr fontId="3"/>
  </si>
  <si>
    <t>REPORT_SELECTION_PERIOD_FROM</t>
    <phoneticPr fontId="3"/>
  </si>
  <si>
    <t>FORMAT_TYPE</t>
    <phoneticPr fontId="3"/>
  </si>
  <si>
    <t>SITE_SELECTION_TYPE</t>
    <phoneticPr fontId="3"/>
  </si>
  <si>
    <t>REPORT_CREATED_AT</t>
    <phoneticPr fontId="3"/>
  </si>
  <si>
    <t>REPORT_CREATED_BY</t>
    <phoneticPr fontId="3"/>
  </si>
  <si>
    <t>同意書取得組織</t>
    <rPh sb="5" eb="7">
      <t>ソシキ</t>
    </rPh>
    <phoneticPr fontId="3"/>
  </si>
  <si>
    <t>AGREEMENT_ORG</t>
    <phoneticPr fontId="3"/>
  </si>
  <si>
    <t>供給事業者登録番号</t>
    <phoneticPr fontId="3"/>
  </si>
  <si>
    <t>供給メニュー番号</t>
    <rPh sb="6" eb="8">
      <t>バンゴウ</t>
    </rPh>
    <phoneticPr fontId="12"/>
  </si>
  <si>
    <t>SUPPLY_MENU_NO</t>
    <phoneticPr fontId="3"/>
  </si>
  <si>
    <t>SUPPLIER_REG_NO</t>
    <phoneticPr fontId="3"/>
  </si>
  <si>
    <t>エネルギーコード</t>
    <phoneticPr fontId="3"/>
  </si>
  <si>
    <t>エネルギー分類名</t>
    <phoneticPr fontId="3"/>
  </si>
  <si>
    <t>シート分類区分</t>
    <phoneticPr fontId="3"/>
  </si>
  <si>
    <t>SHEET_CATEGORY_TYPE</t>
    <phoneticPr fontId="3"/>
  </si>
  <si>
    <t>同意書取得経路情報</t>
    <phoneticPr fontId="12"/>
  </si>
  <si>
    <t>M_CONSENT_ROUTE_INFO</t>
    <phoneticPr fontId="12"/>
  </si>
  <si>
    <t>AGREEMENT_NAME</t>
  </si>
  <si>
    <t>年（西暦）</t>
    <rPh sb="0" eb="1">
      <t>トシ</t>
    </rPh>
    <rPh sb="2" eb="4">
      <t>セイレキ</t>
    </rPh>
    <phoneticPr fontId="3"/>
  </si>
  <si>
    <t>月（1〜12）</t>
    <rPh sb="0" eb="1">
      <t>ツキ</t>
    </rPh>
    <phoneticPr fontId="3"/>
  </si>
  <si>
    <t>北海道の平均気温（℃）</t>
    <rPh sb="0" eb="3">
      <t>ホッカイドウ</t>
    </rPh>
    <rPh sb="4" eb="6">
      <t>ヘイキン</t>
    </rPh>
    <rPh sb="6" eb="8">
      <t>キオン</t>
    </rPh>
    <phoneticPr fontId="3"/>
  </si>
  <si>
    <t>青森県の平均気温（℃）</t>
    <phoneticPr fontId="3"/>
  </si>
  <si>
    <t>岩手県の平均気温（℃）</t>
    <phoneticPr fontId="3"/>
  </si>
  <si>
    <t>秋田県の平均気温（℃）</t>
    <phoneticPr fontId="3"/>
  </si>
  <si>
    <t>宮城県の平均気温（℃）</t>
    <phoneticPr fontId="3"/>
  </si>
  <si>
    <t>山形県の平均気温（℃）</t>
    <phoneticPr fontId="3"/>
  </si>
  <si>
    <t>削除フラグ</t>
    <phoneticPr fontId="3"/>
  </si>
  <si>
    <t>福島県の平均気温（℃）</t>
    <phoneticPr fontId="3"/>
  </si>
  <si>
    <t>茨城県の平均気温（℃）</t>
    <phoneticPr fontId="3"/>
  </si>
  <si>
    <t>栃木県の平均気温（℃）</t>
    <phoneticPr fontId="3"/>
  </si>
  <si>
    <t>群馬県の平均気温（℃）</t>
    <phoneticPr fontId="3"/>
  </si>
  <si>
    <t>埼玉県の平均気温（℃）</t>
    <phoneticPr fontId="3"/>
  </si>
  <si>
    <t>千葉県の平均気温（℃）</t>
    <phoneticPr fontId="3"/>
  </si>
  <si>
    <t>山梨県の平均気温（℃）</t>
    <phoneticPr fontId="3"/>
  </si>
  <si>
    <t>長野県の平均気温（℃）</t>
    <phoneticPr fontId="3"/>
  </si>
  <si>
    <t>東京都の平均気温（℃）</t>
    <phoneticPr fontId="3"/>
  </si>
  <si>
    <t>神奈川県の平均気温（℃）</t>
    <phoneticPr fontId="3"/>
  </si>
  <si>
    <t>新潟県の平均気温（℃）</t>
    <phoneticPr fontId="3"/>
  </si>
  <si>
    <t>富山県の平均気温（℃）</t>
    <phoneticPr fontId="3"/>
  </si>
  <si>
    <t>石川県の平均気温（℃）</t>
    <phoneticPr fontId="3"/>
  </si>
  <si>
    <t>福井県の平均気温（℃）</t>
    <phoneticPr fontId="3"/>
  </si>
  <si>
    <t>岐阜県の平均気温（℃）</t>
    <phoneticPr fontId="3"/>
  </si>
  <si>
    <t>静岡県の平均気温（℃）</t>
    <phoneticPr fontId="3"/>
  </si>
  <si>
    <t>愛知県の平均気温（℃）</t>
    <phoneticPr fontId="3"/>
  </si>
  <si>
    <t>三重県の平均気温（℃）</t>
    <phoneticPr fontId="3"/>
  </si>
  <si>
    <t>滋賀県の平均気温（℃）</t>
    <phoneticPr fontId="3"/>
  </si>
  <si>
    <t>奈良県の平均気温（℃）</t>
    <phoneticPr fontId="3"/>
  </si>
  <si>
    <t>京都府の平均気温（℃）</t>
    <phoneticPr fontId="3"/>
  </si>
  <si>
    <t>兵庫県の平均気温（℃）</t>
    <phoneticPr fontId="3"/>
  </si>
  <si>
    <t>大阪府の平均気温（℃）</t>
    <phoneticPr fontId="3"/>
  </si>
  <si>
    <t>和歌山県の平均気温（℃）</t>
    <phoneticPr fontId="3"/>
  </si>
  <si>
    <t>鳥取県の平均気温（℃）</t>
    <phoneticPr fontId="3"/>
  </si>
  <si>
    <t>島根県の平均気温（℃）</t>
    <phoneticPr fontId="3"/>
  </si>
  <si>
    <t>岡山県の平均気温（℃）</t>
    <phoneticPr fontId="3"/>
  </si>
  <si>
    <t>広島県の平均気温（℃）</t>
    <phoneticPr fontId="3"/>
  </si>
  <si>
    <t>山口県の平均気温（℃）</t>
    <phoneticPr fontId="3"/>
  </si>
  <si>
    <t>香川県の平均気温（℃）</t>
    <phoneticPr fontId="3"/>
  </si>
  <si>
    <t>愛媛県の平均気温（℃）</t>
    <phoneticPr fontId="3"/>
  </si>
  <si>
    <t>徳島県の平均気温（℃）</t>
    <phoneticPr fontId="3"/>
  </si>
  <si>
    <t>高知県の平均気温（℃）</t>
    <phoneticPr fontId="3"/>
  </si>
  <si>
    <t>福岡県の平均気温（℃）</t>
    <phoneticPr fontId="3"/>
  </si>
  <si>
    <t>佐賀県の平均気温（℃）</t>
    <phoneticPr fontId="3"/>
  </si>
  <si>
    <t>長崎県の平均気温（℃）</t>
    <phoneticPr fontId="3"/>
  </si>
  <si>
    <t>大分県の平均気温（℃）</t>
    <phoneticPr fontId="3"/>
  </si>
  <si>
    <t>熊本県の平均気温（℃）</t>
    <phoneticPr fontId="3"/>
  </si>
  <si>
    <t>宮崎県の平均気温（℃）</t>
    <phoneticPr fontId="3"/>
  </si>
  <si>
    <t>鹿児島県の平均気温（℃）</t>
    <phoneticPr fontId="3"/>
  </si>
  <si>
    <t>沖縄県の平均気温（℃）</t>
    <phoneticPr fontId="3"/>
  </si>
  <si>
    <t>SHIZUOKA</t>
    <phoneticPr fontId="3"/>
  </si>
  <si>
    <t>DELETE_FLAG</t>
    <phoneticPr fontId="3"/>
  </si>
  <si>
    <t>残差フラグ</t>
    <phoneticPr fontId="3"/>
  </si>
  <si>
    <t>RESIDUAL_FLG</t>
    <phoneticPr fontId="3"/>
  </si>
  <si>
    <t>契約電力</t>
    <phoneticPr fontId="3"/>
  </si>
  <si>
    <t>CONTRACTED_POWER</t>
    <phoneticPr fontId="3"/>
  </si>
  <si>
    <t>企業詳細_CNカルテ作成(可視化)画面
1: CNカルテ PDF
2: CNカルテ CSV
3: 欠損データ一覧 PDF
4: KPI一覧 PDF
企業詳細_CNカルテ作成(地銀)画面
5: CNカルテ PDF
6: 電力見える化レポート PDF</t>
    <phoneticPr fontId="3"/>
  </si>
  <si>
    <t>エネルギー使用量（省エネ法）</t>
    <phoneticPr fontId="3"/>
  </si>
  <si>
    <t>ENERGY_QUANTITY_FOR_LAW</t>
    <phoneticPr fontId="3"/>
  </si>
  <si>
    <t>エネルギー使用量（元データ）</t>
    <phoneticPr fontId="3"/>
  </si>
  <si>
    <t>ENERGY_QUANTITY</t>
    <phoneticPr fontId="3"/>
  </si>
  <si>
    <t>エネルギー使用量（レポート）</t>
    <phoneticPr fontId="3"/>
  </si>
  <si>
    <t>エネルギー使用量単位（レポート）</t>
    <phoneticPr fontId="3"/>
  </si>
  <si>
    <t>ENERGY_QUANTITY_FOR_REPORT</t>
    <phoneticPr fontId="3"/>
  </si>
  <si>
    <t>ENERGY_UNIT_FOR_REPORT</t>
    <phoneticPr fontId="3"/>
  </si>
  <si>
    <t>HOKKAIDO</t>
    <phoneticPr fontId="3"/>
  </si>
  <si>
    <t>AOMORI</t>
    <phoneticPr fontId="3"/>
  </si>
  <si>
    <t>IWATE</t>
    <phoneticPr fontId="3"/>
  </si>
  <si>
    <t>AKITA</t>
    <phoneticPr fontId="3"/>
  </si>
  <si>
    <t>MIYAGI</t>
    <phoneticPr fontId="3"/>
  </si>
  <si>
    <t>YAMAGATA</t>
    <phoneticPr fontId="3"/>
  </si>
  <si>
    <t>FUKUSHIMA</t>
    <phoneticPr fontId="3"/>
  </si>
  <si>
    <t>IBARAKI</t>
    <phoneticPr fontId="3"/>
  </si>
  <si>
    <t>TOCHIGI</t>
    <phoneticPr fontId="3"/>
  </si>
  <si>
    <t>GUNMA</t>
    <phoneticPr fontId="3"/>
  </si>
  <si>
    <t>SAITAMA</t>
    <phoneticPr fontId="3"/>
  </si>
  <si>
    <t>CHIBA</t>
    <phoneticPr fontId="3"/>
  </si>
  <si>
    <t>YAMANASHI</t>
    <phoneticPr fontId="3"/>
  </si>
  <si>
    <t>NAGANO</t>
    <phoneticPr fontId="3"/>
  </si>
  <si>
    <t>TOKYO</t>
    <phoneticPr fontId="3"/>
  </si>
  <si>
    <t>KANAGAWA</t>
    <phoneticPr fontId="3"/>
  </si>
  <si>
    <t>NIIGATA</t>
    <phoneticPr fontId="3"/>
  </si>
  <si>
    <t>TOYAMA</t>
    <phoneticPr fontId="3"/>
  </si>
  <si>
    <t>ISHIKAWA</t>
    <phoneticPr fontId="3"/>
  </si>
  <si>
    <t>FUKUI</t>
    <phoneticPr fontId="3"/>
  </si>
  <si>
    <t>GIFU</t>
    <phoneticPr fontId="3"/>
  </si>
  <si>
    <t>AICHI</t>
    <phoneticPr fontId="3"/>
  </si>
  <si>
    <t>MIE</t>
    <phoneticPr fontId="3"/>
  </si>
  <si>
    <t>SHIGA</t>
    <phoneticPr fontId="3"/>
  </si>
  <si>
    <t>NARA</t>
    <phoneticPr fontId="3"/>
  </si>
  <si>
    <t>KYOTO</t>
    <phoneticPr fontId="3"/>
  </si>
  <si>
    <t>HYOGO</t>
    <phoneticPr fontId="3"/>
  </si>
  <si>
    <t>OSAKA</t>
    <phoneticPr fontId="3"/>
  </si>
  <si>
    <t>WAKAYAMA</t>
    <phoneticPr fontId="3"/>
  </si>
  <si>
    <t>TOTTORI</t>
    <phoneticPr fontId="3"/>
  </si>
  <si>
    <t>SHIMANE</t>
    <phoneticPr fontId="3"/>
  </si>
  <si>
    <t>OKAYAMA</t>
    <phoneticPr fontId="3"/>
  </si>
  <si>
    <t>HIROSHIMA</t>
    <phoneticPr fontId="3"/>
  </si>
  <si>
    <t>YAMAGUCHI</t>
    <phoneticPr fontId="3"/>
  </si>
  <si>
    <t>KAGAWA</t>
    <phoneticPr fontId="3"/>
  </si>
  <si>
    <t>EHIME</t>
    <phoneticPr fontId="3"/>
  </si>
  <si>
    <t>TOKUSHIMA</t>
    <phoneticPr fontId="3"/>
  </si>
  <si>
    <t>KOCHI</t>
    <phoneticPr fontId="3"/>
  </si>
  <si>
    <t>FUKUOKA</t>
    <phoneticPr fontId="3"/>
  </si>
  <si>
    <t>SAGA</t>
    <phoneticPr fontId="3"/>
  </si>
  <si>
    <t>NAGASAKI</t>
    <phoneticPr fontId="3"/>
  </si>
  <si>
    <t>OITA</t>
    <phoneticPr fontId="3"/>
  </si>
  <si>
    <t>KUMAMOTO</t>
    <phoneticPr fontId="3"/>
  </si>
  <si>
    <t>MIYAZAKI</t>
    <phoneticPr fontId="3"/>
  </si>
  <si>
    <t>KAGOSHIMA</t>
    <phoneticPr fontId="3"/>
  </si>
  <si>
    <t>OKINAWA</t>
    <phoneticPr fontId="3"/>
  </si>
  <si>
    <t>本社住所(市区町村)</t>
    <phoneticPr fontId="3"/>
  </si>
  <si>
    <t>COMPETITOR_INDUSTRY_CO2_AVG</t>
    <phoneticPr fontId="3"/>
  </si>
  <si>
    <t>ENERGY_SAVING_DENOMINATOR</t>
    <phoneticPr fontId="3"/>
  </si>
  <si>
    <t>他社比較業種_CO2排出源単位平均値</t>
    <phoneticPr fontId="3"/>
  </si>
  <si>
    <t>省エネ率分母</t>
    <phoneticPr fontId="3"/>
  </si>
  <si>
    <t>延床面積別フラグ</t>
    <phoneticPr fontId="3"/>
  </si>
  <si>
    <t>対象延床（以上）</t>
    <phoneticPr fontId="3"/>
  </si>
  <si>
    <t>対象延床（未満）</t>
    <phoneticPr fontId="3"/>
  </si>
  <si>
    <t>HEAT_CONVERTED_ENERGY_USAGE_ZEB</t>
    <phoneticPr fontId="3"/>
  </si>
  <si>
    <t>熱量換算エネルギー使用量(ZEB)</t>
    <phoneticPr fontId="3"/>
  </si>
  <si>
    <t>CO2調整後排出量(ZEB)</t>
    <phoneticPr fontId="3"/>
  </si>
  <si>
    <t>CO2_ADJUSTED_EMISSIONS_ZEB</t>
    <phoneticPr fontId="3"/>
  </si>
  <si>
    <t>本社気温</t>
    <phoneticPr fontId="3"/>
  </si>
  <si>
    <t>拠点気温</t>
    <phoneticPr fontId="3"/>
  </si>
  <si>
    <t>TEMPERATURE_CORP</t>
    <phoneticPr fontId="3"/>
  </si>
  <si>
    <t>TEMPERATURE_BUILDING</t>
    <phoneticPr fontId="3"/>
  </si>
  <si>
    <t>CO2調整後平均排出量</t>
    <phoneticPr fontId="3"/>
  </si>
  <si>
    <t>CO2_ADJUSTED_EMISSIONS_AVG</t>
    <phoneticPr fontId="3"/>
  </si>
  <si>
    <t>ステータス</t>
    <phoneticPr fontId="3"/>
  </si>
  <si>
    <t>USER_STATUS</t>
    <phoneticPr fontId="3"/>
  </si>
  <si>
    <t>0:利用可能,1:登録処理中,2:申請受付済み</t>
    <phoneticPr fontId="3"/>
  </si>
  <si>
    <t>DATE</t>
    <phoneticPr fontId="3"/>
  </si>
  <si>
    <t>日本標準産業分類（細分類）</t>
    <phoneticPr fontId="3"/>
  </si>
  <si>
    <t>日本標準産業分類（細分類）名称</t>
    <phoneticPr fontId="3"/>
  </si>
  <si>
    <t>省エネ法ベンチマーク対象業種コード</t>
    <phoneticPr fontId="3"/>
  </si>
  <si>
    <t>省エネ法ベンチマーク対象業種</t>
    <phoneticPr fontId="3"/>
  </si>
  <si>
    <t>TOTAL_FLOOR_AREA_FLAG</t>
    <phoneticPr fontId="3"/>
  </si>
  <si>
    <t>TARGET_TOTAL_FLOOR_AREA_MIN</t>
    <phoneticPr fontId="3"/>
  </si>
  <si>
    <t>TARGET_TOTAL_FLOOR_AREA_MAX</t>
    <phoneticPr fontId="3"/>
  </si>
  <si>
    <t>○</t>
    <phoneticPr fontId="3"/>
  </si>
  <si>
    <t>拠点所在地（都道府県）</t>
    <phoneticPr fontId="3"/>
  </si>
  <si>
    <t>拠点所在地（市区町村）</t>
    <phoneticPr fontId="3"/>
  </si>
  <si>
    <t>拠点ID＝法人番号＋拠点識別番号</t>
    <phoneticPr fontId="3"/>
  </si>
  <si>
    <t>拠点の同意有無フラグ</t>
    <phoneticPr fontId="3"/>
  </si>
  <si>
    <r>
      <t>原単位分母</t>
    </r>
    <r>
      <rPr>
        <sz val="11"/>
        <color rgb="FFFF0000"/>
        <rFont val="Meiryo UI"/>
        <family val="3"/>
        <charset val="128"/>
      </rPr>
      <t>（単位）</t>
    </r>
    <rPh sb="0" eb="3">
      <t>ゲンタンイ</t>
    </rPh>
    <rPh sb="3" eb="5">
      <t>ブンボ</t>
    </rPh>
    <phoneticPr fontId="1"/>
  </si>
  <si>
    <t>原単位分母区分</t>
    <phoneticPr fontId="1"/>
  </si>
  <si>
    <t>BENCHMARK_DENOM_KBN</t>
    <phoneticPr fontId="3"/>
  </si>
  <si>
    <t>デフォルト値は「FALSE」に設定</t>
    <phoneticPr fontId="3"/>
  </si>
  <si>
    <t>支店ID</t>
    <rPh sb="0" eb="2">
      <t>シテン</t>
    </rPh>
    <phoneticPr fontId="3"/>
  </si>
  <si>
    <t>利用開始日</t>
    <rPh sb="0" eb="5">
      <t>リヨウカイシビ</t>
    </rPh>
    <phoneticPr fontId="3"/>
  </si>
  <si>
    <t>利用終了日</t>
    <rPh sb="0" eb="2">
      <t>リヨウ</t>
    </rPh>
    <rPh sb="2" eb="5">
      <t>シュウリョウビ</t>
    </rPh>
    <phoneticPr fontId="3"/>
  </si>
  <si>
    <t>LAST_LOGIN_DATETIME</t>
    <phoneticPr fontId="3"/>
  </si>
  <si>
    <t>最終ログイン日時</t>
    <rPh sb="0" eb="2">
      <t>サイシュウ</t>
    </rPh>
    <rPh sb="6" eb="7">
      <t>ヒ</t>
    </rPh>
    <rPh sb="7" eb="8">
      <t>ジ</t>
    </rPh>
    <phoneticPr fontId="3"/>
  </si>
  <si>
    <t>都道府県情報マスタ</t>
    <rPh sb="0" eb="4">
      <t>トドウフケン</t>
    </rPh>
    <rPh sb="4" eb="6">
      <t>ジョウホウ</t>
    </rPh>
    <phoneticPr fontId="12"/>
  </si>
  <si>
    <t>PREFECTURE_MST</t>
    <phoneticPr fontId="12"/>
  </si>
  <si>
    <t>都道府県コード</t>
    <rPh sb="0" eb="4">
      <t>トドウフケン</t>
    </rPh>
    <phoneticPr fontId="3"/>
  </si>
  <si>
    <t>都道府県名</t>
    <rPh sb="4" eb="5">
      <t>メイ</t>
    </rPh>
    <phoneticPr fontId="3"/>
  </si>
  <si>
    <t>PREF_CD</t>
    <phoneticPr fontId="3"/>
  </si>
  <si>
    <t>PREF_NM</t>
    <phoneticPr fontId="3"/>
  </si>
  <si>
    <t>都道府県情報マスタ</t>
    <rPh sb="0" eb="4">
      <t>トドウフケン</t>
    </rPh>
    <rPh sb="4" eb="6">
      <t>ジョウホウ</t>
    </rPh>
    <phoneticPr fontId="3"/>
  </si>
  <si>
    <t>都道府県情報</t>
    <phoneticPr fontId="3"/>
  </si>
  <si>
    <t xml:space="preserve">CREATION_ID </t>
    <phoneticPr fontId="3"/>
  </si>
  <si>
    <t>REPORT_CLASSIFY</t>
    <phoneticPr fontId="3"/>
  </si>
  <si>
    <t>PNG_BYTES</t>
    <phoneticPr fontId="3"/>
  </si>
  <si>
    <t>識別子ID</t>
  </si>
  <si>
    <t>拠点ID（FK）</t>
  </si>
  <si>
    <t>法人番号（FK）</t>
  </si>
  <si>
    <t>グループ1</t>
  </si>
  <si>
    <t>グループ2</t>
  </si>
  <si>
    <t>グループ3</t>
  </si>
  <si>
    <t>グループ4</t>
  </si>
  <si>
    <t>グループ5</t>
  </si>
  <si>
    <t>選択期間（開始）</t>
  </si>
  <si>
    <t>フォーマットタイプ</t>
  </si>
  <si>
    <t>拠点選択タイプ</t>
  </si>
  <si>
    <t>レポート作成年月日</t>
  </si>
  <si>
    <t>レポート作成者</t>
  </si>
  <si>
    <t>レポート図バイナリ</t>
  </si>
  <si>
    <t>BYTEA</t>
    <phoneticPr fontId="3"/>
  </si>
  <si>
    <t>変換前供給事業者名</t>
  </si>
  <si>
    <t>供給事業者登録番号</t>
    <rPh sb="0" eb="2">
      <t>キョウキュウ</t>
    </rPh>
    <rPh sb="2" eb="5">
      <t>ジギョウシャ</t>
    </rPh>
    <rPh sb="5" eb="7">
      <t>トウロク</t>
    </rPh>
    <rPh sb="7" eb="9">
      <t>バンゴウ</t>
    </rPh>
    <phoneticPr fontId="3"/>
  </si>
  <si>
    <t>延床面積</t>
    <rPh sb="0" eb="4">
      <t>ノベユカメンセキ</t>
    </rPh>
    <phoneticPr fontId="3"/>
  </si>
  <si>
    <t>BENCHMARK_DENOM</t>
    <phoneticPr fontId="3"/>
  </si>
  <si>
    <t>BENCHMARK_INDICATOR_INDUSTRY_KBN</t>
    <phoneticPr fontId="3"/>
  </si>
  <si>
    <t>BENCHMARK_DENOM_KBN_1</t>
  </si>
  <si>
    <t>BENCHMARK_DENOM_1</t>
  </si>
  <si>
    <t>BENCHMARK_DENOM_UNIT_1</t>
  </si>
  <si>
    <t>BENCHMARK_VAL_1</t>
  </si>
  <si>
    <t>BENCHMARK_DENOM_KBN_2</t>
    <phoneticPr fontId="3"/>
  </si>
  <si>
    <t>BENCHMARK_DENOM_2</t>
    <phoneticPr fontId="3"/>
  </si>
  <si>
    <t>BENCHMARK_DENOM_UNIT_2</t>
    <phoneticPr fontId="3"/>
  </si>
  <si>
    <t>BENCHMARK_VAL_2</t>
    <phoneticPr fontId="3"/>
  </si>
  <si>
    <t>BENCHMARK_DENOM_KBN_3</t>
    <phoneticPr fontId="3"/>
  </si>
  <si>
    <t>BENCHMARK_DENOM_3</t>
    <phoneticPr fontId="3"/>
  </si>
  <si>
    <t>BENCHMARK_DENOM_UNIT_3</t>
    <phoneticPr fontId="3"/>
  </si>
  <si>
    <t>BENCHMARK_VAL_3</t>
    <phoneticPr fontId="3"/>
  </si>
  <si>
    <t>BENCHMARK_DENOM_KBN_4</t>
    <phoneticPr fontId="3"/>
  </si>
  <si>
    <t>BENCHMARK_DENOM_4</t>
    <phoneticPr fontId="3"/>
  </si>
  <si>
    <t>BENCHMARK_DENOM_UNIT_4</t>
    <phoneticPr fontId="3"/>
  </si>
  <si>
    <t>BENCHMARK_VAL_4</t>
    <phoneticPr fontId="3"/>
  </si>
  <si>
    <t>BENCHMARK_DENOM_KBN_5</t>
    <phoneticPr fontId="3"/>
  </si>
  <si>
    <t>BENCHMARK_DENOM_5</t>
    <phoneticPr fontId="3"/>
  </si>
  <si>
    <t>BENCHMARK_DENOM_UNIT_5</t>
    <phoneticPr fontId="3"/>
  </si>
  <si>
    <t>BENCHMARK_VAL_5</t>
    <phoneticPr fontId="3"/>
  </si>
  <si>
    <t>BENCHMARK_DENOM_KBN_6</t>
    <phoneticPr fontId="3"/>
  </si>
  <si>
    <t>BENCHMARK_DENOM_6</t>
    <phoneticPr fontId="3"/>
  </si>
  <si>
    <t>BENCHMARK_DENOM_UNIT_6</t>
    <phoneticPr fontId="3"/>
  </si>
  <si>
    <t>BENCHMARK_VAL_6</t>
    <phoneticPr fontId="3"/>
  </si>
  <si>
    <t>BENCHMARK_DENOM_KBN_7</t>
    <phoneticPr fontId="3"/>
  </si>
  <si>
    <t>BENCHMARK_DENOM_7</t>
    <phoneticPr fontId="3"/>
  </si>
  <si>
    <t>BENCHMARK_DENOM_UNIT_7</t>
    <phoneticPr fontId="3"/>
  </si>
  <si>
    <t>BENCHMARK_VAL_7</t>
    <phoneticPr fontId="3"/>
  </si>
  <si>
    <t>BENCHMARK_DENOM_KBN_8</t>
    <phoneticPr fontId="3"/>
  </si>
  <si>
    <t>BENCHMARK_DENOM_8</t>
    <phoneticPr fontId="3"/>
  </si>
  <si>
    <t>BENCHMARK_DENOM_UNIT_8</t>
    <phoneticPr fontId="3"/>
  </si>
  <si>
    <t>BENCHMARK_VAL_8</t>
    <phoneticPr fontId="3"/>
  </si>
  <si>
    <t>BENCHMARK_DENOM_KBN_9</t>
    <phoneticPr fontId="3"/>
  </si>
  <si>
    <t>BENCHMARK_DENOM_9</t>
    <phoneticPr fontId="3"/>
  </si>
  <si>
    <t>BENCHMARK_DENOM_UNIT_9</t>
    <phoneticPr fontId="3"/>
  </si>
  <si>
    <t>BENCHMARK_VAL_9</t>
    <phoneticPr fontId="3"/>
  </si>
  <si>
    <t>BENCHMARK_DENOM_KBN_10</t>
    <phoneticPr fontId="3"/>
  </si>
  <si>
    <t>BENCHMARK_DENOM_10</t>
    <phoneticPr fontId="3"/>
  </si>
  <si>
    <t>BENCHMARK_DENOM_UNIT_10</t>
    <phoneticPr fontId="3"/>
  </si>
  <si>
    <t>BENCHMARK_VAL_10</t>
    <phoneticPr fontId="3"/>
  </si>
  <si>
    <t>ENERGY_BENCHMARK_TARGET_INDUSTRY_CODE</t>
    <phoneticPr fontId="3"/>
  </si>
  <si>
    <t>省エネ法ベンチ指標分母区分１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</si>
  <si>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省エネ法ベンチ指標分母１</t>
  </si>
  <si>
    <t>省エネ法ベンチ指標分母単位１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</si>
  <si>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省エネ法ベンチ指標分母数値１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</si>
  <si>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省エネ法ベンチ指標分母区分２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</si>
  <si>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省エネ法ベンチ指標分母２</t>
  </si>
  <si>
    <t>省エネ法ベンチ指標分母単位２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</si>
  <si>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省エネ法ベンチ指標分母数値２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</si>
  <si>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省エネ法ベンチ指標分母区分３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</si>
  <si>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省エネ法ベンチ指標分母３</t>
  </si>
  <si>
    <t>省エネ法ベンチ指標分母単位３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</si>
  <si>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省エネ法ベンチ指標分母数値３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</si>
  <si>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省エネ法ベンチ指標分母区分４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</si>
  <si>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省エネ法ベンチ指標分母４</t>
  </si>
  <si>
    <t>省エネ法ベンチ指標分母単位４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</si>
  <si>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省エネ法ベンチ指標分母数値４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</si>
  <si>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省エネ法ベンチ指標分母区分５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</si>
  <si>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省エネ法ベンチ指標分母５</t>
  </si>
  <si>
    <t>省エネ法ベンチ指標分母単位５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</si>
  <si>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省エネ法ベンチ指標分母数値５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</si>
  <si>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省エネ法ベンチ指標分母区分６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</si>
  <si>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省エネ法ベンチ指標分母６</t>
  </si>
  <si>
    <t>省エネ法ベンチ指標分母単位６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</si>
  <si>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省エネ法ベンチ指標分母数値６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</si>
  <si>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省エネ法ベンチ指標分母区分７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</si>
  <si>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省エネ法ベンチ指標分母７</t>
  </si>
  <si>
    <t>省エネ法ベンチ指標分母単位７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</si>
  <si>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省エネ法ベンチ指標分母数値７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</si>
  <si>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省エネ法ベンチ指標分母区分８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</si>
  <si>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省エネ法ベンチ指標分母８</t>
  </si>
  <si>
    <t>省エネ法ベンチ指標分母単位８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</si>
  <si>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省エネ法ベンチ指標分母数値８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</si>
  <si>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省エネ法ベンチ指標分母区分９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</si>
  <si>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省エネ法ベンチ指標分母９</t>
  </si>
  <si>
    <t>省エネ法ベンチ指標分母単位９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</si>
  <si>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省エネ法ベンチ指標分母数値９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</si>
  <si>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省エネ法ベンチ指標分母区分１０</t>
    <rPh sb="0" eb="1">
      <t>ショウ</t>
    </rPh>
    <rPh sb="3" eb="4">
      <t>ホウ</t>
    </rPh>
    <rPh sb="9" eb="11">
      <t>ブンボ</t>
    </rPh>
    <rPh sb="11" eb="13">
      <t>クブン</t>
    </rPh>
    <phoneticPr fontId="3"/>
  </si>
  <si>
    <t>省エネ法ベンチ指標分母１０</t>
  </si>
  <si>
    <t>省エネ法ベンチ指標分母単位１０</t>
    <rPh sb="0" eb="1">
      <t>ショウ</t>
    </rPh>
    <rPh sb="3" eb="4">
      <t>ホウ</t>
    </rPh>
    <rPh sb="9" eb="11">
      <t>ブンボ</t>
    </rPh>
    <rPh sb="11" eb="13">
      <t>タンイ</t>
    </rPh>
    <phoneticPr fontId="3"/>
  </si>
  <si>
    <t>省エネ法ベンチ指標分母数値１０</t>
    <rPh sb="0" eb="1">
      <t>ショウ</t>
    </rPh>
    <rPh sb="3" eb="4">
      <t>ホウ</t>
    </rPh>
    <rPh sb="9" eb="11">
      <t>ブンボ</t>
    </rPh>
    <rPh sb="11" eb="13">
      <t>スウチ</t>
    </rPh>
    <phoneticPr fontId="3"/>
  </si>
  <si>
    <t>BENCHMARK_INDICATOR_INDUSTRY</t>
    <phoneticPr fontId="3"/>
  </si>
  <si>
    <t>他社比較業種_CO2排出源単位平均値</t>
  </si>
  <si>
    <t>COMPETITOR_INDUSTRY_CO2_AVG</t>
  </si>
  <si>
    <t>プルダウンコード</t>
  </si>
  <si>
    <t>プルダウン項目</t>
  </si>
  <si>
    <t>PULLDOWN_CODE</t>
  </si>
  <si>
    <t>PULLDOWN_ITEM_NAME</t>
  </si>
  <si>
    <t>省エネ法ベンチマーク指標分母業種区分</t>
    <phoneticPr fontId="3"/>
  </si>
  <si>
    <t>省エネ法ベンチマーク指標分母業種</t>
    <phoneticPr fontId="3"/>
  </si>
  <si>
    <t>デフォルト値は「'0'」に設定</t>
    <phoneticPr fontId="3"/>
  </si>
  <si>
    <t>CNランキングスナップショット</t>
    <phoneticPr fontId="12"/>
  </si>
  <si>
    <t>T_CN_RANKING_SNAPSHOT</t>
    <phoneticPr fontId="12"/>
  </si>
  <si>
    <t>識別子</t>
  </si>
  <si>
    <t>法人番号</t>
  </si>
  <si>
    <t>エネルギーコード</t>
  </si>
  <si>
    <t>ランキング名</t>
  </si>
  <si>
    <t>ランキング</t>
  </si>
  <si>
    <t>CREATION_ID</t>
  </si>
  <si>
    <t>CREATION_ID</t>
    <phoneticPr fontId="3"/>
  </si>
  <si>
    <t>ENERGY_RANKING_NAME</t>
  </si>
  <si>
    <t>ENERGY_RANKING</t>
  </si>
  <si>
    <t>デフォルト値は「now()」に設定</t>
    <phoneticPr fontId="3"/>
  </si>
  <si>
    <t>レポート作成要求（出力条件・KPI・積み上げ内訳）</t>
    <phoneticPr fontId="12"/>
  </si>
  <si>
    <t>T_CN_REPORT_SNAPSHOT</t>
    <phoneticPr fontId="12"/>
  </si>
  <si>
    <t>対象年月</t>
  </si>
  <si>
    <t>月度フラグ</t>
  </si>
  <si>
    <t>年度フラグ</t>
  </si>
  <si>
    <t>地銀/可視化</t>
  </si>
  <si>
    <t>期間選択（開始）</t>
  </si>
  <si>
    <t>期間選択（終了）</t>
  </si>
  <si>
    <t>作成レポート選択</t>
  </si>
  <si>
    <t>データ欠損一覧（pdf）</t>
  </si>
  <si>
    <t>レポートバックデータ（csv）</t>
  </si>
  <si>
    <t>KPI一覧（csv）</t>
  </si>
  <si>
    <t>グループ条件1</t>
  </si>
  <si>
    <t>グループ条件2</t>
  </si>
  <si>
    <t>再エネ調達量_今年度</t>
  </si>
  <si>
    <t>エネルギー消費量総量_今年度</t>
  </si>
  <si>
    <t>再エネ調達量_前年度</t>
  </si>
  <si>
    <t>エネルギー消費量総量_前年度</t>
  </si>
  <si>
    <t>省エネ率実績割合(%)</t>
  </si>
  <si>
    <t>電化率実績割合(%)</t>
  </si>
  <si>
    <t>創エネ率実績割合(%)</t>
  </si>
  <si>
    <t>CN外部調達比率(%)</t>
  </si>
  <si>
    <t>合計（ZEB/内訳合計）</t>
  </si>
  <si>
    <t>再エネ発電導入</t>
  </si>
  <si>
    <t>排出係数の改善</t>
  </si>
  <si>
    <t>MONTH_FLG</t>
  </si>
  <si>
    <t>YEAR_FLG</t>
  </si>
  <si>
    <t>IS_FOR_BNK</t>
  </si>
  <si>
    <t>REPORT_SELECTION_PERIOD_FROM</t>
  </si>
  <si>
    <t>REPORT_SELECTION_PERIOD_TO</t>
  </si>
  <si>
    <t>FORMAT_TYPE</t>
  </si>
  <si>
    <t>NEED_DATA_INSUFFICIENCY_LIST</t>
  </si>
  <si>
    <t>NEED_REPORT_BACKDATA</t>
  </si>
  <si>
    <t>NEED_KPI_LIST</t>
  </si>
  <si>
    <t>GROUP_CONDITION_1</t>
  </si>
  <si>
    <t>GROUP_CONDITION_2</t>
  </si>
  <si>
    <t>RENEWABLE_ENERGY_PROCUREMENT_CURRENT</t>
  </si>
  <si>
    <t>TOTAL_ENERGY_USE_CURRENT</t>
  </si>
  <si>
    <t>RENEWABLE_ENERGY_PROCUREMENT_LAST</t>
  </si>
  <si>
    <t>TOTAL_ENERGY_USE_LAST</t>
  </si>
  <si>
    <t>KPI_ENERGY_SAVING_RATE</t>
  </si>
  <si>
    <t>KPI_ELECTRIFICATION_RATE</t>
  </si>
  <si>
    <t>KPI_ENERGY_CREATION_RATE</t>
  </si>
  <si>
    <t>KPI_RENEWABLE_NETWORK_RATE</t>
  </si>
  <si>
    <t>CN_ZEB_TOTAL_TCO2_RESULT</t>
  </si>
  <si>
    <t>CN_ZEB_CREDIT_CERTIFICATE</t>
  </si>
  <si>
    <t>CN_ZEB_RENEWABLE_ELECTRIC_POWER</t>
  </si>
  <si>
    <t>CN_ZEB_EMISSION_FACTOR_IMPROVEMENT</t>
  </si>
  <si>
    <t>デフォルト値は「0」に設定</t>
    <phoneticPr fontId="3"/>
  </si>
  <si>
    <t>デフォルト値は「true」に設定</t>
    <phoneticPr fontId="3"/>
  </si>
  <si>
    <t>CNランキングスナップショット</t>
    <phoneticPr fontId="3"/>
  </si>
  <si>
    <t>レポート作成要求（出力条件・KPI・積み上げ内訳）</t>
    <rPh sb="4" eb="6">
      <t>サクセイ</t>
    </rPh>
    <rPh sb="6" eb="8">
      <t>ヨウキュウ</t>
    </rPh>
    <rPh sb="9" eb="11">
      <t>シュツリョク</t>
    </rPh>
    <rPh sb="11" eb="13">
      <t>ジョウケン</t>
    </rPh>
    <rPh sb="18" eb="19">
      <t>ツ</t>
    </rPh>
    <rPh sb="20" eb="21">
      <t>ア</t>
    </rPh>
    <rPh sb="22" eb="24">
      <t>ウチワケ</t>
    </rPh>
    <phoneticPr fontId="3"/>
  </si>
  <si>
    <t>ユーザー登録数上限</t>
    <phoneticPr fontId="3"/>
  </si>
  <si>
    <t>MAX_USER_REG</t>
    <phoneticPr fontId="3"/>
  </si>
  <si>
    <t>-</t>
    <phoneticPr fontId="3"/>
  </si>
  <si>
    <t>メールアドレス</t>
    <phoneticPr fontId="3"/>
  </si>
  <si>
    <t>EMAIL_ADDRESS</t>
    <phoneticPr fontId="3"/>
  </si>
  <si>
    <t>0:管理者,1:一般ユーザー,9:親組織管理者</t>
    <rPh sb="2" eb="5">
      <t>カンリシャ</t>
    </rPh>
    <rPh sb="8" eb="10">
      <t>イッパン</t>
    </rPh>
    <rPh sb="17" eb="20">
      <t>オヤソシキ</t>
    </rPh>
    <rPh sb="20" eb="23">
      <t>カンリシャ</t>
    </rPh>
    <phoneticPr fontId="3"/>
  </si>
  <si>
    <t>セッション情報</t>
    <rPh sb="5" eb="7">
      <t>ジョウホウ</t>
    </rPh>
    <phoneticPr fontId="3"/>
  </si>
  <si>
    <t>セッションID</t>
    <phoneticPr fontId="3"/>
  </si>
  <si>
    <t>SESSION_ID</t>
    <phoneticPr fontId="3"/>
  </si>
  <si>
    <t>デフォルト値は「UUIDv4」</t>
    <rPh sb="5" eb="6">
      <t>チ</t>
    </rPh>
    <phoneticPr fontId="3"/>
  </si>
  <si>
    <t>USER_ID</t>
    <phoneticPr fontId="3"/>
  </si>
  <si>
    <t>アクティブフラグ</t>
    <phoneticPr fontId="3"/>
  </si>
  <si>
    <t>IS_ACTIVE</t>
    <phoneticPr fontId="3"/>
  </si>
  <si>
    <t>デフォルト値は「TRUE」に設定</t>
    <phoneticPr fontId="3"/>
  </si>
  <si>
    <t>デフォルト値は「NOW」を設定</t>
    <rPh sb="13" eb="15">
      <t>セッテイ</t>
    </rPh>
    <phoneticPr fontId="3"/>
  </si>
  <si>
    <t>※IS_ACTIVE＝セッションが有効かどうか</t>
    <rPh sb="17" eb="19">
      <t>ユウコウ</t>
    </rPh>
    <phoneticPr fontId="3"/>
  </si>
  <si>
    <t>最終ログイン情報</t>
    <rPh sb="0" eb="2">
      <t>サイシュウ</t>
    </rPh>
    <rPh sb="6" eb="8">
      <t>ジョウホウ</t>
    </rPh>
    <phoneticPr fontId="3"/>
  </si>
  <si>
    <t>T_LAST_LOGIN_INFO</t>
    <phoneticPr fontId="12"/>
  </si>
  <si>
    <t>※m_userの外部テーブル</t>
    <rPh sb="8" eb="10">
      <t>ガイブ</t>
    </rPh>
    <phoneticPr fontId="3"/>
  </si>
  <si>
    <t>※API通信時セッションTBをリストで取得しなくていいように定義する</t>
    <rPh sb="4" eb="6">
      <t>ツウシン</t>
    </rPh>
    <rPh sb="6" eb="7">
      <t>ジ</t>
    </rPh>
    <rPh sb="19" eb="21">
      <t>シュトク</t>
    </rPh>
    <rPh sb="30" eb="32">
      <t>テイギ</t>
    </rPh>
    <phoneticPr fontId="3"/>
  </si>
  <si>
    <t>最終ログイン情報</t>
  </si>
  <si>
    <t>セッション情報</t>
  </si>
  <si>
    <t>最終ログイン日時を管理する情報</t>
    <rPh sb="6" eb="8">
      <t>ニチジ</t>
    </rPh>
    <rPh sb="9" eb="11">
      <t>カンリ</t>
    </rPh>
    <phoneticPr fontId="3"/>
  </si>
  <si>
    <t>ログイン時のセッションID情報管理する</t>
    <rPh sb="4" eb="5">
      <t>ジ</t>
    </rPh>
    <rPh sb="15" eb="17">
      <t>カンリ</t>
    </rPh>
    <phoneticPr fontId="3"/>
  </si>
  <si>
    <t>トラン</t>
    <phoneticPr fontId="3"/>
  </si>
  <si>
    <t>ファイル更新日時</t>
    <phoneticPr fontId="3"/>
  </si>
  <si>
    <t>FILE_UPDATE_DATE</t>
    <phoneticPr fontId="3"/>
  </si>
  <si>
    <t>T_SESSION_INFO</t>
    <phoneticPr fontId="12"/>
  </si>
  <si>
    <t>グループ1id</t>
    <phoneticPr fontId="3"/>
  </si>
  <si>
    <t>GROUP1_ID</t>
    <phoneticPr fontId="3"/>
  </si>
  <si>
    <t>バッチid</t>
    <phoneticPr fontId="3"/>
  </si>
  <si>
    <t>BATCH_ID</t>
    <phoneticPr fontId="3"/>
  </si>
  <si>
    <t>GROUP2_ID</t>
    <phoneticPr fontId="3"/>
  </si>
  <si>
    <t>グループ2id</t>
    <phoneticPr fontId="3"/>
  </si>
  <si>
    <t>オプション1id</t>
    <phoneticPr fontId="3"/>
  </si>
  <si>
    <t>オプション2id</t>
    <phoneticPr fontId="3"/>
  </si>
  <si>
    <t>OPTION1_ID</t>
    <phoneticPr fontId="3"/>
  </si>
  <si>
    <t>OPTION2_ID</t>
    <phoneticPr fontId="3"/>
  </si>
  <si>
    <t>レポート作成対象グループ1 ID</t>
    <rPh sb="4" eb="6">
      <t>サクセイ</t>
    </rPh>
    <rPh sb="6" eb="8">
      <t>タイショウ</t>
    </rPh>
    <phoneticPr fontId="3"/>
  </si>
  <si>
    <t>レポート作成バッチID</t>
    <rPh sb="4" eb="6">
      <t>サクセイ</t>
    </rPh>
    <phoneticPr fontId="3"/>
  </si>
  <si>
    <t>レポート作成対象オプション1 ID</t>
    <rPh sb="4" eb="6">
      <t>サクセイ</t>
    </rPh>
    <rPh sb="6" eb="8">
      <t>タイショウ</t>
    </rPh>
    <phoneticPr fontId="3"/>
  </si>
  <si>
    <t>レポート作成対象オプション2 ID</t>
    <rPh sb="4" eb="6">
      <t>サクセイ</t>
    </rPh>
    <rPh sb="6" eb="8">
      <t>タイショウ</t>
    </rPh>
    <phoneticPr fontId="3"/>
  </si>
  <si>
    <t>レポート作成対象グループ2 ID</t>
    <rPh sb="4" eb="6">
      <t>サクセイ</t>
    </rPh>
    <rPh sb="6" eb="8">
      <t>タイショウ</t>
    </rPh>
    <phoneticPr fontId="3"/>
  </si>
  <si>
    <t>識別子</t>
    <phoneticPr fontId="3"/>
  </si>
  <si>
    <t>組織ID</t>
    <phoneticPr fontId="3"/>
  </si>
  <si>
    <t>お客さま名</t>
    <rPh sb="1" eb="2">
      <t>キャク</t>
    </rPh>
    <rPh sb="4" eb="5">
      <t>メイ</t>
    </rPh>
    <phoneticPr fontId="5"/>
  </si>
  <si>
    <t>EPお客さま番号</t>
    <rPh sb="3" eb="4">
      <t>キャク</t>
    </rPh>
    <rPh sb="6" eb="8">
      <t>バンゴウ</t>
    </rPh>
    <phoneticPr fontId="5"/>
  </si>
  <si>
    <t>取得年月日</t>
    <phoneticPr fontId="3"/>
  </si>
  <si>
    <t>取得_時刻</t>
    <rPh sb="0" eb="2">
      <t>シュトク</t>
    </rPh>
    <rPh sb="3" eb="5">
      <t>ジコク</t>
    </rPh>
    <phoneticPr fontId="3"/>
  </si>
  <si>
    <t>作成者</t>
    <phoneticPr fontId="3"/>
  </si>
  <si>
    <t>作成日時</t>
    <phoneticPr fontId="3"/>
  </si>
  <si>
    <t>更新者</t>
    <phoneticPr fontId="3"/>
  </si>
  <si>
    <t>EP_CUSTOMER_NUMBER</t>
    <phoneticPr fontId="3"/>
  </si>
  <si>
    <t>SUPPLY_POINT_NUMBER</t>
    <phoneticPr fontId="3"/>
  </si>
  <si>
    <t>ACQUISITION_DATE</t>
    <phoneticPr fontId="3"/>
  </si>
  <si>
    <t>ACQUISITION_TIME</t>
    <phoneticPr fontId="3"/>
  </si>
  <si>
    <t>REPORT_MAX_DAY</t>
    <phoneticPr fontId="3"/>
  </si>
  <si>
    <t>REPORT_MAX_WEEK</t>
    <phoneticPr fontId="3"/>
  </si>
  <si>
    <t>REPORT_MAX_FREQUENCY</t>
    <phoneticPr fontId="3"/>
  </si>
  <si>
    <t>REPORT_TARGET_MONTH</t>
    <phoneticPr fontId="3"/>
  </si>
  <si>
    <t>COMPANY_ID</t>
    <phoneticPr fontId="3"/>
  </si>
  <si>
    <t>BUILDING_ADDRESS</t>
    <phoneticPr fontId="3"/>
  </si>
  <si>
    <t>REPORT_MAX_TARGET_MONTH</t>
    <phoneticPr fontId="3"/>
  </si>
  <si>
    <t>電力見える化レポートフラグ付けスナップショット</t>
    <phoneticPr fontId="12"/>
  </si>
  <si>
    <t>T_ELECTRICITY_VIS_FLG_SNAPSHOT</t>
    <phoneticPr fontId="12"/>
  </si>
  <si>
    <t>電力見える化レポートフラグ付けスナップショット</t>
    <phoneticPr fontId="3"/>
  </si>
  <si>
    <t>電力最大日フラグ</t>
    <rPh sb="0" eb="2">
      <t>デンリョク</t>
    </rPh>
    <rPh sb="2" eb="4">
      <t>サイダイ</t>
    </rPh>
    <rPh sb="4" eb="5">
      <t>ビ</t>
    </rPh>
    <phoneticPr fontId="3"/>
  </si>
  <si>
    <t>電力最大週フラグ</t>
    <rPh sb="0" eb="2">
      <t>デンリョク</t>
    </rPh>
    <rPh sb="2" eb="4">
      <t>サイダイ</t>
    </rPh>
    <rPh sb="4" eb="5">
      <t>シュウ</t>
    </rPh>
    <phoneticPr fontId="3"/>
  </si>
  <si>
    <t>電力最大頻度フラグ</t>
    <rPh sb="0" eb="2">
      <t>デンリョク</t>
    </rPh>
    <rPh sb="2" eb="4">
      <t>サイダイ</t>
    </rPh>
    <rPh sb="4" eb="6">
      <t>ヒンド</t>
    </rPh>
    <phoneticPr fontId="3"/>
  </si>
  <si>
    <t>電力対象月フラグ</t>
    <rPh sb="0" eb="2">
      <t>デンリョク</t>
    </rPh>
    <rPh sb="2" eb="4">
      <t>タイショウ</t>
    </rPh>
    <rPh sb="4" eb="5">
      <t>ツキ</t>
    </rPh>
    <phoneticPr fontId="3"/>
  </si>
  <si>
    <t>会社ID</t>
    <rPh sb="0" eb="2">
      <t>カイシャ</t>
    </rPh>
    <phoneticPr fontId="3"/>
  </si>
  <si>
    <t>拠点住所</t>
    <rPh sb="2" eb="4">
      <t>ジュウショ</t>
    </rPh>
    <phoneticPr fontId="3"/>
  </si>
  <si>
    <t>契約電力</t>
    <rPh sb="0" eb="2">
      <t>ケイヤク</t>
    </rPh>
    <rPh sb="2" eb="4">
      <t>デンリョク</t>
    </rPh>
    <phoneticPr fontId="3"/>
  </si>
  <si>
    <t>電力最大対象月フラグ</t>
    <rPh sb="0" eb="2">
      <t>デンリョク</t>
    </rPh>
    <rPh sb="2" eb="4">
      <t>サイダイ</t>
    </rPh>
    <rPh sb="4" eb="6">
      <t>タイショウ</t>
    </rPh>
    <rPh sb="6" eb="7">
      <t>ツキ</t>
    </rPh>
    <phoneticPr fontId="3"/>
  </si>
  <si>
    <t>2026/3/26</t>
    <phoneticPr fontId="3"/>
  </si>
  <si>
    <t>社外向けとして再定義</t>
    <rPh sb="0" eb="2">
      <t>シャガイ</t>
    </rPh>
    <rPh sb="2" eb="3">
      <t>ム</t>
    </rPh>
    <rPh sb="7" eb="10">
      <t>サイテイギ</t>
    </rPh>
    <phoneticPr fontId="3"/>
  </si>
  <si>
    <t>引継実施年月日時分秒</t>
    <rPh sb="0" eb="2">
      <t>ヒキツギ</t>
    </rPh>
    <rPh sb="2" eb="4">
      <t>ジッシ</t>
    </rPh>
    <rPh sb="4" eb="7">
      <t>ネンガッピ</t>
    </rPh>
    <rPh sb="7" eb="10">
      <t>ジフンビョウ</t>
    </rPh>
    <phoneticPr fontId="7"/>
  </si>
  <si>
    <t>引継実施予定日</t>
  </si>
  <si>
    <t>HANDOVER_SCHEDULE_DATE</t>
  </si>
  <si>
    <t>過去データ引継ぎフラグ</t>
  </si>
  <si>
    <t>REPORT_DATA_FLG</t>
  </si>
  <si>
    <t>引継元組織ID</t>
    <rPh sb="0" eb="2">
      <t>ヒキツギ</t>
    </rPh>
    <rPh sb="2" eb="3">
      <t>モト</t>
    </rPh>
    <rPh sb="3" eb="5">
      <t>ソシキ</t>
    </rPh>
    <phoneticPr fontId="22"/>
  </si>
  <si>
    <t>引継元担当者ID</t>
    <rPh sb="0" eb="2">
      <t>ヒキツギ</t>
    </rPh>
    <rPh sb="2" eb="3">
      <t>モト</t>
    </rPh>
    <rPh sb="3" eb="6">
      <t>タントウシャ</t>
    </rPh>
    <phoneticPr fontId="22"/>
  </si>
  <si>
    <t>HANDOVER_FROM_USER_ID</t>
  </si>
  <si>
    <t>引継先組織ID</t>
    <rPh sb="0" eb="2">
      <t>ヒキツギ</t>
    </rPh>
    <rPh sb="2" eb="3">
      <t>サキ</t>
    </rPh>
    <rPh sb="3" eb="5">
      <t>ソシキ</t>
    </rPh>
    <phoneticPr fontId="22"/>
  </si>
  <si>
    <t>HANDOVER_TO_ORG_ID</t>
  </si>
  <si>
    <t>引継先担当者ID</t>
    <rPh sb="0" eb="2">
      <t>ヒキツギ</t>
    </rPh>
    <rPh sb="2" eb="3">
      <t>サキ</t>
    </rPh>
    <rPh sb="3" eb="6">
      <t>タントウシャ</t>
    </rPh>
    <phoneticPr fontId="22"/>
  </si>
  <si>
    <t>HANDOVER_TO_USER_ID</t>
  </si>
  <si>
    <t>引継実施ステータス</t>
    <rPh sb="0" eb="2">
      <t>ヒキツギ</t>
    </rPh>
    <rPh sb="2" eb="4">
      <t>ジッシ</t>
    </rPh>
    <phoneticPr fontId="7"/>
  </si>
  <si>
    <t>HANDOVER_STATUS</t>
  </si>
  <si>
    <t>引継種別</t>
    <rPh sb="0" eb="2">
      <t>ヒキツギ</t>
    </rPh>
    <rPh sb="2" eb="4">
      <t>シュベツ</t>
    </rPh>
    <phoneticPr fontId="7"/>
  </si>
  <si>
    <t>HANDOVER_TYPE</t>
  </si>
  <si>
    <t>登録者ID</t>
    <rPh sb="0" eb="3">
      <t>トウロクシャ</t>
    </rPh>
    <phoneticPr fontId="7"/>
  </si>
  <si>
    <t>CREATOR_ID</t>
  </si>
  <si>
    <t>登録者組織ID</t>
    <rPh sb="0" eb="3">
      <t>トウロクシャ</t>
    </rPh>
    <rPh sb="3" eb="5">
      <t>ソシキ</t>
    </rPh>
    <phoneticPr fontId="7"/>
  </si>
  <si>
    <t>CREATOR_ORG_ID</t>
  </si>
  <si>
    <t>登録日時</t>
    <rPh sb="0" eb="2">
      <t>トウロク</t>
    </rPh>
    <rPh sb="2" eb="4">
      <t>ニチジ</t>
    </rPh>
    <phoneticPr fontId="7"/>
  </si>
  <si>
    <t>作成日時</t>
  </si>
  <si>
    <t>○</t>
  </si>
  <si>
    <t>営業担当引継情報</t>
    <phoneticPr fontId="12"/>
  </si>
  <si>
    <t>営業担当引継情報</t>
    <phoneticPr fontId="3"/>
  </si>
  <si>
    <t>CO2集計レポート管理情報</t>
  </si>
  <si>
    <t>STEP4開発</t>
    <rPh sb="5" eb="7">
      <t>カイハツ</t>
    </rPh>
    <phoneticPr fontId="3"/>
  </si>
  <si>
    <t>2026/12/21</t>
    <phoneticPr fontId="3"/>
  </si>
  <si>
    <t>CO2集計レポート管理情報</t>
    <phoneticPr fontId="12"/>
  </si>
  <si>
    <t>CNレポート作成アプリ「LecMoc」</t>
    <phoneticPr fontId="3"/>
  </si>
  <si>
    <t>ファイル作成日時</t>
  </si>
  <si>
    <t>ファイル作成完了日時。YYYYMMDDHHMM</t>
  </si>
  <si>
    <t>1:作成依頼 2:作成中 3:完了4:完了（警告）5:エラー</t>
    <rPh sb="19" eb="21">
      <t>カンリョウ</t>
    </rPh>
    <rPh sb="22" eb="24">
      <t>ケイコク</t>
    </rPh>
    <phoneticPr fontId="7"/>
  </si>
  <si>
    <t>1:作成依頼 2:作成中 3:完了4:完了（警告）5:エラー</t>
    <rPh sb="19" eb="21">
      <t>カンリョウ</t>
    </rPh>
    <rPh sb="22" eb="24">
      <t>ケイコク</t>
    </rPh>
    <phoneticPr fontId="12"/>
  </si>
  <si>
    <t>収集期間FROM年月</t>
  </si>
  <si>
    <t>収集期間TO年月</t>
  </si>
  <si>
    <t>ファイル作成依頼日時</t>
  </si>
  <si>
    <t>組織ID(FK)</t>
  </si>
  <si>
    <t>FILE_CREATED_AT</t>
  </si>
  <si>
    <t>FROM_YEAR_MONTH</t>
  </si>
  <si>
    <t>TO_YEAR_MONTH</t>
  </si>
  <si>
    <t>FILE_REQUESTED_AT</t>
  </si>
  <si>
    <t>レコード作成日時</t>
  </si>
  <si>
    <t>レコード更新日時</t>
  </si>
  <si>
    <t>レコード作成日時</t>
    <phoneticPr fontId="12"/>
  </si>
  <si>
    <t>レコード更新日時</t>
    <phoneticPr fontId="12"/>
  </si>
  <si>
    <t>ARVE連携お客さま名</t>
  </si>
  <si>
    <t>ARVE連携お客さま番号</t>
    <rPh sb="4" eb="6">
      <t>レンケイ</t>
    </rPh>
    <rPh sb="10" eb="12">
      <t>バンゴウ</t>
    </rPh>
    <phoneticPr fontId="7"/>
  </si>
  <si>
    <t>ARVE連携事業所コード</t>
    <rPh sb="4" eb="6">
      <t>レンケイ</t>
    </rPh>
    <phoneticPr fontId="7"/>
  </si>
  <si>
    <t>ARVE_CORP_NAME</t>
  </si>
  <si>
    <t>ARVE_CUSTOMER_NUMBER</t>
  </si>
  <si>
    <t>ARVE_OFFICE_CODE</t>
  </si>
  <si>
    <r>
      <t>供給地点特定番号</t>
    </r>
    <r>
      <rPr>
        <sz val="11"/>
        <color rgb="FFFF0000"/>
        <rFont val="Meiryo UI"/>
        <family val="3"/>
        <charset val="128"/>
      </rPr>
      <t>(FK)</t>
    </r>
    <phoneticPr fontId="3"/>
  </si>
  <si>
    <t>ARVEお客さま情報</t>
    <phoneticPr fontId="3"/>
  </si>
  <si>
    <t>30分値取込管理</t>
  </si>
  <si>
    <t>30分値取込管理</t>
    <phoneticPr fontId="3"/>
  </si>
  <si>
    <t>過去分ARVEお客さま情報</t>
    <phoneticPr fontId="3"/>
  </si>
  <si>
    <t>EPデータ参照基盤30分値</t>
    <phoneticPr fontId="3"/>
  </si>
  <si>
    <t>EPデータ参照基盤契約電力</t>
    <phoneticPr fontId="3"/>
  </si>
  <si>
    <t>電力見える化レポート管理情報</t>
    <phoneticPr fontId="3"/>
  </si>
  <si>
    <t>担当者別電力見える化レポート管理情報</t>
    <phoneticPr fontId="3"/>
  </si>
  <si>
    <t>供給地点特定番号(FK)</t>
  </si>
  <si>
    <t>企業ID</t>
    <rPh sb="0" eb="2">
      <t>キギョウ</t>
    </rPh>
    <phoneticPr fontId="7"/>
  </si>
  <si>
    <t>COMPANY_ID</t>
  </si>
  <si>
    <t>SALES_USER_NAME</t>
  </si>
  <si>
    <t>組織ID（FK）</t>
    <rPh sb="0" eb="2">
      <t>ソシキ</t>
    </rPh>
    <phoneticPr fontId="7"/>
  </si>
  <si>
    <t>担当組織</t>
    <rPh sb="0" eb="2">
      <t>タントウ</t>
    </rPh>
    <rPh sb="2" eb="4">
      <t>ソシキ</t>
    </rPh>
    <phoneticPr fontId="7"/>
  </si>
  <si>
    <t>作成者</t>
    <rPh sb="0" eb="2">
      <t>サクセイ</t>
    </rPh>
    <phoneticPr fontId="22"/>
  </si>
  <si>
    <t>作成日時</t>
    <rPh sb="0" eb="2">
      <t>サクセイ</t>
    </rPh>
    <phoneticPr fontId="22"/>
  </si>
  <si>
    <t>更新者</t>
    <rPh sb="0" eb="3">
      <t>コウシンシャ</t>
    </rPh>
    <phoneticPr fontId="7"/>
  </si>
  <si>
    <t>更新日時</t>
    <rPh sb="0" eb="4">
      <t>コウシンニチジ</t>
    </rPh>
    <phoneticPr fontId="7"/>
  </si>
  <si>
    <t>1;2;3;4;5;6;8;9;10;11;12;13;15;16;17;18;19;20;22;23;24;25;26;27;28;29;30;31</t>
  </si>
  <si>
    <t>EPデータ参照基盤からの30分値データを格納するテーブル</t>
    <phoneticPr fontId="3"/>
  </si>
  <si>
    <t>EPデータ参照基盤からのデータ取込状況を管理するテーブル</t>
    <phoneticPr fontId="3"/>
  </si>
  <si>
    <t>過去取得分のARVEからの顧客データを格納するテーブル</t>
    <phoneticPr fontId="3"/>
  </si>
  <si>
    <t>ARVEからの顧客データを格納するテーブル</t>
    <phoneticPr fontId="3"/>
  </si>
  <si>
    <t>CO2集計レポートの検索・ダウンロードにあたっての管理テーブル</t>
    <phoneticPr fontId="3"/>
  </si>
  <si>
    <t>作成者</t>
    <rPh sb="0" eb="2">
      <t>サクセイ</t>
    </rPh>
    <phoneticPr fontId="7"/>
  </si>
  <si>
    <t>作成日時</t>
    <rPh sb="0" eb="2">
      <t>サクセイ</t>
    </rPh>
    <phoneticPr fontId="7"/>
  </si>
  <si>
    <t>省エネサポートサービス加入フラグ</t>
  </si>
  <si>
    <t>SYOUSAPO_FLG</t>
  </si>
  <si>
    <t>レポート作成年月日</t>
    <rPh sb="4" eb="6">
      <t>サクセイ</t>
    </rPh>
    <rPh sb="6" eb="9">
      <t>ネンガッピ</t>
    </rPh>
    <phoneticPr fontId="0"/>
  </si>
  <si>
    <t>REPORT_CREATED_AT</t>
  </si>
  <si>
    <t>デフォルト「FALSE」</t>
    <phoneticPr fontId="12"/>
  </si>
  <si>
    <t>顧客担当者</t>
  </si>
  <si>
    <t>更新者</t>
    <rPh sb="0" eb="3">
      <t>コウシンシャ</t>
    </rPh>
    <phoneticPr fontId="6"/>
  </si>
  <si>
    <t>更新日時</t>
    <rPh sb="0" eb="4">
      <t>コウシンニチジ</t>
    </rPh>
    <phoneticPr fontId="13"/>
  </si>
  <si>
    <t>デフォルト「FALSE」</t>
  </si>
  <si>
    <t>EPデータ参照基盤からの契約電力データを格納するテーブル</t>
    <phoneticPr fontId="3"/>
  </si>
  <si>
    <t>電力見える化レポートの管理テーブル</t>
    <phoneticPr fontId="3"/>
  </si>
  <si>
    <t>電力見える化レポートのzipファイルの管理テーブル</t>
    <phoneticPr fontId="3"/>
  </si>
  <si>
    <t>STEP4改修</t>
    <rPh sb="5" eb="7">
      <t>カイシュウ</t>
    </rPh>
    <phoneticPr fontId="3"/>
  </si>
  <si>
    <t>STEP4新規追加</t>
    <rPh sb="5" eb="7">
      <t>シンキ</t>
    </rPh>
    <rPh sb="7" eb="9">
      <t>ツイカ</t>
    </rPh>
    <phoneticPr fontId="3"/>
  </si>
  <si>
    <t>STEP4開発に手追加</t>
    <rPh sb="5" eb="7">
      <t>カイハツ</t>
    </rPh>
    <rPh sb="8" eb="11">
      <t>テツイカ</t>
    </rPh>
    <phoneticPr fontId="3"/>
  </si>
  <si>
    <t>法人番号(FK)</t>
    <phoneticPr fontId="7"/>
  </si>
  <si>
    <t>供給地点特定番号(FK)</t>
    <phoneticPr fontId="7"/>
  </si>
  <si>
    <t>供給地点特定番号(FK)</t>
    <phoneticPr fontId="0"/>
  </si>
  <si>
    <t>供給地点特定番号(FK)</t>
    <rPh sb="0" eb="8">
      <t>キョウキュウチテントクテイバンゴウ</t>
    </rPh>
    <phoneticPr fontId="0"/>
  </si>
  <si>
    <t>T_EP_ELECTRICITY_DATA_30MIN</t>
    <phoneticPr fontId="3"/>
  </si>
  <si>
    <t>T_EP_CONTRACTED_POWER</t>
    <phoneticPr fontId="3"/>
  </si>
  <si>
    <t>T_HISTORICAL_ARVE_CUSTOMER_INFO</t>
    <phoneticPr fontId="3"/>
  </si>
  <si>
    <t>T_ARVE_CUSTOMER_INFO</t>
    <phoneticPr fontId="3"/>
  </si>
  <si>
    <t>T_CO2_SUMMARY_REPORT_MNG_INFO</t>
    <phoneticPr fontId="12"/>
  </si>
  <si>
    <t>紐付け日時</t>
    <rPh sb="3" eb="5">
      <t>ニチジ</t>
    </rPh>
    <phoneticPr fontId="22"/>
  </si>
  <si>
    <t>LINKED_DATE</t>
  </si>
  <si>
    <t>T_USER_POWER_REPORT_MNG_INFO</t>
    <phoneticPr fontId="3"/>
  </si>
  <si>
    <t>T_POWER_REPORT_MNG_INFO</t>
    <phoneticPr fontId="3"/>
  </si>
  <si>
    <t>T_30MIN_IMPORT_MNG</t>
    <phoneticPr fontId="3"/>
  </si>
  <si>
    <t>HANDOVERED_AT</t>
    <phoneticPr fontId="3"/>
  </si>
  <si>
    <t>HANDOVER_FROM_ORG_ID</t>
    <phoneticPr fontId="3"/>
  </si>
  <si>
    <t>T_SALES_USER_HANDOVER_INFO</t>
    <phoneticPr fontId="3"/>
  </si>
  <si>
    <t>「2：高圧」のみ抽出</t>
    <rPh sb="8" eb="10">
      <t>チュウシュツ</t>
    </rPh>
    <phoneticPr fontId="12"/>
  </si>
  <si>
    <t>レポート作成対象年月</t>
    <phoneticPr fontId="3"/>
  </si>
  <si>
    <r>
      <rPr>
        <sz val="11"/>
        <color rgb="FF00B050"/>
        <rFont val="Meiryo UI"/>
        <family val="3"/>
        <charset val="128"/>
      </rPr>
      <t>取得</t>
    </r>
    <r>
      <rPr>
        <sz val="11"/>
        <color theme="1"/>
        <rFont val="Meiryo UI"/>
        <family val="3"/>
        <charset val="128"/>
      </rPr>
      <t>年月</t>
    </r>
    <rPh sb="0" eb="2">
      <t>シュトク</t>
    </rPh>
    <rPh sb="2" eb="4">
      <t>ネンゲツ</t>
    </rPh>
    <phoneticPr fontId="7"/>
  </si>
  <si>
    <r>
      <rPr>
        <sz val="11"/>
        <color rgb="FF00B050"/>
        <rFont val="Meiryo UI"/>
        <family val="3"/>
        <charset val="128"/>
      </rPr>
      <t>ACQUISITION_</t>
    </r>
    <r>
      <rPr>
        <sz val="11"/>
        <color theme="1"/>
        <rFont val="Meiryo UI"/>
        <family val="3"/>
        <charset val="128"/>
      </rPr>
      <t>YEAR_MONTH</t>
    </r>
    <phoneticPr fontId="3"/>
  </si>
  <si>
    <r>
      <rPr>
        <sz val="11"/>
        <color rgb="FF00B050"/>
        <rFont val="Meiryo UI"/>
        <family val="3"/>
        <charset val="128"/>
      </rPr>
      <t>USER_</t>
    </r>
    <r>
      <rPr>
        <sz val="11"/>
        <color theme="1"/>
        <rFont val="Meiryo UI"/>
        <family val="3"/>
        <charset val="128"/>
      </rPr>
      <t>ORG_NAME</t>
    </r>
    <phoneticPr fontId="3"/>
  </si>
  <si>
    <r>
      <rPr>
        <sz val="11"/>
        <color rgb="FF00B050"/>
        <rFont val="Meiryo UI"/>
        <family val="3"/>
        <charset val="128"/>
      </rPr>
      <t>作成</t>
    </r>
    <r>
      <rPr>
        <sz val="11"/>
        <color theme="1"/>
        <rFont val="Meiryo UI"/>
        <family val="3"/>
        <charset val="128"/>
      </rPr>
      <t>状態</t>
    </r>
    <rPh sb="0" eb="2">
      <t>サクセイ</t>
    </rPh>
    <phoneticPr fontId="3"/>
  </si>
  <si>
    <r>
      <rPr>
        <sz val="11"/>
        <color rgb="FF00B050"/>
        <rFont val="Meiryo UI"/>
        <family val="3"/>
        <charset val="128"/>
      </rPr>
      <t>CREATE_</t>
    </r>
    <r>
      <rPr>
        <sz val="11"/>
        <color theme="1"/>
        <rFont val="Meiryo UI"/>
        <family val="3"/>
        <charset val="128"/>
      </rPr>
      <t>STATUS</t>
    </r>
    <phoneticPr fontId="3"/>
  </si>
  <si>
    <r>
      <t>TARGET</t>
    </r>
    <r>
      <rPr>
        <sz val="11"/>
        <color rgb="FF00B050"/>
        <rFont val="Meiryo UI"/>
        <family val="3"/>
        <charset val="128"/>
      </rPr>
      <t>_YEAR</t>
    </r>
    <r>
      <rPr>
        <sz val="11"/>
        <color theme="1"/>
        <rFont val="Meiryo UI"/>
        <family val="3"/>
        <charset val="128"/>
      </rPr>
      <t>_MONTH</t>
    </r>
    <phoneticPr fontId="3"/>
  </si>
  <si>
    <t>QSQB_DCIS2_HVPW_CTRT</t>
    <phoneticPr fontId="3"/>
  </si>
  <si>
    <t>QSQB_DCIS2_SPL_PT_SPC_NO</t>
    <phoneticPr fontId="3"/>
  </si>
  <si>
    <t>供給(受電)地点特定番号</t>
    <phoneticPr fontId="7"/>
  </si>
  <si>
    <t>高圧契約電力(kW)</t>
    <rPh sb="0" eb="2">
      <t>コウアツ</t>
    </rPh>
    <rPh sb="2" eb="4">
      <t>ケイヤク</t>
    </rPh>
    <rPh sb="4" eb="6">
      <t>デンリョク</t>
    </rPh>
    <phoneticPr fontId="7"/>
  </si>
  <si>
    <t>INTEGER</t>
    <phoneticPr fontId="3"/>
  </si>
  <si>
    <t>取得年月日</t>
  </si>
  <si>
    <t>欠測時間帯件数</t>
  </si>
  <si>
    <t>不正値時間帯件数</t>
  </si>
  <si>
    <t>30分使用電力量（2）</t>
  </si>
  <si>
    <t>30分使用電力量（3）</t>
  </si>
  <si>
    <t>30分使用電力量（4）</t>
  </si>
  <si>
    <t>30分使用電力量（5）</t>
  </si>
  <si>
    <t>30分使用電力量（6）</t>
  </si>
  <si>
    <t>30分使用電力量（7）</t>
  </si>
  <si>
    <t>30分使用電力量（8）</t>
  </si>
  <si>
    <t>30分使用電力量（9）</t>
  </si>
  <si>
    <t>30分使用電力量（10）</t>
  </si>
  <si>
    <t>30分使用電力量（11）</t>
  </si>
  <si>
    <t>30分使用電力量（12）</t>
  </si>
  <si>
    <t>30分使用電力量（13）</t>
  </si>
  <si>
    <t>30分使用電力量（14）</t>
  </si>
  <si>
    <t>30分使用電力量（15）</t>
  </si>
  <si>
    <t>30分使用電力量（16）</t>
  </si>
  <si>
    <t>30分使用電力量（17）</t>
  </si>
  <si>
    <t>30分使用電力量（18）</t>
  </si>
  <si>
    <t>30分使用電力量（19）</t>
  </si>
  <si>
    <t>30分使用電力量（20）</t>
  </si>
  <si>
    <t>30分使用電力量（21）</t>
  </si>
  <si>
    <t>30分使用電力量（22）</t>
  </si>
  <si>
    <t>30分使用電力量（23）</t>
  </si>
  <si>
    <t>30分使用電力量（24）</t>
  </si>
  <si>
    <t>30分使用電力量（25）</t>
  </si>
  <si>
    <t>30分使用電力量（26）</t>
  </si>
  <si>
    <t>30分使用電力量（27）</t>
  </si>
  <si>
    <t>30分使用電力量（28）</t>
  </si>
  <si>
    <t>30分使用電力量（29）</t>
  </si>
  <si>
    <t>30分使用電力量（30）</t>
  </si>
  <si>
    <t>30分使用電力量（31）</t>
  </si>
  <si>
    <t>30分使用電力量（32）</t>
  </si>
  <si>
    <t>30分使用電力量（33）</t>
  </si>
  <si>
    <t>30分使用電力量（34）</t>
  </si>
  <si>
    <t>30分使用電力量（35）</t>
  </si>
  <si>
    <t>30分使用電力量（36）</t>
  </si>
  <si>
    <t>30分使用電力量（37）</t>
  </si>
  <si>
    <t>30分使用電力量（38）</t>
  </si>
  <si>
    <t>30分使用電力量（39）</t>
  </si>
  <si>
    <t>30分使用電力量（40）</t>
  </si>
  <si>
    <t>30分使用電力量（41）</t>
  </si>
  <si>
    <t>30分使用電力量（42）</t>
  </si>
  <si>
    <t>30分使用電力量（43）</t>
  </si>
  <si>
    <t>30分使用電力量（44）</t>
  </si>
  <si>
    <t>30分使用電力量（45）</t>
  </si>
  <si>
    <t>30分使用電力量（46）</t>
  </si>
  <si>
    <t>30分使用電力量（47）</t>
  </si>
  <si>
    <t>30分使用電力量（48）</t>
  </si>
  <si>
    <t>供給地点特定番号(FK)</t>
    <phoneticPr fontId="3"/>
  </si>
  <si>
    <t>T01_KSKJ_KSU</t>
  </si>
  <si>
    <t>T01_FSIJ_KSU</t>
  </si>
  <si>
    <t>T01_30T_SYR01</t>
  </si>
  <si>
    <t>T01_30T_SYR02</t>
  </si>
  <si>
    <t>T01_30T_SYR03</t>
  </si>
  <si>
    <t>T01_30T_SYR04</t>
  </si>
  <si>
    <t>T01_30T_SYR05</t>
  </si>
  <si>
    <t>T01_30T_SYR06</t>
  </si>
  <si>
    <t>T01_30T_SYR07</t>
  </si>
  <si>
    <t>T01_30T_SYR08</t>
  </si>
  <si>
    <t>T01_30T_SYR09</t>
  </si>
  <si>
    <t>T01_30T_SYR10</t>
  </si>
  <si>
    <t>T01_30T_SYR11</t>
  </si>
  <si>
    <t>T01_30T_SYR12</t>
  </si>
  <si>
    <t>T01_30T_SYR13</t>
  </si>
  <si>
    <t>T01_30T_SYR14</t>
  </si>
  <si>
    <t>T01_30T_SYR15</t>
  </si>
  <si>
    <t>T01_30T_SYR16</t>
  </si>
  <si>
    <t>T01_30T_SYR17</t>
  </si>
  <si>
    <t>T01_30T_SYR18</t>
  </si>
  <si>
    <t>T01_30T_SYR19</t>
  </si>
  <si>
    <t>T01_30T_SYR20</t>
  </si>
  <si>
    <t>T01_30T_SYR21</t>
  </si>
  <si>
    <t>T01_30T_SYR22</t>
  </si>
  <si>
    <t>T01_30T_SYR23</t>
  </si>
  <si>
    <t>T01_30T_SYR24</t>
  </si>
  <si>
    <t>T01_30T_SYR25</t>
  </si>
  <si>
    <t>T01_30T_SYR26</t>
  </si>
  <si>
    <t>T01_30T_SYR27</t>
  </si>
  <si>
    <t>T01_30T_SYR28</t>
  </si>
  <si>
    <t>T01_30T_SYR29</t>
  </si>
  <si>
    <t>T01_30T_SYR30</t>
  </si>
  <si>
    <t>T01_30T_SYR31</t>
  </si>
  <si>
    <t>T01_30T_SYR32</t>
  </si>
  <si>
    <t>T01_30T_SYR33</t>
  </si>
  <si>
    <t>T01_30T_SYR34</t>
  </si>
  <si>
    <t>T01_30T_SYR35</t>
  </si>
  <si>
    <t>T01_30T_SYR36</t>
  </si>
  <si>
    <t>T01_30T_SYR37</t>
  </si>
  <si>
    <t>T01_30T_SYR38</t>
  </si>
  <si>
    <t>T01_30T_SYR39</t>
  </si>
  <si>
    <t>T01_30T_SYR40</t>
  </si>
  <si>
    <t>T01_30T_SYR41</t>
  </si>
  <si>
    <t>T01_30T_SYR42</t>
  </si>
  <si>
    <t>T01_30T_SYR43</t>
  </si>
  <si>
    <t>T01_30T_SYR44</t>
  </si>
  <si>
    <t>T01_30T_SYR45</t>
  </si>
  <si>
    <t>T01_30T_SYR46</t>
  </si>
  <si>
    <t>T01_30T_SYR47</t>
  </si>
  <si>
    <t>T01_30T_SYR48</t>
  </si>
  <si>
    <t>業務種別</t>
  </si>
  <si>
    <t>お客さま番号</t>
  </si>
  <si>
    <t>契約電力(kW)</t>
  </si>
  <si>
    <t>契約種別</t>
  </si>
  <si>
    <t>契約場所_住所</t>
  </si>
  <si>
    <t>紐づけ元契約商品</t>
  </si>
  <si>
    <t>計量日</t>
  </si>
  <si>
    <t>契約終了日</t>
  </si>
  <si>
    <t>契約状態</t>
  </si>
  <si>
    <t>契約場所_名義(姓)＿契約場所_名義(名)</t>
  </si>
  <si>
    <t>企業ID</t>
  </si>
  <si>
    <t>営業窓口アカウント</t>
  </si>
  <si>
    <t>CMN_BusinessType__c</t>
  </si>
  <si>
    <t>CMN_OldCustomerNum__c</t>
  </si>
  <si>
    <t>CMN_PowerContract__c</t>
  </si>
  <si>
    <t>CMN_ContractType__c</t>
  </si>
  <si>
    <t>CMN_DemandLocationAddress__c</t>
  </si>
  <si>
    <t>CMN_LinkedSourceContractItem__c</t>
  </si>
  <si>
    <t>CMN_OldJuyobasho__c</t>
  </si>
  <si>
    <t>CMN_AcutualMaterReadingDate__c</t>
  </si>
  <si>
    <t>CMN_ContractEndDate2__c</t>
  </si>
  <si>
    <t>CMN_ContractStatus__c</t>
  </si>
  <si>
    <t>CMN_DemandLocationFullName_Ref__c</t>
  </si>
  <si>
    <t>CMN_KigyoID_Fk__c</t>
  </si>
  <si>
    <t>CMN_SalesContactAccount__c</t>
  </si>
  <si>
    <t>CMN_User_PerformanceAccountAbilityRep__c</t>
  </si>
  <si>
    <t>レコードタイプ ID</t>
  </si>
  <si>
    <t>お客様番号(14桁)</t>
  </si>
  <si>
    <t>作業件名番号</t>
  </si>
  <si>
    <t>RecordTypeId</t>
  </si>
  <si>
    <t>OkyakusamaBango14__c</t>
  </si>
  <si>
    <t>SagyoKenmeiBango__c</t>
  </si>
  <si>
    <t>旧契約需要場所</t>
    <rPh sb="3" eb="7">
      <t>ジュヨウバショ</t>
    </rPh>
    <phoneticPr fontId="3"/>
  </si>
  <si>
    <t>CMN_SupplyPointSpecificNum__c</t>
    <phoneticPr fontId="3"/>
  </si>
  <si>
    <t>YYYY/MM/DD</t>
    <phoneticPr fontId="3"/>
  </si>
  <si>
    <t>「契約中」のみ抽出</t>
    <rPh sb="7" eb="9">
      <t>チュウシュツ</t>
    </rPh>
    <phoneticPr fontId="12"/>
  </si>
  <si>
    <t>「空白」のみ抽出</t>
    <rPh sb="1" eb="3">
      <t>クウハク</t>
    </rPh>
    <rPh sb="6" eb="8">
      <t>チュウシュツ</t>
    </rPh>
    <phoneticPr fontId="3"/>
  </si>
  <si>
    <t>実績責任担当者</t>
    <phoneticPr fontId="3"/>
  </si>
  <si>
    <t>実績責任担当者の「ー」以前の値を抽出して登録</t>
    <rPh sb="16" eb="18">
      <t>チュウシュツ</t>
    </rPh>
    <rPh sb="20" eb="22">
      <t>トウロク</t>
    </rPh>
    <phoneticPr fontId="3"/>
  </si>
  <si>
    <t>利用者組織情報テーブルから紐づけて登録</t>
    <rPh sb="0" eb="3">
      <t>リヨウシャ</t>
    </rPh>
    <rPh sb="3" eb="5">
      <t>ソシキ</t>
    </rPh>
    <rPh sb="5" eb="7">
      <t>ジョウホウ</t>
    </rPh>
    <rPh sb="13" eb="14">
      <t>ヒモ</t>
    </rPh>
    <rPh sb="17" eb="19">
      <t>トウロク</t>
    </rPh>
    <phoneticPr fontId="3"/>
  </si>
  <si>
    <t>Status__c</t>
    <phoneticPr fontId="3"/>
  </si>
  <si>
    <t>ARVEから受領するテーブルのため、項目名および型桁はARVEに合わせ定義する　※青字のものはそのまま登録する項目</t>
    <rPh sb="6" eb="8">
      <t>ジュリョウ</t>
    </rPh>
    <rPh sb="18" eb="21">
      <t>コウモクメイ</t>
    </rPh>
    <rPh sb="24" eb="26">
      <t>カタケタ</t>
    </rPh>
    <rPh sb="32" eb="33">
      <t>ア</t>
    </rPh>
    <rPh sb="35" eb="37">
      <t>テイギ</t>
    </rPh>
    <rPh sb="41" eb="43">
      <t>アオジ</t>
    </rPh>
    <rPh sb="51" eb="53">
      <t>トウロク</t>
    </rPh>
    <rPh sb="55" eb="57">
      <t>コウモク</t>
    </rPh>
    <phoneticPr fontId="3"/>
  </si>
  <si>
    <t>EPデータ参照基盤から受領するテーブルのため、項目名および型桁はEPデータ参照基盤に合わせ定義する　※青字のものはそのまま登録する項目</t>
    <rPh sb="5" eb="7">
      <t>サンショウ</t>
    </rPh>
    <rPh sb="7" eb="9">
      <t>キバン</t>
    </rPh>
    <rPh sb="11" eb="13">
      <t>ジュリョウ</t>
    </rPh>
    <rPh sb="23" eb="26">
      <t>コウモクメイ</t>
    </rPh>
    <rPh sb="29" eb="31">
      <t>カタケタ</t>
    </rPh>
    <rPh sb="42" eb="43">
      <t>ア</t>
    </rPh>
    <rPh sb="45" eb="47">
      <t>テイギ</t>
    </rPh>
    <rPh sb="51" eb="53">
      <t>アオジ</t>
    </rPh>
    <rPh sb="61" eb="63">
      <t>トウロク</t>
    </rPh>
    <rPh sb="65" eb="67">
      <t>コウモク</t>
    </rPh>
    <phoneticPr fontId="3"/>
  </si>
  <si>
    <t>「省エネサポートサービス」のみ抽出</t>
    <rPh sb="15" eb="17">
      <t>チュウシュツ</t>
    </rPh>
    <phoneticPr fontId="12"/>
  </si>
  <si>
    <t>「満了」以外のもののみ抽出</t>
    <rPh sb="4" eb="6">
      <t>イガイ</t>
    </rPh>
    <rPh sb="11" eb="13">
      <t>チュウシュツ</t>
    </rPh>
    <phoneticPr fontId="12"/>
  </si>
  <si>
    <t>30分使用電力量（1）</t>
    <phoneticPr fontId="3"/>
  </si>
  <si>
    <t>CNカルテ(CNレポート)を表示するための計算結果情報</t>
    <phoneticPr fontId="3"/>
  </si>
  <si>
    <t>エラーメッセージ</t>
    <phoneticPr fontId="3"/>
  </si>
  <si>
    <t>紐付けエラーメッセージ</t>
    <rPh sb="0" eb="2">
      <t>ヒモヅ</t>
    </rPh>
    <phoneticPr fontId="3"/>
  </si>
  <si>
    <t>LINKED_ERROR_MESSAGE</t>
    <phoneticPr fontId="3"/>
  </si>
  <si>
    <t>ERROR_MESSAGE</t>
    <phoneticPr fontId="3"/>
  </si>
  <si>
    <t>削除フラグがtrue以外のユニークキー</t>
    <rPh sb="0" eb="2">
      <t>サクジョ</t>
    </rPh>
    <rPh sb="10" eb="12">
      <t>イガイ</t>
    </rPh>
    <phoneticPr fontId="3"/>
  </si>
  <si>
    <t>王</t>
    <rPh sb="0" eb="1">
      <t>オウ</t>
    </rPh>
    <phoneticPr fontId="3"/>
  </si>
  <si>
    <t>【step3残対応】　月別建物エネルギー集計情報</t>
    <rPh sb="6" eb="7">
      <t>ザン</t>
    </rPh>
    <rPh sb="7" eb="9">
      <t>タイオウ</t>
    </rPh>
    <phoneticPr fontId="3"/>
  </si>
  <si>
    <t>PKを部分ユニーク制約に変更し、供給メニューをユニーク制約に追加する</t>
    <rPh sb="3" eb="5">
      <t>ブブン</t>
    </rPh>
    <rPh sb="9" eb="11">
      <t>セイヤク</t>
    </rPh>
    <rPh sb="12" eb="14">
      <t>ヘンコウ</t>
    </rPh>
    <rPh sb="16" eb="18">
      <t>キョウキュウ</t>
    </rPh>
    <rPh sb="27" eb="29">
      <t>セイヤク</t>
    </rPh>
    <rPh sb="30" eb="32">
      <t>ツイカ</t>
    </rPh>
    <phoneticPr fontId="3"/>
  </si>
  <si>
    <t>2026/9/24</t>
    <phoneticPr fontId="3"/>
  </si>
  <si>
    <t>対象年月</t>
    <rPh sb="0" eb="2">
      <t>タイショウ</t>
    </rPh>
    <rPh sb="2" eb="4">
      <t>ネンゲツ</t>
    </rPh>
    <phoneticPr fontId="0"/>
  </si>
  <si>
    <t>T01_KYO_CTN_TOK_NO</t>
    <phoneticPr fontId="3"/>
  </si>
  <si>
    <t>T01_GET_YMD</t>
    <phoneticPr fontId="3"/>
  </si>
  <si>
    <t>REP・TCSと金融機関の営業担当引継情報</t>
    <phoneticPr fontId="3"/>
  </si>
  <si>
    <t>USER_ORG_ID</t>
    <phoneticPr fontId="12"/>
  </si>
  <si>
    <t>ユーザー組織ID</t>
    <phoneticPr fontId="12"/>
  </si>
  <si>
    <t>ORG_ID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</si>
</sst>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\.d"/>
  </numFmts>
  <fonts count="50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u/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b/>
      <sz val="26"/>
      <color rgb="FF002060"/>
      <name val="Meiryo UI"/>
      <family val="3"/>
      <charset val="128"/>
    </font>
    <font>
      <sz val="12"/>
      <color rgb="FF002060"/>
      <name val="Meiryo UI"/>
      <family val="3"/>
      <charset val="128"/>
    </font>
    <font>
      <sz val="1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Meiryo UI"/>
      <family val="2"/>
      <charset val="128"/>
    </font>
    <font>
      <sz val="1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 tint="4.9989318521683403E-2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10"/>
      <color rgb="FF0080FF"/>
      <name val="Consolas"/>
      <family val="3"/>
    </font>
    <font>
      <sz val="10"/>
      <color theme="1"/>
      <name val="Meiryo UI"/>
      <family val="3"/>
      <charset val="128"/>
    </font>
    <font>
      <b/>
      <sz val="10"/>
      <color theme="1" tint="4.9989318521683403E-2"/>
      <name val="Meiryo UI"/>
      <family val="3"/>
      <charset val="128"/>
    </font>
    <font>
      <sz val="9"/>
      <name val="Meiryo UI"/>
      <family val="3"/>
      <charset val="128"/>
    </font>
    <font>
      <b/>
      <sz val="8"/>
      <name val="Meiryo UI"/>
      <family val="3"/>
      <charset val="128"/>
    </font>
    <font>
      <b/>
      <u/>
      <sz val="14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 tint="4.9989318521683403E-2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Meiryo UI"/>
      <family val="3"/>
      <charset val="128"/>
    </font>
    <font>
      <sz val="11"/>
      <color rgb="FFFF0000"/>
      <name val="Microsoft YaHei"/>
      <family val="3"/>
      <charset val="134"/>
    </font>
    <font>
      <sz val="10"/>
      <color rgb="FFFF0000"/>
      <name val="Meiryo UI"/>
      <family val="3"/>
      <charset val="128"/>
    </font>
    <font>
      <sz val="11"/>
      <color rgb="FF444444"/>
      <name val="Segoe UI"/>
      <family val="2"/>
    </font>
    <font>
      <sz val="11"/>
      <color theme="1"/>
      <name val="Microsoft YaHei"/>
      <family val="3"/>
      <charset val="134"/>
    </font>
    <font>
      <strike/>
      <sz val="10"/>
      <color rgb="FFFF0000"/>
      <name val="Meiryo UI"/>
      <family val="3"/>
      <charset val="128"/>
    </font>
    <font>
      <strike/>
      <sz val="11"/>
      <color rgb="FFFF000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11"/>
      <name val="Microsoft YaHei"/>
      <family val="3"/>
      <charset val="134"/>
    </font>
    <font>
      <sz val="10"/>
      <name val="Consolas"/>
      <family val="3"/>
    </font>
    <font>
      <u/>
      <sz val="11"/>
      <color rgb="FFFF0000"/>
      <name val="游ゴシック"/>
      <family val="2"/>
      <charset val="128"/>
      <scheme val="minor"/>
    </font>
    <font>
      <sz val="11"/>
      <color rgb="FF00B050"/>
      <name val="Meiryo UI"/>
      <family val="3"/>
      <charset val="128"/>
    </font>
    <font>
      <sz val="11"/>
      <color theme="4"/>
      <name val="Meiryo UI"/>
      <family val="3"/>
      <charset val="128"/>
    </font>
    <font>
      <b/>
      <sz val="11"/>
      <color theme="1"/>
      <name val="Microsoft YaHei"/>
      <family val="2"/>
      <charset val="134"/>
    </font>
    <font>
      <sz val="16"/>
      <color rgb="FF000000"/>
      <name val="Calibri"/>
      <family val="2"/>
    </font>
    <font>
      <b/>
      <sz val="14"/>
      <color rgb="FF00206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3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medium">
        <color auto="1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indexed="64"/>
      </bottom>
      <diagonal/>
    </border>
    <border>
      <left/>
      <right/>
      <top style="dashed">
        <color rgb="FF000000"/>
      </top>
      <bottom style="thin">
        <color indexed="64"/>
      </bottom>
      <diagonal/>
    </border>
    <border>
      <left/>
      <right style="medium">
        <color auto="1"/>
      </right>
      <top style="dashed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ed">
        <color indexed="64"/>
      </bottom>
      <diagonal/>
    </border>
    <border>
      <left/>
      <right/>
      <top style="thin">
        <color rgb="FF000000"/>
      </top>
      <bottom style="dashed">
        <color indexed="64"/>
      </bottom>
      <diagonal/>
    </border>
    <border>
      <left/>
      <right style="medium">
        <color auto="1"/>
      </right>
      <top style="thin">
        <color rgb="FF000000"/>
      </top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tted">
        <color rgb="FF000000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auto="1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/>
      <right style="medium">
        <color indexed="64"/>
      </right>
      <top style="thin">
        <color indexed="64"/>
      </top>
      <bottom style="dashed">
        <color auto="1"/>
      </bottom>
      <diagonal/>
    </border>
    <border>
      <left style="hair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auto="1"/>
      </top>
      <bottom style="thin">
        <color indexed="64"/>
      </bottom>
      <diagonal/>
    </border>
    <border>
      <left/>
      <right style="medium">
        <color auto="1"/>
      </right>
      <top style="dashed">
        <color auto="1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/>
      <right style="thin">
        <color indexed="64"/>
      </right>
      <top style="thin">
        <color rgb="FF000000"/>
      </top>
      <bottom style="dotted">
        <color indexed="64"/>
      </bottom>
      <diagonal/>
    </border>
    <border>
      <left/>
      <right/>
      <top style="thin">
        <color rgb="FF000000"/>
      </top>
      <bottom style="dotted">
        <color indexed="64"/>
      </bottom>
      <diagonal/>
    </border>
    <border>
      <left/>
      <right style="medium">
        <color auto="1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auto="1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auto="1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4" fillId="0" borderId="0"/>
    <xf numFmtId="0" fontId="7" fillId="0" borderId="0"/>
    <xf numFmtId="0" fontId="4" fillId="0" borderId="0"/>
    <xf numFmtId="0" fontId="4" fillId="0" borderId="0"/>
    <xf numFmtId="0" fontId="10" fillId="0" borderId="0"/>
    <xf numFmtId="0" fontId="11" fillId="0" borderId="0">
      <alignment vertical="center"/>
    </xf>
    <xf numFmtId="0" fontId="13" fillId="0" borderId="0"/>
    <xf numFmtId="0" fontId="4" fillId="0" borderId="0"/>
    <xf numFmtId="0" fontId="16" fillId="0" borderId="0"/>
    <xf numFmtId="0" fontId="17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0" borderId="0">
      <alignment vertical="center"/>
    </xf>
  </cellStyleXfs>
  <cellXfs count="383">
    <xf numFmtId="0" fontId="0" fillId="0" borderId="0" xfId="0">
      <alignment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9" fillId="0" borderId="16" xfId="9" applyFont="1" applyBorder="1" applyAlignment="1">
      <alignment horizontal="left" vertical="center"/>
    </xf>
    <xf numFmtId="0" fontId="2" fillId="0" borderId="0" xfId="9" applyFont="1"/>
    <xf numFmtId="0" fontId="2" fillId="0" borderId="20" xfId="9" applyFont="1" applyBorder="1" applyAlignment="1">
      <alignment horizontal="left" vertical="center"/>
    </xf>
    <xf numFmtId="0" fontId="2" fillId="0" borderId="20" xfId="9" applyFont="1" applyBorder="1" applyAlignment="1">
      <alignment horizontal="center" vertical="center"/>
    </xf>
    <xf numFmtId="0" fontId="18" fillId="0" borderId="0" xfId="4" applyFont="1"/>
    <xf numFmtId="0" fontId="21" fillId="0" borderId="24" xfId="9" applyFont="1" applyBorder="1" applyAlignment="1">
      <alignment horizontal="left" vertical="center"/>
    </xf>
    <xf numFmtId="49" fontId="18" fillId="0" borderId="2" xfId="4" applyNumberFormat="1" applyFont="1" applyBorder="1"/>
    <xf numFmtId="0" fontId="18" fillId="0" borderId="27" xfId="4" applyFont="1" applyBorder="1" applyAlignment="1">
      <alignment horizontal="center" vertical="center"/>
    </xf>
    <xf numFmtId="0" fontId="2" fillId="0" borderId="28" xfId="9" applyFont="1" applyBorder="1" applyAlignment="1">
      <alignment horizontal="left" vertical="center"/>
    </xf>
    <xf numFmtId="0" fontId="20" fillId="0" borderId="29" xfId="4" applyFont="1" applyBorder="1"/>
    <xf numFmtId="0" fontId="18" fillId="0" borderId="1" xfId="4" applyFont="1" applyBorder="1"/>
    <xf numFmtId="0" fontId="20" fillId="0" borderId="0" xfId="4" applyFont="1"/>
    <xf numFmtId="0" fontId="2" fillId="0" borderId="33" xfId="9" applyFont="1" applyBorder="1" applyAlignment="1">
      <alignment horizontal="left" vertical="center"/>
    </xf>
    <xf numFmtId="0" fontId="18" fillId="0" borderId="34" xfId="4" applyFont="1" applyBorder="1"/>
    <xf numFmtId="0" fontId="18" fillId="0" borderId="32" xfId="4" applyFont="1" applyBorder="1"/>
    <xf numFmtId="0" fontId="2" fillId="0" borderId="35" xfId="9" applyFont="1" applyBorder="1" applyAlignment="1">
      <alignment horizontal="left" vertical="center"/>
    </xf>
    <xf numFmtId="0" fontId="18" fillId="0" borderId="36" xfId="4" applyFont="1" applyBorder="1" applyAlignment="1">
      <alignment horizontal="center" vertical="center"/>
    </xf>
    <xf numFmtId="0" fontId="2" fillId="0" borderId="37" xfId="9" applyFont="1" applyBorder="1" applyAlignment="1">
      <alignment horizontal="left" vertical="center"/>
    </xf>
    <xf numFmtId="0" fontId="18" fillId="0" borderId="39" xfId="4" applyFont="1" applyBorder="1" applyAlignment="1">
      <alignment horizontal="center" vertical="center"/>
    </xf>
    <xf numFmtId="0" fontId="2" fillId="0" borderId="40" xfId="9" applyFont="1" applyBorder="1" applyAlignment="1">
      <alignment horizontal="left" vertical="center"/>
    </xf>
    <xf numFmtId="0" fontId="22" fillId="0" borderId="2" xfId="4" applyFont="1" applyBorder="1" applyAlignment="1">
      <alignment horizontal="left" vertical="center"/>
    </xf>
    <xf numFmtId="0" fontId="18" fillId="0" borderId="43" xfId="4" applyFont="1" applyBorder="1"/>
    <xf numFmtId="0" fontId="18" fillId="0" borderId="44" xfId="4" applyFont="1" applyBorder="1" applyAlignment="1">
      <alignment horizontal="center" vertical="center"/>
    </xf>
    <xf numFmtId="0" fontId="2" fillId="0" borderId="45" xfId="9" applyFont="1" applyBorder="1" applyAlignment="1">
      <alignment horizontal="left" vertical="center"/>
    </xf>
    <xf numFmtId="0" fontId="23" fillId="0" borderId="0" xfId="0" applyFont="1">
      <alignment vertical="center"/>
    </xf>
    <xf numFmtId="0" fontId="24" fillId="0" borderId="40" xfId="9" applyFont="1" applyBorder="1"/>
    <xf numFmtId="0" fontId="18" fillId="0" borderId="48" xfId="4" applyFont="1" applyBorder="1"/>
    <xf numFmtId="0" fontId="20" fillId="0" borderId="48" xfId="4" applyFont="1" applyBorder="1" applyAlignment="1">
      <alignment horizontal="center" vertical="center"/>
    </xf>
    <xf numFmtId="0" fontId="18" fillId="0" borderId="57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2" fillId="0" borderId="35" xfId="9" applyFont="1" applyBorder="1" applyAlignment="1">
      <alignment horizontal="center" vertical="center"/>
    </xf>
    <xf numFmtId="0" fontId="2" fillId="0" borderId="28" xfId="9" applyFont="1" applyBorder="1" applyAlignment="1">
      <alignment horizontal="center" vertical="center"/>
    </xf>
    <xf numFmtId="0" fontId="2" fillId="0" borderId="40" xfId="9" applyFont="1" applyBorder="1" applyAlignment="1">
      <alignment horizontal="center" vertical="center"/>
    </xf>
    <xf numFmtId="0" fontId="2" fillId="0" borderId="45" xfId="9" applyFont="1" applyBorder="1" applyAlignment="1">
      <alignment horizontal="center" vertical="center"/>
    </xf>
    <xf numFmtId="0" fontId="2" fillId="0" borderId="37" xfId="9" applyFont="1" applyBorder="1" applyAlignment="1">
      <alignment horizontal="center" vertical="center"/>
    </xf>
    <xf numFmtId="0" fontId="2" fillId="0" borderId="33" xfId="9" applyFont="1" applyBorder="1" applyAlignment="1">
      <alignment horizontal="center" vertical="center"/>
    </xf>
    <xf numFmtId="0" fontId="25" fillId="0" borderId="59" xfId="4" applyFont="1" applyBorder="1" applyAlignment="1">
      <alignment horizontal="center" vertical="center"/>
    </xf>
    <xf numFmtId="0" fontId="21" fillId="0" borderId="16" xfId="9" applyFont="1" applyBorder="1" applyAlignment="1">
      <alignment horizontal="left" vertical="center"/>
    </xf>
    <xf numFmtId="0" fontId="21" fillId="0" borderId="60" xfId="9" applyFont="1" applyBorder="1" applyAlignment="1">
      <alignment horizontal="center" vertical="center"/>
    </xf>
    <xf numFmtId="0" fontId="22" fillId="0" borderId="63" xfId="9" applyFont="1" applyBorder="1" applyAlignment="1">
      <alignment horizontal="right" vertical="center"/>
    </xf>
    <xf numFmtId="0" fontId="2" fillId="0" borderId="63" xfId="9" applyFont="1" applyBorder="1" applyAlignment="1">
      <alignment horizontal="left" vertical="center"/>
    </xf>
    <xf numFmtId="0" fontId="2" fillId="0" borderId="63" xfId="9" applyFont="1" applyBorder="1" applyAlignment="1">
      <alignment horizontal="center" vertical="center"/>
    </xf>
    <xf numFmtId="0" fontId="2" fillId="0" borderId="63" xfId="9" applyFont="1" applyBorder="1" applyAlignment="1">
      <alignment horizontal="right" vertical="center"/>
    </xf>
    <xf numFmtId="0" fontId="22" fillId="0" borderId="32" xfId="9" applyFont="1" applyBorder="1" applyAlignment="1">
      <alignment horizontal="right" vertical="center"/>
    </xf>
    <xf numFmtId="0" fontId="2" fillId="0" borderId="28" xfId="9" applyFont="1" applyBorder="1" applyAlignment="1">
      <alignment horizontal="right" vertical="center"/>
    </xf>
    <xf numFmtId="0" fontId="22" fillId="0" borderId="24" xfId="9" applyFont="1" applyBorder="1" applyAlignment="1">
      <alignment horizontal="right" vertical="center"/>
    </xf>
    <xf numFmtId="0" fontId="2" fillId="0" borderId="24" xfId="9" applyFont="1" applyBorder="1" applyAlignment="1">
      <alignment horizontal="left" vertical="center"/>
    </xf>
    <xf numFmtId="0" fontId="2" fillId="0" borderId="24" xfId="9" applyFont="1" applyBorder="1" applyAlignment="1">
      <alignment horizontal="center" vertical="center"/>
    </xf>
    <xf numFmtId="0" fontId="2" fillId="0" borderId="24" xfId="9" applyFont="1" applyBorder="1" applyAlignment="1">
      <alignment horizontal="right" vertical="center"/>
    </xf>
    <xf numFmtId="0" fontId="26" fillId="0" borderId="0" xfId="1" applyFont="1"/>
    <xf numFmtId="0" fontId="27" fillId="0" borderId="0" xfId="1" applyFont="1"/>
    <xf numFmtId="0" fontId="28" fillId="0" borderId="0" xfId="1" applyFont="1" applyAlignment="1">
      <alignment vertical="center"/>
    </xf>
    <xf numFmtId="0" fontId="29" fillId="0" borderId="0" xfId="1" applyFont="1"/>
    <xf numFmtId="0" fontId="26" fillId="0" borderId="7" xfId="3" applyFont="1" applyBorder="1" applyAlignment="1">
      <alignment vertical="center"/>
    </xf>
    <xf numFmtId="0" fontId="26" fillId="0" borderId="4" xfId="3" applyFont="1" applyBorder="1" applyAlignment="1">
      <alignment vertical="center"/>
    </xf>
    <xf numFmtId="49" fontId="26" fillId="0" borderId="5" xfId="1" applyNumberFormat="1" applyFont="1" applyBorder="1" applyAlignment="1">
      <alignment vertical="center" wrapText="1"/>
    </xf>
    <xf numFmtId="49" fontId="26" fillId="0" borderId="8" xfId="1" applyNumberFormat="1" applyFont="1" applyBorder="1" applyAlignment="1">
      <alignment vertical="center"/>
    </xf>
    <xf numFmtId="0" fontId="26" fillId="0" borderId="0" xfId="1" applyFont="1" applyAlignment="1">
      <alignment vertical="center"/>
    </xf>
    <xf numFmtId="49" fontId="30" fillId="0" borderId="8" xfId="1" applyNumberFormat="1" applyFont="1" applyBorder="1" applyAlignment="1">
      <alignment vertical="center"/>
    </xf>
    <xf numFmtId="49" fontId="26" fillId="0" borderId="5" xfId="3" applyNumberFormat="1" applyFont="1" applyBorder="1" applyAlignment="1">
      <alignment vertical="center" wrapText="1"/>
    </xf>
    <xf numFmtId="49" fontId="31" fillId="0" borderId="5" xfId="1" applyNumberFormat="1" applyFont="1" applyBorder="1" applyAlignment="1">
      <alignment vertical="center" wrapText="1"/>
    </xf>
    <xf numFmtId="49" fontId="26" fillId="0" borderId="5" xfId="3" applyNumberFormat="1" applyFont="1" applyBorder="1" applyAlignment="1">
      <alignment vertical="center"/>
    </xf>
    <xf numFmtId="49" fontId="26" fillId="0" borderId="8" xfId="3" applyNumberFormat="1" applyFont="1" applyBorder="1" applyAlignment="1">
      <alignment vertical="center"/>
    </xf>
    <xf numFmtId="49" fontId="31" fillId="0" borderId="9" xfId="1" applyNumberFormat="1" applyFont="1" applyBorder="1" applyAlignment="1">
      <alignment vertical="center" wrapText="1"/>
    </xf>
    <xf numFmtId="0" fontId="26" fillId="0" borderId="10" xfId="1" applyFont="1" applyBorder="1" applyAlignment="1">
      <alignment vertical="center"/>
    </xf>
    <xf numFmtId="0" fontId="26" fillId="0" borderId="11" xfId="1" applyFont="1" applyBorder="1" applyAlignment="1">
      <alignment vertical="center"/>
    </xf>
    <xf numFmtId="0" fontId="26" fillId="0" borderId="12" xfId="1" applyFont="1" applyBorder="1" applyAlignment="1">
      <alignment vertical="center"/>
    </xf>
    <xf numFmtId="0" fontId="18" fillId="0" borderId="0" xfId="4" applyFont="1" applyAlignment="1">
      <alignment vertical="center"/>
    </xf>
    <xf numFmtId="49" fontId="18" fillId="0" borderId="55" xfId="4" applyNumberFormat="1" applyFont="1" applyBorder="1" applyAlignment="1">
      <alignment vertical="center"/>
    </xf>
    <xf numFmtId="49" fontId="18" fillId="0" borderId="56" xfId="4" applyNumberFormat="1" applyFont="1" applyBorder="1" applyAlignment="1">
      <alignment vertical="center"/>
    </xf>
    <xf numFmtId="0" fontId="18" fillId="0" borderId="69" xfId="4" applyFont="1" applyBorder="1" applyAlignment="1">
      <alignment horizontal="centerContinuous" vertical="center"/>
    </xf>
    <xf numFmtId="0" fontId="18" fillId="0" borderId="70" xfId="4" applyFont="1" applyBorder="1" applyAlignment="1">
      <alignment horizontal="centerContinuous" vertical="center"/>
    </xf>
    <xf numFmtId="0" fontId="18" fillId="0" borderId="9" xfId="4" applyFont="1" applyBorder="1" applyAlignment="1">
      <alignment horizontal="centerContinuous" vertical="center"/>
    </xf>
    <xf numFmtId="0" fontId="18" fillId="0" borderId="74" xfId="4" applyFont="1" applyBorder="1" applyAlignment="1">
      <alignment horizontal="centerContinuous" vertical="center"/>
    </xf>
    <xf numFmtId="0" fontId="2" fillId="0" borderId="0" xfId="9" applyFont="1" applyAlignment="1">
      <alignment vertical="center"/>
    </xf>
    <xf numFmtId="0" fontId="21" fillId="0" borderId="68" xfId="9" applyFont="1" applyBorder="1" applyAlignment="1">
      <alignment horizontal="left" vertical="center"/>
    </xf>
    <xf numFmtId="0" fontId="22" fillId="0" borderId="54" xfId="4" applyFont="1" applyBorder="1" applyAlignment="1">
      <alignment horizontal="left" vertical="center"/>
    </xf>
    <xf numFmtId="49" fontId="22" fillId="0" borderId="55" xfId="4" applyNumberFormat="1" applyFont="1" applyBorder="1" applyAlignment="1">
      <alignment horizontal="left" vertical="center"/>
    </xf>
    <xf numFmtId="49" fontId="22" fillId="0" borderId="56" xfId="4" applyNumberFormat="1" applyFont="1" applyBorder="1" applyAlignment="1">
      <alignment horizontal="left" vertical="center"/>
    </xf>
    <xf numFmtId="49" fontId="22" fillId="0" borderId="54" xfId="4" applyNumberFormat="1" applyFont="1" applyBorder="1" applyAlignment="1">
      <alignment vertical="center"/>
    </xf>
    <xf numFmtId="0" fontId="32" fillId="0" borderId="77" xfId="4" applyFont="1" applyBorder="1" applyAlignment="1">
      <alignment horizontal="center" vertical="center"/>
    </xf>
    <xf numFmtId="0" fontId="21" fillId="0" borderId="24" xfId="9" applyFont="1" applyBorder="1" applyAlignment="1">
      <alignment horizontal="center" vertical="center"/>
    </xf>
    <xf numFmtId="0" fontId="22" fillId="0" borderId="49" xfId="4" applyFont="1" applyBorder="1" applyAlignment="1">
      <alignment horizontal="center" vertical="center"/>
    </xf>
    <xf numFmtId="0" fontId="22" fillId="0" borderId="0" xfId="4" applyFont="1" applyAlignment="1">
      <alignment vertical="center"/>
    </xf>
    <xf numFmtId="49" fontId="22" fillId="0" borderId="2" xfId="4" applyNumberFormat="1" applyFont="1" applyBorder="1" applyAlignment="1">
      <alignment vertical="center"/>
    </xf>
    <xf numFmtId="0" fontId="22" fillId="0" borderId="79" xfId="4" applyFont="1" applyBorder="1" applyAlignment="1">
      <alignment vertical="center"/>
    </xf>
    <xf numFmtId="0" fontId="22" fillId="0" borderId="80" xfId="4" applyFont="1" applyBorder="1" applyAlignment="1">
      <alignment horizontal="center" vertical="center"/>
    </xf>
    <xf numFmtId="0" fontId="22" fillId="0" borderId="81" xfId="4" applyFont="1" applyBorder="1" applyAlignment="1">
      <alignment horizontal="center" vertical="center"/>
    </xf>
    <xf numFmtId="0" fontId="22" fillId="0" borderId="50" xfId="4" applyFont="1" applyBorder="1" applyAlignment="1">
      <alignment horizontal="center" vertical="center"/>
    </xf>
    <xf numFmtId="0" fontId="22" fillId="0" borderId="50" xfId="4" applyFont="1" applyBorder="1" applyAlignment="1">
      <alignment vertical="center"/>
    </xf>
    <xf numFmtId="49" fontId="22" fillId="0" borderId="50" xfId="4" applyNumberFormat="1" applyFont="1" applyBorder="1" applyAlignment="1">
      <alignment vertical="center"/>
    </xf>
    <xf numFmtId="0" fontId="22" fillId="0" borderId="48" xfId="4" applyFont="1" applyBorder="1" applyAlignment="1">
      <alignment vertical="center"/>
    </xf>
    <xf numFmtId="0" fontId="22" fillId="0" borderId="85" xfId="4" applyFont="1" applyBorder="1" applyAlignment="1">
      <alignment horizontal="center" vertical="center"/>
    </xf>
    <xf numFmtId="0" fontId="22" fillId="0" borderId="52" xfId="4" applyFont="1" applyBorder="1" applyAlignment="1">
      <alignment horizontal="center" vertical="center"/>
    </xf>
    <xf numFmtId="0" fontId="22" fillId="0" borderId="54" xfId="4" applyFont="1" applyBorder="1" applyAlignment="1">
      <alignment horizontal="center" vertical="center"/>
    </xf>
    <xf numFmtId="0" fontId="22" fillId="0" borderId="87" xfId="4" applyFont="1" applyBorder="1" applyAlignment="1">
      <alignment horizontal="center" vertical="center"/>
    </xf>
    <xf numFmtId="0" fontId="33" fillId="0" borderId="4" xfId="14" applyBorder="1" applyAlignment="1">
      <alignment vertical="center"/>
    </xf>
    <xf numFmtId="49" fontId="33" fillId="0" borderId="6" xfId="14" applyNumberFormat="1" applyBorder="1" applyAlignment="1">
      <alignment vertical="center"/>
    </xf>
    <xf numFmtId="0" fontId="33" fillId="0" borderId="6" xfId="14" applyBorder="1" applyAlignment="1">
      <alignment vertical="center"/>
    </xf>
    <xf numFmtId="0" fontId="2" fillId="0" borderId="40" xfId="9" applyFont="1" applyBorder="1" applyAlignment="1">
      <alignment horizontal="right"/>
    </xf>
    <xf numFmtId="0" fontId="2" fillId="2" borderId="28" xfId="9" applyFont="1" applyFill="1" applyBorder="1" applyAlignment="1">
      <alignment horizontal="left" vertical="center"/>
    </xf>
    <xf numFmtId="0" fontId="2" fillId="2" borderId="28" xfId="9" applyFont="1" applyFill="1" applyBorder="1" applyAlignment="1">
      <alignment horizontal="center" vertical="center"/>
    </xf>
    <xf numFmtId="0" fontId="18" fillId="2" borderId="1" xfId="4" applyFont="1" applyFill="1" applyBorder="1"/>
    <xf numFmtId="0" fontId="34" fillId="0" borderId="28" xfId="9" applyFont="1" applyBorder="1" applyAlignment="1">
      <alignment horizontal="left" vertical="center"/>
    </xf>
    <xf numFmtId="0" fontId="34" fillId="0" borderId="28" xfId="9" applyFont="1" applyBorder="1" applyAlignment="1">
      <alignment horizontal="center" vertical="center"/>
    </xf>
    <xf numFmtId="0" fontId="34" fillId="2" borderId="28" xfId="9" applyFont="1" applyFill="1" applyBorder="1" applyAlignment="1">
      <alignment horizontal="left" vertical="center"/>
    </xf>
    <xf numFmtId="0" fontId="22" fillId="2" borderId="28" xfId="9" applyFont="1" applyFill="1" applyBorder="1" applyAlignment="1">
      <alignment horizontal="left" vertical="center"/>
    </xf>
    <xf numFmtId="0" fontId="35" fillId="2" borderId="28" xfId="9" applyFont="1" applyFill="1" applyBorder="1" applyAlignment="1">
      <alignment horizontal="left" vertical="center"/>
    </xf>
    <xf numFmtId="0" fontId="18" fillId="2" borderId="39" xfId="4" applyFont="1" applyFill="1" applyBorder="1" applyAlignment="1">
      <alignment horizontal="center" vertical="center"/>
    </xf>
    <xf numFmtId="0" fontId="34" fillId="2" borderId="28" xfId="9" applyFont="1" applyFill="1" applyBorder="1" applyAlignment="1">
      <alignment horizontal="center" vertical="center"/>
    </xf>
    <xf numFmtId="0" fontId="34" fillId="2" borderId="40" xfId="9" applyFont="1" applyFill="1" applyBorder="1" applyAlignment="1">
      <alignment horizontal="center" vertical="center"/>
    </xf>
    <xf numFmtId="0" fontId="36" fillId="2" borderId="40" xfId="9" applyFont="1" applyFill="1" applyBorder="1"/>
    <xf numFmtId="0" fontId="22" fillId="0" borderId="28" xfId="9" applyFont="1" applyBorder="1" applyAlignment="1">
      <alignment horizontal="left" vertical="center"/>
    </xf>
    <xf numFmtId="0" fontId="22" fillId="0" borderId="28" xfId="9" applyFont="1" applyBorder="1" applyAlignment="1">
      <alignment horizontal="center" vertical="center"/>
    </xf>
    <xf numFmtId="0" fontId="22" fillId="0" borderId="40" xfId="9" applyFont="1" applyBorder="1" applyAlignment="1">
      <alignment horizontal="center" vertical="center"/>
    </xf>
    <xf numFmtId="0" fontId="18" fillId="0" borderId="40" xfId="9" applyFont="1" applyBorder="1"/>
    <xf numFmtId="0" fontId="22" fillId="0" borderId="40" xfId="9" applyFont="1" applyBorder="1" applyAlignment="1">
      <alignment horizontal="left" vertical="center"/>
    </xf>
    <xf numFmtId="0" fontId="34" fillId="0" borderId="40" xfId="9" applyFont="1" applyBorder="1" applyAlignment="1">
      <alignment horizontal="center" vertical="center"/>
    </xf>
    <xf numFmtId="0" fontId="36" fillId="0" borderId="40" xfId="9" applyFont="1" applyBorder="1"/>
    <xf numFmtId="0" fontId="34" fillId="3" borderId="28" xfId="9" applyFont="1" applyFill="1" applyBorder="1" applyAlignment="1">
      <alignment horizontal="center" vertical="center"/>
    </xf>
    <xf numFmtId="0" fontId="34" fillId="3" borderId="28" xfId="9" applyFont="1" applyFill="1" applyBorder="1" applyAlignment="1">
      <alignment horizontal="left" vertical="center"/>
    </xf>
    <xf numFmtId="0" fontId="34" fillId="4" borderId="28" xfId="9" applyFont="1" applyFill="1" applyBorder="1" applyAlignment="1">
      <alignment horizontal="left" vertical="center"/>
    </xf>
    <xf numFmtId="0" fontId="2" fillId="4" borderId="28" xfId="9" applyFont="1" applyFill="1" applyBorder="1" applyAlignment="1">
      <alignment horizontal="left" vertical="center"/>
    </xf>
    <xf numFmtId="0" fontId="34" fillId="4" borderId="28" xfId="9" applyFont="1" applyFill="1" applyBorder="1" applyAlignment="1">
      <alignment horizontal="center" vertical="center"/>
    </xf>
    <xf numFmtId="0" fontId="2" fillId="5" borderId="28" xfId="9" applyFont="1" applyFill="1" applyBorder="1" applyAlignment="1">
      <alignment horizontal="left" vertical="center"/>
    </xf>
    <xf numFmtId="0" fontId="18" fillId="0" borderId="50" xfId="4" applyFont="1" applyBorder="1"/>
    <xf numFmtId="0" fontId="2" fillId="5" borderId="40" xfId="9" applyFont="1" applyFill="1" applyBorder="1" applyAlignment="1">
      <alignment horizontal="left" vertical="center"/>
    </xf>
    <xf numFmtId="0" fontId="34" fillId="5" borderId="28" xfId="9" applyFont="1" applyFill="1" applyBorder="1" applyAlignment="1">
      <alignment horizontal="left" vertical="center"/>
    </xf>
    <xf numFmtId="0" fontId="34" fillId="5" borderId="28" xfId="9" applyFont="1" applyFill="1" applyBorder="1" applyAlignment="1">
      <alignment horizontal="center" vertical="center"/>
    </xf>
    <xf numFmtId="0" fontId="2" fillId="2" borderId="40" xfId="9" applyFont="1" applyFill="1" applyBorder="1" applyAlignment="1">
      <alignment horizontal="center" vertical="center"/>
    </xf>
    <xf numFmtId="0" fontId="2" fillId="2" borderId="43" xfId="9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4" fillId="0" borderId="40" xfId="9" applyFont="1" applyBorder="1" applyAlignment="1">
      <alignment horizontal="left" vertical="center"/>
    </xf>
    <xf numFmtId="0" fontId="22" fillId="6" borderId="28" xfId="9" applyFont="1" applyFill="1" applyBorder="1" applyAlignment="1">
      <alignment horizontal="left" vertical="center"/>
    </xf>
    <xf numFmtId="0" fontId="2" fillId="2" borderId="40" xfId="9" applyFont="1" applyFill="1" applyBorder="1" applyAlignment="1">
      <alignment horizontal="left" vertical="center"/>
    </xf>
    <xf numFmtId="0" fontId="2" fillId="2" borderId="41" xfId="9" applyFont="1" applyFill="1" applyBorder="1"/>
    <xf numFmtId="0" fontId="2" fillId="2" borderId="42" xfId="9" applyFont="1" applyFill="1" applyBorder="1"/>
    <xf numFmtId="0" fontId="24" fillId="0" borderId="45" xfId="9" applyFont="1" applyBorder="1"/>
    <xf numFmtId="0" fontId="38" fillId="0" borderId="94" xfId="9" applyFont="1" applyBorder="1" applyAlignment="1">
      <alignment horizontal="center" vertical="center"/>
    </xf>
    <xf numFmtId="49" fontId="22" fillId="0" borderId="2" xfId="4" applyNumberFormat="1" applyFont="1" applyBorder="1"/>
    <xf numFmtId="0" fontId="0" fillId="0" borderId="5" xfId="0" applyBorder="1">
      <alignment vertical="center"/>
    </xf>
    <xf numFmtId="0" fontId="36" fillId="0" borderId="43" xfId="4" applyFont="1" applyBorder="1"/>
    <xf numFmtId="0" fontId="36" fillId="0" borderId="39" xfId="4" applyFont="1" applyBorder="1" applyAlignment="1">
      <alignment horizontal="center" vertical="center"/>
    </xf>
    <xf numFmtId="0" fontId="39" fillId="0" borderId="32" xfId="4" applyFont="1" applyBorder="1"/>
    <xf numFmtId="0" fontId="40" fillId="0" borderId="28" xfId="9" applyFont="1" applyBorder="1" applyAlignment="1">
      <alignment horizontal="left" vertical="center"/>
    </xf>
    <xf numFmtId="0" fontId="40" fillId="0" borderId="28" xfId="9" applyFont="1" applyBorder="1" applyAlignment="1">
      <alignment horizontal="center" vertical="center"/>
    </xf>
    <xf numFmtId="0" fontId="39" fillId="0" borderId="39" xfId="4" applyFont="1" applyBorder="1" applyAlignment="1">
      <alignment horizontal="center" vertical="center"/>
    </xf>
    <xf numFmtId="0" fontId="40" fillId="0" borderId="40" xfId="9" applyFont="1" applyBorder="1" applyAlignment="1">
      <alignment horizontal="center" vertical="center"/>
    </xf>
    <xf numFmtId="0" fontId="39" fillId="0" borderId="40" xfId="9" applyFont="1" applyBorder="1"/>
    <xf numFmtId="0" fontId="2" fillId="0" borderId="95" xfId="9" applyFont="1" applyBorder="1" applyAlignment="1">
      <alignment horizontal="left" vertical="center"/>
    </xf>
    <xf numFmtId="49" fontId="26" fillId="0" borderId="96" xfId="3" applyNumberFormat="1" applyFont="1" applyBorder="1" applyAlignment="1">
      <alignment horizontal="center" vertical="center"/>
    </xf>
    <xf numFmtId="49" fontId="26" fillId="0" borderId="97" xfId="3" applyNumberFormat="1" applyFont="1" applyBorder="1" applyAlignment="1">
      <alignment horizontal="center" vertical="center"/>
    </xf>
    <xf numFmtId="49" fontId="26" fillId="0" borderId="98" xfId="3" applyNumberFormat="1" applyFont="1" applyBorder="1" applyAlignment="1">
      <alignment horizontal="center" vertical="center" wrapText="1"/>
    </xf>
    <xf numFmtId="49" fontId="26" fillId="0" borderId="99" xfId="3" applyNumberFormat="1" applyFont="1" applyBorder="1" applyAlignment="1">
      <alignment horizontal="center" vertical="center" wrapText="1"/>
    </xf>
    <xf numFmtId="49" fontId="26" fillId="0" borderId="59" xfId="1" applyNumberFormat="1" applyFont="1" applyBorder="1" applyAlignment="1">
      <alignment vertical="center" wrapText="1"/>
    </xf>
    <xf numFmtId="49" fontId="26" fillId="0" borderId="59" xfId="1" applyNumberFormat="1" applyFont="1" applyBorder="1" applyAlignment="1">
      <alignment vertical="center"/>
    </xf>
    <xf numFmtId="0" fontId="26" fillId="0" borderId="100" xfId="1" applyFont="1" applyBorder="1" applyAlignment="1">
      <alignment vertical="center"/>
    </xf>
    <xf numFmtId="176" fontId="41" fillId="0" borderId="0" xfId="9" applyNumberFormat="1" applyFont="1" applyAlignment="1">
      <alignment vertical="top"/>
    </xf>
    <xf numFmtId="0" fontId="18" fillId="0" borderId="101" xfId="4" applyFont="1" applyBorder="1"/>
    <xf numFmtId="0" fontId="22" fillId="0" borderId="102" xfId="4" applyFont="1" applyBorder="1" applyAlignment="1">
      <alignment horizontal="center" vertical="center"/>
    </xf>
    <xf numFmtId="0" fontId="2" fillId="0" borderId="103" xfId="9" applyFont="1" applyBorder="1" applyAlignment="1">
      <alignment horizontal="center" vertical="center"/>
    </xf>
    <xf numFmtId="0" fontId="20" fillId="0" borderId="104" xfId="4" applyFont="1" applyBorder="1"/>
    <xf numFmtId="0" fontId="18" fillId="0" borderId="107" xfId="4" applyFont="1" applyBorder="1"/>
    <xf numFmtId="0" fontId="2" fillId="0" borderId="108" xfId="9" applyFont="1" applyBorder="1" applyAlignment="1">
      <alignment horizontal="left" vertical="center"/>
    </xf>
    <xf numFmtId="0" fontId="2" fillId="0" borderId="108" xfId="9" applyFont="1" applyBorder="1" applyAlignment="1">
      <alignment horizontal="center" vertical="center"/>
    </xf>
    <xf numFmtId="0" fontId="2" fillId="0" borderId="109" xfId="9" applyFont="1" applyBorder="1" applyAlignment="1">
      <alignment horizontal="center" vertical="center"/>
    </xf>
    <xf numFmtId="0" fontId="18" fillId="0" borderId="111" xfId="4" applyFont="1" applyBorder="1"/>
    <xf numFmtId="0" fontId="2" fillId="0" borderId="112" xfId="9" applyFont="1" applyBorder="1" applyAlignment="1">
      <alignment horizontal="left" vertical="center"/>
    </xf>
    <xf numFmtId="0" fontId="2" fillId="0" borderId="112" xfId="9" applyFont="1" applyBorder="1" applyAlignment="1">
      <alignment horizontal="center" vertical="center"/>
    </xf>
    <xf numFmtId="0" fontId="21" fillId="0" borderId="115" xfId="9" applyFont="1" applyBorder="1" applyAlignment="1">
      <alignment horizontal="left" vertical="center"/>
    </xf>
    <xf numFmtId="0" fontId="2" fillId="0" borderId="116" xfId="9" applyFont="1" applyBorder="1" applyAlignment="1">
      <alignment horizontal="center" vertical="center"/>
    </xf>
    <xf numFmtId="0" fontId="18" fillId="0" borderId="116" xfId="4" applyFont="1" applyBorder="1" applyAlignment="1">
      <alignment horizontal="center" vertical="center"/>
    </xf>
    <xf numFmtId="0" fontId="18" fillId="0" borderId="117" xfId="4" applyFont="1" applyBorder="1" applyAlignment="1">
      <alignment horizontal="center" vertical="center"/>
    </xf>
    <xf numFmtId="0" fontId="21" fillId="0" borderId="118" xfId="9" applyFont="1" applyBorder="1" applyAlignment="1">
      <alignment horizontal="left" vertical="center"/>
    </xf>
    <xf numFmtId="0" fontId="18" fillId="0" borderId="119" xfId="4" applyFont="1" applyBorder="1" applyAlignment="1">
      <alignment horizontal="center" vertical="center"/>
    </xf>
    <xf numFmtId="0" fontId="18" fillId="0" borderId="107" xfId="4" applyFont="1" applyBorder="1" applyAlignment="1">
      <alignment horizontal="center" vertical="center"/>
    </xf>
    <xf numFmtId="0" fontId="18" fillId="0" borderId="111" xfId="4" applyFont="1" applyBorder="1" applyAlignment="1">
      <alignment horizontal="center" vertical="center"/>
    </xf>
    <xf numFmtId="49" fontId="18" fillId="0" borderId="53" xfId="4" applyNumberFormat="1" applyFont="1" applyBorder="1"/>
    <xf numFmtId="49" fontId="18" fillId="0" borderId="48" xfId="4" applyNumberFormat="1" applyFont="1" applyBorder="1"/>
    <xf numFmtId="0" fontId="22" fillId="0" borderId="33" xfId="9" applyFont="1" applyBorder="1" applyAlignment="1">
      <alignment horizontal="left" vertical="center"/>
    </xf>
    <xf numFmtId="0" fontId="42" fillId="0" borderId="33" xfId="9" applyFont="1" applyBorder="1" applyAlignment="1">
      <alignment horizontal="left" vertical="center"/>
    </xf>
    <xf numFmtId="0" fontId="22" fillId="0" borderId="45" xfId="9" applyFont="1" applyBorder="1" applyAlignment="1">
      <alignment horizontal="center" vertical="center"/>
    </xf>
    <xf numFmtId="0" fontId="22" fillId="0" borderId="45" xfId="9" applyFont="1" applyBorder="1" applyAlignment="1">
      <alignment horizontal="left" vertical="center"/>
    </xf>
    <xf numFmtId="0" fontId="43" fillId="0" borderId="0" xfId="0" applyFont="1">
      <alignment vertical="center"/>
    </xf>
    <xf numFmtId="0" fontId="34" fillId="0" borderId="33" xfId="9" applyFont="1" applyBorder="1" applyAlignment="1">
      <alignment horizontal="left" vertical="center"/>
    </xf>
    <xf numFmtId="0" fontId="35" fillId="0" borderId="33" xfId="9" applyFont="1" applyBorder="1" applyAlignment="1">
      <alignment horizontal="left" vertical="center"/>
    </xf>
    <xf numFmtId="0" fontId="36" fillId="0" borderId="44" xfId="4" applyFont="1" applyBorder="1" applyAlignment="1">
      <alignment horizontal="center" vertical="center"/>
    </xf>
    <xf numFmtId="0" fontId="34" fillId="0" borderId="45" xfId="9" applyFont="1" applyBorder="1" applyAlignment="1">
      <alignment horizontal="center" vertical="center"/>
    </xf>
    <xf numFmtId="0" fontId="34" fillId="0" borderId="45" xfId="9" applyFont="1" applyBorder="1" applyAlignment="1">
      <alignment horizontal="left" vertical="center"/>
    </xf>
    <xf numFmtId="0" fontId="30" fillId="0" borderId="7" xfId="3" applyFont="1" applyBorder="1" applyAlignment="1">
      <alignment vertical="center"/>
    </xf>
    <xf numFmtId="0" fontId="30" fillId="0" borderId="4" xfId="3" applyFont="1" applyBorder="1" applyAlignment="1">
      <alignment vertical="center"/>
    </xf>
    <xf numFmtId="49" fontId="30" fillId="0" borderId="5" xfId="3" applyNumberFormat="1" applyFont="1" applyBorder="1" applyAlignment="1">
      <alignment vertical="center"/>
    </xf>
    <xf numFmtId="0" fontId="20" fillId="0" borderId="120" xfId="4" applyFont="1" applyBorder="1"/>
    <xf numFmtId="0" fontId="33" fillId="0" borderId="5" xfId="14" applyBorder="1" applyAlignment="1">
      <alignment vertical="center"/>
    </xf>
    <xf numFmtId="0" fontId="2" fillId="0" borderId="113" xfId="9" applyFont="1" applyBorder="1" applyAlignment="1">
      <alignment horizontal="center" vertical="center"/>
    </xf>
    <xf numFmtId="0" fontId="44" fillId="0" borderId="4" xfId="14" applyFont="1" applyBorder="1" applyAlignment="1">
      <alignment vertical="center"/>
    </xf>
    <xf numFmtId="49" fontId="30" fillId="0" borderId="5" xfId="1" applyNumberFormat="1" applyFont="1" applyBorder="1" applyAlignment="1">
      <alignment vertical="center" wrapText="1"/>
    </xf>
    <xf numFmtId="49" fontId="30" fillId="0" borderId="59" xfId="1" applyNumberFormat="1" applyFont="1" applyBorder="1" applyAlignment="1">
      <alignment vertical="center" wrapText="1"/>
    </xf>
    <xf numFmtId="49" fontId="33" fillId="0" borderId="5" xfId="14" applyNumberFormat="1" applyBorder="1" applyAlignment="1">
      <alignment vertical="center"/>
    </xf>
    <xf numFmtId="49" fontId="29" fillId="0" borderId="0" xfId="1" applyNumberFormat="1" applyFont="1"/>
    <xf numFmtId="176" fontId="41" fillId="0" borderId="0" xfId="9" applyNumberFormat="1" applyFont="1" applyAlignment="1">
      <alignment horizontal="left" vertical="top"/>
    </xf>
    <xf numFmtId="0" fontId="0" fillId="0" borderId="9" xfId="0" applyBorder="1">
      <alignment vertical="center"/>
    </xf>
    <xf numFmtId="49" fontId="26" fillId="0" borderId="122" xfId="3" applyNumberFormat="1" applyFont="1" applyBorder="1" applyAlignment="1">
      <alignment horizontal="center" vertical="center"/>
    </xf>
    <xf numFmtId="0" fontId="2" fillId="0" borderId="108" xfId="9" applyFont="1" applyBorder="1" applyAlignment="1">
      <alignment horizontal="right" vertical="center"/>
    </xf>
    <xf numFmtId="0" fontId="2" fillId="2" borderId="17" xfId="9" applyFont="1" applyFill="1" applyBorder="1" applyAlignment="1">
      <alignment horizontal="left" vertical="center"/>
    </xf>
    <xf numFmtId="0" fontId="2" fillId="2" borderId="18" xfId="9" applyFont="1" applyFill="1" applyBorder="1" applyAlignment="1">
      <alignment horizontal="left" vertical="center"/>
    </xf>
    <xf numFmtId="0" fontId="2" fillId="2" borderId="19" xfId="9" applyFont="1" applyFill="1" applyBorder="1" applyAlignment="1">
      <alignment horizontal="left" vertical="center"/>
    </xf>
    <xf numFmtId="0" fontId="2" fillId="0" borderId="116" xfId="9" applyFont="1" applyBorder="1" applyAlignment="1">
      <alignment horizontal="left" vertical="center"/>
    </xf>
    <xf numFmtId="0" fontId="2" fillId="0" borderId="109" xfId="9" applyFont="1" applyBorder="1" applyAlignment="1">
      <alignment horizontal="left" vertical="center"/>
    </xf>
    <xf numFmtId="0" fontId="2" fillId="0" borderId="110" xfId="9" applyFont="1" applyBorder="1" applyAlignment="1">
      <alignment horizontal="left" vertical="center"/>
    </xf>
    <xf numFmtId="0" fontId="2" fillId="8" borderId="116" xfId="9" applyFont="1" applyFill="1" applyBorder="1" applyAlignment="1">
      <alignment horizontal="center" vertical="center"/>
    </xf>
    <xf numFmtId="0" fontId="18" fillId="8" borderId="107" xfId="4" applyFont="1" applyFill="1" applyBorder="1" applyAlignment="1">
      <alignment horizontal="center" vertical="center"/>
    </xf>
    <xf numFmtId="0" fontId="2" fillId="8" borderId="108" xfId="9" applyFont="1" applyFill="1" applyBorder="1" applyAlignment="1">
      <alignment horizontal="center" vertical="center"/>
    </xf>
    <xf numFmtId="0" fontId="2" fillId="8" borderId="108" xfId="9" applyFont="1" applyFill="1" applyBorder="1" applyAlignment="1">
      <alignment horizontal="left" vertical="center"/>
    </xf>
    <xf numFmtId="0" fontId="2" fillId="8" borderId="109" xfId="9" applyFont="1" applyFill="1" applyBorder="1" applyAlignment="1">
      <alignment horizontal="center" vertical="center"/>
    </xf>
    <xf numFmtId="0" fontId="18" fillId="8" borderId="116" xfId="4" applyFont="1" applyFill="1" applyBorder="1" applyAlignment="1">
      <alignment horizontal="center" vertical="center"/>
    </xf>
    <xf numFmtId="0" fontId="42" fillId="0" borderId="28" xfId="9" applyFont="1" applyBorder="1" applyAlignment="1">
      <alignment horizontal="left" vertical="center"/>
    </xf>
    <xf numFmtId="0" fontId="46" fillId="0" borderId="108" xfId="9" applyFont="1" applyBorder="1" applyAlignment="1">
      <alignment horizontal="left" vertical="center"/>
    </xf>
    <xf numFmtId="0" fontId="46" fillId="8" borderId="108" xfId="9" applyFont="1" applyFill="1" applyBorder="1" applyAlignment="1">
      <alignment horizontal="left" vertical="center"/>
    </xf>
    <xf numFmtId="0" fontId="22" fillId="0" borderId="33" xfId="9" applyFont="1" applyBorder="1" applyAlignment="1">
      <alignment horizontal="center" vertical="center"/>
    </xf>
    <xf numFmtId="0" fontId="34" fillId="0" borderId="40" xfId="9" applyFont="1" applyBorder="1" applyAlignment="1">
      <alignment horizontal="right" vertical="center"/>
    </xf>
    <xf numFmtId="0" fontId="34" fillId="0" borderId="20" xfId="9" applyFont="1" applyBorder="1" applyAlignment="1">
      <alignment horizontal="left" vertical="center"/>
    </xf>
    <xf numFmtId="14" fontId="34" fillId="0" borderId="20" xfId="9" applyNumberFormat="1" applyFont="1" applyBorder="1" applyAlignment="1">
      <alignment horizontal="left" vertical="center"/>
    </xf>
    <xf numFmtId="49" fontId="44" fillId="0" borderId="5" xfId="14" applyNumberFormat="1" applyFont="1" applyBorder="1" applyAlignment="1">
      <alignment vertical="center" wrapText="1"/>
    </xf>
    <xf numFmtId="0" fontId="2" fillId="0" borderId="0" xfId="15" applyFont="1">
      <alignment vertical="center"/>
    </xf>
    <xf numFmtId="0" fontId="2" fillId="0" borderId="123" xfId="15" applyFont="1" applyBorder="1">
      <alignment vertical="center"/>
    </xf>
    <xf numFmtId="0" fontId="2" fillId="0" borderId="124" xfId="15" applyFont="1" applyBorder="1">
      <alignment vertical="center"/>
    </xf>
    <xf numFmtId="0" fontId="2" fillId="0" borderId="125" xfId="15" applyFont="1" applyBorder="1">
      <alignment vertical="center"/>
    </xf>
    <xf numFmtId="0" fontId="2" fillId="0" borderId="1" xfId="15" applyFont="1" applyBorder="1">
      <alignment vertical="center"/>
    </xf>
    <xf numFmtId="0" fontId="2" fillId="0" borderId="126" xfId="15" applyFont="1" applyBorder="1">
      <alignment vertical="center"/>
    </xf>
    <xf numFmtId="0" fontId="2" fillId="0" borderId="0" xfId="15" quotePrefix="1" applyFont="1">
      <alignment vertical="center"/>
    </xf>
    <xf numFmtId="0" fontId="47" fillId="0" borderId="0" xfId="15" applyFont="1">
      <alignment vertical="center"/>
    </xf>
    <xf numFmtId="14" fontId="2" fillId="0" borderId="0" xfId="15" applyNumberFormat="1" applyFont="1">
      <alignment vertical="center"/>
    </xf>
    <xf numFmtId="0" fontId="19" fillId="0" borderId="0" xfId="15" applyFont="1">
      <alignment vertical="center"/>
    </xf>
    <xf numFmtId="0" fontId="48" fillId="0" borderId="0" xfId="15" applyFont="1">
      <alignment vertical="center"/>
    </xf>
    <xf numFmtId="0" fontId="2" fillId="0" borderId="127" xfId="15" applyFont="1" applyBorder="1">
      <alignment vertical="center"/>
    </xf>
    <xf numFmtId="0" fontId="2" fillId="0" borderId="128" xfId="15" applyFont="1" applyBorder="1">
      <alignment vertical="center"/>
    </xf>
    <xf numFmtId="0" fontId="2" fillId="0" borderId="129" xfId="15" applyFont="1" applyBorder="1">
      <alignment vertical="center"/>
    </xf>
    <xf numFmtId="0" fontId="2" fillId="0" borderId="2" xfId="15" applyFont="1" applyBorder="1">
      <alignment vertical="center"/>
    </xf>
    <xf numFmtId="0" fontId="2" fillId="0" borderId="130" xfId="15" applyFont="1" applyBorder="1">
      <alignment vertical="center"/>
    </xf>
    <xf numFmtId="0" fontId="2" fillId="0" borderId="81" xfId="15" applyFont="1" applyBorder="1">
      <alignment vertical="center"/>
    </xf>
    <xf numFmtId="0" fontId="2" fillId="0" borderId="131" xfId="15" applyFont="1" applyBorder="1">
      <alignment vertical="center"/>
    </xf>
    <xf numFmtId="0" fontId="2" fillId="0" borderId="132" xfId="15" applyFont="1" applyBorder="1">
      <alignment vertical="center"/>
    </xf>
    <xf numFmtId="0" fontId="49" fillId="0" borderId="0" xfId="15" applyFont="1">
      <alignment vertical="center"/>
    </xf>
    <xf numFmtId="0" fontId="2" fillId="0" borderId="133" xfId="15" applyFont="1" applyBorder="1">
      <alignment vertical="center"/>
    </xf>
    <xf numFmtId="0" fontId="2" fillId="0" borderId="3" xfId="15" applyFont="1" applyBorder="1">
      <alignment vertical="center"/>
    </xf>
    <xf numFmtId="0" fontId="2" fillId="0" borderId="4" xfId="15" applyFont="1" applyBorder="1">
      <alignment vertical="center"/>
    </xf>
    <xf numFmtId="0" fontId="2" fillId="0" borderId="108" xfId="9" applyFont="1" applyBorder="1" applyAlignment="1">
      <alignment horizontal="left" vertical="center"/>
    </xf>
    <xf numFmtId="0" fontId="2" fillId="0" borderId="109" xfId="9" applyFont="1" applyBorder="1"/>
    <xf numFmtId="0" fontId="2" fillId="0" borderId="110" xfId="9" applyFont="1" applyBorder="1"/>
    <xf numFmtId="0" fontId="19" fillId="0" borderId="13" xfId="9" applyFont="1" applyBorder="1" applyAlignment="1">
      <alignment horizontal="left" vertical="center"/>
    </xf>
    <xf numFmtId="0" fontId="19" fillId="0" borderId="14" xfId="9" applyFont="1" applyBorder="1" applyAlignment="1">
      <alignment horizontal="left" vertical="center"/>
    </xf>
    <xf numFmtId="0" fontId="19" fillId="0" borderId="15" xfId="9" applyFont="1" applyBorder="1" applyAlignment="1">
      <alignment horizontal="left" vertical="center"/>
    </xf>
    <xf numFmtId="0" fontId="19" fillId="0" borderId="16" xfId="9" applyFont="1" applyBorder="1" applyAlignment="1">
      <alignment horizontal="left" vertical="center"/>
    </xf>
    <xf numFmtId="0" fontId="19" fillId="0" borderId="14" xfId="9" applyFont="1" applyBorder="1"/>
    <xf numFmtId="0" fontId="19" fillId="0" borderId="15" xfId="9" applyFont="1" applyBorder="1"/>
    <xf numFmtId="0" fontId="2" fillId="0" borderId="17" xfId="9" applyFont="1" applyBorder="1" applyAlignment="1">
      <alignment horizontal="left" vertical="center"/>
    </xf>
    <xf numFmtId="0" fontId="2" fillId="0" borderId="18" xfId="9" applyFont="1" applyBorder="1" applyAlignment="1">
      <alignment horizontal="left" vertical="center"/>
    </xf>
    <xf numFmtId="0" fontId="2" fillId="0" borderId="19" xfId="9" applyFont="1" applyBorder="1" applyAlignment="1">
      <alignment horizontal="left" vertical="center"/>
    </xf>
    <xf numFmtId="0" fontId="2" fillId="0" borderId="20" xfId="9" applyFont="1" applyBorder="1" applyAlignment="1">
      <alignment horizontal="left" vertical="center"/>
    </xf>
    <xf numFmtId="0" fontId="2" fillId="0" borderId="18" xfId="9" applyFont="1" applyBorder="1"/>
    <xf numFmtId="0" fontId="2" fillId="0" borderId="19" xfId="9" applyFont="1" applyBorder="1"/>
    <xf numFmtId="0" fontId="2" fillId="2" borderId="17" xfId="9" applyFont="1" applyFill="1" applyBorder="1" applyAlignment="1">
      <alignment horizontal="left" vertical="center"/>
    </xf>
    <xf numFmtId="0" fontId="2" fillId="2" borderId="18" xfId="9" applyFont="1" applyFill="1" applyBorder="1" applyAlignment="1">
      <alignment horizontal="left" vertical="center"/>
    </xf>
    <xf numFmtId="0" fontId="2" fillId="2" borderId="19" xfId="9" applyFont="1" applyFill="1" applyBorder="1" applyAlignment="1">
      <alignment horizontal="left" vertical="center"/>
    </xf>
    <xf numFmtId="0" fontId="2" fillId="0" borderId="21" xfId="9" applyFont="1" applyBorder="1" applyAlignment="1">
      <alignment horizontal="left" vertical="center"/>
    </xf>
    <xf numFmtId="0" fontId="2" fillId="0" borderId="22" xfId="9" applyFont="1" applyBorder="1"/>
    <xf numFmtId="0" fontId="2" fillId="0" borderId="23" xfId="9" applyFont="1" applyBorder="1"/>
    <xf numFmtId="0" fontId="21" fillId="0" borderId="24" xfId="9" applyFont="1" applyBorder="1" applyAlignment="1">
      <alignment horizontal="left" vertical="center"/>
    </xf>
    <xf numFmtId="0" fontId="2" fillId="0" borderId="25" xfId="9" applyFont="1" applyBorder="1"/>
    <xf numFmtId="0" fontId="2" fillId="0" borderId="26" xfId="9" applyFont="1" applyBorder="1"/>
    <xf numFmtId="49" fontId="20" fillId="0" borderId="102" xfId="4" applyNumberFormat="1" applyFont="1" applyBorder="1"/>
    <xf numFmtId="49" fontId="20" fillId="0" borderId="105" xfId="4" applyNumberFormat="1" applyFont="1" applyBorder="1"/>
    <xf numFmtId="49" fontId="20" fillId="0" borderId="106" xfId="4" applyNumberFormat="1" applyFont="1" applyBorder="1"/>
    <xf numFmtId="0" fontId="2" fillId="0" borderId="112" xfId="9" applyFont="1" applyBorder="1" applyAlignment="1">
      <alignment horizontal="left" vertical="center"/>
    </xf>
    <xf numFmtId="0" fontId="2" fillId="0" borderId="113" xfId="9" applyFont="1" applyBorder="1"/>
    <xf numFmtId="0" fontId="2" fillId="0" borderId="114" xfId="9" applyFont="1" applyBorder="1"/>
    <xf numFmtId="0" fontId="2" fillId="0" borderId="116" xfId="9" applyFont="1" applyBorder="1" applyAlignment="1">
      <alignment horizontal="left" vertical="center"/>
    </xf>
    <xf numFmtId="0" fontId="2" fillId="0" borderId="109" xfId="9" applyFont="1" applyBorder="1" applyAlignment="1">
      <alignment horizontal="left" vertical="center"/>
    </xf>
    <xf numFmtId="0" fontId="2" fillId="0" borderId="110" xfId="9" applyFont="1" applyBorder="1" applyAlignment="1">
      <alignment horizontal="left" vertical="center"/>
    </xf>
    <xf numFmtId="0" fontId="46" fillId="0" borderId="21" xfId="9" applyFont="1" applyBorder="1" applyAlignment="1">
      <alignment horizontal="left" vertical="center"/>
    </xf>
    <xf numFmtId="0" fontId="46" fillId="0" borderId="22" xfId="9" applyFont="1" applyBorder="1"/>
    <xf numFmtId="0" fontId="46" fillId="0" borderId="23" xfId="9" applyFont="1" applyBorder="1"/>
    <xf numFmtId="0" fontId="2" fillId="0" borderId="121" xfId="9" applyFont="1" applyBorder="1" applyAlignment="1">
      <alignment horizontal="left" vertical="center"/>
    </xf>
    <xf numFmtId="0" fontId="2" fillId="0" borderId="113" xfId="9" applyFont="1" applyBorder="1" applyAlignment="1">
      <alignment horizontal="left" vertical="center"/>
    </xf>
    <xf numFmtId="0" fontId="2" fillId="0" borderId="114" xfId="9" applyFont="1" applyBorder="1" applyAlignment="1">
      <alignment horizontal="left" vertical="center"/>
    </xf>
    <xf numFmtId="0" fontId="2" fillId="8" borderId="108" xfId="9" applyFont="1" applyFill="1" applyBorder="1" applyAlignment="1">
      <alignment horizontal="left" vertical="center"/>
    </xf>
    <xf numFmtId="0" fontId="2" fillId="8" borderId="109" xfId="9" applyFont="1" applyFill="1" applyBorder="1"/>
    <xf numFmtId="0" fontId="2" fillId="8" borderId="110" xfId="9" applyFont="1" applyFill="1" applyBorder="1"/>
    <xf numFmtId="0" fontId="2" fillId="0" borderId="40" xfId="9" applyFont="1" applyBorder="1" applyAlignment="1">
      <alignment horizontal="left" vertical="center"/>
    </xf>
    <xf numFmtId="0" fontId="2" fillId="0" borderId="41" xfId="9" applyFont="1" applyBorder="1"/>
    <xf numFmtId="0" fontId="2" fillId="0" borderId="42" xfId="9" applyFont="1" applyBorder="1"/>
    <xf numFmtId="49" fontId="20" fillId="0" borderId="30" xfId="4" applyNumberFormat="1" applyFont="1" applyBorder="1"/>
    <xf numFmtId="49" fontId="20" fillId="0" borderId="31" xfId="4" applyNumberFormat="1" applyFont="1" applyBorder="1"/>
    <xf numFmtId="49" fontId="20" fillId="0" borderId="29" xfId="4" applyNumberFormat="1" applyFont="1" applyBorder="1"/>
    <xf numFmtId="0" fontId="2" fillId="0" borderId="37" xfId="9" applyFont="1" applyBorder="1" applyAlignment="1">
      <alignment horizontal="left" vertical="center"/>
    </xf>
    <xf numFmtId="0" fontId="2" fillId="0" borderId="3" xfId="9" applyFont="1" applyBorder="1"/>
    <xf numFmtId="0" fontId="2" fillId="0" borderId="38" xfId="9" applyFont="1" applyBorder="1"/>
    <xf numFmtId="0" fontId="2" fillId="0" borderId="91" xfId="9" applyFont="1" applyBorder="1" applyAlignment="1">
      <alignment horizontal="left" vertical="center"/>
    </xf>
    <xf numFmtId="0" fontId="2" fillId="0" borderId="41" xfId="9" applyFont="1" applyBorder="1" applyAlignment="1">
      <alignment horizontal="left" vertical="center"/>
    </xf>
    <xf numFmtId="0" fontId="2" fillId="0" borderId="42" xfId="9" applyFont="1" applyBorder="1" applyAlignment="1">
      <alignment horizontal="left" vertical="center"/>
    </xf>
    <xf numFmtId="0" fontId="2" fillId="2" borderId="40" xfId="9" applyFont="1" applyFill="1" applyBorder="1" applyAlignment="1">
      <alignment horizontal="left" vertical="center"/>
    </xf>
    <xf numFmtId="0" fontId="2" fillId="2" borderId="41" xfId="9" applyFont="1" applyFill="1" applyBorder="1"/>
    <xf numFmtId="0" fontId="2" fillId="2" borderId="42" xfId="9" applyFont="1" applyFill="1" applyBorder="1"/>
    <xf numFmtId="0" fontId="2" fillId="0" borderId="45" xfId="9" applyFont="1" applyBorder="1" applyAlignment="1">
      <alignment horizontal="left" vertical="center"/>
    </xf>
    <xf numFmtId="0" fontId="2" fillId="0" borderId="46" xfId="9" applyFont="1" applyBorder="1"/>
    <xf numFmtId="0" fontId="2" fillId="0" borderId="47" xfId="9" applyFont="1" applyBorder="1"/>
    <xf numFmtId="20" fontId="2" fillId="2" borderId="40" xfId="9" applyNumberFormat="1" applyFont="1" applyFill="1" applyBorder="1" applyAlignment="1">
      <alignment horizontal="left" vertical="center"/>
    </xf>
    <xf numFmtId="20" fontId="2" fillId="0" borderId="40" xfId="9" applyNumberFormat="1" applyFont="1" applyBorder="1" applyAlignment="1">
      <alignment horizontal="left" vertical="center"/>
    </xf>
    <xf numFmtId="0" fontId="22" fillId="0" borderId="40" xfId="9" applyFont="1" applyBorder="1" applyAlignment="1">
      <alignment horizontal="left" vertical="center"/>
    </xf>
    <xf numFmtId="0" fontId="22" fillId="0" borderId="41" xfId="9" applyFont="1" applyBorder="1"/>
    <xf numFmtId="0" fontId="22" fillId="0" borderId="42" xfId="9" applyFont="1" applyBorder="1"/>
    <xf numFmtId="0" fontId="22" fillId="0" borderId="45" xfId="9" applyFont="1" applyBorder="1" applyAlignment="1">
      <alignment horizontal="left" vertical="center"/>
    </xf>
    <xf numFmtId="0" fontId="22" fillId="0" borderId="46" xfId="9" applyFont="1" applyBorder="1"/>
    <xf numFmtId="0" fontId="22" fillId="0" borderId="47" xfId="9" applyFont="1" applyBorder="1"/>
    <xf numFmtId="0" fontId="34" fillId="0" borderId="45" xfId="9" applyFont="1" applyBorder="1" applyAlignment="1">
      <alignment horizontal="left" vertical="center"/>
    </xf>
    <xf numFmtId="0" fontId="34" fillId="0" borderId="46" xfId="9" applyFont="1" applyBorder="1"/>
    <xf numFmtId="0" fontId="34" fillId="0" borderId="47" xfId="9" applyFont="1" applyBorder="1"/>
    <xf numFmtId="0" fontId="22" fillId="0" borderId="91" xfId="9" applyFont="1" applyBorder="1" applyAlignment="1">
      <alignment horizontal="left" vertical="center"/>
    </xf>
    <xf numFmtId="0" fontId="22" fillId="0" borderId="41" xfId="9" applyFont="1" applyBorder="1" applyAlignment="1">
      <alignment horizontal="left" vertical="center"/>
    </xf>
    <xf numFmtId="0" fontId="22" fillId="0" borderId="42" xfId="9" applyFont="1" applyBorder="1" applyAlignment="1">
      <alignment horizontal="left" vertical="center"/>
    </xf>
    <xf numFmtId="0" fontId="2" fillId="5" borderId="40" xfId="9" applyFont="1" applyFill="1" applyBorder="1" applyAlignment="1">
      <alignment horizontal="left" vertical="center"/>
    </xf>
    <xf numFmtId="0" fontId="2" fillId="5" borderId="41" xfId="9" applyFont="1" applyFill="1" applyBorder="1"/>
    <xf numFmtId="0" fontId="2" fillId="5" borderId="42" xfId="9" applyFont="1" applyFill="1" applyBorder="1"/>
    <xf numFmtId="49" fontId="20" fillId="0" borderId="50" xfId="4" applyNumberFormat="1" applyFont="1" applyBorder="1"/>
    <xf numFmtId="49" fontId="20" fillId="0" borderId="51" xfId="4" applyNumberFormat="1" applyFont="1" applyBorder="1"/>
    <xf numFmtId="49" fontId="20" fillId="0" borderId="52" xfId="4" applyNumberFormat="1" applyFont="1" applyBorder="1"/>
    <xf numFmtId="0" fontId="34" fillId="0" borderId="40" xfId="9" applyFont="1" applyBorder="1" applyAlignment="1">
      <alignment horizontal="left" vertical="center"/>
    </xf>
    <xf numFmtId="0" fontId="34" fillId="0" borderId="41" xfId="9" applyFont="1" applyBorder="1"/>
    <xf numFmtId="0" fontId="34" fillId="0" borderId="42" xfId="9" applyFont="1" applyBorder="1"/>
    <xf numFmtId="0" fontId="22" fillId="0" borderId="40" xfId="9" applyFont="1" applyBorder="1" applyAlignment="1">
      <alignment horizontal="left" vertical="center" wrapText="1"/>
    </xf>
    <xf numFmtId="0" fontId="2" fillId="0" borderId="28" xfId="9" applyFont="1" applyBorder="1" applyAlignment="1">
      <alignment horizontal="left" vertical="center"/>
    </xf>
    <xf numFmtId="0" fontId="2" fillId="0" borderId="51" xfId="9" applyFont="1" applyBorder="1"/>
    <xf numFmtId="0" fontId="2" fillId="0" borderId="67" xfId="9" applyFont="1" applyBorder="1"/>
    <xf numFmtId="0" fontId="21" fillId="0" borderId="13" xfId="9" applyFont="1" applyBorder="1" applyAlignment="1">
      <alignment horizontal="left" vertical="center"/>
    </xf>
    <xf numFmtId="0" fontId="21" fillId="0" borderId="14" xfId="9" applyFont="1" applyBorder="1" applyAlignment="1">
      <alignment horizontal="left" vertical="center"/>
    </xf>
    <xf numFmtId="0" fontId="21" fillId="0" borderId="15" xfId="9" applyFont="1" applyBorder="1" applyAlignment="1">
      <alignment horizontal="left" vertical="center"/>
    </xf>
    <xf numFmtId="0" fontId="21" fillId="0" borderId="16" xfId="9" applyFont="1" applyBorder="1" applyAlignment="1">
      <alignment horizontal="left" vertical="center"/>
    </xf>
    <xf numFmtId="0" fontId="2" fillId="0" borderId="58" xfId="9" applyFont="1" applyBorder="1" applyAlignment="1">
      <alignment horizontal="left" vertical="center"/>
    </xf>
    <xf numFmtId="0" fontId="21" fillId="0" borderId="60" xfId="9" applyFont="1" applyBorder="1" applyAlignment="1">
      <alignment horizontal="left" vertical="center"/>
    </xf>
    <xf numFmtId="0" fontId="2" fillId="0" borderId="61" xfId="9" applyFont="1" applyBorder="1"/>
    <xf numFmtId="0" fontId="2" fillId="0" borderId="62" xfId="9" applyFont="1" applyBorder="1"/>
    <xf numFmtId="0" fontId="2" fillId="0" borderId="64" xfId="9" applyFont="1" applyBorder="1" applyAlignment="1">
      <alignment horizontal="left" vertical="center"/>
    </xf>
    <xf numFmtId="0" fontId="2" fillId="0" borderId="65" xfId="9" applyFont="1" applyBorder="1" applyAlignment="1">
      <alignment horizontal="left" vertical="center"/>
    </xf>
    <xf numFmtId="0" fontId="2" fillId="0" borderId="66" xfId="9" applyFont="1" applyBorder="1" applyAlignment="1">
      <alignment horizontal="left" vertical="center"/>
    </xf>
    <xf numFmtId="0" fontId="2" fillId="0" borderId="24" xfId="9" applyFont="1" applyBorder="1" applyAlignment="1">
      <alignment horizontal="left" vertical="center"/>
    </xf>
    <xf numFmtId="0" fontId="2" fillId="0" borderId="40" xfId="9" applyFont="1" applyBorder="1" applyAlignment="1">
      <alignment horizontal="left" vertical="center" wrapText="1"/>
    </xf>
    <xf numFmtId="0" fontId="2" fillId="0" borderId="45" xfId="9" applyFont="1" applyBorder="1" applyAlignment="1">
      <alignment horizontal="left" vertical="center" wrapText="1"/>
    </xf>
    <xf numFmtId="0" fontId="2" fillId="2" borderId="40" xfId="9" applyFont="1" applyFill="1" applyBorder="1" applyAlignment="1">
      <alignment horizontal="left" vertical="center" wrapText="1"/>
    </xf>
    <xf numFmtId="49" fontId="22" fillId="0" borderId="82" xfId="4" applyNumberFormat="1" applyFont="1" applyBorder="1" applyAlignment="1">
      <alignment vertical="center"/>
    </xf>
    <xf numFmtId="49" fontId="22" fillId="0" borderId="83" xfId="4" applyNumberFormat="1" applyFont="1" applyBorder="1" applyAlignment="1">
      <alignment vertical="center"/>
    </xf>
    <xf numFmtId="49" fontId="22" fillId="0" borderId="84" xfId="4" applyNumberFormat="1" applyFont="1" applyBorder="1" applyAlignment="1">
      <alignment vertical="center"/>
    </xf>
    <xf numFmtId="49" fontId="22" fillId="0" borderId="59" xfId="4" applyNumberFormat="1" applyFont="1" applyBorder="1" applyAlignment="1">
      <alignment vertical="center"/>
    </xf>
    <xf numFmtId="49" fontId="22" fillId="0" borderId="75" xfId="4" applyNumberFormat="1" applyFont="1" applyBorder="1" applyAlignment="1">
      <alignment vertical="center"/>
    </xf>
    <xf numFmtId="49" fontId="22" fillId="0" borderId="76" xfId="4" applyNumberFormat="1" applyFont="1" applyBorder="1" applyAlignment="1">
      <alignment vertical="center"/>
    </xf>
    <xf numFmtId="49" fontId="22" fillId="0" borderId="89" xfId="4" applyNumberFormat="1" applyFont="1" applyBorder="1" applyAlignment="1">
      <alignment vertical="center"/>
    </xf>
    <xf numFmtId="49" fontId="22" fillId="0" borderId="88" xfId="4" applyNumberFormat="1" applyFont="1" applyBorder="1" applyAlignment="1">
      <alignment vertical="center"/>
    </xf>
    <xf numFmtId="49" fontId="22" fillId="0" borderId="90" xfId="4" applyNumberFormat="1" applyFont="1" applyBorder="1" applyAlignment="1">
      <alignment vertical="center"/>
    </xf>
    <xf numFmtId="0" fontId="21" fillId="0" borderId="71" xfId="9" applyFont="1" applyBorder="1" applyAlignment="1">
      <alignment horizontal="left" vertical="center"/>
    </xf>
    <xf numFmtId="0" fontId="21" fillId="0" borderId="72" xfId="9" applyFont="1" applyBorder="1" applyAlignment="1">
      <alignment horizontal="left" vertical="center"/>
    </xf>
    <xf numFmtId="0" fontId="21" fillId="0" borderId="73" xfId="9" applyFont="1" applyBorder="1" applyAlignment="1">
      <alignment horizontal="left" vertical="center"/>
    </xf>
    <xf numFmtId="0" fontId="21" fillId="0" borderId="78" xfId="9" applyFont="1" applyBorder="1" applyAlignment="1">
      <alignment horizontal="left" vertical="center"/>
    </xf>
    <xf numFmtId="0" fontId="21" fillId="0" borderId="75" xfId="9" applyFont="1" applyBorder="1" applyAlignment="1">
      <alignment horizontal="left" vertical="center"/>
    </xf>
    <xf numFmtId="0" fontId="21" fillId="0" borderId="76" xfId="9" applyFont="1" applyBorder="1" applyAlignment="1">
      <alignment horizontal="left" vertical="center"/>
    </xf>
    <xf numFmtId="49" fontId="22" fillId="0" borderId="50" xfId="4" applyNumberFormat="1" applyFont="1" applyBorder="1" applyAlignment="1">
      <alignment vertical="center"/>
    </xf>
    <xf numFmtId="49" fontId="22" fillId="0" borderId="51" xfId="4" applyNumberFormat="1" applyFont="1" applyBorder="1" applyAlignment="1">
      <alignment vertical="center"/>
    </xf>
    <xf numFmtId="49" fontId="22" fillId="0" borderId="52" xfId="4" applyNumberFormat="1" applyFont="1" applyBorder="1" applyAlignment="1">
      <alignment vertical="center"/>
    </xf>
    <xf numFmtId="0" fontId="2" fillId="2" borderId="33" xfId="9" applyFont="1" applyFill="1" applyBorder="1" applyAlignment="1">
      <alignment horizontal="left" vertical="center"/>
    </xf>
    <xf numFmtId="0" fontId="2" fillId="2" borderId="92" xfId="9" applyFont="1" applyFill="1" applyBorder="1"/>
    <xf numFmtId="0" fontId="2" fillId="2" borderId="93" xfId="9" applyFont="1" applyFill="1" applyBorder="1"/>
    <xf numFmtId="49" fontId="22" fillId="0" borderId="86" xfId="4" applyNumberFormat="1" applyFont="1" applyBorder="1" applyAlignment="1">
      <alignment vertical="center"/>
    </xf>
    <xf numFmtId="49" fontId="36" fillId="0" borderId="30" xfId="4" applyNumberFormat="1" applyFont="1" applyBorder="1"/>
    <xf numFmtId="49" fontId="36" fillId="0" borderId="31" xfId="4" applyNumberFormat="1" applyFont="1" applyBorder="1"/>
    <xf numFmtId="49" fontId="36" fillId="0" borderId="29" xfId="4" applyNumberFormat="1" applyFont="1" applyBorder="1"/>
    <xf numFmtId="0" fontId="40" fillId="0" borderId="40" xfId="9" applyFont="1" applyBorder="1" applyAlignment="1">
      <alignment horizontal="left" vertical="center"/>
    </xf>
    <xf numFmtId="0" fontId="40" fillId="0" borderId="41" xfId="9" applyFont="1" applyBorder="1"/>
    <xf numFmtId="0" fontId="40" fillId="0" borderId="42" xfId="9" applyFont="1" applyBorder="1"/>
    <xf numFmtId="0" fontId="2" fillId="7" borderId="40" xfId="9" applyFont="1" applyFill="1" applyBorder="1" applyAlignment="1">
      <alignment horizontal="left" vertical="center"/>
    </xf>
    <xf numFmtId="0" fontId="2" fillId="7" borderId="41" xfId="9" applyFont="1" applyFill="1" applyBorder="1"/>
    <xf numFmtId="0" fontId="2" fillId="7" borderId="42" xfId="9" applyFont="1" applyFill="1" applyBorder="1"/>
  </cellXfs>
  <cellStyles count="16">
    <cellStyle name="ハイパーリンク" xfId="14" builtinId="8"/>
    <cellStyle name="標準" xfId="0" builtinId="0"/>
    <cellStyle name="標準 2" xfId="10" xr:uid="{18466154-4CE8-4E26-9C5B-27B4C0D95C49}"/>
    <cellStyle name="標準 2 2" xfId="5" xr:uid="{00000000-0005-0000-0000-000001000000}"/>
    <cellStyle name="標準 2 2 2" xfId="6" xr:uid="{2E4A10CB-7E0E-4584-9F29-2353B4AD63B9}"/>
    <cellStyle name="標準 2 3" xfId="8" xr:uid="{66BEC54E-F318-44CE-AD18-03959D681AC0}"/>
    <cellStyle name="標準 2 4" xfId="12" xr:uid="{0DEF3D8E-C15F-49C0-8B5E-4B10613C1194}"/>
    <cellStyle name="標準 3" xfId="2" xr:uid="{00000000-0005-0000-0000-000002000000}"/>
    <cellStyle name="標準 3 2" xfId="4" xr:uid="{00000000-0005-0000-0000-000003000000}"/>
    <cellStyle name="標準 4" xfId="9" xr:uid="{6CD35AAA-F799-4CE7-8906-2C191EDDE4BE}"/>
    <cellStyle name="標準 5" xfId="7" xr:uid="{87A03538-424F-48EF-B2FC-AF794975FF50}"/>
    <cellStyle name="標準 6" xfId="11" xr:uid="{AFDBEBEA-CFC6-40B5-8355-7D655559F80F}"/>
    <cellStyle name="標準 6 2" xfId="15" xr:uid="{91854850-8572-481D-9C94-975FEDB15656}"/>
    <cellStyle name="標準 7" xfId="13" xr:uid="{82CC98C1-3D30-48DE-807B-0598D4AD23B4}"/>
    <cellStyle name="標準_0001_基本フォーマット" xfId="1" xr:uid="{00000000-0005-0000-0000-000004000000}"/>
    <cellStyle name="標準_パラメータ設計書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3.xml"/><Relationship Id="rId74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69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7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2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2759616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7025C1-CE9E-314C-A642-245D7A8C6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56</xdr:col>
      <xdr:colOff>216796</xdr:colOff>
      <xdr:row>113</xdr:row>
      <xdr:rowOff>226043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C4C80F-2412-52BA-0BB6-935DA35F5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009523" cy="27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448216</xdr:colOff>
      <xdr:row>1</xdr:row>
      <xdr:rowOff>19082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537739D-E7D6-86AE-A155-9754B2AB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6</xdr:col>
      <xdr:colOff>205200</xdr:colOff>
      <xdr:row>0</xdr:row>
      <xdr:rowOff>0</xdr:rowOff>
    </xdr:from>
    <xdr:to>
      <xdr:col>8</xdr:col>
      <xdr:colOff>169500</xdr:colOff>
      <xdr:row>0</xdr:row>
      <xdr:rowOff>166295</xdr:rowOff>
    </xdr:to>
    <xdr:pic>
      <xdr:nvPicPr>
        <xdr:cNvPr id="8" name="DateImage">
          <a:extLst>
            <a:ext uri="{FF2B5EF4-FFF2-40B4-BE49-F238E27FC236}">
              <a16:creationId xmlns:a16="http://schemas.microsoft.com/office/drawing/2014/main" id="{1D4C097B-6DE1-362E-BC36-58334BC1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  <xdr:twoCellAnchor>
    <xdr:from>
      <xdr:col>9</xdr:col>
      <xdr:colOff>400050</xdr:colOff>
      <xdr:row>10</xdr:row>
      <xdr:rowOff>95250</xdr:rowOff>
    </xdr:from>
    <xdr:to>
      <xdr:col>27</xdr:col>
      <xdr:colOff>190500</xdr:colOff>
      <xdr:row>35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303BA1A-F96E-50B2-B860-44B205179213}"/>
            </a:ext>
          </a:extLst>
        </xdr:cNvPr>
        <xdr:cNvSpPr/>
      </xdr:nvSpPr>
      <xdr:spPr bwMode="auto">
        <a:xfrm>
          <a:off x="6400800" y="2362200"/>
          <a:ext cx="11791950" cy="565785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round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none" lIns="90000" tIns="36000" bIns="0" rtlCol="0" anchor="t" anchorCtr="0"/>
        <a:lstStyle/>
        <a:p>
          <a:pPr algn="l" eaLnBrk="0" fontAlgn="base" hangingPunct="0">
            <a:spcBef>
              <a:spcPct val="0"/>
            </a:spcBef>
            <a:spcAft>
              <a:spcPct val="0"/>
            </a:spcAft>
          </a:pPr>
          <a:r>
            <a:rPr kumimoji="0" lang="ja-JP" altLang="en-US" sz="2800" b="1">
              <a:solidFill>
                <a:srgbClr val="000000"/>
              </a:solidFill>
              <a:latin typeface="+mn-ea"/>
              <a:ea typeface="+mn-ea"/>
            </a:rPr>
            <a:t>納品前に</a:t>
          </a:r>
          <a:r>
            <a:rPr kumimoji="0" lang="en-US" altLang="ja-JP" sz="2800" b="1">
              <a:solidFill>
                <a:srgbClr val="000000"/>
              </a:solidFill>
              <a:latin typeface="+mn-ea"/>
              <a:ea typeface="+mn-ea"/>
            </a:rPr>
            <a:t>A5MK2</a:t>
          </a:r>
          <a:r>
            <a:rPr kumimoji="0" lang="ja-JP" altLang="en-US" sz="2800" b="1">
              <a:solidFill>
                <a:srgbClr val="000000"/>
              </a:solidFill>
              <a:latin typeface="+mn-ea"/>
              <a:ea typeface="+mn-ea"/>
            </a:rPr>
            <a:t>から起こすか何か必要</a:t>
          </a:r>
          <a:endParaRPr kumimoji="0" lang="en-US" altLang="ja-JP" sz="2800" b="1">
            <a:solidFill>
              <a:srgbClr val="000000"/>
            </a:solidFill>
            <a:latin typeface="+mn-ea"/>
            <a:ea typeface="+mn-ea"/>
          </a:endParaRPr>
        </a:p>
        <a:p>
          <a:pPr algn="l" eaLnBrk="0" fontAlgn="base" hangingPunct="0">
            <a:spcBef>
              <a:spcPct val="0"/>
            </a:spcBef>
            <a:spcAft>
              <a:spcPct val="0"/>
            </a:spcAft>
          </a:pPr>
          <a:endParaRPr kumimoji="0" lang="ja-JP" altLang="en-US" sz="2800" b="1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2362741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374680-1DD2-15B7-CF11-A3969CD7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738102</xdr:colOff>
      <xdr:row>12</xdr:row>
      <xdr:rowOff>109677</xdr:rowOff>
    </xdr:from>
    <xdr:to>
      <xdr:col>188</xdr:col>
      <xdr:colOff>140585</xdr:colOff>
      <xdr:row>32</xdr:row>
      <xdr:rowOff>24724</xdr:rowOff>
    </xdr:to>
    <xdr:cxnSp macro="">
      <xdr:nvCxnSpPr>
        <xdr:cNvPr id="2" name="カギ線コネクタ 212">
          <a:extLst>
            <a:ext uri="{FF2B5EF4-FFF2-40B4-BE49-F238E27FC236}">
              <a16:creationId xmlns:a16="http://schemas.microsoft.com/office/drawing/2014/main" id="{D0AB0BB4-4A41-4F2C-BC0D-A4FF1A4546A9}"/>
            </a:ext>
          </a:extLst>
        </xdr:cNvPr>
        <xdr:cNvCxnSpPr>
          <a:stCxn id="519" idx="0"/>
          <a:endCxn id="526" idx="3"/>
        </xdr:cNvCxnSpPr>
      </xdr:nvCxnSpPr>
      <xdr:spPr>
        <a:xfrm rot="16200000" flipH="1" flipV="1">
          <a:off x="31857170" y="-2358191"/>
          <a:ext cx="3344047" cy="12394583"/>
        </a:xfrm>
        <a:prstGeom prst="bentConnector4">
          <a:avLst>
            <a:gd name="adj1" fmla="val -6836"/>
            <a:gd name="adj2" fmla="val 56968"/>
          </a:avLst>
        </a:prstGeom>
        <a:ln>
          <a:solidFill>
            <a:sysClr val="windowText" lastClr="000000"/>
          </a:solidFill>
          <a:prstDash val="soli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84360</xdr:colOff>
      <xdr:row>13</xdr:row>
      <xdr:rowOff>28031</xdr:rowOff>
    </xdr:from>
    <xdr:to>
      <xdr:col>177</xdr:col>
      <xdr:colOff>186798</xdr:colOff>
      <xdr:row>59</xdr:row>
      <xdr:rowOff>84044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80517A1-782A-4591-B4A2-42766C8A4C81}"/>
            </a:ext>
          </a:extLst>
        </xdr:cNvPr>
        <xdr:cNvSpPr/>
      </xdr:nvSpPr>
      <xdr:spPr>
        <a:xfrm>
          <a:off x="33202785" y="2256881"/>
          <a:ext cx="4369638" cy="794271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</a:rPr>
            <a:t>&lt;</a:t>
          </a:r>
          <a:r>
            <a:rPr kumimoji="1" lang="ja-JP" altLang="en-US" sz="1400">
              <a:solidFill>
                <a:sysClr val="windowText" lastClr="000000"/>
              </a:solidFill>
            </a:rPr>
            <a:t>他システム</a:t>
          </a:r>
          <a:r>
            <a:rPr kumimoji="1" lang="en-US" altLang="ja-JP" sz="1400">
              <a:solidFill>
                <a:sysClr val="windowText" lastClr="000000"/>
              </a:solidFill>
            </a:rPr>
            <a:t>&gt;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206</xdr:col>
      <xdr:colOff>0</xdr:colOff>
      <xdr:row>297</xdr:row>
      <xdr:rowOff>0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F5AA7C4-43B7-4B3F-B213-0A757C28A409}"/>
            </a:ext>
          </a:extLst>
        </xdr:cNvPr>
        <xdr:cNvSpPr txBox="1"/>
      </xdr:nvSpPr>
      <xdr:spPr>
        <a:xfrm>
          <a:off x="43948350" y="5090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</xdr:col>
      <xdr:colOff>0</xdr:colOff>
      <xdr:row>240</xdr:row>
      <xdr:rowOff>165486</xdr:rowOff>
    </xdr:from>
    <xdr:ext cx="1200093" cy="38869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3813E6D-12EF-4967-B8C9-1F6B91900708}"/>
            </a:ext>
          </a:extLst>
        </xdr:cNvPr>
        <xdr:cNvSpPr txBox="1"/>
      </xdr:nvSpPr>
      <xdr:spPr>
        <a:xfrm>
          <a:off x="200025" y="41294436"/>
          <a:ext cx="1200093" cy="388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ctr" anchorCtr="0">
          <a:spAutoFit/>
        </a:bodyPr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凡例、部品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endParaRPr kumimoji="1" lang="ja-JP" altLang="en-US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35</xdr:col>
      <xdr:colOff>113851</xdr:colOff>
      <xdr:row>260</xdr:row>
      <xdr:rowOff>136658</xdr:rowOff>
    </xdr:from>
    <xdr:ext cx="1719402" cy="53825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A4F10F8-8DD6-452B-8BAB-340384B4A969}"/>
            </a:ext>
          </a:extLst>
        </xdr:cNvPr>
        <xdr:cNvSpPr txBox="1"/>
      </xdr:nvSpPr>
      <xdr:spPr>
        <a:xfrm>
          <a:off x="7114726" y="44694608"/>
          <a:ext cx="1719402" cy="53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依存リレーションシップ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実線</a:t>
          </a: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で表す）</a:t>
          </a:r>
        </a:p>
      </xdr:txBody>
    </xdr:sp>
    <xdr:clientData/>
  </xdr:oneCellAnchor>
  <xdr:twoCellAnchor>
    <xdr:from>
      <xdr:col>28</xdr:col>
      <xdr:colOff>1793</xdr:colOff>
      <xdr:row>263</xdr:row>
      <xdr:rowOff>0</xdr:rowOff>
    </xdr:from>
    <xdr:to>
      <xdr:col>38</xdr:col>
      <xdr:colOff>1793</xdr:colOff>
      <xdr:row>273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C95D3D7C-5E6A-454E-8709-78815A210C7E}"/>
            </a:ext>
          </a:extLst>
        </xdr:cNvPr>
        <xdr:cNvGrpSpPr/>
      </xdr:nvGrpSpPr>
      <xdr:grpSpPr>
        <a:xfrm>
          <a:off x="5869193" y="45072300"/>
          <a:ext cx="2095500" cy="1714500"/>
          <a:chOff x="4599214" y="7783286"/>
          <a:chExt cx="2135758" cy="1763661"/>
        </a:xfrm>
      </xdr:grpSpPr>
      <xdr:sp macro="" textlink="">
        <xdr:nvSpPr>
          <xdr:cNvPr id="8" name="角丸四角形 161">
            <a:extLst>
              <a:ext uri="{FF2B5EF4-FFF2-40B4-BE49-F238E27FC236}">
                <a16:creationId xmlns:a16="http://schemas.microsoft.com/office/drawing/2014/main" id="{41E25D87-67F7-7278-68CA-78B3664BC997}"/>
              </a:ext>
            </a:extLst>
          </xdr:cNvPr>
          <xdr:cNvSpPr/>
        </xdr:nvSpPr>
        <xdr:spPr bwMode="auto">
          <a:xfrm>
            <a:off x="4599214" y="8137071"/>
            <a:ext cx="2135758" cy="1409876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受注番号（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FK</a:t>
            </a: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受注明細番号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商品コード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受注数量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E34E0967-489B-2973-4E56-707279C96FAF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B295A835-CCA4-23E3-FAA0-59D39687E255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受注明細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28</xdr:col>
      <xdr:colOff>0</xdr:colOff>
      <xdr:row>248</xdr:row>
      <xdr:rowOff>2</xdr:rowOff>
    </xdr:from>
    <xdr:to>
      <xdr:col>38</xdr:col>
      <xdr:colOff>1793</xdr:colOff>
      <xdr:row>260</xdr:row>
      <xdr:rowOff>10886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D042F459-40D4-4BC3-82D7-1FBF88D40A8B}"/>
            </a:ext>
          </a:extLst>
        </xdr:cNvPr>
        <xdr:cNvGrpSpPr/>
      </xdr:nvGrpSpPr>
      <xdr:grpSpPr>
        <a:xfrm>
          <a:off x="5867400" y="42500552"/>
          <a:ext cx="2097293" cy="2068284"/>
          <a:chOff x="4599214" y="7783286"/>
          <a:chExt cx="2134508" cy="2128148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C9DCB278-74C8-69E9-5065-C95A773351B5}"/>
              </a:ext>
            </a:extLst>
          </xdr:cNvPr>
          <xdr:cNvSpPr/>
        </xdr:nvSpPr>
        <xdr:spPr bwMode="auto">
          <a:xfrm>
            <a:off x="4600913" y="8137071"/>
            <a:ext cx="2132809" cy="1774363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受注番号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受注年月日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顧客コード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社員番号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7E228191-1B58-1FF6-CE61-9E7A7B93AF90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127DEE19-C7C4-9C13-A699-AB6B956DA6AF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受注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33</xdr:col>
      <xdr:colOff>1194</xdr:colOff>
      <xdr:row>260</xdr:row>
      <xdr:rowOff>10885</xdr:rowOff>
    </xdr:from>
    <xdr:to>
      <xdr:col>33</xdr:col>
      <xdr:colOff>1765</xdr:colOff>
      <xdr:row>262</xdr:row>
      <xdr:rowOff>163285</xdr:rowOff>
    </xdr:to>
    <xdr:cxnSp macro="">
      <xdr:nvCxnSpPr>
        <xdr:cNvPr id="15" name="カギ線コネクタ 168">
          <a:extLst>
            <a:ext uri="{FF2B5EF4-FFF2-40B4-BE49-F238E27FC236}">
              <a16:creationId xmlns:a16="http://schemas.microsoft.com/office/drawing/2014/main" id="{D4D9067C-A835-4AFA-BAF0-D85BFF9B7834}"/>
            </a:ext>
          </a:extLst>
        </xdr:cNvPr>
        <xdr:cNvCxnSpPr>
          <a:stCxn id="12" idx="2"/>
          <a:endCxn id="10" idx="0"/>
        </xdr:cNvCxnSpPr>
      </xdr:nvCxnSpPr>
      <xdr:spPr>
        <a:xfrm rot="5400000">
          <a:off x="6354655" y="44816199"/>
          <a:ext cx="495300" cy="57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1793</xdr:colOff>
      <xdr:row>249</xdr:row>
      <xdr:rowOff>166867</xdr:rowOff>
    </xdr:from>
    <xdr:ext cx="2474352" cy="57919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2B8ACF18-D7B7-4D9E-8068-FDD10F95D7E8}"/>
            </a:ext>
          </a:extLst>
        </xdr:cNvPr>
        <xdr:cNvSpPr txBox="1"/>
      </xdr:nvSpPr>
      <xdr:spPr>
        <a:xfrm>
          <a:off x="7802768" y="42838867"/>
          <a:ext cx="2474352" cy="579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独立エンティティ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長方形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b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他のエンティティの存在によらず</a:t>
          </a:r>
          <a:endParaRPr kumimoji="1" lang="en-US" altLang="ja-JP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ct val="80000"/>
            </a:lnSpc>
          </a:pP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存在できる</a:t>
          </a:r>
        </a:p>
      </xdr:txBody>
    </xdr:sp>
    <xdr:clientData/>
  </xdr:oneCellAnchor>
  <xdr:oneCellAnchor>
    <xdr:from>
      <xdr:col>39</xdr:col>
      <xdr:colOff>1793</xdr:colOff>
      <xdr:row>266</xdr:row>
      <xdr:rowOff>112438</xdr:rowOff>
    </xdr:from>
    <xdr:ext cx="2310974" cy="579198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4B2EEC3-EF49-40A2-8F2C-466C5C2DB9FB}"/>
            </a:ext>
          </a:extLst>
        </xdr:cNvPr>
        <xdr:cNvSpPr txBox="1"/>
      </xdr:nvSpPr>
      <xdr:spPr>
        <a:xfrm>
          <a:off x="7802768" y="45699088"/>
          <a:ext cx="2310974" cy="579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従属エンティティ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角丸四角形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b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あるエンティティが存在しないと</a:t>
          </a:r>
          <a:endParaRPr kumimoji="1" lang="en-US" altLang="ja-JP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存在できない</a:t>
          </a:r>
        </a:p>
      </xdr:txBody>
    </xdr:sp>
    <xdr:clientData/>
  </xdr:oneCellAnchor>
  <xdr:oneCellAnchor>
    <xdr:from>
      <xdr:col>11</xdr:col>
      <xdr:colOff>0</xdr:colOff>
      <xdr:row>250</xdr:row>
      <xdr:rowOff>1</xdr:rowOff>
    </xdr:from>
    <xdr:ext cx="1362253" cy="329449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968283F5-4597-4F1C-B846-EDBFB75A67B3}"/>
            </a:ext>
          </a:extLst>
        </xdr:cNvPr>
        <xdr:cNvSpPr txBox="1"/>
      </xdr:nvSpPr>
      <xdr:spPr>
        <a:xfrm>
          <a:off x="2200275" y="42843451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主キー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一意に特定する属性（</a:t>
          </a:r>
          <a: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識別子）</a:t>
          </a:r>
        </a:p>
      </xdr:txBody>
    </xdr:sp>
    <xdr:clientData/>
  </xdr:oneCellAnchor>
  <xdr:oneCellAnchor>
    <xdr:from>
      <xdr:col>11</xdr:col>
      <xdr:colOff>11896</xdr:colOff>
      <xdr:row>255</xdr:row>
      <xdr:rowOff>1</xdr:rowOff>
    </xdr:from>
    <xdr:ext cx="542285" cy="342081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4C9FCEEA-65F1-4138-8F72-FC9FA3437C96}"/>
            </a:ext>
          </a:extLst>
        </xdr:cNvPr>
        <xdr:cNvSpPr txBox="1"/>
      </xdr:nvSpPr>
      <xdr:spPr>
        <a:xfrm>
          <a:off x="2212171" y="43700701"/>
          <a:ext cx="542285" cy="342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属性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エンティティの特徴や性質</a:t>
          </a:r>
        </a:p>
      </xdr:txBody>
    </xdr:sp>
    <xdr:clientData/>
  </xdr:oneCellAnchor>
  <xdr:oneCellAnchor>
    <xdr:from>
      <xdr:col>11</xdr:col>
      <xdr:colOff>50586</xdr:colOff>
      <xdr:row>274</xdr:row>
      <xdr:rowOff>150279</xdr:rowOff>
    </xdr:from>
    <xdr:ext cx="4858871" cy="1678521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810EBEDD-0777-44A1-9D5F-2D6BFC640999}"/>
            </a:ext>
          </a:extLst>
        </xdr:cNvPr>
        <xdr:cNvSpPr txBox="1"/>
      </xdr:nvSpPr>
      <xdr:spPr>
        <a:xfrm>
          <a:off x="2250861" y="47108529"/>
          <a:ext cx="4858871" cy="167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外部キー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(FK)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エンティティ間が関連によって結び付けられている場合で、</a:t>
          </a:r>
        </a:p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参照先エンティティが持つ、参照元エンティティの主キーの属性</a:t>
          </a:r>
          <a:endParaRPr kumimoji="1" lang="en-US" altLang="ja-JP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ct val="80000"/>
            </a:lnSpc>
            <a:spcAft>
              <a:spcPts val="300"/>
            </a:spcAft>
          </a:pPr>
          <a:b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参照先エンティティ「受注明細」の受注番号は、</a:t>
          </a:r>
          <a:b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参照元エンティティ「受注」の主キーの属性である受注番号</a:t>
          </a:r>
        </a:p>
      </xdr:txBody>
    </xdr:sp>
    <xdr:clientData/>
  </xdr:oneCellAnchor>
  <xdr:oneCellAnchor>
    <xdr:from>
      <xdr:col>25</xdr:col>
      <xdr:colOff>124691</xdr:colOff>
      <xdr:row>246</xdr:row>
      <xdr:rowOff>1</xdr:rowOff>
    </xdr:from>
    <xdr:ext cx="1719402" cy="329449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4221C10-468F-4EF3-B7F0-1B68F3C82703}"/>
            </a:ext>
          </a:extLst>
        </xdr:cNvPr>
        <xdr:cNvSpPr txBox="1"/>
      </xdr:nvSpPr>
      <xdr:spPr>
        <a:xfrm>
          <a:off x="5125316" y="42157651"/>
          <a:ext cx="1719402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r">
            <a:lnSpc>
              <a:spcPct val="80000"/>
            </a:lnSpc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エンティティ名</a:t>
          </a:r>
        </a:p>
      </xdr:txBody>
    </xdr:sp>
    <xdr:clientData/>
  </xdr:oneCellAnchor>
  <xdr:twoCellAnchor>
    <xdr:from>
      <xdr:col>53</xdr:col>
      <xdr:colOff>2825</xdr:colOff>
      <xdr:row>248</xdr:row>
      <xdr:rowOff>1</xdr:rowOff>
    </xdr:from>
    <xdr:to>
      <xdr:col>63</xdr:col>
      <xdr:colOff>809</xdr:colOff>
      <xdr:row>258</xdr:row>
      <xdr:rowOff>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2240B05C-34AD-4627-8C61-3E5A3A3F20EF}"/>
            </a:ext>
          </a:extLst>
        </xdr:cNvPr>
        <xdr:cNvGrpSpPr/>
      </xdr:nvGrpSpPr>
      <xdr:grpSpPr>
        <a:xfrm>
          <a:off x="11108975" y="42500551"/>
          <a:ext cx="2093484" cy="1714500"/>
          <a:chOff x="4599214" y="7783286"/>
          <a:chExt cx="2134508" cy="1763661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1E45240A-2BAB-20FA-C679-3F10304B91CB}"/>
              </a:ext>
            </a:extLst>
          </xdr:cNvPr>
          <xdr:cNvSpPr/>
        </xdr:nvSpPr>
        <xdr:spPr bwMode="auto">
          <a:xfrm>
            <a:off x="4600913" y="8137071"/>
            <a:ext cx="2132809" cy="1409876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顧客コード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顧客名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顧客住所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BCED33C4-9F1D-9600-816E-98E4C4EC6DCC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439B89F8-D5A4-4645-DE11-09CAC3BE23F8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顧客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57</xdr:col>
      <xdr:colOff>200944</xdr:colOff>
      <xdr:row>258</xdr:row>
      <xdr:rowOff>1</xdr:rowOff>
    </xdr:from>
    <xdr:to>
      <xdr:col>57</xdr:col>
      <xdr:colOff>207818</xdr:colOff>
      <xdr:row>263</xdr:row>
      <xdr:rowOff>0</xdr:rowOff>
    </xdr:to>
    <xdr:cxnSp macro="">
      <xdr:nvCxnSpPr>
        <xdr:cNvPr id="26" name="カギ線コネクタ 179">
          <a:extLst>
            <a:ext uri="{FF2B5EF4-FFF2-40B4-BE49-F238E27FC236}">
              <a16:creationId xmlns:a16="http://schemas.microsoft.com/office/drawing/2014/main" id="{C69D9A53-75B7-4423-A894-11F26A8556DB}"/>
            </a:ext>
          </a:extLst>
        </xdr:cNvPr>
        <xdr:cNvCxnSpPr>
          <a:stCxn id="23" idx="2"/>
        </xdr:cNvCxnSpPr>
      </xdr:nvCxnSpPr>
      <xdr:spPr>
        <a:xfrm rot="5400000">
          <a:off x="11172420" y="44645000"/>
          <a:ext cx="857247" cy="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24740</xdr:colOff>
      <xdr:row>259</xdr:row>
      <xdr:rowOff>116866</xdr:rowOff>
    </xdr:from>
    <xdr:ext cx="1719402" cy="329449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6C22346D-6FEE-4485-AA20-6DF3F67DACC7}"/>
            </a:ext>
          </a:extLst>
        </xdr:cNvPr>
        <xdr:cNvSpPr txBox="1"/>
      </xdr:nvSpPr>
      <xdr:spPr>
        <a:xfrm>
          <a:off x="12626315" y="44503366"/>
          <a:ext cx="1719402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非依存リレーションシップ</a:t>
          </a:r>
          <a:endParaRPr kumimoji="1" lang="en-US" altLang="ja-JP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（点線で表す）</a:t>
          </a: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20</xdr:col>
      <xdr:colOff>89769</xdr:colOff>
      <xdr:row>240</xdr:row>
      <xdr:rowOff>165486</xdr:rowOff>
    </xdr:from>
    <xdr:ext cx="3883327" cy="38869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CB2000F-559A-4137-A3CF-D8D64EC8552C}"/>
            </a:ext>
          </a:extLst>
        </xdr:cNvPr>
        <xdr:cNvSpPr txBox="1"/>
      </xdr:nvSpPr>
      <xdr:spPr>
        <a:xfrm>
          <a:off x="4090269" y="41294436"/>
          <a:ext cx="3883327" cy="388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ctr" anchorCtr="0">
          <a:spAutoFit/>
        </a:bodyPr>
        <a:lstStyle/>
        <a:p>
          <a:pPr algn="l"/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詳細は「企画構想段階成果物作成要領」を参照</a:t>
          </a:r>
        </a:p>
      </xdr:txBody>
    </xdr:sp>
    <xdr:clientData/>
  </xdr:oneCellAnchor>
  <xdr:twoCellAnchor>
    <xdr:from>
      <xdr:col>69</xdr:col>
      <xdr:colOff>65314</xdr:colOff>
      <xdr:row>247</xdr:row>
      <xdr:rowOff>130629</xdr:rowOff>
    </xdr:from>
    <xdr:to>
      <xdr:col>79</xdr:col>
      <xdr:colOff>67107</xdr:colOff>
      <xdr:row>257</xdr:row>
      <xdr:rowOff>130630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8A1A2B3-CFC5-4C8E-8BF2-A79704036B87}"/>
            </a:ext>
          </a:extLst>
        </xdr:cNvPr>
        <xdr:cNvGrpSpPr/>
      </xdr:nvGrpSpPr>
      <xdr:grpSpPr>
        <a:xfrm>
          <a:off x="14524264" y="42459729"/>
          <a:ext cx="2097293" cy="1714501"/>
          <a:chOff x="4599214" y="7783286"/>
          <a:chExt cx="2134508" cy="1763661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884E04CE-D26A-EABC-D9C4-7692B492126E}"/>
              </a:ext>
            </a:extLst>
          </xdr:cNvPr>
          <xdr:cNvSpPr/>
        </xdr:nvSpPr>
        <xdr:spPr bwMode="auto">
          <a:xfrm>
            <a:off x="4600913" y="8137071"/>
            <a:ext cx="2132809" cy="1409876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商品コード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商品名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メーカー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93E43A89-F015-045E-16A3-D69AA8D1C101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907C54C5-B910-C97B-FCF9-8E05055DA5B3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商品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60</xdr:col>
      <xdr:colOff>130630</xdr:colOff>
      <xdr:row>257</xdr:row>
      <xdr:rowOff>130630</xdr:rowOff>
    </xdr:from>
    <xdr:to>
      <xdr:col>74</xdr:col>
      <xdr:colOff>67079</xdr:colOff>
      <xdr:row>277</xdr:row>
      <xdr:rowOff>54429</xdr:rowOff>
    </xdr:to>
    <xdr:cxnSp macro="">
      <xdr:nvCxnSpPr>
        <xdr:cNvPr id="33" name="カギ線コネクタ 212">
          <a:extLst>
            <a:ext uri="{FF2B5EF4-FFF2-40B4-BE49-F238E27FC236}">
              <a16:creationId xmlns:a16="http://schemas.microsoft.com/office/drawing/2014/main" id="{38E29BF9-6227-4031-B473-8C23EE246E98}"/>
            </a:ext>
          </a:extLst>
        </xdr:cNvPr>
        <xdr:cNvCxnSpPr>
          <a:stCxn id="30" idx="2"/>
        </xdr:cNvCxnSpPr>
      </xdr:nvCxnSpPr>
      <xdr:spPr>
        <a:xfrm rot="5400000">
          <a:off x="11824130" y="44482230"/>
          <a:ext cx="3352799" cy="2736799"/>
        </a:xfrm>
        <a:prstGeom prst="bentConnector3">
          <a:avLst>
            <a:gd name="adj1" fmla="val 8413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12679</xdr:colOff>
      <xdr:row>277</xdr:row>
      <xdr:rowOff>54153</xdr:rowOff>
    </xdr:from>
    <xdr:to>
      <xdr:col>63</xdr:col>
      <xdr:colOff>12679</xdr:colOff>
      <xdr:row>287</xdr:row>
      <xdr:rowOff>54153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D0B572FE-3364-4C66-A23F-0B6B39423C67}"/>
            </a:ext>
          </a:extLst>
        </xdr:cNvPr>
        <xdr:cNvGrpSpPr/>
      </xdr:nvGrpSpPr>
      <xdr:grpSpPr>
        <a:xfrm>
          <a:off x="11118829" y="47526753"/>
          <a:ext cx="2095500" cy="1714500"/>
          <a:chOff x="4599214" y="7783286"/>
          <a:chExt cx="2135758" cy="1763661"/>
        </a:xfrm>
      </xdr:grpSpPr>
      <xdr:sp macro="" textlink="">
        <xdr:nvSpPr>
          <xdr:cNvPr id="35" name="角丸四角形 214">
            <a:extLst>
              <a:ext uri="{FF2B5EF4-FFF2-40B4-BE49-F238E27FC236}">
                <a16:creationId xmlns:a16="http://schemas.microsoft.com/office/drawing/2014/main" id="{E13357C6-F027-9EC7-822F-6508588C9D7F}"/>
              </a:ext>
            </a:extLst>
          </xdr:cNvPr>
          <xdr:cNvSpPr/>
        </xdr:nvSpPr>
        <xdr:spPr bwMode="auto">
          <a:xfrm>
            <a:off x="4599214" y="8137071"/>
            <a:ext cx="2135758" cy="1409876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受注番号（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FK</a:t>
            </a: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受注明細番号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商品コード（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FK</a:t>
            </a: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受注数量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9634C7FC-AB0A-BFF6-AAFB-FA8B5671679B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37F0D46E-42E6-8D2A-E8C9-D62615FCFA3F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受注明細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58</xdr:col>
      <xdr:colOff>12952</xdr:colOff>
      <xdr:row>272</xdr:row>
      <xdr:rowOff>54428</xdr:rowOff>
    </xdr:from>
    <xdr:to>
      <xdr:col>58</xdr:col>
      <xdr:colOff>12952</xdr:colOff>
      <xdr:row>277</xdr:row>
      <xdr:rowOff>54427</xdr:rowOff>
    </xdr:to>
    <xdr:cxnSp macro="">
      <xdr:nvCxnSpPr>
        <xdr:cNvPr id="38" name="カギ線コネクタ 217">
          <a:extLst>
            <a:ext uri="{FF2B5EF4-FFF2-40B4-BE49-F238E27FC236}">
              <a16:creationId xmlns:a16="http://schemas.microsoft.com/office/drawing/2014/main" id="{751A19BB-1B1E-4D24-8DD3-3B1D839A31F2}"/>
            </a:ext>
          </a:extLst>
        </xdr:cNvPr>
        <xdr:cNvCxnSpPr>
          <a:endCxn id="37" idx="0"/>
        </xdr:cNvCxnSpPr>
      </xdr:nvCxnSpPr>
      <xdr:spPr>
        <a:xfrm rot="5400000">
          <a:off x="11185777" y="47098403"/>
          <a:ext cx="857249" cy="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185057</xdr:colOff>
      <xdr:row>262</xdr:row>
      <xdr:rowOff>32658</xdr:rowOff>
    </xdr:from>
    <xdr:to>
      <xdr:col>62</xdr:col>
      <xdr:colOff>186850</xdr:colOff>
      <xdr:row>272</xdr:row>
      <xdr:rowOff>32658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784C7194-1939-4907-9B28-746A2227217C}"/>
            </a:ext>
          </a:extLst>
        </xdr:cNvPr>
        <xdr:cNvGrpSpPr/>
      </xdr:nvGrpSpPr>
      <xdr:grpSpPr>
        <a:xfrm>
          <a:off x="11081657" y="44933508"/>
          <a:ext cx="2097293" cy="1714500"/>
          <a:chOff x="4599214" y="7783286"/>
          <a:chExt cx="2134508" cy="1763661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39D7A835-9E69-1DBD-F5C5-4796D9E91D27}"/>
              </a:ext>
            </a:extLst>
          </xdr:cNvPr>
          <xdr:cNvSpPr/>
        </xdr:nvSpPr>
        <xdr:spPr bwMode="auto">
          <a:xfrm>
            <a:off x="4600913" y="8137071"/>
            <a:ext cx="2132809" cy="1409876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受注番号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店舗番号（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FK</a:t>
            </a: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受注年月日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8442B334-BAB4-76A3-E396-32F87215899E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6ECD86C2-F181-5CCD-6D21-40F19DEF7E03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受注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197</xdr:col>
      <xdr:colOff>40591</xdr:colOff>
      <xdr:row>241</xdr:row>
      <xdr:rowOff>166594</xdr:rowOff>
    </xdr:from>
    <xdr:to>
      <xdr:col>251</xdr:col>
      <xdr:colOff>71966</xdr:colOff>
      <xdr:row>268</xdr:row>
      <xdr:rowOff>17432</xdr:rowOff>
    </xdr:to>
    <xdr:sp macro="" textlink="">
      <xdr:nvSpPr>
        <xdr:cNvPr id="43" name="角丸四角形 222">
          <a:extLst>
            <a:ext uri="{FF2B5EF4-FFF2-40B4-BE49-F238E27FC236}">
              <a16:creationId xmlns:a16="http://schemas.microsoft.com/office/drawing/2014/main" id="{0DBB7186-64CB-4E7A-BCF7-B2602B2C5E01}"/>
            </a:ext>
          </a:extLst>
        </xdr:cNvPr>
        <xdr:cNvSpPr/>
      </xdr:nvSpPr>
      <xdr:spPr>
        <a:xfrm>
          <a:off x="41426716" y="41466994"/>
          <a:ext cx="12471025" cy="4479988"/>
        </a:xfrm>
        <a:prstGeom prst="roundRect">
          <a:avLst>
            <a:gd name="adj" fmla="val 7906"/>
          </a:avLst>
        </a:prstGeom>
        <a:solidFill>
          <a:srgbClr val="FFFFCC"/>
        </a:solidFill>
        <a:ln w="28575">
          <a:solidFill>
            <a:srgbClr val="C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90000" rIns="90000" rtlCol="0" anchor="ctr" anchorCtr="0"/>
        <a:lstStyle/>
        <a:p>
          <a:r>
            <a:rPr kumimoji="1" lang="ja-JP" altLang="ja-JP" sz="1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概念データモデルとは？</a:t>
          </a:r>
          <a:br>
            <a:rPr kumimoji="1" lang="en-US" altLang="ja-JP" sz="1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 概念モデルや業務プロセスなどから、業務で扱うデータを抽出し、データの構造と関連を記述する。</a:t>
          </a:r>
          <a:endParaRPr lang="ja-JP" altLang="ja-JP" sz="18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 概念データモデルは、後工程の基本設計にて作成される論理データモデルの直接的なインプットになり、</a:t>
          </a:r>
          <a:endParaRPr kumimoji="1" lang="en-US" altLang="ja-JP" sz="1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データベースの骨格となるものである。</a:t>
          </a:r>
          <a:b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 当社ビジネス</a:t>
          </a:r>
          <a: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対象業務</a:t>
          </a:r>
          <a: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の骨格となるデータ構造を、委託先開発箇所に伝える手段となる。</a:t>
          </a:r>
          <a:endParaRPr kumimoji="1" lang="en-US" altLang="ja-JP" sz="1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概念モデルと概念データモデルは、異なる！</a:t>
          </a:r>
          <a:br>
            <a:rPr kumimoji="1" lang="en-US" altLang="ja-JP" sz="1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 概念モデルは、当社ビジネス</a:t>
          </a:r>
          <a: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対象業務</a:t>
          </a:r>
          <a:r>
            <a:rPr kumimoji="1" lang="en-US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の骨格となる　「要のもの」「業務活動」を図示したもの。</a:t>
          </a:r>
          <a:endParaRPr lang="ja-JP" altLang="ja-JP" sz="1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65218</xdr:colOff>
      <xdr:row>73</xdr:row>
      <xdr:rowOff>157891</xdr:rowOff>
    </xdr:from>
    <xdr:to>
      <xdr:col>34</xdr:col>
      <xdr:colOff>51654</xdr:colOff>
      <xdr:row>85</xdr:row>
      <xdr:rowOff>24472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A1A73C51-5465-4E70-99B6-F18C6952B3A6}"/>
            </a:ext>
          </a:extLst>
        </xdr:cNvPr>
        <xdr:cNvGrpSpPr/>
      </xdr:nvGrpSpPr>
      <xdr:grpSpPr>
        <a:xfrm>
          <a:off x="5094418" y="12673741"/>
          <a:ext cx="2081936" cy="1923981"/>
          <a:chOff x="4520202" y="7824565"/>
          <a:chExt cx="2225621" cy="693496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7E366E7C-1064-86CD-C031-29D83B8570E8}"/>
              </a:ext>
            </a:extLst>
          </xdr:cNvPr>
          <xdr:cNvSpPr/>
        </xdr:nvSpPr>
        <xdr:spPr bwMode="auto">
          <a:xfrm>
            <a:off x="4613014" y="7933664"/>
            <a:ext cx="2132809" cy="5843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游ゴシック 本文"/>
                <a:ea typeface="ＭＳ 明朝" panose="02020609040205080304" pitchFamily="17" charset="-128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游ゴシック 本文"/>
                <a:ea typeface="ＭＳ 明朝" panose="02020609040205080304" pitchFamily="17" charset="-128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2C258074-BB5E-929A-2851-13F5E386A63C}"/>
              </a:ext>
            </a:extLst>
          </xdr:cNvPr>
          <xdr:cNvCxnSpPr/>
        </xdr:nvCxnSpPr>
        <xdr:spPr>
          <a:xfrm>
            <a:off x="4615977" y="8039904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92335347-6F41-5D76-C3FB-A3BBBB6891C1}"/>
              </a:ext>
            </a:extLst>
          </xdr:cNvPr>
          <xdr:cNvSpPr/>
        </xdr:nvSpPr>
        <xdr:spPr bwMode="auto">
          <a:xfrm>
            <a:off x="4520202" y="7824565"/>
            <a:ext cx="2122716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28</xdr:col>
      <xdr:colOff>100593</xdr:colOff>
      <xdr:row>36</xdr:row>
      <xdr:rowOff>78804</xdr:rowOff>
    </xdr:from>
    <xdr:to>
      <xdr:col>37</xdr:col>
      <xdr:colOff>86445</xdr:colOff>
      <xdr:row>54</xdr:row>
      <xdr:rowOff>51047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BA456501-A346-4EF7-B193-90B6220C7BF3}"/>
            </a:ext>
          </a:extLst>
        </xdr:cNvPr>
        <xdr:cNvGrpSpPr/>
      </xdr:nvGrpSpPr>
      <xdr:grpSpPr>
        <a:xfrm>
          <a:off x="5967993" y="6251004"/>
          <a:ext cx="1871802" cy="3058343"/>
          <a:chOff x="4599214" y="7846152"/>
          <a:chExt cx="2137819" cy="1602143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F17C99B7-D7B9-D82B-E6C4-2F3A577F749D}"/>
              </a:ext>
            </a:extLst>
          </xdr:cNvPr>
          <xdr:cNvSpPr/>
        </xdr:nvSpPr>
        <xdr:spPr bwMode="auto">
          <a:xfrm>
            <a:off x="4600913" y="8022243"/>
            <a:ext cx="2132808" cy="1426052"/>
          </a:xfrm>
          <a:prstGeom prst="rect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ユーザー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ユーザー名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メールアドレス</a:t>
            </a:r>
            <a:b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会社名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有効開始日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有効終了日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組織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  <a:b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</a:b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87AE718D-6F6F-86A5-BE88-C99442741728}"/>
              </a:ext>
            </a:extLst>
          </xdr:cNvPr>
          <xdr:cNvCxnSpPr/>
        </xdr:nvCxnSpPr>
        <xdr:spPr>
          <a:xfrm>
            <a:off x="4614318" y="8211306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7AACF19B-A361-FC26-0D87-D21A26D45671}"/>
              </a:ext>
            </a:extLst>
          </xdr:cNvPr>
          <xdr:cNvSpPr/>
        </xdr:nvSpPr>
        <xdr:spPr bwMode="auto">
          <a:xfrm>
            <a:off x="4599214" y="7846152"/>
            <a:ext cx="2122715" cy="227049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金融機関担当者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38</xdr:col>
      <xdr:colOff>46263</xdr:colOff>
      <xdr:row>47</xdr:row>
      <xdr:rowOff>12247</xdr:rowOff>
    </xdr:from>
    <xdr:to>
      <xdr:col>51</xdr:col>
      <xdr:colOff>114300</xdr:colOff>
      <xdr:row>84</xdr:row>
      <xdr:rowOff>106135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42FF43E-1025-47E7-A17F-197B0C207BA4}"/>
            </a:ext>
          </a:extLst>
        </xdr:cNvPr>
        <xdr:cNvGrpSpPr/>
      </xdr:nvGrpSpPr>
      <xdr:grpSpPr>
        <a:xfrm>
          <a:off x="8009163" y="8070397"/>
          <a:ext cx="2792187" cy="6437538"/>
          <a:chOff x="4523040" y="7826566"/>
          <a:chExt cx="2838860" cy="3864705"/>
        </a:xfrm>
      </xdr:grpSpPr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2C3E584B-125B-E54F-D2FD-41BC4E0F4DD0}"/>
              </a:ext>
            </a:extLst>
          </xdr:cNvPr>
          <xdr:cNvSpPr/>
        </xdr:nvSpPr>
        <xdr:spPr bwMode="auto">
          <a:xfrm>
            <a:off x="4600914" y="8022242"/>
            <a:ext cx="2760986" cy="3669029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支店コード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訪問日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企業名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顧客担当者名 </a:t>
            </a:r>
            <a:endParaRPr kumimoji="1" lang="en-US" altLang="ja-JP" sz="900" b="0" i="0" u="none" strike="noStrike" kern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ＭＳ 明朝" panose="02020609040205080304" pitchFamily="17" charset="-128"/>
              <a:cs typeface="+mn-cs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担当者名 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游ゴシック 本文"/>
                <a:ea typeface="+mn-ea"/>
              </a:rPr>
              <a:t>(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游ゴシック 本文"/>
                <a:ea typeface="ＭＳ 明朝" panose="02020609040205080304" pitchFamily="17" charset="-128"/>
                <a:cs typeface="+mn-cs"/>
              </a:rPr>
              <a:t>金融機関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游ゴシック 本文"/>
                <a:ea typeface="+mn-ea"/>
              </a:rPr>
              <a:t>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担当者名 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東電社員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アンケート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)(FK)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承諾書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 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入力シート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書類区分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契約番号 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 baseline="0">
                <a:solidFill>
                  <a:sysClr val="windowText" lastClr="000000"/>
                </a:solidFill>
                <a:latin typeface="+mn-ea"/>
                <a:ea typeface="+mn-ea"/>
              </a:rPr>
              <a:t>収集日</a:t>
            </a:r>
            <a:endParaRPr kumimoji="0" lang="en-US" altLang="ja-JP" sz="1400" b="0" baseline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前回収集日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再収集フラグ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支店名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担当者名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部門名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</a:p>
        </xdr:txBody>
      </xdr: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A3D1BEBC-1DFB-66D5-CDE7-BAA7E0125A3B}"/>
              </a:ext>
            </a:extLst>
          </xdr:cNvPr>
          <xdr:cNvCxnSpPr/>
        </xdr:nvCxnSpPr>
        <xdr:spPr>
          <a:xfrm flipV="1">
            <a:off x="4614320" y="8724409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1E9ADB31-C529-3B26-D9FC-E5CACD321056}"/>
              </a:ext>
            </a:extLst>
          </xdr:cNvPr>
          <xdr:cNvSpPr/>
        </xdr:nvSpPr>
        <xdr:spPr bwMode="auto">
          <a:xfrm>
            <a:off x="4523040" y="7826566"/>
            <a:ext cx="2122715" cy="22765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ヒアリング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36</xdr:col>
      <xdr:colOff>87952</xdr:colOff>
      <xdr:row>128</xdr:row>
      <xdr:rowOff>159408</xdr:rowOff>
    </xdr:from>
    <xdr:to>
      <xdr:col>48</xdr:col>
      <xdr:colOff>148277</xdr:colOff>
      <xdr:row>143</xdr:row>
      <xdr:rowOff>115496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AF77C0C6-1F40-4E09-991C-52BC8F62C6B5}"/>
            </a:ext>
          </a:extLst>
        </xdr:cNvPr>
        <xdr:cNvGrpSpPr/>
      </xdr:nvGrpSpPr>
      <xdr:grpSpPr>
        <a:xfrm>
          <a:off x="7631752" y="22085958"/>
          <a:ext cx="2574925" cy="2527838"/>
          <a:chOff x="4523040" y="7783286"/>
          <a:chExt cx="2611238" cy="1547055"/>
        </a:xfrm>
        <a:noFill/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980C5699-A136-B704-FA3F-31893E366BB6}"/>
              </a:ext>
            </a:extLst>
          </xdr:cNvPr>
          <xdr:cNvSpPr/>
        </xdr:nvSpPr>
        <xdr:spPr bwMode="auto">
          <a:xfrm>
            <a:off x="4600914" y="8022243"/>
            <a:ext cx="2533362" cy="1308098"/>
          </a:xfrm>
          <a:prstGeom prst="rect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年度 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係数種類区分 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係数管理番号 </a:t>
            </a:r>
            <a:endParaRPr kumimoji="1" lang="en-US" altLang="ja-JP" sz="900" b="0" i="0" u="none" strike="noStrike" kern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ＭＳ 明朝" panose="02020609040205080304" pitchFamily="17" charset="-128"/>
              <a:cs typeface="+mn-cs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取込係数名称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取込日時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取込者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依頼者 </a:t>
            </a:r>
          </a:p>
        </xdr:txBody>
      </xdr:sp>
      <xdr:cxnSp macro="">
        <xdr:nvCxnSpPr>
          <xdr:cNvPr id="58" name="直線コネクタ 57">
            <a:extLst>
              <a:ext uri="{FF2B5EF4-FFF2-40B4-BE49-F238E27FC236}">
                <a16:creationId xmlns:a16="http://schemas.microsoft.com/office/drawing/2014/main" id="{D972DB26-7F08-408E-0CE9-3477283EA5A2}"/>
              </a:ext>
            </a:extLst>
          </xdr:cNvPr>
          <xdr:cNvCxnSpPr/>
        </xdr:nvCxnSpPr>
        <xdr:spPr>
          <a:xfrm flipV="1">
            <a:off x="4614320" y="8561933"/>
            <a:ext cx="2519958" cy="5929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E03E1B62-27E6-D77E-B510-61180A618B5E}"/>
              </a:ext>
            </a:extLst>
          </xdr:cNvPr>
          <xdr:cNvSpPr/>
        </xdr:nvSpPr>
        <xdr:spPr bwMode="auto">
          <a:xfrm>
            <a:off x="4523040" y="7783286"/>
            <a:ext cx="2122715" cy="353785"/>
          </a:xfrm>
          <a:prstGeom prst="rect">
            <a:avLst/>
          </a:prstGeom>
          <a:grp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係数</a:t>
            </a:r>
            <a:r>
              <a:rPr kumimoji="1" lang="ja-JP" altLang="ja-JP" sz="140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登録・更新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情報取込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12</xdr:col>
      <xdr:colOff>181511</xdr:colOff>
      <xdr:row>132</xdr:row>
      <xdr:rowOff>23632</xdr:rowOff>
    </xdr:from>
    <xdr:to>
      <xdr:col>30</xdr:col>
      <xdr:colOff>17772</xdr:colOff>
      <xdr:row>143</xdr:row>
      <xdr:rowOff>117631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D9CCC23A-B60A-43D3-9592-7DE4728A8738}"/>
            </a:ext>
          </a:extLst>
        </xdr:cNvPr>
        <xdr:cNvGrpSpPr/>
      </xdr:nvGrpSpPr>
      <xdr:grpSpPr>
        <a:xfrm>
          <a:off x="2696111" y="22635982"/>
          <a:ext cx="3608161" cy="1979949"/>
          <a:chOff x="4523040" y="7804292"/>
          <a:chExt cx="2611238" cy="1218168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8F3098D4-4556-494E-8720-BFDEC1DD2268}"/>
              </a:ext>
            </a:extLst>
          </xdr:cNvPr>
          <xdr:cNvSpPr/>
        </xdr:nvSpPr>
        <xdr:spPr bwMode="auto">
          <a:xfrm>
            <a:off x="4600914" y="8022243"/>
            <a:ext cx="2533362" cy="1000217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ユーザー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C7997391-DEAD-98E8-CF95-06512467A12C}"/>
              </a:ext>
            </a:extLst>
          </xdr:cNvPr>
          <xdr:cNvCxnSpPr/>
        </xdr:nvCxnSpPr>
        <xdr:spPr>
          <a:xfrm flipV="1">
            <a:off x="4614320" y="8208158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DF8B5459-C5E6-D49D-20D1-22F81005B902}"/>
              </a:ext>
            </a:extLst>
          </xdr:cNvPr>
          <xdr:cNvSpPr/>
        </xdr:nvSpPr>
        <xdr:spPr bwMode="auto">
          <a:xfrm>
            <a:off x="4523040" y="7804292"/>
            <a:ext cx="2122715" cy="206909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東電システム担当者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34</xdr:col>
      <xdr:colOff>51654</xdr:colOff>
      <xdr:row>66</xdr:row>
      <xdr:rowOff>133665</xdr:rowOff>
    </xdr:from>
    <xdr:to>
      <xdr:col>38</xdr:col>
      <xdr:colOff>120592</xdr:colOff>
      <xdr:row>80</xdr:row>
      <xdr:rowOff>71426</xdr:rowOff>
    </xdr:to>
    <xdr:cxnSp macro="">
      <xdr:nvCxnSpPr>
        <xdr:cNvPr id="64" name="カギ線コネクタ 168">
          <a:extLst>
            <a:ext uri="{FF2B5EF4-FFF2-40B4-BE49-F238E27FC236}">
              <a16:creationId xmlns:a16="http://schemas.microsoft.com/office/drawing/2014/main" id="{43B1A723-EED4-48B8-8277-0BBF7801520B}"/>
            </a:ext>
          </a:extLst>
        </xdr:cNvPr>
        <xdr:cNvCxnSpPr>
          <a:stCxn id="45" idx="3"/>
          <a:endCxn id="53" idx="1"/>
        </xdr:cNvCxnSpPr>
      </xdr:nvCxnSpPr>
      <xdr:spPr>
        <a:xfrm flipV="1">
          <a:off x="6852504" y="11449365"/>
          <a:ext cx="869038" cy="233806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83616</xdr:colOff>
      <xdr:row>46</xdr:row>
      <xdr:rowOff>61592</xdr:rowOff>
    </xdr:from>
    <xdr:to>
      <xdr:col>41</xdr:col>
      <xdr:colOff>92927</xdr:colOff>
      <xdr:row>48</xdr:row>
      <xdr:rowOff>37171</xdr:rowOff>
    </xdr:to>
    <xdr:cxnSp macro="">
      <xdr:nvCxnSpPr>
        <xdr:cNvPr id="65" name="カギ線コネクタ 168">
          <a:extLst>
            <a:ext uri="{FF2B5EF4-FFF2-40B4-BE49-F238E27FC236}">
              <a16:creationId xmlns:a16="http://schemas.microsoft.com/office/drawing/2014/main" id="{A277AEBE-6EB5-4E0F-A537-9095D3FD805C}"/>
            </a:ext>
          </a:extLst>
        </xdr:cNvPr>
        <xdr:cNvCxnSpPr>
          <a:stCxn id="49" idx="3"/>
        </xdr:cNvCxnSpPr>
      </xdr:nvCxnSpPr>
      <xdr:spPr>
        <a:xfrm>
          <a:off x="7484541" y="7948292"/>
          <a:ext cx="809411" cy="3184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100522</xdr:colOff>
      <xdr:row>54</xdr:row>
      <xdr:rowOff>51047</xdr:rowOff>
    </xdr:from>
    <xdr:to>
      <xdr:col>32</xdr:col>
      <xdr:colOff>194434</xdr:colOff>
      <xdr:row>75</xdr:row>
      <xdr:rowOff>118379</xdr:rowOff>
    </xdr:to>
    <xdr:cxnSp macro="">
      <xdr:nvCxnSpPr>
        <xdr:cNvPr id="66" name="カギ線コネクタ 212">
          <a:extLst>
            <a:ext uri="{FF2B5EF4-FFF2-40B4-BE49-F238E27FC236}">
              <a16:creationId xmlns:a16="http://schemas.microsoft.com/office/drawing/2014/main" id="{7B1CA8C4-A969-4457-AF03-F79581BFFECA}"/>
            </a:ext>
          </a:extLst>
        </xdr:cNvPr>
        <xdr:cNvCxnSpPr>
          <a:stCxn id="45" idx="0"/>
          <a:endCxn id="49" idx="2"/>
        </xdr:cNvCxnSpPr>
      </xdr:nvCxnSpPr>
      <xdr:spPr>
        <a:xfrm rot="5400000" flipH="1" flipV="1">
          <a:off x="4414350" y="10796244"/>
          <a:ext cx="3667782" cy="69398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28575</xdr:colOff>
      <xdr:row>67</xdr:row>
      <xdr:rowOff>136525</xdr:rowOff>
    </xdr:from>
    <xdr:to>
      <xdr:col>38</xdr:col>
      <xdr:colOff>174625</xdr:colOff>
      <xdr:row>69</xdr:row>
      <xdr:rowOff>104775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2DBCFC03-03D9-47D7-85B1-48161D1B1F58}"/>
            </a:ext>
          </a:extLst>
        </xdr:cNvPr>
        <xdr:cNvSpPr txBox="1"/>
      </xdr:nvSpPr>
      <xdr:spPr>
        <a:xfrm>
          <a:off x="7429500" y="11623675"/>
          <a:ext cx="346075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76777</xdr:colOff>
      <xdr:row>45</xdr:row>
      <xdr:rowOff>121805</xdr:rowOff>
    </xdr:from>
    <xdr:to>
      <xdr:col>41</xdr:col>
      <xdr:colOff>13623</xdr:colOff>
      <xdr:row>47</xdr:row>
      <xdr:rowOff>90055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76744585-DC48-478C-BE31-B946D0AD7734}"/>
            </a:ext>
          </a:extLst>
        </xdr:cNvPr>
        <xdr:cNvSpPr txBox="1"/>
      </xdr:nvSpPr>
      <xdr:spPr>
        <a:xfrm>
          <a:off x="7877752" y="7837055"/>
          <a:ext cx="336896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63</xdr:col>
      <xdr:colOff>190500</xdr:colOff>
      <xdr:row>298</xdr:row>
      <xdr:rowOff>142875</xdr:rowOff>
    </xdr:from>
    <xdr:to>
      <xdr:col>66</xdr:col>
      <xdr:colOff>158750</xdr:colOff>
      <xdr:row>301</xdr:row>
      <xdr:rowOff>31750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58C70A76-45AD-46C5-A498-E30B2DE3FCA6}"/>
            </a:ext>
          </a:extLst>
        </xdr:cNvPr>
        <xdr:cNvGrpSpPr/>
      </xdr:nvGrpSpPr>
      <xdr:grpSpPr>
        <a:xfrm>
          <a:off x="13392150" y="51215925"/>
          <a:ext cx="596900" cy="403225"/>
          <a:chOff x="8810625" y="8223250"/>
          <a:chExt cx="635000" cy="412750"/>
        </a:xfrm>
      </xdr:grpSpPr>
      <xdr:sp macro="" textlink="">
        <xdr:nvSpPr>
          <xdr:cNvPr id="70" name="楕円 69">
            <a:extLst>
              <a:ext uri="{FF2B5EF4-FFF2-40B4-BE49-F238E27FC236}">
                <a16:creationId xmlns:a16="http://schemas.microsoft.com/office/drawing/2014/main" id="{24AA8D13-71BC-8E75-17D7-BA159DE0BFDD}"/>
              </a:ext>
            </a:extLst>
          </xdr:cNvPr>
          <xdr:cNvSpPr/>
        </xdr:nvSpPr>
        <xdr:spPr>
          <a:xfrm>
            <a:off x="8905875" y="8223250"/>
            <a:ext cx="412750" cy="412750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84654A17-12A2-EB89-A3BD-EFDB5B64503E}"/>
              </a:ext>
            </a:extLst>
          </xdr:cNvPr>
          <xdr:cNvCxnSpPr/>
        </xdr:nvCxnSpPr>
        <xdr:spPr>
          <a:xfrm>
            <a:off x="8810625" y="8636000"/>
            <a:ext cx="6350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174625</xdr:colOff>
      <xdr:row>294</xdr:row>
      <xdr:rowOff>31750</xdr:rowOff>
    </xdr:from>
    <xdr:to>
      <xdr:col>66</xdr:col>
      <xdr:colOff>153459</xdr:colOff>
      <xdr:row>297</xdr:row>
      <xdr:rowOff>52917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17DB64B3-A493-4475-870C-C357B2608820}"/>
            </a:ext>
          </a:extLst>
        </xdr:cNvPr>
        <xdr:cNvGrpSpPr/>
      </xdr:nvGrpSpPr>
      <xdr:grpSpPr>
        <a:xfrm>
          <a:off x="13376275" y="50419000"/>
          <a:ext cx="607484" cy="535517"/>
          <a:chOff x="5715000" y="14456833"/>
          <a:chExt cx="624417" cy="508004"/>
        </a:xfrm>
      </xdr:grpSpPr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2A9847BD-5A04-D2A7-E010-5941326ACFF2}"/>
              </a:ext>
            </a:extLst>
          </xdr:cNvPr>
          <xdr:cNvCxnSpPr/>
        </xdr:nvCxnSpPr>
        <xdr:spPr>
          <a:xfrm flipH="1">
            <a:off x="5715000" y="14964837"/>
            <a:ext cx="624417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5858E30D-72BC-8D3C-1420-CE319C8A6CC0}"/>
              </a:ext>
            </a:extLst>
          </xdr:cNvPr>
          <xdr:cNvGrpSpPr/>
        </xdr:nvGrpSpPr>
        <xdr:grpSpPr>
          <a:xfrm>
            <a:off x="5715000" y="14456833"/>
            <a:ext cx="613833" cy="476250"/>
            <a:chOff x="6000750" y="14906625"/>
            <a:chExt cx="635000" cy="492125"/>
          </a:xfrm>
        </xdr:grpSpPr>
        <xdr:grpSp>
          <xdr:nvGrpSpPr>
            <xdr:cNvPr id="75" name="グループ化 74">
              <a:extLst>
                <a:ext uri="{FF2B5EF4-FFF2-40B4-BE49-F238E27FC236}">
                  <a16:creationId xmlns:a16="http://schemas.microsoft.com/office/drawing/2014/main" id="{D26DDF85-9473-AA72-7208-CC6EB914330C}"/>
                </a:ext>
              </a:extLst>
            </xdr:cNvPr>
            <xdr:cNvGrpSpPr/>
          </xdr:nvGrpSpPr>
          <xdr:grpSpPr>
            <a:xfrm>
              <a:off x="6000750" y="14906625"/>
              <a:ext cx="635000" cy="412750"/>
              <a:chOff x="8810625" y="8223250"/>
              <a:chExt cx="635000" cy="412750"/>
            </a:xfrm>
          </xdr:grpSpPr>
          <xdr:sp macro="" textlink="">
            <xdr:nvSpPr>
              <xdr:cNvPr id="77" name="楕円 76">
                <a:extLst>
                  <a:ext uri="{FF2B5EF4-FFF2-40B4-BE49-F238E27FC236}">
                    <a16:creationId xmlns:a16="http://schemas.microsoft.com/office/drawing/2014/main" id="{B9CEE4AE-E5DF-BB92-5196-9F1BB02DC4E8}"/>
                  </a:ext>
                </a:extLst>
              </xdr:cNvPr>
              <xdr:cNvSpPr/>
            </xdr:nvSpPr>
            <xdr:spPr>
              <a:xfrm>
                <a:off x="8905875" y="8223250"/>
                <a:ext cx="412750" cy="412750"/>
              </a:xfrm>
              <a:prstGeom prst="ellipse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</a:endParaRPr>
              </a:p>
            </xdr:txBody>
          </xdr:sp>
          <xdr:cxnSp macro="">
            <xdr:nvCxnSpPr>
              <xdr:cNvPr id="78" name="直線コネクタ 77">
                <a:extLst>
                  <a:ext uri="{FF2B5EF4-FFF2-40B4-BE49-F238E27FC236}">
                    <a16:creationId xmlns:a16="http://schemas.microsoft.com/office/drawing/2014/main" id="{BD74DD99-7F8D-2336-E22C-70166559782F}"/>
                  </a:ext>
                </a:extLst>
              </xdr:cNvPr>
              <xdr:cNvCxnSpPr/>
            </xdr:nvCxnSpPr>
            <xdr:spPr>
              <a:xfrm>
                <a:off x="8810625" y="8636000"/>
                <a:ext cx="635000" cy="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52582D78-DB19-B8E7-B013-BBE7DC4AD812}"/>
                </a:ext>
              </a:extLst>
            </xdr:cNvPr>
            <xdr:cNvSpPr/>
          </xdr:nvSpPr>
          <xdr:spPr>
            <a:xfrm>
              <a:off x="6074104" y="15319375"/>
              <a:ext cx="539750" cy="793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oneCellAnchor>
    <xdr:from>
      <xdr:col>67</xdr:col>
      <xdr:colOff>95251</xdr:colOff>
      <xdr:row>294</xdr:row>
      <xdr:rowOff>10584</xdr:rowOff>
    </xdr:from>
    <xdr:ext cx="4381500" cy="635000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1D4DE9FF-550B-496D-840E-D911AD47EEB0}"/>
            </a:ext>
          </a:extLst>
        </xdr:cNvPr>
        <xdr:cNvSpPr txBox="1"/>
      </xdr:nvSpPr>
      <xdr:spPr>
        <a:xfrm>
          <a:off x="13496926" y="50397834"/>
          <a:ext cx="43815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完全なカテゴリ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カテゴリ分けしたいずれかのサブタイプに必ず分類される場合</a:t>
          </a:r>
        </a:p>
      </xdr:txBody>
    </xdr:sp>
    <xdr:clientData/>
  </xdr:oneCellAnchor>
  <xdr:oneCellAnchor>
    <xdr:from>
      <xdr:col>67</xdr:col>
      <xdr:colOff>63501</xdr:colOff>
      <xdr:row>298</xdr:row>
      <xdr:rowOff>84667</xdr:rowOff>
    </xdr:from>
    <xdr:ext cx="4445000" cy="571500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EB8FCA64-A6CA-4824-8B97-4D9CB6AC7412}"/>
            </a:ext>
          </a:extLst>
        </xdr:cNvPr>
        <xdr:cNvSpPr txBox="1"/>
      </xdr:nvSpPr>
      <xdr:spPr>
        <a:xfrm>
          <a:off x="13465176" y="51157717"/>
          <a:ext cx="444500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不完全なカテゴリ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カテゴリ分けしたいずれかのサブタイプに必ず分類できない場合</a:t>
          </a:r>
        </a:p>
      </xdr:txBody>
    </xdr:sp>
    <xdr:clientData/>
  </xdr:oneCellAnchor>
  <xdr:twoCellAnchor>
    <xdr:from>
      <xdr:col>43</xdr:col>
      <xdr:colOff>86222</xdr:colOff>
      <xdr:row>11</xdr:row>
      <xdr:rowOff>42589</xdr:rowOff>
    </xdr:from>
    <xdr:to>
      <xdr:col>55</xdr:col>
      <xdr:colOff>63584</xdr:colOff>
      <xdr:row>31</xdr:row>
      <xdr:rowOff>120731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ED6A7B6D-B932-49B2-8B65-F0DEE309F56C}"/>
            </a:ext>
          </a:extLst>
        </xdr:cNvPr>
        <xdr:cNvGrpSpPr/>
      </xdr:nvGrpSpPr>
      <xdr:grpSpPr>
        <a:xfrm>
          <a:off x="9096872" y="1928539"/>
          <a:ext cx="2491962" cy="3507142"/>
          <a:chOff x="4194773" y="7783286"/>
          <a:chExt cx="2542419" cy="4395323"/>
        </a:xfrm>
      </xdr:grpSpPr>
      <xdr:sp macro="" textlink="">
        <xdr:nvSpPr>
          <xdr:cNvPr id="82" name="角丸四角形 161">
            <a:extLst>
              <a:ext uri="{FF2B5EF4-FFF2-40B4-BE49-F238E27FC236}">
                <a16:creationId xmlns:a16="http://schemas.microsoft.com/office/drawing/2014/main" id="{449549AA-E6A8-E2FE-15BD-0AE8036201E4}"/>
              </a:ext>
            </a:extLst>
          </xdr:cNvPr>
          <xdr:cNvSpPr/>
        </xdr:nvSpPr>
        <xdr:spPr bwMode="auto">
          <a:xfrm>
            <a:off x="4599214" y="8137071"/>
            <a:ext cx="2135758" cy="4041538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書類区分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業種分類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氏名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金融機関名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企業名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同意書記入日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同意事項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C6F7FF77-BC4C-A5C9-BF61-B39ED61A4002}"/>
              </a:ext>
            </a:extLst>
          </xdr:cNvPr>
          <xdr:cNvCxnSpPr/>
        </xdr:nvCxnSpPr>
        <xdr:spPr>
          <a:xfrm>
            <a:off x="4614477" y="9389977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2D5F5466-9E89-F4B9-FDA1-D5137938BF24}"/>
              </a:ext>
            </a:extLst>
          </xdr:cNvPr>
          <xdr:cNvSpPr/>
        </xdr:nvSpPr>
        <xdr:spPr bwMode="auto">
          <a:xfrm>
            <a:off x="4194773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ctr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データ提供同意書</a:t>
            </a:r>
          </a:p>
        </xdr:txBody>
      </xdr:sp>
    </xdr:grpSp>
    <xdr:clientData/>
  </xdr:twoCellAnchor>
  <xdr:twoCellAnchor>
    <xdr:from>
      <xdr:col>40</xdr:col>
      <xdr:colOff>104775</xdr:colOff>
      <xdr:row>301</xdr:row>
      <xdr:rowOff>63501</xdr:rowOff>
    </xdr:from>
    <xdr:to>
      <xdr:col>42</xdr:col>
      <xdr:colOff>7938</xdr:colOff>
      <xdr:row>301</xdr:row>
      <xdr:rowOff>152400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B99F2D53-E5C2-416A-B2C6-DD4A8118935E}"/>
            </a:ext>
          </a:extLst>
        </xdr:cNvPr>
        <xdr:cNvCxnSpPr>
          <a:cxnSpLocks/>
          <a:stCxn id="86" idx="2"/>
          <a:endCxn id="109" idx="0"/>
        </xdr:cNvCxnSpPr>
      </xdr:nvCxnSpPr>
      <xdr:spPr>
        <a:xfrm flipH="1">
          <a:off x="8105775" y="51650901"/>
          <a:ext cx="303213" cy="888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158750</xdr:colOff>
      <xdr:row>299</xdr:row>
      <xdr:rowOff>95251</xdr:rowOff>
    </xdr:from>
    <xdr:ext cx="1476375" cy="317500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FA3D111D-4A66-4CDC-A753-9D81BCA142A4}"/>
            </a:ext>
          </a:extLst>
        </xdr:cNvPr>
        <xdr:cNvSpPr txBox="1"/>
      </xdr:nvSpPr>
      <xdr:spPr>
        <a:xfrm>
          <a:off x="7759700" y="51339751"/>
          <a:ext cx="1476375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カテゴリ識別子</a:t>
          </a: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11</xdr:col>
      <xdr:colOff>158750</xdr:colOff>
      <xdr:row>294</xdr:row>
      <xdr:rowOff>31749</xdr:rowOff>
    </xdr:from>
    <xdr:to>
      <xdr:col>26</xdr:col>
      <xdr:colOff>160543</xdr:colOff>
      <xdr:row>303</xdr:row>
      <xdr:rowOff>127000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05BF6D51-2928-4282-B70D-356D55228E79}"/>
            </a:ext>
          </a:extLst>
        </xdr:cNvPr>
        <xdr:cNvGrpSpPr/>
      </xdr:nvGrpSpPr>
      <xdr:grpSpPr>
        <a:xfrm>
          <a:off x="2463800" y="50418999"/>
          <a:ext cx="3145043" cy="1638301"/>
          <a:chOff x="4599214" y="7783286"/>
          <a:chExt cx="2134508" cy="1684099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7833B845-00AE-498D-4C72-73A73697F0C7}"/>
              </a:ext>
            </a:extLst>
          </xdr:cNvPr>
          <xdr:cNvSpPr/>
        </xdr:nvSpPr>
        <xdr:spPr bwMode="auto">
          <a:xfrm>
            <a:off x="4600913" y="8137072"/>
            <a:ext cx="2132809" cy="1330313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社員番号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社員氏名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メールアドレス 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職種区分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FA2FC347-40CE-B317-BBB2-60E49D72AA47}"/>
              </a:ext>
            </a:extLst>
          </xdr:cNvPr>
          <xdr:cNvCxnSpPr/>
        </xdr:nvCxnSpPr>
        <xdr:spPr>
          <a:xfrm>
            <a:off x="4599214" y="8458188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A2DF10C2-EC38-233D-29C0-C569412489C5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社員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23</xdr:col>
      <xdr:colOff>95250</xdr:colOff>
      <xdr:row>307</xdr:row>
      <xdr:rowOff>31750</xdr:rowOff>
    </xdr:from>
    <xdr:to>
      <xdr:col>33</xdr:col>
      <xdr:colOff>95250</xdr:colOff>
      <xdr:row>313</xdr:row>
      <xdr:rowOff>111125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D4BD7259-76B6-43FA-B312-E9723E7F3B55}"/>
            </a:ext>
          </a:extLst>
        </xdr:cNvPr>
        <xdr:cNvGrpSpPr/>
      </xdr:nvGrpSpPr>
      <xdr:grpSpPr>
        <a:xfrm>
          <a:off x="4914900" y="52647850"/>
          <a:ext cx="2095500" cy="1108075"/>
          <a:chOff x="4599214" y="7783286"/>
          <a:chExt cx="2135758" cy="1138363"/>
        </a:xfrm>
      </xdr:grpSpPr>
      <xdr:sp macro="" textlink="">
        <xdr:nvSpPr>
          <xdr:cNvPr id="92" name="角丸四角形 161">
            <a:extLst>
              <a:ext uri="{FF2B5EF4-FFF2-40B4-BE49-F238E27FC236}">
                <a16:creationId xmlns:a16="http://schemas.microsoft.com/office/drawing/2014/main" id="{183509CA-B47F-7DF7-B793-CE2300A5F945}"/>
              </a:ext>
            </a:extLst>
          </xdr:cNvPr>
          <xdr:cNvSpPr/>
        </xdr:nvSpPr>
        <xdr:spPr bwMode="auto">
          <a:xfrm>
            <a:off x="4599214" y="8137071"/>
            <a:ext cx="2135758" cy="784578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社員番号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担当地区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93" name="直線コネクタ 92">
            <a:extLst>
              <a:ext uri="{FF2B5EF4-FFF2-40B4-BE49-F238E27FC236}">
                <a16:creationId xmlns:a16="http://schemas.microsoft.com/office/drawing/2014/main" id="{A83E4EEA-1212-D303-8BF5-0D740AC9609E}"/>
              </a:ext>
            </a:extLst>
          </xdr:cNvPr>
          <xdr:cNvCxnSpPr/>
        </xdr:nvCxnSpPr>
        <xdr:spPr>
          <a:xfrm>
            <a:off x="4599214" y="8538487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E320D392-F0CB-0C95-E27C-92B3DA91C4AE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営業職社員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39</xdr:col>
      <xdr:colOff>136525</xdr:colOff>
      <xdr:row>307</xdr:row>
      <xdr:rowOff>41275</xdr:rowOff>
    </xdr:from>
    <xdr:to>
      <xdr:col>49</xdr:col>
      <xdr:colOff>136525</xdr:colOff>
      <xdr:row>313</xdr:row>
      <xdr:rowOff>120650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20ACBA6E-8834-46F0-9A15-9BA9BEB399F5}"/>
            </a:ext>
          </a:extLst>
        </xdr:cNvPr>
        <xdr:cNvGrpSpPr/>
      </xdr:nvGrpSpPr>
      <xdr:grpSpPr>
        <a:xfrm>
          <a:off x="8308975" y="52657375"/>
          <a:ext cx="2095500" cy="1108075"/>
          <a:chOff x="4599214" y="7783286"/>
          <a:chExt cx="2135758" cy="1138363"/>
        </a:xfrm>
      </xdr:grpSpPr>
      <xdr:sp macro="" textlink="">
        <xdr:nvSpPr>
          <xdr:cNvPr id="96" name="角丸四角形 161">
            <a:extLst>
              <a:ext uri="{FF2B5EF4-FFF2-40B4-BE49-F238E27FC236}">
                <a16:creationId xmlns:a16="http://schemas.microsoft.com/office/drawing/2014/main" id="{52842030-B031-1ECE-EB57-7AA09F814DCA}"/>
              </a:ext>
            </a:extLst>
          </xdr:cNvPr>
          <xdr:cNvSpPr/>
        </xdr:nvSpPr>
        <xdr:spPr bwMode="auto">
          <a:xfrm>
            <a:off x="4599214" y="8137071"/>
            <a:ext cx="2135758" cy="784578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社員番号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認定技能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97" name="直線コネクタ 96">
            <a:extLst>
              <a:ext uri="{FF2B5EF4-FFF2-40B4-BE49-F238E27FC236}">
                <a16:creationId xmlns:a16="http://schemas.microsoft.com/office/drawing/2014/main" id="{3CB9DC22-13EF-0580-E918-86984CFF12AF}"/>
              </a:ext>
            </a:extLst>
          </xdr:cNvPr>
          <xdr:cNvCxnSpPr/>
        </xdr:nvCxnSpPr>
        <xdr:spPr>
          <a:xfrm>
            <a:off x="4599214" y="8538487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15281CE8-70A4-1E01-D2D3-4495BBC3CCA4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技術職社員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35</xdr:col>
      <xdr:colOff>57150</xdr:colOff>
      <xdr:row>301</xdr:row>
      <xdr:rowOff>104775</xdr:rowOff>
    </xdr:from>
    <xdr:to>
      <xdr:col>38</xdr:col>
      <xdr:colOff>35984</xdr:colOff>
      <xdr:row>304</xdr:row>
      <xdr:rowOff>125942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F9548DC5-2EEF-45F8-9829-6789C8C2E05F}"/>
            </a:ext>
          </a:extLst>
        </xdr:cNvPr>
        <xdr:cNvGrpSpPr/>
      </xdr:nvGrpSpPr>
      <xdr:grpSpPr>
        <a:xfrm>
          <a:off x="7391400" y="51692175"/>
          <a:ext cx="607484" cy="535517"/>
          <a:chOff x="5715000" y="14456833"/>
          <a:chExt cx="624417" cy="508004"/>
        </a:xfrm>
      </xdr:grpSpPr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980207E3-913F-C2C2-855B-84ED5F94D29E}"/>
              </a:ext>
            </a:extLst>
          </xdr:cNvPr>
          <xdr:cNvCxnSpPr/>
        </xdr:nvCxnSpPr>
        <xdr:spPr>
          <a:xfrm flipH="1">
            <a:off x="5715000" y="14964837"/>
            <a:ext cx="624417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98A7B883-3243-7DDB-87AD-ECDC4D241849}"/>
              </a:ext>
            </a:extLst>
          </xdr:cNvPr>
          <xdr:cNvGrpSpPr/>
        </xdr:nvGrpSpPr>
        <xdr:grpSpPr>
          <a:xfrm>
            <a:off x="5715000" y="14456833"/>
            <a:ext cx="613833" cy="476250"/>
            <a:chOff x="6000750" y="14906625"/>
            <a:chExt cx="635000" cy="492125"/>
          </a:xfrm>
        </xdr:grpSpPr>
        <xdr:grpSp>
          <xdr:nvGrpSpPr>
            <xdr:cNvPr id="102" name="グループ化 101">
              <a:extLst>
                <a:ext uri="{FF2B5EF4-FFF2-40B4-BE49-F238E27FC236}">
                  <a16:creationId xmlns:a16="http://schemas.microsoft.com/office/drawing/2014/main" id="{A394A9DA-3197-DBC8-0E54-AE06448EC8E5}"/>
                </a:ext>
              </a:extLst>
            </xdr:cNvPr>
            <xdr:cNvGrpSpPr/>
          </xdr:nvGrpSpPr>
          <xdr:grpSpPr>
            <a:xfrm>
              <a:off x="6000750" y="14906625"/>
              <a:ext cx="635000" cy="412750"/>
              <a:chOff x="8810625" y="8223250"/>
              <a:chExt cx="635000" cy="412750"/>
            </a:xfrm>
          </xdr:grpSpPr>
          <xdr:sp macro="" textlink="">
            <xdr:nvSpPr>
              <xdr:cNvPr id="104" name="楕円 103">
                <a:extLst>
                  <a:ext uri="{FF2B5EF4-FFF2-40B4-BE49-F238E27FC236}">
                    <a16:creationId xmlns:a16="http://schemas.microsoft.com/office/drawing/2014/main" id="{C23234D2-2C03-EF0E-0639-7DA19F985008}"/>
                  </a:ext>
                </a:extLst>
              </xdr:cNvPr>
              <xdr:cNvSpPr/>
            </xdr:nvSpPr>
            <xdr:spPr>
              <a:xfrm>
                <a:off x="8905875" y="8223250"/>
                <a:ext cx="412750" cy="412750"/>
              </a:xfrm>
              <a:prstGeom prst="ellipse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</a:endParaRPr>
              </a:p>
            </xdr:txBody>
          </xdr:sp>
          <xdr:cxnSp macro="">
            <xdr:nvCxnSpPr>
              <xdr:cNvPr id="105" name="直線コネクタ 104">
                <a:extLst>
                  <a:ext uri="{FF2B5EF4-FFF2-40B4-BE49-F238E27FC236}">
                    <a16:creationId xmlns:a16="http://schemas.microsoft.com/office/drawing/2014/main" id="{CAAE089B-7300-5384-0987-E58F87921DB2}"/>
                  </a:ext>
                </a:extLst>
              </xdr:cNvPr>
              <xdr:cNvCxnSpPr/>
            </xdr:nvCxnSpPr>
            <xdr:spPr>
              <a:xfrm>
                <a:off x="8810625" y="8636000"/>
                <a:ext cx="635000" cy="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3B8EA10-73AE-62D2-28BC-801B1692430A}"/>
                </a:ext>
              </a:extLst>
            </xdr:cNvPr>
            <xdr:cNvSpPr/>
          </xdr:nvSpPr>
          <xdr:spPr>
            <a:xfrm>
              <a:off x="6074104" y="15319375"/>
              <a:ext cx="539750" cy="793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26</xdr:col>
      <xdr:colOff>160543</xdr:colOff>
      <xdr:row>299</xdr:row>
      <xdr:rowOff>167146</xdr:rowOff>
    </xdr:from>
    <xdr:to>
      <xdr:col>36</xdr:col>
      <xdr:colOff>136355</xdr:colOff>
      <xdr:row>301</xdr:row>
      <xdr:rowOff>104775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3D230A57-1C99-4FD9-B743-B0E5F0CEF645}"/>
            </a:ext>
          </a:extLst>
        </xdr:cNvPr>
        <xdr:cNvCxnSpPr>
          <a:stCxn id="88" idx="3"/>
          <a:endCxn id="104" idx="0"/>
        </xdr:cNvCxnSpPr>
      </xdr:nvCxnSpPr>
      <xdr:spPr>
        <a:xfrm>
          <a:off x="5361193" y="51411646"/>
          <a:ext cx="1976062" cy="280529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120214</xdr:colOff>
      <xdr:row>304</xdr:row>
      <xdr:rowOff>107748</xdr:rowOff>
    </xdr:from>
    <xdr:to>
      <xdr:col>35</xdr:col>
      <xdr:colOff>209686</xdr:colOff>
      <xdr:row>307</xdr:row>
      <xdr:rowOff>47625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E5C32ED4-C329-496F-87A7-612C1DF3852C}"/>
            </a:ext>
          </a:extLst>
        </xdr:cNvPr>
        <xdr:cNvCxnSpPr/>
      </xdr:nvCxnSpPr>
      <xdr:spPr>
        <a:xfrm rot="5400000" flipH="1" flipV="1">
          <a:off x="6133849" y="51596538"/>
          <a:ext cx="454227" cy="1680147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50937</xdr:colOff>
      <xdr:row>304</xdr:row>
      <xdr:rowOff>123623</xdr:rowOff>
    </xdr:from>
    <xdr:to>
      <xdr:col>45</xdr:col>
      <xdr:colOff>2740</xdr:colOff>
      <xdr:row>307</xdr:row>
      <xdr:rowOff>73025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C469A499-AD65-46D1-8068-848FA10C2E62}"/>
            </a:ext>
          </a:extLst>
        </xdr:cNvPr>
        <xdr:cNvCxnSpPr/>
      </xdr:nvCxnSpPr>
      <xdr:spPr>
        <a:xfrm rot="16200000" flipV="1">
          <a:off x="7995988" y="51681247"/>
          <a:ext cx="463752" cy="1552003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184150</xdr:colOff>
      <xdr:row>301</xdr:row>
      <xdr:rowOff>152400</xdr:rowOff>
    </xdr:from>
    <xdr:to>
      <xdr:col>43</xdr:col>
      <xdr:colOff>25400</xdr:colOff>
      <xdr:row>303</xdr:row>
      <xdr:rowOff>104775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346FA063-FF7B-4187-8706-A41280B4D82A}"/>
            </a:ext>
          </a:extLst>
        </xdr:cNvPr>
        <xdr:cNvSpPr txBox="1"/>
      </xdr:nvSpPr>
      <xdr:spPr>
        <a:xfrm>
          <a:off x="7585075" y="51739800"/>
          <a:ext cx="10414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ysClr val="windowText" lastClr="000000"/>
              </a:solidFill>
            </a:rPr>
            <a:t>職種区分</a:t>
          </a:r>
        </a:p>
      </xdr:txBody>
    </xdr:sp>
    <xdr:clientData/>
  </xdr:twoCellAnchor>
  <xdr:oneCellAnchor>
    <xdr:from>
      <xdr:col>28</xdr:col>
      <xdr:colOff>25400</xdr:colOff>
      <xdr:row>292</xdr:row>
      <xdr:rowOff>120651</xdr:rowOff>
    </xdr:from>
    <xdr:ext cx="1476375" cy="317500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3A796BC6-84B3-40E2-AB9D-7B593B5CD89E}"/>
            </a:ext>
          </a:extLst>
        </xdr:cNvPr>
        <xdr:cNvSpPr txBox="1"/>
      </xdr:nvSpPr>
      <xdr:spPr>
        <a:xfrm>
          <a:off x="5626100" y="50165001"/>
          <a:ext cx="1476375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スーパータイプ</a:t>
          </a: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12</xdr:col>
      <xdr:colOff>0</xdr:colOff>
      <xdr:row>309</xdr:row>
      <xdr:rowOff>0</xdr:rowOff>
    </xdr:from>
    <xdr:ext cx="1476375" cy="317500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47EF8364-39DE-40E1-BA88-8D614FE2BD3C}"/>
            </a:ext>
          </a:extLst>
        </xdr:cNvPr>
        <xdr:cNvSpPr txBox="1"/>
      </xdr:nvSpPr>
      <xdr:spPr>
        <a:xfrm>
          <a:off x="2400300" y="52959000"/>
          <a:ext cx="1476375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サブタイプ</a:t>
          </a: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51</xdr:col>
      <xdr:colOff>95250</xdr:colOff>
      <xdr:row>308</xdr:row>
      <xdr:rowOff>158750</xdr:rowOff>
    </xdr:from>
    <xdr:ext cx="1476375" cy="317500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B7BBE7EE-7A15-4991-AD85-4FE7BDF8FC6A}"/>
            </a:ext>
          </a:extLst>
        </xdr:cNvPr>
        <xdr:cNvSpPr txBox="1"/>
      </xdr:nvSpPr>
      <xdr:spPr>
        <a:xfrm>
          <a:off x="10296525" y="52946300"/>
          <a:ext cx="1476375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サブタイプ</a:t>
          </a: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26</xdr:col>
      <xdr:colOff>142875</xdr:colOff>
      <xdr:row>294</xdr:row>
      <xdr:rowOff>88901</xdr:rowOff>
    </xdr:from>
    <xdr:to>
      <xdr:col>31</xdr:col>
      <xdr:colOff>96838</xdr:colOff>
      <xdr:row>296</xdr:row>
      <xdr:rowOff>47625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95C0985F-F113-4CCD-BABD-58E9B1B39D94}"/>
            </a:ext>
          </a:extLst>
        </xdr:cNvPr>
        <xdr:cNvCxnSpPr>
          <a:cxnSpLocks/>
          <a:stCxn id="110" idx="2"/>
        </xdr:cNvCxnSpPr>
      </xdr:nvCxnSpPr>
      <xdr:spPr>
        <a:xfrm flipH="1">
          <a:off x="5343525" y="50476151"/>
          <a:ext cx="954088" cy="301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71438</xdr:colOff>
      <xdr:row>310</xdr:row>
      <xdr:rowOff>142875</xdr:rowOff>
    </xdr:from>
    <xdr:to>
      <xdr:col>23</xdr:col>
      <xdr:colOff>95250</xdr:colOff>
      <xdr:row>311</xdr:row>
      <xdr:rowOff>71959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8DBD0470-57F3-4FC5-8039-5FED80828472}"/>
            </a:ext>
          </a:extLst>
        </xdr:cNvPr>
        <xdr:cNvCxnSpPr>
          <a:cxnSpLocks/>
          <a:stCxn id="92" idx="1"/>
          <a:endCxn id="111" idx="2"/>
        </xdr:cNvCxnSpPr>
      </xdr:nvCxnSpPr>
      <xdr:spPr>
        <a:xfrm flipH="1" flipV="1">
          <a:off x="4071938" y="53273325"/>
          <a:ext cx="623887" cy="1005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136525</xdr:colOff>
      <xdr:row>310</xdr:row>
      <xdr:rowOff>127000</xdr:rowOff>
    </xdr:from>
    <xdr:to>
      <xdr:col>54</xdr:col>
      <xdr:colOff>166688</xdr:colOff>
      <xdr:row>311</xdr:row>
      <xdr:rowOff>81484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BB793510-5695-42DC-9048-1E878A1258B0}"/>
            </a:ext>
          </a:extLst>
        </xdr:cNvPr>
        <xdr:cNvCxnSpPr>
          <a:cxnSpLocks/>
          <a:stCxn id="112" idx="2"/>
          <a:endCxn id="96" idx="3"/>
        </xdr:cNvCxnSpPr>
      </xdr:nvCxnSpPr>
      <xdr:spPr>
        <a:xfrm flipH="1">
          <a:off x="9937750" y="53257450"/>
          <a:ext cx="1030288" cy="1259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137584</xdr:colOff>
      <xdr:row>288</xdr:row>
      <xdr:rowOff>142876</xdr:rowOff>
    </xdr:from>
    <xdr:ext cx="4381500" cy="635000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46CED71F-AB32-4C74-B41B-580F74D83686}"/>
            </a:ext>
          </a:extLst>
        </xdr:cNvPr>
        <xdr:cNvSpPr txBox="1"/>
      </xdr:nvSpPr>
      <xdr:spPr>
        <a:xfrm>
          <a:off x="2337859" y="49501426"/>
          <a:ext cx="43815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スーパータイプ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エンティティを抽象化（汎化）したエンティティのこと</a:t>
          </a:r>
        </a:p>
      </xdr:txBody>
    </xdr:sp>
    <xdr:clientData/>
  </xdr:oneCellAnchor>
  <xdr:oneCellAnchor>
    <xdr:from>
      <xdr:col>34</xdr:col>
      <xdr:colOff>83609</xdr:colOff>
      <xdr:row>288</xdr:row>
      <xdr:rowOff>136526</xdr:rowOff>
    </xdr:from>
    <xdr:ext cx="4381500" cy="635000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7050A826-546E-41D4-BC11-2EF2CC66FC0D}"/>
            </a:ext>
          </a:extLst>
        </xdr:cNvPr>
        <xdr:cNvSpPr txBox="1"/>
      </xdr:nvSpPr>
      <xdr:spPr>
        <a:xfrm>
          <a:off x="6884459" y="49495076"/>
          <a:ext cx="43815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サブタイプ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エンティティを具体化（特化）したエンティティのこと</a:t>
          </a:r>
        </a:p>
      </xdr:txBody>
    </xdr:sp>
    <xdr:clientData/>
  </xdr:oneCellAnchor>
  <xdr:twoCellAnchor>
    <xdr:from>
      <xdr:col>53</xdr:col>
      <xdr:colOff>115714</xdr:colOff>
      <xdr:row>38</xdr:row>
      <xdr:rowOff>162053</xdr:rowOff>
    </xdr:from>
    <xdr:to>
      <xdr:col>67</xdr:col>
      <xdr:colOff>91538</xdr:colOff>
      <xdr:row>64</xdr:row>
      <xdr:rowOff>84115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1A44FF35-5322-4DD4-B742-D199EFB08BEF}"/>
            </a:ext>
          </a:extLst>
        </xdr:cNvPr>
        <xdr:cNvGrpSpPr/>
      </xdr:nvGrpSpPr>
      <xdr:grpSpPr>
        <a:xfrm>
          <a:off x="11221864" y="6677153"/>
          <a:ext cx="2909524" cy="4379762"/>
          <a:chOff x="4594704" y="7846467"/>
          <a:chExt cx="3203825" cy="1934178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F3886AFE-783C-958E-FE90-BF4F0BF1604A}"/>
              </a:ext>
            </a:extLst>
          </xdr:cNvPr>
          <xdr:cNvSpPr/>
        </xdr:nvSpPr>
        <xdr:spPr bwMode="auto">
          <a:xfrm>
            <a:off x="4600911" y="8022242"/>
            <a:ext cx="3197618" cy="1758403"/>
          </a:xfrm>
          <a:prstGeom prst="rect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同意書取得区分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組織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登録回数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年度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企業名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登録下書区分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GHG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排出量算定システム会社名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事業所数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レポート作成対象期間開始年月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レポート作成対象期間終了年月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B8CE5DA9-C7C1-D721-C1E9-EE1CD2215ED7}"/>
              </a:ext>
            </a:extLst>
          </xdr:cNvPr>
          <xdr:cNvCxnSpPr/>
        </xdr:nvCxnSpPr>
        <xdr:spPr>
          <a:xfrm flipV="1">
            <a:off x="4594704" y="8661943"/>
            <a:ext cx="3192636" cy="5076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5E045BF5-4EEA-F58C-AE90-94C2B040BB2A}"/>
              </a:ext>
            </a:extLst>
          </xdr:cNvPr>
          <xdr:cNvSpPr/>
        </xdr:nvSpPr>
        <xdr:spPr bwMode="auto">
          <a:xfrm>
            <a:off x="4791983" y="7846467"/>
            <a:ext cx="2122715" cy="21411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zh-CN" sz="1400">
                <a:solidFill>
                  <a:sysClr val="windowText" lastClr="000000"/>
                </a:solidFill>
                <a:latin typeface="+mn-ea"/>
                <a:ea typeface="+mn-ea"/>
              </a:rPr>
              <a:t>CN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対策実施申込情報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34</xdr:col>
      <xdr:colOff>51359</xdr:colOff>
      <xdr:row>10</xdr:row>
      <xdr:rowOff>146359</xdr:rowOff>
    </xdr:from>
    <xdr:to>
      <xdr:col>43</xdr:col>
      <xdr:colOff>180991</xdr:colOff>
      <xdr:row>31</xdr:row>
      <xdr:rowOff>99922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FC37B6B8-3D3A-4395-A668-AC448FDCD141}"/>
            </a:ext>
          </a:extLst>
        </xdr:cNvPr>
        <xdr:cNvGrpSpPr/>
      </xdr:nvGrpSpPr>
      <xdr:grpSpPr>
        <a:xfrm>
          <a:off x="7176059" y="1860859"/>
          <a:ext cx="2015582" cy="3554013"/>
          <a:chOff x="4599214" y="7817987"/>
          <a:chExt cx="2136063" cy="3588821"/>
        </a:xfrm>
      </xdr:grpSpPr>
      <xdr:sp macro="" textlink="">
        <xdr:nvSpPr>
          <xdr:cNvPr id="123" name="角丸四角形 161">
            <a:extLst>
              <a:ext uri="{FF2B5EF4-FFF2-40B4-BE49-F238E27FC236}">
                <a16:creationId xmlns:a16="http://schemas.microsoft.com/office/drawing/2014/main" id="{C52D4312-7CC8-0193-6634-0FD8CB85C84E}"/>
              </a:ext>
            </a:extLst>
          </xdr:cNvPr>
          <xdr:cNvSpPr/>
        </xdr:nvSpPr>
        <xdr:spPr bwMode="auto">
          <a:xfrm>
            <a:off x="4599214" y="8137071"/>
            <a:ext cx="2135758" cy="3269737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ja-JP" sz="1400" b="1" kern="1200">
                <a:solidFill>
                  <a:sysClr val="windowText" lastClr="000000"/>
                </a:solidFill>
                <a:latin typeface="+mn-ea"/>
                <a:ea typeface="+mn-ea"/>
                <a:cs typeface="+mn-cs"/>
              </a:rPr>
              <a:t>金融</a:t>
            </a:r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機関コード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書類区分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金融機関名 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企業名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回答日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アンケートの種類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評価項目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回答内容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D4514C02-DF20-CAFC-38FF-CF847C5295C0}"/>
              </a:ext>
            </a:extLst>
          </xdr:cNvPr>
          <xdr:cNvCxnSpPr/>
        </xdr:nvCxnSpPr>
        <xdr:spPr>
          <a:xfrm>
            <a:off x="4612562" y="9164442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EFC865D6-D9B1-666E-DEA2-A890357669F1}"/>
              </a:ext>
            </a:extLst>
          </xdr:cNvPr>
          <xdr:cNvSpPr/>
        </xdr:nvSpPr>
        <xdr:spPr bwMode="auto">
          <a:xfrm>
            <a:off x="4599214" y="7817987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簡易アンケート</a:t>
            </a:r>
          </a:p>
        </xdr:txBody>
      </xdr:sp>
    </xdr:grpSp>
    <xdr:clientData/>
  </xdr:twoCellAnchor>
  <xdr:twoCellAnchor>
    <xdr:from>
      <xdr:col>132</xdr:col>
      <xdr:colOff>6479</xdr:colOff>
      <xdr:row>151</xdr:row>
      <xdr:rowOff>82468</xdr:rowOff>
    </xdr:from>
    <xdr:to>
      <xdr:col>143</xdr:col>
      <xdr:colOff>139475</xdr:colOff>
      <xdr:row>169</xdr:row>
      <xdr:rowOff>162738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53F1FD3C-EA77-4321-A2BB-F95348C02677}"/>
            </a:ext>
          </a:extLst>
        </xdr:cNvPr>
        <xdr:cNvGrpSpPr/>
      </xdr:nvGrpSpPr>
      <xdr:grpSpPr>
        <a:xfrm>
          <a:off x="27857579" y="25952368"/>
          <a:ext cx="3962046" cy="3166370"/>
          <a:chOff x="4477279" y="7925582"/>
          <a:chExt cx="2256443" cy="1985852"/>
        </a:xfrm>
      </xdr:grpSpPr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4AE98884-321A-B350-E72F-0B528A4E2E18}"/>
              </a:ext>
            </a:extLst>
          </xdr:cNvPr>
          <xdr:cNvSpPr/>
        </xdr:nvSpPr>
        <xdr:spPr bwMode="auto">
          <a:xfrm>
            <a:off x="4600913" y="8137071"/>
            <a:ext cx="2132809" cy="1774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大分類コード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中分類コード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小分類コード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細分類コード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有効開始日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有効終了日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CE78CBE9-000A-FDCC-E693-C2C901FBF25C}"/>
              </a:ext>
            </a:extLst>
          </xdr:cNvPr>
          <xdr:cNvCxnSpPr/>
        </xdr:nvCxnSpPr>
        <xdr:spPr>
          <a:xfrm>
            <a:off x="4597794" y="8870209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C9795B93-82A8-F201-BF99-6E07CFFE3A4E}"/>
              </a:ext>
            </a:extLst>
          </xdr:cNvPr>
          <xdr:cNvSpPr/>
        </xdr:nvSpPr>
        <xdr:spPr bwMode="auto">
          <a:xfrm>
            <a:off x="4477279" y="7925582"/>
            <a:ext cx="2122715" cy="2372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132</xdr:col>
      <xdr:colOff>40942</xdr:colOff>
      <xdr:row>131</xdr:row>
      <xdr:rowOff>135765</xdr:rowOff>
    </xdr:from>
    <xdr:to>
      <xdr:col>143</xdr:col>
      <xdr:colOff>91847</xdr:colOff>
      <xdr:row>150</xdr:row>
      <xdr:rowOff>165890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6FE0836A-B6A9-424F-8CAF-0B2065B2AD5E}"/>
            </a:ext>
          </a:extLst>
        </xdr:cNvPr>
        <xdr:cNvGrpSpPr/>
      </xdr:nvGrpSpPr>
      <xdr:grpSpPr>
        <a:xfrm>
          <a:off x="27892042" y="22576665"/>
          <a:ext cx="3879955" cy="3287675"/>
          <a:chOff x="4514546" y="7899749"/>
          <a:chExt cx="2219176" cy="1992152"/>
        </a:xfrm>
      </xdr:grpSpPr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98C68254-23C4-CEAE-4D4F-7F6A8CCD6E07}"/>
              </a:ext>
            </a:extLst>
          </xdr:cNvPr>
          <xdr:cNvSpPr/>
        </xdr:nvSpPr>
        <xdr:spPr bwMode="auto">
          <a:xfrm>
            <a:off x="4600913" y="8117538"/>
            <a:ext cx="2132809" cy="1774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電気事業者登録番号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報告対象年度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公表回数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メニュー番号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電気事業者名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メニュー名称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調整後排出係数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非化石証書の使用状況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基礎排出係数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残差フラグ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9C599F9F-B880-5E3B-2FF1-C6468FA5A6C0}"/>
              </a:ext>
            </a:extLst>
          </xdr:cNvPr>
          <xdr:cNvCxnSpPr/>
        </xdr:nvCxnSpPr>
        <xdr:spPr>
          <a:xfrm>
            <a:off x="4597794" y="8865070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42046FE0-F54F-6D83-EFE9-B1ED37E2D6C2}"/>
              </a:ext>
            </a:extLst>
          </xdr:cNvPr>
          <xdr:cNvSpPr/>
        </xdr:nvSpPr>
        <xdr:spPr bwMode="auto">
          <a:xfrm>
            <a:off x="4514546" y="7899749"/>
            <a:ext cx="2122715" cy="195328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電力会社の排出係数マスタ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32</xdr:col>
      <xdr:colOff>185362</xdr:colOff>
      <xdr:row>52</xdr:row>
      <xdr:rowOff>34869</xdr:rowOff>
    </xdr:from>
    <xdr:to>
      <xdr:col>34</xdr:col>
      <xdr:colOff>114441</xdr:colOff>
      <xdr:row>54</xdr:row>
      <xdr:rowOff>3119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F5AB3374-6781-4B9F-ADA9-43FB49C70397}"/>
            </a:ext>
          </a:extLst>
        </xdr:cNvPr>
        <xdr:cNvSpPr txBox="1"/>
      </xdr:nvSpPr>
      <xdr:spPr>
        <a:xfrm>
          <a:off x="6586162" y="8950269"/>
          <a:ext cx="329129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102</xdr:col>
      <xdr:colOff>166682</xdr:colOff>
      <xdr:row>79</xdr:row>
      <xdr:rowOff>3153</xdr:rowOff>
    </xdr:from>
    <xdr:to>
      <xdr:col>128</xdr:col>
      <xdr:colOff>1</xdr:colOff>
      <xdr:row>110</xdr:row>
      <xdr:rowOff>138545</xdr:rowOff>
    </xdr:to>
    <xdr:grpSp>
      <xdr:nvGrpSpPr>
        <xdr:cNvPr id="135" name="グループ化 134">
          <a:extLst>
            <a:ext uri="{FF2B5EF4-FFF2-40B4-BE49-F238E27FC236}">
              <a16:creationId xmlns:a16="http://schemas.microsoft.com/office/drawing/2014/main" id="{C0BE6960-844A-4DEA-9C68-8CCC6B9D1B76}"/>
            </a:ext>
          </a:extLst>
        </xdr:cNvPr>
        <xdr:cNvGrpSpPr/>
      </xdr:nvGrpSpPr>
      <xdr:grpSpPr>
        <a:xfrm>
          <a:off x="21540782" y="13547703"/>
          <a:ext cx="5472119" cy="5431292"/>
          <a:chOff x="4523040" y="7815697"/>
          <a:chExt cx="1521413" cy="3159811"/>
        </a:xfrm>
      </xdr:grpSpPr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B72CB471-D3BF-61D7-BCCD-2BA9F66F5711}"/>
              </a:ext>
            </a:extLst>
          </xdr:cNvPr>
          <xdr:cNvSpPr/>
        </xdr:nvSpPr>
        <xdr:spPr bwMode="auto">
          <a:xfrm>
            <a:off x="4600914" y="8022242"/>
            <a:ext cx="1432908" cy="2953266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同意書取得区分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年度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 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登録回数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業種分類（大分類）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日本標準産業分類（中分類）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日本標準産業分類（小分類）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日本標準産業分類（細大分類）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省エネ法ベンチマーク対象業種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省エネ法ベンチマーク指標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グループ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ID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グループ名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事業所コード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お客さま番号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延床面積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エネルギ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―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分類名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エネルギー使用量</a:t>
            </a:r>
            <a:endParaRPr lang="ja-JP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4EB4FE74-E9F7-91C3-4B85-45D20943E714}"/>
              </a:ext>
            </a:extLst>
          </xdr:cNvPr>
          <xdr:cNvCxnSpPr/>
        </xdr:nvCxnSpPr>
        <xdr:spPr>
          <a:xfrm>
            <a:off x="4602277" y="8716807"/>
            <a:ext cx="1442176" cy="2682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BA73ACB0-7F55-1D1D-B77A-BB97BCD46437}"/>
              </a:ext>
            </a:extLst>
          </xdr:cNvPr>
          <xdr:cNvSpPr/>
        </xdr:nvSpPr>
        <xdr:spPr bwMode="auto">
          <a:xfrm>
            <a:off x="4523040" y="7815697"/>
            <a:ext cx="1505467" cy="196967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CN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レポート情報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109</xdr:col>
      <xdr:colOff>13620</xdr:colOff>
      <xdr:row>110</xdr:row>
      <xdr:rowOff>149688</xdr:rowOff>
    </xdr:from>
    <xdr:to>
      <xdr:col>132</xdr:col>
      <xdr:colOff>189350</xdr:colOff>
      <xdr:row>142</xdr:row>
      <xdr:rowOff>71899</xdr:rowOff>
    </xdr:to>
    <xdr:cxnSp macro="">
      <xdr:nvCxnSpPr>
        <xdr:cNvPr id="139" name="カギ線コネクタ 212">
          <a:extLst>
            <a:ext uri="{FF2B5EF4-FFF2-40B4-BE49-F238E27FC236}">
              <a16:creationId xmlns:a16="http://schemas.microsoft.com/office/drawing/2014/main" id="{551986A8-95B7-4C41-961E-5B81A7E2FB32}"/>
            </a:ext>
          </a:extLst>
        </xdr:cNvPr>
        <xdr:cNvCxnSpPr>
          <a:stCxn id="131" idx="1"/>
        </xdr:cNvCxnSpPr>
      </xdr:nvCxnSpPr>
      <xdr:spPr>
        <a:xfrm rot="10800000">
          <a:off x="22006845" y="18990138"/>
          <a:ext cx="4776305" cy="5408611"/>
        </a:xfrm>
        <a:prstGeom prst="bentConnector2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111</xdr:row>
      <xdr:rowOff>133803</xdr:rowOff>
    </xdr:from>
    <xdr:to>
      <xdr:col>132</xdr:col>
      <xdr:colOff>214135</xdr:colOff>
      <xdr:row>161</xdr:row>
      <xdr:rowOff>114128</xdr:rowOff>
    </xdr:to>
    <xdr:cxnSp macro="">
      <xdr:nvCxnSpPr>
        <xdr:cNvPr id="140" name="カギ線コネクタ 212">
          <a:extLst>
            <a:ext uri="{FF2B5EF4-FFF2-40B4-BE49-F238E27FC236}">
              <a16:creationId xmlns:a16="http://schemas.microsoft.com/office/drawing/2014/main" id="{4518BA76-979A-4CA0-B3FC-D1B4EC1204B9}"/>
            </a:ext>
          </a:extLst>
        </xdr:cNvPr>
        <xdr:cNvCxnSpPr>
          <a:stCxn id="127" idx="1"/>
        </xdr:cNvCxnSpPr>
      </xdr:nvCxnSpPr>
      <xdr:spPr>
        <a:xfrm rot="10800000">
          <a:off x="21993226" y="19145703"/>
          <a:ext cx="4814709" cy="8552825"/>
        </a:xfrm>
        <a:prstGeom prst="bentConnector2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4540</xdr:colOff>
      <xdr:row>110</xdr:row>
      <xdr:rowOff>101643</xdr:rowOff>
    </xdr:from>
    <xdr:to>
      <xdr:col>110</xdr:col>
      <xdr:colOff>163290</xdr:colOff>
      <xdr:row>112</xdr:row>
      <xdr:rowOff>88943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E091EB58-6251-4234-A5A9-804E59F1DE90}"/>
            </a:ext>
          </a:extLst>
        </xdr:cNvPr>
        <xdr:cNvSpPr txBox="1"/>
      </xdr:nvSpPr>
      <xdr:spPr>
        <a:xfrm>
          <a:off x="21997765" y="18942093"/>
          <a:ext cx="358775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96</xdr:col>
      <xdr:colOff>113108</xdr:colOff>
      <xdr:row>38</xdr:row>
      <xdr:rowOff>65484</xdr:rowOff>
    </xdr:from>
    <xdr:to>
      <xdr:col>97</xdr:col>
      <xdr:colOff>51955</xdr:colOff>
      <xdr:row>39</xdr:row>
      <xdr:rowOff>69273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E5C28443-6E21-4A50-883B-3C77FF375BA1}"/>
            </a:ext>
          </a:extLst>
        </xdr:cNvPr>
        <xdr:cNvSpPr/>
      </xdr:nvSpPr>
      <xdr:spPr>
        <a:xfrm>
          <a:off x="19315508" y="6580584"/>
          <a:ext cx="138872" cy="1752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51955</xdr:colOff>
      <xdr:row>38</xdr:row>
      <xdr:rowOff>153699</xdr:rowOff>
    </xdr:from>
    <xdr:to>
      <xdr:col>97</xdr:col>
      <xdr:colOff>51955</xdr:colOff>
      <xdr:row>38</xdr:row>
      <xdr:rowOff>153699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16FDE0CC-B780-419F-944E-3C94EA4AB014}"/>
            </a:ext>
          </a:extLst>
        </xdr:cNvPr>
        <xdr:cNvCxnSpPr>
          <a:stCxn id="142" idx="3"/>
          <a:endCxn id="142" idx="3"/>
        </xdr:cNvCxnSpPr>
      </xdr:nvCxnSpPr>
      <xdr:spPr>
        <a:xfrm>
          <a:off x="19454380" y="6668799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10238</xdr:colOff>
      <xdr:row>78</xdr:row>
      <xdr:rowOff>151720</xdr:rowOff>
    </xdr:from>
    <xdr:to>
      <xdr:col>108</xdr:col>
      <xdr:colOff>93352</xdr:colOff>
      <xdr:row>79</xdr:row>
      <xdr:rowOff>56101</xdr:rowOff>
    </xdr:to>
    <xdr:sp macro="" textlink="">
      <xdr:nvSpPr>
        <xdr:cNvPr id="144" name="楕円 143">
          <a:extLst>
            <a:ext uri="{FF2B5EF4-FFF2-40B4-BE49-F238E27FC236}">
              <a16:creationId xmlns:a16="http://schemas.microsoft.com/office/drawing/2014/main" id="{C723FA97-22DF-479C-B872-4CFD683E2064}"/>
            </a:ext>
          </a:extLst>
        </xdr:cNvPr>
        <xdr:cNvSpPr/>
      </xdr:nvSpPr>
      <xdr:spPr>
        <a:xfrm>
          <a:off x="21803438" y="13524820"/>
          <a:ext cx="83114" cy="75831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17770</xdr:colOff>
      <xdr:row>137</xdr:row>
      <xdr:rowOff>76930</xdr:rowOff>
    </xdr:from>
    <xdr:to>
      <xdr:col>36</xdr:col>
      <xdr:colOff>162914</xdr:colOff>
      <xdr:row>138</xdr:row>
      <xdr:rowOff>160007</xdr:rowOff>
    </xdr:to>
    <xdr:cxnSp macro="">
      <xdr:nvCxnSpPr>
        <xdr:cNvPr id="145" name="カギ線コネクタ 212">
          <a:extLst>
            <a:ext uri="{FF2B5EF4-FFF2-40B4-BE49-F238E27FC236}">
              <a16:creationId xmlns:a16="http://schemas.microsoft.com/office/drawing/2014/main" id="{2A59A35B-0827-41CE-A7A0-03B1944BB07B}"/>
            </a:ext>
          </a:extLst>
        </xdr:cNvPr>
        <xdr:cNvCxnSpPr>
          <a:stCxn id="61" idx="3"/>
          <a:endCxn id="57" idx="1"/>
        </xdr:cNvCxnSpPr>
      </xdr:nvCxnSpPr>
      <xdr:spPr>
        <a:xfrm flipV="1">
          <a:off x="6018520" y="23546530"/>
          <a:ext cx="1345294" cy="25452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34637</xdr:colOff>
      <xdr:row>165</xdr:row>
      <xdr:rowOff>86591</xdr:rowOff>
    </xdr:from>
    <xdr:to>
      <xdr:col>108</xdr:col>
      <xdr:colOff>155864</xdr:colOff>
      <xdr:row>167</xdr:row>
      <xdr:rowOff>34636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66988D6E-E00D-4F29-A601-DD0E367AD1C6}"/>
            </a:ext>
          </a:extLst>
        </xdr:cNvPr>
        <xdr:cNvSpPr/>
      </xdr:nvSpPr>
      <xdr:spPr>
        <a:xfrm>
          <a:off x="21627812" y="28356791"/>
          <a:ext cx="321252" cy="2909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158782</xdr:colOff>
      <xdr:row>143</xdr:row>
      <xdr:rowOff>115495</xdr:rowOff>
    </xdr:from>
    <xdr:to>
      <xdr:col>108</xdr:col>
      <xdr:colOff>155864</xdr:colOff>
      <xdr:row>166</xdr:row>
      <xdr:rowOff>60613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985CABF8-3FC1-44BE-A36E-83877225755E}"/>
            </a:ext>
          </a:extLst>
        </xdr:cNvPr>
        <xdr:cNvCxnSpPr>
          <a:stCxn id="57" idx="2"/>
          <a:endCxn id="146" idx="3"/>
        </xdr:cNvCxnSpPr>
      </xdr:nvCxnSpPr>
      <xdr:spPr>
        <a:xfrm rot="16200000" flipH="1">
          <a:off x="13310214" y="19863413"/>
          <a:ext cx="3888468" cy="13389232"/>
        </a:xfrm>
        <a:prstGeom prst="bentConnector4">
          <a:avLst>
            <a:gd name="adj1" fmla="val 230672"/>
            <a:gd name="adj2" fmla="val 96298"/>
          </a:avLst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141071</xdr:colOff>
      <xdr:row>133</xdr:row>
      <xdr:rowOff>52956</xdr:rowOff>
    </xdr:from>
    <xdr:to>
      <xdr:col>132</xdr:col>
      <xdr:colOff>121226</xdr:colOff>
      <xdr:row>166</xdr:row>
      <xdr:rowOff>51954</xdr:rowOff>
    </xdr:to>
    <xdr:cxnSp macro="">
      <xdr:nvCxnSpPr>
        <xdr:cNvPr id="148" name="カギ線コネクタ 212">
          <a:extLst>
            <a:ext uri="{FF2B5EF4-FFF2-40B4-BE49-F238E27FC236}">
              <a16:creationId xmlns:a16="http://schemas.microsoft.com/office/drawing/2014/main" id="{298864BE-92D5-4D17-A81D-792E2E6EABF9}"/>
            </a:ext>
          </a:extLst>
        </xdr:cNvPr>
        <xdr:cNvCxnSpPr>
          <a:cxnSpLocks/>
          <a:stCxn id="350" idx="2"/>
        </xdr:cNvCxnSpPr>
      </xdr:nvCxnSpPr>
      <xdr:spPr>
        <a:xfrm rot="16200000" flipH="1">
          <a:off x="20000800" y="21779377"/>
          <a:ext cx="5656848" cy="7771605"/>
        </a:xfrm>
        <a:prstGeom prst="bentConnector2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116206</xdr:colOff>
      <xdr:row>143</xdr:row>
      <xdr:rowOff>160886</xdr:rowOff>
    </xdr:from>
    <xdr:to>
      <xdr:col>109</xdr:col>
      <xdr:colOff>87754</xdr:colOff>
      <xdr:row>145</xdr:row>
      <xdr:rowOff>1164</xdr:rowOff>
    </xdr:to>
    <xdr:sp macro="" textlink="">
      <xdr:nvSpPr>
        <xdr:cNvPr id="149" name="円弧 148">
          <a:extLst>
            <a:ext uri="{FF2B5EF4-FFF2-40B4-BE49-F238E27FC236}">
              <a16:creationId xmlns:a16="http://schemas.microsoft.com/office/drawing/2014/main" id="{90A80947-FBAA-4831-AAEA-BD3DE9CB1FC0}"/>
            </a:ext>
          </a:extLst>
        </xdr:cNvPr>
        <xdr:cNvSpPr/>
      </xdr:nvSpPr>
      <xdr:spPr>
        <a:xfrm rot="16362349">
          <a:off x="21903604" y="24664988"/>
          <a:ext cx="183178" cy="171573"/>
        </a:xfrm>
        <a:prstGeom prst="arc">
          <a:avLst>
            <a:gd name="adj1" fmla="val 16200000"/>
            <a:gd name="adj2" fmla="val 5495467"/>
          </a:avLst>
        </a:prstGeom>
        <a:ln w="63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107</xdr:col>
      <xdr:colOff>34637</xdr:colOff>
      <xdr:row>144</xdr:row>
      <xdr:rowOff>76383</xdr:rowOff>
    </xdr:from>
    <xdr:to>
      <xdr:col>108</xdr:col>
      <xdr:colOff>116316</xdr:colOff>
      <xdr:row>166</xdr:row>
      <xdr:rowOff>60615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80900498-FE7E-427A-90E1-40BBF7E35501}"/>
            </a:ext>
          </a:extLst>
        </xdr:cNvPr>
        <xdr:cNvCxnSpPr>
          <a:stCxn id="149" idx="0"/>
          <a:endCxn id="146" idx="1"/>
        </xdr:cNvCxnSpPr>
      </xdr:nvCxnSpPr>
      <xdr:spPr>
        <a:xfrm rot="5400000">
          <a:off x="19890598" y="26483347"/>
          <a:ext cx="3756132" cy="281704"/>
        </a:xfrm>
        <a:prstGeom prst="bentConnector4">
          <a:avLst>
            <a:gd name="adj1" fmla="val -766"/>
            <a:gd name="adj2" fmla="val 174507"/>
          </a:avLst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87474</xdr:colOff>
      <xdr:row>144</xdr:row>
      <xdr:rowOff>69273</xdr:rowOff>
    </xdr:from>
    <xdr:to>
      <xdr:col>132</xdr:col>
      <xdr:colOff>69273</xdr:colOff>
      <xdr:row>144</xdr:row>
      <xdr:rowOff>88393</xdr:rowOff>
    </xdr:to>
    <xdr:cxnSp macro="">
      <xdr:nvCxnSpPr>
        <xdr:cNvPr id="151" name="カギ線コネクタ 212">
          <a:extLst>
            <a:ext uri="{FF2B5EF4-FFF2-40B4-BE49-F238E27FC236}">
              <a16:creationId xmlns:a16="http://schemas.microsoft.com/office/drawing/2014/main" id="{E899A6DE-8CE5-4AA9-8A6C-3B0F0B8995ED}"/>
            </a:ext>
          </a:extLst>
        </xdr:cNvPr>
        <xdr:cNvCxnSpPr>
          <a:cxnSpLocks/>
          <a:stCxn id="149" idx="2"/>
        </xdr:cNvCxnSpPr>
      </xdr:nvCxnSpPr>
      <xdr:spPr>
        <a:xfrm rot="5400000" flipH="1" flipV="1">
          <a:off x="24362326" y="22457396"/>
          <a:ext cx="19120" cy="4582374"/>
        </a:xfrm>
        <a:prstGeom prst="bentConnector4">
          <a:avLst>
            <a:gd name="adj1" fmla="val 72463"/>
            <a:gd name="adj2" fmla="val 49731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59266</xdr:colOff>
      <xdr:row>248</xdr:row>
      <xdr:rowOff>0</xdr:rowOff>
    </xdr:from>
    <xdr:to>
      <xdr:col>132</xdr:col>
      <xdr:colOff>61058</xdr:colOff>
      <xdr:row>258</xdr:row>
      <xdr:rowOff>1</xdr:rowOff>
    </xdr:to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CE32F30E-65DA-4145-B225-0A1E7976DBD5}"/>
            </a:ext>
          </a:extLst>
        </xdr:cNvPr>
        <xdr:cNvGrpSpPr/>
      </xdr:nvGrpSpPr>
      <xdr:grpSpPr>
        <a:xfrm>
          <a:off x="21642916" y="42500550"/>
          <a:ext cx="6269242" cy="1714501"/>
          <a:chOff x="4599214" y="7783286"/>
          <a:chExt cx="2134508" cy="1763661"/>
        </a:xfrm>
      </xdr:grpSpPr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79F1D550-514F-B46F-87A8-75D233B5A277}"/>
              </a:ext>
            </a:extLst>
          </xdr:cNvPr>
          <xdr:cNvSpPr/>
        </xdr:nvSpPr>
        <xdr:spPr bwMode="auto">
          <a:xfrm>
            <a:off x="4600913" y="8137071"/>
            <a:ext cx="2132809" cy="1409876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商品コード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商品名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メーカー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54" name="直線コネクタ 153">
            <a:extLst>
              <a:ext uri="{FF2B5EF4-FFF2-40B4-BE49-F238E27FC236}">
                <a16:creationId xmlns:a16="http://schemas.microsoft.com/office/drawing/2014/main" id="{14599DE5-1572-D8B5-25AA-32E541A80BBD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898D302B-0662-778B-4ADF-8188596063E3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商品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88</xdr:col>
      <xdr:colOff>122766</xdr:colOff>
      <xdr:row>247</xdr:row>
      <xdr:rowOff>165100</xdr:rowOff>
    </xdr:from>
    <xdr:to>
      <xdr:col>98</xdr:col>
      <xdr:colOff>124558</xdr:colOff>
      <xdr:row>257</xdr:row>
      <xdr:rowOff>165101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5F3DD834-4B00-414F-813E-E07B64B049FE}"/>
            </a:ext>
          </a:extLst>
        </xdr:cNvPr>
        <xdr:cNvGrpSpPr/>
      </xdr:nvGrpSpPr>
      <xdr:grpSpPr>
        <a:xfrm>
          <a:off x="18563166" y="42494200"/>
          <a:ext cx="2097292" cy="1714501"/>
          <a:chOff x="4599214" y="7783286"/>
          <a:chExt cx="2134508" cy="1763661"/>
        </a:xfrm>
      </xdr:grpSpPr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14063678-AAE2-DD12-6976-99AE8512CC26}"/>
              </a:ext>
            </a:extLst>
          </xdr:cNvPr>
          <xdr:cNvSpPr/>
        </xdr:nvSpPr>
        <xdr:spPr bwMode="auto">
          <a:xfrm>
            <a:off x="4600913" y="8137071"/>
            <a:ext cx="2132809" cy="1409876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商品コード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商品名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メーカー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1F3A9573-8088-7027-97B8-93B4BDEA23DC}"/>
              </a:ext>
            </a:extLst>
          </xdr:cNvPr>
          <xdr:cNvCxnSpPr/>
        </xdr:nvCxnSpPr>
        <xdr:spPr>
          <a:xfrm>
            <a:off x="4599214" y="882708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123B3332-FD88-BE3C-E296-114F38243AD2}"/>
              </a:ext>
            </a:extLst>
          </xdr:cNvPr>
          <xdr:cNvSpPr/>
        </xdr:nvSpPr>
        <xdr:spPr bwMode="auto">
          <a:xfrm>
            <a:off x="4599214" y="7783286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商品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oneCellAnchor>
    <xdr:from>
      <xdr:col>88</xdr:col>
      <xdr:colOff>196850</xdr:colOff>
      <xdr:row>258</xdr:row>
      <xdr:rowOff>120651</xdr:rowOff>
    </xdr:from>
    <xdr:ext cx="1362253" cy="329449"/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E7680FF7-7B4C-4239-ADDE-BC48C5F59DA1}"/>
            </a:ext>
          </a:extLst>
        </xdr:cNvPr>
        <xdr:cNvSpPr txBox="1"/>
      </xdr:nvSpPr>
      <xdr:spPr>
        <a:xfrm>
          <a:off x="17799050" y="44335701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色ありの枠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システムで利用される情報</a:t>
          </a:r>
        </a:p>
      </xdr:txBody>
    </xdr:sp>
    <xdr:clientData/>
  </xdr:oneCellAnchor>
  <xdr:oneCellAnchor>
    <xdr:from>
      <xdr:col>103</xdr:col>
      <xdr:colOff>184150</xdr:colOff>
      <xdr:row>258</xdr:row>
      <xdr:rowOff>95251</xdr:rowOff>
    </xdr:from>
    <xdr:ext cx="1362253" cy="329449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FC5115E1-DF4A-4BCD-90D2-49ED5DF67A1E}"/>
            </a:ext>
          </a:extLst>
        </xdr:cNvPr>
        <xdr:cNvSpPr txBox="1"/>
      </xdr:nvSpPr>
      <xdr:spPr>
        <a:xfrm>
          <a:off x="20786725" y="44310301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色なしの枠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システムで利用されない情報</a:t>
          </a:r>
        </a:p>
      </xdr:txBody>
    </xdr:sp>
    <xdr:clientData/>
  </xdr:oneCellAnchor>
  <xdr:oneCellAnchor>
    <xdr:from>
      <xdr:col>78</xdr:col>
      <xdr:colOff>171450</xdr:colOff>
      <xdr:row>268</xdr:row>
      <xdr:rowOff>6351</xdr:rowOff>
    </xdr:from>
    <xdr:ext cx="1362253" cy="329449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22752559-7903-48E0-85FD-906E7F7F95D8}"/>
            </a:ext>
          </a:extLst>
        </xdr:cNvPr>
        <xdr:cNvSpPr txBox="1"/>
      </xdr:nvSpPr>
      <xdr:spPr>
        <a:xfrm>
          <a:off x="15773400" y="45935901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カーディナリティの表記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参照先エンティティと参照元エンティティがそれぞれ「何 対 何」の関係にあるか表したもの</a:t>
          </a:r>
        </a:p>
      </xdr:txBody>
    </xdr:sp>
    <xdr:clientData/>
  </xdr:oneCellAnchor>
  <xdr:oneCellAnchor>
    <xdr:from>
      <xdr:col>79</xdr:col>
      <xdr:colOff>19050</xdr:colOff>
      <xdr:row>273</xdr:row>
      <xdr:rowOff>69851</xdr:rowOff>
    </xdr:from>
    <xdr:ext cx="1362253" cy="329449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E283B74B-C782-4A8F-94DD-68D86D702468}"/>
            </a:ext>
          </a:extLst>
        </xdr:cNvPr>
        <xdr:cNvSpPr txBox="1"/>
      </xdr:nvSpPr>
      <xdr:spPr>
        <a:xfrm>
          <a:off x="15821025" y="46856651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「１」対「０以上」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83</xdr:col>
      <xdr:colOff>177800</xdr:colOff>
      <xdr:row>275</xdr:row>
      <xdr:rowOff>158751</xdr:rowOff>
    </xdr:from>
    <xdr:to>
      <xdr:col>83</xdr:col>
      <xdr:colOff>179242</xdr:colOff>
      <xdr:row>278</xdr:row>
      <xdr:rowOff>152400</xdr:rowOff>
    </xdr:to>
    <xdr:cxnSp macro="">
      <xdr:nvCxnSpPr>
        <xdr:cNvPr id="164" name="カギ線コネクタ 179">
          <a:extLst>
            <a:ext uri="{FF2B5EF4-FFF2-40B4-BE49-F238E27FC236}">
              <a16:creationId xmlns:a16="http://schemas.microsoft.com/office/drawing/2014/main" id="{440557DD-EFA8-4D68-A6FC-A918096248B5}"/>
            </a:ext>
          </a:extLst>
        </xdr:cNvPr>
        <xdr:cNvCxnSpPr/>
      </xdr:nvCxnSpPr>
      <xdr:spPr>
        <a:xfrm flipH="1">
          <a:off x="16779875" y="47288451"/>
          <a:ext cx="1442" cy="507999"/>
        </a:xfrm>
        <a:prstGeom prst="straightConnector1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275</xdr:row>
      <xdr:rowOff>139700</xdr:rowOff>
    </xdr:from>
    <xdr:to>
      <xdr:col>81</xdr:col>
      <xdr:colOff>0</xdr:colOff>
      <xdr:row>278</xdr:row>
      <xdr:rowOff>152403</xdr:rowOff>
    </xdr:to>
    <xdr:cxnSp macro="">
      <xdr:nvCxnSpPr>
        <xdr:cNvPr id="165" name="カギ線コネクタ 217">
          <a:extLst>
            <a:ext uri="{FF2B5EF4-FFF2-40B4-BE49-F238E27FC236}">
              <a16:creationId xmlns:a16="http://schemas.microsoft.com/office/drawing/2014/main" id="{7A10A17E-5604-440B-9386-6E440AFD0CAA}"/>
            </a:ext>
          </a:extLst>
        </xdr:cNvPr>
        <xdr:cNvCxnSpPr/>
      </xdr:nvCxnSpPr>
      <xdr:spPr>
        <a:xfrm>
          <a:off x="16202025" y="47269400"/>
          <a:ext cx="0" cy="527053"/>
        </a:xfrm>
        <a:prstGeom prst="straightConnector1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87</xdr:col>
      <xdr:colOff>63500</xdr:colOff>
      <xdr:row>273</xdr:row>
      <xdr:rowOff>88900</xdr:rowOff>
    </xdr:from>
    <xdr:ext cx="1362253" cy="329449"/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FAF44D63-1720-4C3E-995C-9D7C8D16A4AC}"/>
            </a:ext>
          </a:extLst>
        </xdr:cNvPr>
        <xdr:cNvSpPr txBox="1"/>
      </xdr:nvSpPr>
      <xdr:spPr>
        <a:xfrm>
          <a:off x="17465675" y="46875700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「１」対「１以上」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92</xdr:col>
      <xdr:colOff>6350</xdr:colOff>
      <xdr:row>276</xdr:row>
      <xdr:rowOff>0</xdr:rowOff>
    </xdr:from>
    <xdr:to>
      <xdr:col>92</xdr:col>
      <xdr:colOff>7792</xdr:colOff>
      <xdr:row>278</xdr:row>
      <xdr:rowOff>171449</xdr:rowOff>
    </xdr:to>
    <xdr:cxnSp macro="">
      <xdr:nvCxnSpPr>
        <xdr:cNvPr id="167" name="カギ線コネクタ 179">
          <a:extLst>
            <a:ext uri="{FF2B5EF4-FFF2-40B4-BE49-F238E27FC236}">
              <a16:creationId xmlns:a16="http://schemas.microsoft.com/office/drawing/2014/main" id="{8956980A-B319-4203-8BFD-71FECB229BFF}"/>
            </a:ext>
          </a:extLst>
        </xdr:cNvPr>
        <xdr:cNvCxnSpPr/>
      </xdr:nvCxnSpPr>
      <xdr:spPr>
        <a:xfrm flipH="1">
          <a:off x="18408650" y="47301150"/>
          <a:ext cx="1442" cy="514349"/>
        </a:xfrm>
        <a:prstGeom prst="straightConnector1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44450</xdr:colOff>
      <xdr:row>275</xdr:row>
      <xdr:rowOff>158749</xdr:rowOff>
    </xdr:from>
    <xdr:to>
      <xdr:col>89</xdr:col>
      <xdr:colOff>44450</xdr:colOff>
      <xdr:row>278</xdr:row>
      <xdr:rowOff>171452</xdr:rowOff>
    </xdr:to>
    <xdr:cxnSp macro="">
      <xdr:nvCxnSpPr>
        <xdr:cNvPr id="168" name="カギ線コネクタ 217">
          <a:extLst>
            <a:ext uri="{FF2B5EF4-FFF2-40B4-BE49-F238E27FC236}">
              <a16:creationId xmlns:a16="http://schemas.microsoft.com/office/drawing/2014/main" id="{670064A8-EAC9-4DD2-B2ED-A06756420150}"/>
            </a:ext>
          </a:extLst>
        </xdr:cNvPr>
        <xdr:cNvCxnSpPr/>
      </xdr:nvCxnSpPr>
      <xdr:spPr>
        <a:xfrm>
          <a:off x="17846675" y="47288449"/>
          <a:ext cx="0" cy="527053"/>
        </a:xfrm>
        <a:prstGeom prst="straightConnector1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95</xdr:col>
      <xdr:colOff>88900</xdr:colOff>
      <xdr:row>273</xdr:row>
      <xdr:rowOff>101600</xdr:rowOff>
    </xdr:from>
    <xdr:ext cx="1362253" cy="329449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21905D97-851B-4F72-B53D-32D80B843FD8}"/>
            </a:ext>
          </a:extLst>
        </xdr:cNvPr>
        <xdr:cNvSpPr txBox="1"/>
      </xdr:nvSpPr>
      <xdr:spPr>
        <a:xfrm>
          <a:off x="19091275" y="46888400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l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「１」対「０ 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or 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１」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100</xdr:col>
      <xdr:colOff>31750</xdr:colOff>
      <xdr:row>276</xdr:row>
      <xdr:rowOff>12700</xdr:rowOff>
    </xdr:from>
    <xdr:to>
      <xdr:col>100</xdr:col>
      <xdr:colOff>33192</xdr:colOff>
      <xdr:row>279</xdr:row>
      <xdr:rowOff>6349</xdr:rowOff>
    </xdr:to>
    <xdr:cxnSp macro="">
      <xdr:nvCxnSpPr>
        <xdr:cNvPr id="170" name="カギ線コネクタ 179">
          <a:extLst>
            <a:ext uri="{FF2B5EF4-FFF2-40B4-BE49-F238E27FC236}">
              <a16:creationId xmlns:a16="http://schemas.microsoft.com/office/drawing/2014/main" id="{9458508A-81C3-4EFD-A09B-0AEE4D59498B}"/>
            </a:ext>
          </a:extLst>
        </xdr:cNvPr>
        <xdr:cNvCxnSpPr/>
      </xdr:nvCxnSpPr>
      <xdr:spPr>
        <a:xfrm flipH="1">
          <a:off x="20034250" y="47313850"/>
          <a:ext cx="1442" cy="507999"/>
        </a:xfrm>
        <a:prstGeom prst="straightConnector1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69850</xdr:colOff>
      <xdr:row>275</xdr:row>
      <xdr:rowOff>171449</xdr:rowOff>
    </xdr:from>
    <xdr:to>
      <xdr:col>97</xdr:col>
      <xdr:colOff>69850</xdr:colOff>
      <xdr:row>279</xdr:row>
      <xdr:rowOff>6352</xdr:rowOff>
    </xdr:to>
    <xdr:cxnSp macro="">
      <xdr:nvCxnSpPr>
        <xdr:cNvPr id="171" name="カギ線コネクタ 217">
          <a:extLst>
            <a:ext uri="{FF2B5EF4-FFF2-40B4-BE49-F238E27FC236}">
              <a16:creationId xmlns:a16="http://schemas.microsoft.com/office/drawing/2014/main" id="{71998C40-CC47-41BC-9A66-4EEFDBF859F9}"/>
            </a:ext>
          </a:extLst>
        </xdr:cNvPr>
        <xdr:cNvCxnSpPr/>
      </xdr:nvCxnSpPr>
      <xdr:spPr>
        <a:xfrm>
          <a:off x="19472275" y="47301149"/>
          <a:ext cx="0" cy="520703"/>
        </a:xfrm>
        <a:prstGeom prst="straightConnector1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104</xdr:col>
      <xdr:colOff>63500</xdr:colOff>
      <xdr:row>272</xdr:row>
      <xdr:rowOff>101600</xdr:rowOff>
    </xdr:from>
    <xdr:ext cx="1362253" cy="329449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10196E4D-FB99-40D5-BC6C-505311AD8BFF}"/>
            </a:ext>
          </a:extLst>
        </xdr:cNvPr>
        <xdr:cNvSpPr txBox="1"/>
      </xdr:nvSpPr>
      <xdr:spPr>
        <a:xfrm>
          <a:off x="20866100" y="46716950"/>
          <a:ext cx="1362253" cy="329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90000" rtlCol="0" anchor="t" anchorCtr="0">
          <a:noAutofit/>
        </a:bodyPr>
        <a:lstStyle/>
        <a:p>
          <a:pPr algn="ctr">
            <a:lnSpc>
              <a:spcPct val="80000"/>
            </a:lnSpc>
            <a:spcAft>
              <a:spcPts val="300"/>
            </a:spcAft>
          </a:pP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「１」対「</a:t>
          </a:r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80000"/>
            </a:lnSpc>
            <a:spcAft>
              <a:spcPts val="300"/>
            </a:spcAft>
          </a:pPr>
          <a:r>
            <a:rPr kumimoji="1" lang="en-US" altLang="ja-JP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r>
            <a:rPr kumimoji="1" lang="ja-JP" altLang="en-US" sz="14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が定数である場合</a:t>
          </a:r>
          <a:b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endParaRPr kumimoji="1" lang="ja-JP" altLang="en-US" sz="14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108</xdr:col>
      <xdr:colOff>82550</xdr:colOff>
      <xdr:row>276</xdr:row>
      <xdr:rowOff>25400</xdr:rowOff>
    </xdr:from>
    <xdr:to>
      <xdr:col>108</xdr:col>
      <xdr:colOff>83992</xdr:colOff>
      <xdr:row>279</xdr:row>
      <xdr:rowOff>19049</xdr:rowOff>
    </xdr:to>
    <xdr:cxnSp macro="">
      <xdr:nvCxnSpPr>
        <xdr:cNvPr id="173" name="カギ線コネクタ 179">
          <a:extLst>
            <a:ext uri="{FF2B5EF4-FFF2-40B4-BE49-F238E27FC236}">
              <a16:creationId xmlns:a16="http://schemas.microsoft.com/office/drawing/2014/main" id="{5237E580-C23C-45EF-B7F2-11DF23881B52}"/>
            </a:ext>
          </a:extLst>
        </xdr:cNvPr>
        <xdr:cNvCxnSpPr/>
      </xdr:nvCxnSpPr>
      <xdr:spPr>
        <a:xfrm flipH="1">
          <a:off x="21875750" y="47326550"/>
          <a:ext cx="1442" cy="507999"/>
        </a:xfrm>
        <a:prstGeom prst="straightConnector1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120650</xdr:colOff>
      <xdr:row>276</xdr:row>
      <xdr:rowOff>6349</xdr:rowOff>
    </xdr:from>
    <xdr:to>
      <xdr:col>105</xdr:col>
      <xdr:colOff>120650</xdr:colOff>
      <xdr:row>279</xdr:row>
      <xdr:rowOff>19052</xdr:rowOff>
    </xdr:to>
    <xdr:cxnSp macro="">
      <xdr:nvCxnSpPr>
        <xdr:cNvPr id="174" name="カギ線コネクタ 217">
          <a:extLst>
            <a:ext uri="{FF2B5EF4-FFF2-40B4-BE49-F238E27FC236}">
              <a16:creationId xmlns:a16="http://schemas.microsoft.com/office/drawing/2014/main" id="{F7529A37-5DEE-45B8-AF44-40FA7200941D}"/>
            </a:ext>
          </a:extLst>
        </xdr:cNvPr>
        <xdr:cNvCxnSpPr/>
      </xdr:nvCxnSpPr>
      <xdr:spPr>
        <a:xfrm>
          <a:off x="21123275" y="47307499"/>
          <a:ext cx="0" cy="527053"/>
        </a:xfrm>
        <a:prstGeom prst="straightConnector1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50800</xdr:colOff>
      <xdr:row>276</xdr:row>
      <xdr:rowOff>152400</xdr:rowOff>
    </xdr:from>
    <xdr:to>
      <xdr:col>90</xdr:col>
      <xdr:colOff>195779</xdr:colOff>
      <xdr:row>278</xdr:row>
      <xdr:rowOff>120650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31A9FB13-9BCC-4BA8-9E6F-77B514936268}"/>
            </a:ext>
          </a:extLst>
        </xdr:cNvPr>
        <xdr:cNvSpPr txBox="1"/>
      </xdr:nvSpPr>
      <xdr:spPr>
        <a:xfrm>
          <a:off x="17853025" y="47453550"/>
          <a:ext cx="345004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92</xdr:col>
      <xdr:colOff>25400</xdr:colOff>
      <xdr:row>276</xdr:row>
      <xdr:rowOff>165100</xdr:rowOff>
    </xdr:from>
    <xdr:to>
      <xdr:col>93</xdr:col>
      <xdr:colOff>170379</xdr:colOff>
      <xdr:row>278</xdr:row>
      <xdr:rowOff>133350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E21C2823-6E3A-42F2-A6FE-4A4BF1CB7C76}"/>
            </a:ext>
          </a:extLst>
        </xdr:cNvPr>
        <xdr:cNvSpPr txBox="1"/>
      </xdr:nvSpPr>
      <xdr:spPr>
        <a:xfrm>
          <a:off x="18427700" y="47466250"/>
          <a:ext cx="345004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88900</xdr:colOff>
      <xdr:row>277</xdr:row>
      <xdr:rowOff>25400</xdr:rowOff>
    </xdr:from>
    <xdr:to>
      <xdr:col>99</xdr:col>
      <xdr:colOff>17979</xdr:colOff>
      <xdr:row>278</xdr:row>
      <xdr:rowOff>171450</xdr:rowOff>
    </xdr:to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6E640E43-A488-4BD9-8AAA-FB822A53E88D}"/>
            </a:ext>
          </a:extLst>
        </xdr:cNvPr>
        <xdr:cNvSpPr txBox="1"/>
      </xdr:nvSpPr>
      <xdr:spPr>
        <a:xfrm>
          <a:off x="19491325" y="47498000"/>
          <a:ext cx="329129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Z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100</xdr:col>
      <xdr:colOff>38100</xdr:colOff>
      <xdr:row>277</xdr:row>
      <xdr:rowOff>50800</xdr:rowOff>
    </xdr:from>
    <xdr:to>
      <xdr:col>101</xdr:col>
      <xdr:colOff>183079</xdr:colOff>
      <xdr:row>279</xdr:row>
      <xdr:rowOff>19050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91AA917F-39C7-4900-A7C4-DEACC47DC670}"/>
            </a:ext>
          </a:extLst>
        </xdr:cNvPr>
        <xdr:cNvSpPr txBox="1"/>
      </xdr:nvSpPr>
      <xdr:spPr>
        <a:xfrm>
          <a:off x="20040600" y="47523400"/>
          <a:ext cx="345004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Z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105</xdr:col>
      <xdr:colOff>101600</xdr:colOff>
      <xdr:row>277</xdr:row>
      <xdr:rowOff>38100</xdr:rowOff>
    </xdr:from>
    <xdr:to>
      <xdr:col>107</xdr:col>
      <xdr:colOff>30679</xdr:colOff>
      <xdr:row>279</xdr:row>
      <xdr:rowOff>6350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303A26FC-21CC-4E78-981E-A0A4A5A2BC00}"/>
            </a:ext>
          </a:extLst>
        </xdr:cNvPr>
        <xdr:cNvSpPr txBox="1"/>
      </xdr:nvSpPr>
      <xdr:spPr>
        <a:xfrm>
          <a:off x="21104225" y="47510700"/>
          <a:ext cx="519629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108</xdr:col>
      <xdr:colOff>88900</xdr:colOff>
      <xdr:row>277</xdr:row>
      <xdr:rowOff>63500</xdr:rowOff>
    </xdr:from>
    <xdr:to>
      <xdr:col>110</xdr:col>
      <xdr:colOff>17979</xdr:colOff>
      <xdr:row>279</xdr:row>
      <xdr:rowOff>31750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F0B13405-A5E0-49D1-8051-861FF9106485}"/>
            </a:ext>
          </a:extLst>
        </xdr:cNvPr>
        <xdr:cNvSpPr txBox="1"/>
      </xdr:nvSpPr>
      <xdr:spPr>
        <a:xfrm>
          <a:off x="21882100" y="47536100"/>
          <a:ext cx="329129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133</xdr:col>
      <xdr:colOff>3514</xdr:colOff>
      <xdr:row>68</xdr:row>
      <xdr:rowOff>158343</xdr:rowOff>
    </xdr:from>
    <xdr:to>
      <xdr:col>134</xdr:col>
      <xdr:colOff>136627</xdr:colOff>
      <xdr:row>70</xdr:row>
      <xdr:rowOff>136118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70A286FF-023D-41A5-9C5D-CFC9FF186E72}"/>
            </a:ext>
          </a:extLst>
        </xdr:cNvPr>
        <xdr:cNvSpPr txBox="1"/>
      </xdr:nvSpPr>
      <xdr:spPr>
        <a:xfrm>
          <a:off x="27559339" y="11816943"/>
          <a:ext cx="333138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106</xdr:col>
      <xdr:colOff>375398</xdr:colOff>
      <xdr:row>76</xdr:row>
      <xdr:rowOff>162485</xdr:rowOff>
    </xdr:from>
    <xdr:to>
      <xdr:col>108</xdr:col>
      <xdr:colOff>132603</xdr:colOff>
      <xdr:row>78</xdr:row>
      <xdr:rowOff>140261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6FB79D1F-6EF5-4F83-9FD6-26C177C8DC8C}"/>
            </a:ext>
          </a:extLst>
        </xdr:cNvPr>
        <xdr:cNvSpPr txBox="1"/>
      </xdr:nvSpPr>
      <xdr:spPr>
        <a:xfrm>
          <a:off x="21578048" y="13192685"/>
          <a:ext cx="347755" cy="320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144877</xdr:colOff>
      <xdr:row>46</xdr:row>
      <xdr:rowOff>30710</xdr:rowOff>
    </xdr:from>
    <xdr:to>
      <xdr:col>47</xdr:col>
      <xdr:colOff>56029</xdr:colOff>
      <xdr:row>48</xdr:row>
      <xdr:rowOff>17290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5CDBE2E5-563D-4D82-8EA9-3F1DB66A1B48}"/>
            </a:ext>
          </a:extLst>
        </xdr:cNvPr>
        <xdr:cNvSpPr txBox="1"/>
      </xdr:nvSpPr>
      <xdr:spPr>
        <a:xfrm>
          <a:off x="9146002" y="7917410"/>
          <a:ext cx="311202" cy="329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131</xdr:col>
      <xdr:colOff>209550</xdr:colOff>
      <xdr:row>144</xdr:row>
      <xdr:rowOff>76200</xdr:rowOff>
    </xdr:from>
    <xdr:to>
      <xdr:col>132</xdr:col>
      <xdr:colOff>146050</xdr:colOff>
      <xdr:row>146</xdr:row>
      <xdr:rowOff>53975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35E55063-A7FE-44F5-AC14-D0598A67D081}"/>
            </a:ext>
          </a:extLst>
        </xdr:cNvPr>
        <xdr:cNvSpPr txBox="1"/>
      </xdr:nvSpPr>
      <xdr:spPr>
        <a:xfrm>
          <a:off x="26593800" y="24745950"/>
          <a:ext cx="146050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132</xdr:col>
      <xdr:colOff>0</xdr:colOff>
      <xdr:row>166</xdr:row>
      <xdr:rowOff>76200</xdr:rowOff>
    </xdr:from>
    <xdr:to>
      <xdr:col>132</xdr:col>
      <xdr:colOff>222250</xdr:colOff>
      <xdr:row>168</xdr:row>
      <xdr:rowOff>53975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CF790C4F-F85E-4FE0-BB12-DA5AC45F25C9}"/>
            </a:ext>
          </a:extLst>
        </xdr:cNvPr>
        <xdr:cNvSpPr txBox="1"/>
      </xdr:nvSpPr>
      <xdr:spPr>
        <a:xfrm>
          <a:off x="26593800" y="28517850"/>
          <a:ext cx="222250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144235</xdr:colOff>
      <xdr:row>20</xdr:row>
      <xdr:rowOff>141511</xdr:rowOff>
    </xdr:from>
    <xdr:to>
      <xdr:col>99</xdr:col>
      <xdr:colOff>82840</xdr:colOff>
      <xdr:row>22</xdr:row>
      <xdr:rowOff>109762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270C2533-7E6E-4FB9-AFDB-D5E55736EE71}"/>
            </a:ext>
          </a:extLst>
        </xdr:cNvPr>
        <xdr:cNvSpPr txBox="1"/>
      </xdr:nvSpPr>
      <xdr:spPr>
        <a:xfrm>
          <a:off x="19546660" y="3570511"/>
          <a:ext cx="338655" cy="31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122464</xdr:colOff>
      <xdr:row>19</xdr:row>
      <xdr:rowOff>27213</xdr:rowOff>
    </xdr:from>
    <xdr:to>
      <xdr:col>83</xdr:col>
      <xdr:colOff>69849</xdr:colOff>
      <xdr:row>20</xdr:row>
      <xdr:rowOff>166912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DFF5CB41-4DA1-4915-95CA-1B59148DB459}"/>
            </a:ext>
          </a:extLst>
        </xdr:cNvPr>
        <xdr:cNvSpPr txBox="1"/>
      </xdr:nvSpPr>
      <xdr:spPr>
        <a:xfrm>
          <a:off x="16324489" y="3284763"/>
          <a:ext cx="347435" cy="31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119622</xdr:colOff>
      <xdr:row>97</xdr:row>
      <xdr:rowOff>2266</xdr:rowOff>
    </xdr:from>
    <xdr:to>
      <xdr:col>56</xdr:col>
      <xdr:colOff>93436</xdr:colOff>
      <xdr:row>107</xdr:row>
      <xdr:rowOff>9071</xdr:rowOff>
    </xdr:to>
    <xdr:grpSp>
      <xdr:nvGrpSpPr>
        <xdr:cNvPr id="188" name="グループ化 187">
          <a:extLst>
            <a:ext uri="{FF2B5EF4-FFF2-40B4-BE49-F238E27FC236}">
              <a16:creationId xmlns:a16="http://schemas.microsoft.com/office/drawing/2014/main" id="{F593F2B0-9BFC-43E9-86B8-75A3C8ECDB73}"/>
            </a:ext>
          </a:extLst>
        </xdr:cNvPr>
        <xdr:cNvGrpSpPr/>
      </xdr:nvGrpSpPr>
      <xdr:grpSpPr>
        <a:xfrm>
          <a:off x="10178022" y="16632916"/>
          <a:ext cx="1650214" cy="1702255"/>
          <a:chOff x="4215487" y="7608210"/>
          <a:chExt cx="2918788" cy="2481207"/>
        </a:xfrm>
      </xdr:grpSpPr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2F9807FE-550B-9E90-122F-38B46238390D}"/>
              </a:ext>
            </a:extLst>
          </xdr:cNvPr>
          <xdr:cNvSpPr/>
        </xdr:nvSpPr>
        <xdr:spPr bwMode="auto">
          <a:xfrm>
            <a:off x="4600913" y="8022243"/>
            <a:ext cx="2533362" cy="2067174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  <a:endParaRPr lang="ja-JP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企業所在地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190" name="直線コネクタ 189">
            <a:extLst>
              <a:ext uri="{FF2B5EF4-FFF2-40B4-BE49-F238E27FC236}">
                <a16:creationId xmlns:a16="http://schemas.microsoft.com/office/drawing/2014/main" id="{F4EFA287-4C90-7088-52DF-AFD2A2EC471B}"/>
              </a:ext>
            </a:extLst>
          </xdr:cNvPr>
          <xdr:cNvCxnSpPr/>
        </xdr:nvCxnSpPr>
        <xdr:spPr>
          <a:xfrm flipV="1">
            <a:off x="4606232" y="8452782"/>
            <a:ext cx="2519959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D4E158C3-1D0A-2748-4705-D9780EC3ACE9}"/>
              </a:ext>
            </a:extLst>
          </xdr:cNvPr>
          <xdr:cNvSpPr/>
        </xdr:nvSpPr>
        <xdr:spPr bwMode="auto">
          <a:xfrm>
            <a:off x="4215487" y="7608210"/>
            <a:ext cx="2122715" cy="21411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40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企業基本情報</a:t>
            </a:r>
            <a:r>
              <a:rPr kumimoji="1" lang="ja-JP" altLang="en-US" sz="140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マスタ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91</xdr:col>
      <xdr:colOff>174171</xdr:colOff>
      <xdr:row>15</xdr:row>
      <xdr:rowOff>78921</xdr:rowOff>
    </xdr:from>
    <xdr:to>
      <xdr:col>102</xdr:col>
      <xdr:colOff>10391</xdr:colOff>
      <xdr:row>34</xdr:row>
      <xdr:rowOff>12123</xdr:rowOff>
    </xdr:to>
    <xdr:grpSp>
      <xdr:nvGrpSpPr>
        <xdr:cNvPr id="192" name="グループ化 191">
          <a:extLst>
            <a:ext uri="{FF2B5EF4-FFF2-40B4-BE49-F238E27FC236}">
              <a16:creationId xmlns:a16="http://schemas.microsoft.com/office/drawing/2014/main" id="{2C0B8419-CF9B-4116-857E-8FC493CF612C}"/>
            </a:ext>
          </a:extLst>
        </xdr:cNvPr>
        <xdr:cNvGrpSpPr/>
      </xdr:nvGrpSpPr>
      <xdr:grpSpPr>
        <a:xfrm>
          <a:off x="19243221" y="2650671"/>
          <a:ext cx="2141270" cy="3190752"/>
          <a:chOff x="4609916" y="7544481"/>
          <a:chExt cx="2187524" cy="7283765"/>
        </a:xfrm>
      </xdr:grpSpPr>
      <xdr:sp macro="" textlink="">
        <xdr:nvSpPr>
          <xdr:cNvPr id="193" name="角丸四角形 161">
            <a:extLst>
              <a:ext uri="{FF2B5EF4-FFF2-40B4-BE49-F238E27FC236}">
                <a16:creationId xmlns:a16="http://schemas.microsoft.com/office/drawing/2014/main" id="{6F6A38B2-70D1-7F99-08E2-3F0C16DBA381}"/>
              </a:ext>
            </a:extLst>
          </xdr:cNvPr>
          <xdr:cNvSpPr/>
        </xdr:nvSpPr>
        <xdr:spPr bwMode="auto">
          <a:xfrm>
            <a:off x="4609916" y="8189249"/>
            <a:ext cx="2187524" cy="6638997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同意書取得区分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拠点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  <a:endParaRPr kumimoji="0" lang="ja-JP" altLang="en-US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エネルギーコード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事業所名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年度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対象年月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CO2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排出量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48D0B63C-288B-4911-53A1-AF61ACC8CE5C}"/>
              </a:ext>
            </a:extLst>
          </xdr:cNvPr>
          <xdr:cNvCxnSpPr/>
        </xdr:nvCxnSpPr>
        <xdr:spPr>
          <a:xfrm>
            <a:off x="4635915" y="11205166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87FDF835-CC2D-39AC-BA26-AD3950B9592C}"/>
              </a:ext>
            </a:extLst>
          </xdr:cNvPr>
          <xdr:cNvSpPr/>
        </xdr:nvSpPr>
        <xdr:spPr bwMode="auto">
          <a:xfrm>
            <a:off x="4898022" y="7544481"/>
            <a:ext cx="1595922" cy="42366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エネルギー利用情報</a:t>
            </a:r>
          </a:p>
        </xdr:txBody>
      </xdr:sp>
    </xdr:grpSp>
    <xdr:clientData/>
  </xdr:twoCellAnchor>
  <xdr:twoCellAnchor>
    <xdr:from>
      <xdr:col>58</xdr:col>
      <xdr:colOff>54428</xdr:colOff>
      <xdr:row>82</xdr:row>
      <xdr:rowOff>163288</xdr:rowOff>
    </xdr:from>
    <xdr:to>
      <xdr:col>68</xdr:col>
      <xdr:colOff>129770</xdr:colOff>
      <xdr:row>105</xdr:row>
      <xdr:rowOff>54428</xdr:rowOff>
    </xdr:to>
    <xdr:grpSp>
      <xdr:nvGrpSpPr>
        <xdr:cNvPr id="196" name="グループ化 195">
          <a:extLst>
            <a:ext uri="{FF2B5EF4-FFF2-40B4-BE49-F238E27FC236}">
              <a16:creationId xmlns:a16="http://schemas.microsoft.com/office/drawing/2014/main" id="{19FF0FCD-F923-4575-8A15-B25301D99DBC}"/>
            </a:ext>
          </a:extLst>
        </xdr:cNvPr>
        <xdr:cNvGrpSpPr/>
      </xdr:nvGrpSpPr>
      <xdr:grpSpPr>
        <a:xfrm>
          <a:off x="12208328" y="14222188"/>
          <a:ext cx="2170842" cy="3815440"/>
          <a:chOff x="4592779" y="7663556"/>
          <a:chExt cx="2142193" cy="6127170"/>
        </a:xfrm>
      </xdr:grpSpPr>
      <xdr:sp macro="" textlink="">
        <xdr:nvSpPr>
          <xdr:cNvPr id="197" name="角丸四角形 161">
            <a:extLst>
              <a:ext uri="{FF2B5EF4-FFF2-40B4-BE49-F238E27FC236}">
                <a16:creationId xmlns:a16="http://schemas.microsoft.com/office/drawing/2014/main" id="{050A1762-C91D-73CA-AACF-47238951883E}"/>
              </a:ext>
            </a:extLst>
          </xdr:cNvPr>
          <xdr:cNvSpPr/>
        </xdr:nvSpPr>
        <xdr:spPr bwMode="auto">
          <a:xfrm>
            <a:off x="4592779" y="8137069"/>
            <a:ext cx="2142193" cy="5653657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同意書取得区分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組織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拠点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登録回数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年度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登録下書区分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住所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200" b="0">
                <a:solidFill>
                  <a:sysClr val="windowText" lastClr="000000"/>
                </a:solidFill>
                <a:latin typeface="+mn-ea"/>
                <a:ea typeface="+mn-ea"/>
              </a:rPr>
              <a:t>省エネ法ベンチマーク指標</a:t>
            </a:r>
            <a:endParaRPr kumimoji="0" lang="en-US" altLang="ja-JP" sz="12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延床面積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198" name="直線コネクタ 197">
            <a:extLst>
              <a:ext uri="{FF2B5EF4-FFF2-40B4-BE49-F238E27FC236}">
                <a16:creationId xmlns:a16="http://schemas.microsoft.com/office/drawing/2014/main" id="{205BB57E-4220-6B21-7085-7EB7409324ED}"/>
              </a:ext>
            </a:extLst>
          </xdr:cNvPr>
          <xdr:cNvCxnSpPr/>
        </xdr:nvCxnSpPr>
        <xdr:spPr>
          <a:xfrm>
            <a:off x="4599214" y="11200121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4D8F9090-CF15-8A99-6960-CBA4D527E2E8}"/>
              </a:ext>
            </a:extLst>
          </xdr:cNvPr>
          <xdr:cNvSpPr/>
        </xdr:nvSpPr>
        <xdr:spPr bwMode="auto">
          <a:xfrm>
            <a:off x="5023144" y="7663556"/>
            <a:ext cx="1184800" cy="37906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建物情報</a:t>
            </a:r>
          </a:p>
        </xdr:txBody>
      </xdr:sp>
    </xdr:grpSp>
    <xdr:clientData/>
  </xdr:twoCellAnchor>
  <xdr:twoCellAnchor>
    <xdr:from>
      <xdr:col>90</xdr:col>
      <xdr:colOff>190499</xdr:colOff>
      <xdr:row>28</xdr:row>
      <xdr:rowOff>54428</xdr:rowOff>
    </xdr:from>
    <xdr:to>
      <xdr:col>91</xdr:col>
      <xdr:colOff>192313</xdr:colOff>
      <xdr:row>29</xdr:row>
      <xdr:rowOff>149679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9BC4D0FB-E8B3-461F-9F34-BABE9A7D4882}"/>
            </a:ext>
          </a:extLst>
        </xdr:cNvPr>
        <xdr:cNvSpPr txBox="1"/>
      </xdr:nvSpPr>
      <xdr:spPr>
        <a:xfrm>
          <a:off x="18192749" y="4855028"/>
          <a:ext cx="201839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64</xdr:col>
      <xdr:colOff>40824</xdr:colOff>
      <xdr:row>54</xdr:row>
      <xdr:rowOff>27216</xdr:rowOff>
    </xdr:from>
    <xdr:to>
      <xdr:col>83</xdr:col>
      <xdr:colOff>35113</xdr:colOff>
      <xdr:row>82</xdr:row>
      <xdr:rowOff>149680</xdr:rowOff>
    </xdr:to>
    <xdr:cxnSp macro="">
      <xdr:nvCxnSpPr>
        <xdr:cNvPr id="201" name="カギ線コネクタ 168">
          <a:extLst>
            <a:ext uri="{FF2B5EF4-FFF2-40B4-BE49-F238E27FC236}">
              <a16:creationId xmlns:a16="http://schemas.microsoft.com/office/drawing/2014/main" id="{72219932-E970-40B7-A1A8-634DF99C7254}"/>
            </a:ext>
          </a:extLst>
        </xdr:cNvPr>
        <xdr:cNvCxnSpPr>
          <a:stCxn id="345" idx="2"/>
        </xdr:cNvCxnSpPr>
      </xdr:nvCxnSpPr>
      <xdr:spPr>
        <a:xfrm rot="5400000">
          <a:off x="12278274" y="9849666"/>
          <a:ext cx="4923064" cy="3794764"/>
        </a:xfrm>
        <a:prstGeom prst="bentConnector3">
          <a:avLst>
            <a:gd name="adj1" fmla="val 64477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136076</xdr:colOff>
      <xdr:row>67</xdr:row>
      <xdr:rowOff>4080</xdr:rowOff>
    </xdr:from>
    <xdr:to>
      <xdr:col>109</xdr:col>
      <xdr:colOff>40826</xdr:colOff>
      <xdr:row>68</xdr:row>
      <xdr:rowOff>167366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89A16FA0-D7B4-40A8-96EE-AB8D3943E6EC}"/>
            </a:ext>
          </a:extLst>
        </xdr:cNvPr>
        <xdr:cNvSpPr txBox="1"/>
      </xdr:nvSpPr>
      <xdr:spPr>
        <a:xfrm>
          <a:off x="21729251" y="11491230"/>
          <a:ext cx="304800" cy="334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102</xdr:col>
      <xdr:colOff>10391</xdr:colOff>
      <xdr:row>25</xdr:row>
      <xdr:rowOff>101022</xdr:rowOff>
    </xdr:from>
    <xdr:to>
      <xdr:col>105</xdr:col>
      <xdr:colOff>133350</xdr:colOff>
      <xdr:row>78</xdr:row>
      <xdr:rowOff>38100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2FE5CD98-93C4-4B46-BD7F-A85427ADBEA3}"/>
            </a:ext>
          </a:extLst>
        </xdr:cNvPr>
        <xdr:cNvCxnSpPr>
          <a:endCxn id="193" idx="3"/>
        </xdr:cNvCxnSpPr>
      </xdr:nvCxnSpPr>
      <xdr:spPr>
        <a:xfrm rot="16200000" flipV="1">
          <a:off x="16262494" y="8537719"/>
          <a:ext cx="9023928" cy="723034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121227</xdr:colOff>
      <xdr:row>15</xdr:row>
      <xdr:rowOff>72736</xdr:rowOff>
    </xdr:from>
    <xdr:to>
      <xdr:col>100</xdr:col>
      <xdr:colOff>53769</xdr:colOff>
      <xdr:row>17</xdr:row>
      <xdr:rowOff>56572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D4655A85-08B3-4254-B5DB-0B4C2762BF27}"/>
            </a:ext>
          </a:extLst>
        </xdr:cNvPr>
        <xdr:cNvSpPr txBox="1"/>
      </xdr:nvSpPr>
      <xdr:spPr>
        <a:xfrm>
          <a:off x="19723677" y="2644486"/>
          <a:ext cx="332592" cy="326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193070</xdr:colOff>
      <xdr:row>74</xdr:row>
      <xdr:rowOff>45154</xdr:rowOff>
    </xdr:from>
    <xdr:to>
      <xdr:col>81</xdr:col>
      <xdr:colOff>116642</xdr:colOff>
      <xdr:row>106</xdr:row>
      <xdr:rowOff>17317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B6FFB461-2E70-4B99-8B31-B5404960B5DC}"/>
            </a:ext>
          </a:extLst>
        </xdr:cNvPr>
        <xdr:cNvGrpSpPr/>
      </xdr:nvGrpSpPr>
      <xdr:grpSpPr>
        <a:xfrm>
          <a:off x="15071120" y="12732454"/>
          <a:ext cx="2019072" cy="5439513"/>
          <a:chOff x="4600913" y="7830788"/>
          <a:chExt cx="2572900" cy="3560567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183183BF-C08C-9716-DC55-513E314C5478}"/>
              </a:ext>
            </a:extLst>
          </xdr:cNvPr>
          <xdr:cNvSpPr/>
        </xdr:nvSpPr>
        <xdr:spPr bwMode="auto">
          <a:xfrm>
            <a:off x="4600913" y="8022243"/>
            <a:ext cx="2533362" cy="3369112"/>
          </a:xfrm>
          <a:prstGeom prst="rect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識別子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拠点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レポート区分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年度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登録回数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グループ情報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レポート格納先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ステータス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選択期間（開始）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フォーマットタイプ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拠点選択タイプ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レポート作成年月日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レポート作成者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対象月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07" name="直線コネクタ 206">
            <a:extLst>
              <a:ext uri="{FF2B5EF4-FFF2-40B4-BE49-F238E27FC236}">
                <a16:creationId xmlns:a16="http://schemas.microsoft.com/office/drawing/2014/main" id="{3D91634D-4A58-CE78-FA48-167CDF7E6319}"/>
              </a:ext>
            </a:extLst>
          </xdr:cNvPr>
          <xdr:cNvCxnSpPr/>
        </xdr:nvCxnSpPr>
        <xdr:spPr>
          <a:xfrm flipV="1">
            <a:off x="4653855" y="8621104"/>
            <a:ext cx="2519958" cy="5929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D14E5033-6CBC-D279-A13E-43D88A2BD17E}"/>
              </a:ext>
            </a:extLst>
          </xdr:cNvPr>
          <xdr:cNvSpPr/>
        </xdr:nvSpPr>
        <xdr:spPr bwMode="auto">
          <a:xfrm>
            <a:off x="4791983" y="7830788"/>
            <a:ext cx="2122715" cy="151774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レポート格納情報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64</xdr:col>
      <xdr:colOff>68035</xdr:colOff>
      <xdr:row>27</xdr:row>
      <xdr:rowOff>122465</xdr:rowOff>
    </xdr:from>
    <xdr:to>
      <xdr:col>65</xdr:col>
      <xdr:colOff>108856</xdr:colOff>
      <xdr:row>29</xdr:row>
      <xdr:rowOff>54430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029928D1-7048-42FD-8629-FDFEDC8892EE}"/>
            </a:ext>
          </a:extLst>
        </xdr:cNvPr>
        <xdr:cNvSpPr/>
      </xdr:nvSpPr>
      <xdr:spPr bwMode="auto">
        <a:xfrm>
          <a:off x="12869635" y="4751615"/>
          <a:ext cx="240846" cy="27486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180000" tIns="36000" bIns="0" rtlCol="0" anchor="t" anchorCtr="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l" eaLnBrk="0" fontAlgn="base" hangingPunct="0">
            <a:spcBef>
              <a:spcPct val="0"/>
            </a:spcBef>
            <a:spcAft>
              <a:spcPct val="0"/>
            </a:spcAft>
          </a:pPr>
          <a:endParaRPr kumimoji="0" lang="ja-JP" altLang="en-US" sz="14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132</xdr:col>
      <xdr:colOff>476250</xdr:colOff>
      <xdr:row>15</xdr:row>
      <xdr:rowOff>122464</xdr:rowOff>
    </xdr:from>
    <xdr:to>
      <xdr:col>132</xdr:col>
      <xdr:colOff>844221</xdr:colOff>
      <xdr:row>17</xdr:row>
      <xdr:rowOff>106300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7DFCF717-9F18-4213-93F3-BF2A1AD7D772}"/>
            </a:ext>
          </a:extLst>
        </xdr:cNvPr>
        <xdr:cNvSpPr txBox="1"/>
      </xdr:nvSpPr>
      <xdr:spPr>
        <a:xfrm>
          <a:off x="27070050" y="2694214"/>
          <a:ext cx="367971" cy="326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25107</xdr:colOff>
      <xdr:row>211</xdr:row>
      <xdr:rowOff>138539</xdr:rowOff>
    </xdr:from>
    <xdr:to>
      <xdr:col>69</xdr:col>
      <xdr:colOff>102066</xdr:colOff>
      <xdr:row>230</xdr:row>
      <xdr:rowOff>35858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EC8052D4-7308-45B1-A61B-7AEEE08E8D2E}"/>
            </a:ext>
          </a:extLst>
        </xdr:cNvPr>
        <xdr:cNvGrpSpPr/>
      </xdr:nvGrpSpPr>
      <xdr:grpSpPr>
        <a:xfrm>
          <a:off x="10712157" y="36295439"/>
          <a:ext cx="3848859" cy="3154869"/>
          <a:chOff x="4477279" y="7925582"/>
          <a:chExt cx="2256443" cy="1985853"/>
        </a:xfrm>
      </xdr:grpSpPr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CD96BE6B-2A53-C2C6-FDCA-CA58CC00DC83}"/>
              </a:ext>
            </a:extLst>
          </xdr:cNvPr>
          <xdr:cNvSpPr/>
        </xdr:nvSpPr>
        <xdr:spPr bwMode="auto">
          <a:xfrm>
            <a:off x="4600913" y="8137072"/>
            <a:ext cx="2132809" cy="1774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都市ガス供給事業者コード</a:t>
            </a:r>
            <a:r>
              <a:rPr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都市ガス供給事業者名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表示順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37D961F1-48F7-0268-6A4E-88BD4DA1DE70}"/>
              </a:ext>
            </a:extLst>
          </xdr:cNvPr>
          <xdr:cNvCxnSpPr/>
        </xdr:nvCxnSpPr>
        <xdr:spPr>
          <a:xfrm>
            <a:off x="4597794" y="8324113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B68DEF07-CC90-AC6C-9C80-32C4BB976256}"/>
              </a:ext>
            </a:extLst>
          </xdr:cNvPr>
          <xdr:cNvSpPr/>
        </xdr:nvSpPr>
        <xdr:spPr bwMode="auto">
          <a:xfrm>
            <a:off x="4477279" y="7925582"/>
            <a:ext cx="2122715" cy="2372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都市ガス供給事業者マスタ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76</xdr:col>
      <xdr:colOff>51954</xdr:colOff>
      <xdr:row>211</xdr:row>
      <xdr:rowOff>86591</xdr:rowOff>
    </xdr:from>
    <xdr:to>
      <xdr:col>94</xdr:col>
      <xdr:colOff>119389</xdr:colOff>
      <xdr:row>229</xdr:row>
      <xdr:rowOff>157091</xdr:rowOff>
    </xdr:to>
    <xdr:grpSp>
      <xdr:nvGrpSpPr>
        <xdr:cNvPr id="215" name="グループ化 214">
          <a:extLst>
            <a:ext uri="{FF2B5EF4-FFF2-40B4-BE49-F238E27FC236}">
              <a16:creationId xmlns:a16="http://schemas.microsoft.com/office/drawing/2014/main" id="{65A0423F-A632-49CE-8B8F-E09A214EB1B5}"/>
            </a:ext>
          </a:extLst>
        </xdr:cNvPr>
        <xdr:cNvGrpSpPr/>
      </xdr:nvGrpSpPr>
      <xdr:grpSpPr>
        <a:xfrm>
          <a:off x="15977754" y="36243491"/>
          <a:ext cx="3839335" cy="3156600"/>
          <a:chOff x="4477279" y="7925582"/>
          <a:chExt cx="2256443" cy="1985852"/>
        </a:xfrm>
      </xdr:grpSpPr>
      <xdr:sp macro="" textlink="">
        <xdr:nvSpPr>
          <xdr:cNvPr id="216" name="正方形/長方形 215">
            <a:extLst>
              <a:ext uri="{FF2B5EF4-FFF2-40B4-BE49-F238E27FC236}">
                <a16:creationId xmlns:a16="http://schemas.microsoft.com/office/drawing/2014/main" id="{BEA40B4B-CF76-D6C0-B1EC-D0902BA284A8}"/>
              </a:ext>
            </a:extLst>
          </xdr:cNvPr>
          <xdr:cNvSpPr/>
        </xdr:nvSpPr>
        <xdr:spPr bwMode="auto">
          <a:xfrm>
            <a:off x="4600913" y="8137071"/>
            <a:ext cx="2132809" cy="1774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都市ガス供給事業者コード</a:t>
            </a:r>
            <a:r>
              <a:rPr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報告年度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単位発熱量コード</a:t>
            </a:r>
            <a:r>
              <a:rPr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熱量換算係数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17" name="直線コネクタ 216">
            <a:extLst>
              <a:ext uri="{FF2B5EF4-FFF2-40B4-BE49-F238E27FC236}">
                <a16:creationId xmlns:a16="http://schemas.microsoft.com/office/drawing/2014/main" id="{6C2A75CB-5734-C8BE-34CE-867D2E135D90}"/>
              </a:ext>
            </a:extLst>
          </xdr:cNvPr>
          <xdr:cNvCxnSpPr/>
        </xdr:nvCxnSpPr>
        <xdr:spPr>
          <a:xfrm>
            <a:off x="4597794" y="8702851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518B2E7F-7561-8074-505D-8E5F69CF922A}"/>
              </a:ext>
            </a:extLst>
          </xdr:cNvPr>
          <xdr:cNvSpPr/>
        </xdr:nvSpPr>
        <xdr:spPr bwMode="auto">
          <a:xfrm>
            <a:off x="4477279" y="7925582"/>
            <a:ext cx="2122715" cy="2372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都市ガス事業者別単位発熱量マスタ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98</xdr:col>
      <xdr:colOff>66804</xdr:colOff>
      <xdr:row>211</xdr:row>
      <xdr:rowOff>34635</xdr:rowOff>
    </xdr:from>
    <xdr:to>
      <xdr:col>132</xdr:col>
      <xdr:colOff>688420</xdr:colOff>
      <xdr:row>229</xdr:row>
      <xdr:rowOff>105135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id="{67EE2019-596E-4B87-A923-E99BBBD957BA}"/>
            </a:ext>
          </a:extLst>
        </xdr:cNvPr>
        <xdr:cNvGrpSpPr/>
      </xdr:nvGrpSpPr>
      <xdr:grpSpPr>
        <a:xfrm>
          <a:off x="20602704" y="36191535"/>
          <a:ext cx="7936816" cy="3156600"/>
          <a:chOff x="4477279" y="7925582"/>
          <a:chExt cx="2264397" cy="1985852"/>
        </a:xfrm>
      </xdr:grpSpPr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02CA079E-7259-E309-95F1-49218CBA6574}"/>
              </a:ext>
            </a:extLst>
          </xdr:cNvPr>
          <xdr:cNvSpPr/>
        </xdr:nvSpPr>
        <xdr:spPr bwMode="auto">
          <a:xfrm>
            <a:off x="4608867" y="8137071"/>
            <a:ext cx="2132809" cy="1774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熱供給事業者コード</a:t>
            </a:r>
            <a:r>
              <a:rPr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報告年度</a:t>
            </a:r>
            <a:r>
              <a:rPr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公表回数</a:t>
            </a:r>
            <a:endParaRPr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熱供給事業者名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基礎排出係数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調整後排出係数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21" name="直線コネクタ 220">
            <a:extLst>
              <a:ext uri="{FF2B5EF4-FFF2-40B4-BE49-F238E27FC236}">
                <a16:creationId xmlns:a16="http://schemas.microsoft.com/office/drawing/2014/main" id="{3C15A40D-7525-A2CD-AB3B-28850E6302CB}"/>
              </a:ext>
            </a:extLst>
          </xdr:cNvPr>
          <xdr:cNvCxnSpPr/>
        </xdr:nvCxnSpPr>
        <xdr:spPr>
          <a:xfrm>
            <a:off x="4597794" y="8714978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87E6891E-FEED-8E93-3D59-61EC8181D63F}"/>
              </a:ext>
            </a:extLst>
          </xdr:cNvPr>
          <xdr:cNvSpPr/>
        </xdr:nvSpPr>
        <xdr:spPr bwMode="auto">
          <a:xfrm>
            <a:off x="4477279" y="7925582"/>
            <a:ext cx="2122715" cy="2372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熱供給事業者別の排出係数マスタ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42</xdr:col>
      <xdr:colOff>159299</xdr:colOff>
      <xdr:row>143</xdr:row>
      <xdr:rowOff>115495</xdr:rowOff>
    </xdr:from>
    <xdr:to>
      <xdr:col>59</xdr:col>
      <xdr:colOff>166359</xdr:colOff>
      <xdr:row>211</xdr:row>
      <xdr:rowOff>138540</xdr:rowOff>
    </xdr:to>
    <xdr:cxnSp macro="">
      <xdr:nvCxnSpPr>
        <xdr:cNvPr id="223" name="カギ線コネクタ 212">
          <a:extLst>
            <a:ext uri="{FF2B5EF4-FFF2-40B4-BE49-F238E27FC236}">
              <a16:creationId xmlns:a16="http://schemas.microsoft.com/office/drawing/2014/main" id="{42B389A4-EA90-4655-BE1A-C3E27439F706}"/>
            </a:ext>
          </a:extLst>
        </xdr:cNvPr>
        <xdr:cNvCxnSpPr>
          <a:stCxn id="57" idx="2"/>
          <a:endCxn id="214" idx="0"/>
        </xdr:cNvCxnSpPr>
      </xdr:nvCxnSpPr>
      <xdr:spPr>
        <a:xfrm rot="16200000" flipH="1">
          <a:off x="4423269" y="28750875"/>
          <a:ext cx="11681645" cy="3407485"/>
        </a:xfrm>
        <a:prstGeom prst="bentConnector3">
          <a:avLst>
            <a:gd name="adj1" fmla="val 80152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159298</xdr:colOff>
      <xdr:row>143</xdr:row>
      <xdr:rowOff>115495</xdr:rowOff>
    </xdr:from>
    <xdr:to>
      <xdr:col>84</xdr:col>
      <xdr:colOff>188726</xdr:colOff>
      <xdr:row>211</xdr:row>
      <xdr:rowOff>86590</xdr:rowOff>
    </xdr:to>
    <xdr:cxnSp macro="">
      <xdr:nvCxnSpPr>
        <xdr:cNvPr id="224" name="カギ線コネクタ 212">
          <a:extLst>
            <a:ext uri="{FF2B5EF4-FFF2-40B4-BE49-F238E27FC236}">
              <a16:creationId xmlns:a16="http://schemas.microsoft.com/office/drawing/2014/main" id="{F918DD4A-FC8D-45A7-B982-FCDEBEAEB3CE}"/>
            </a:ext>
          </a:extLst>
        </xdr:cNvPr>
        <xdr:cNvCxnSpPr>
          <a:stCxn id="57" idx="2"/>
          <a:endCxn id="218" idx="0"/>
        </xdr:cNvCxnSpPr>
      </xdr:nvCxnSpPr>
      <xdr:spPr>
        <a:xfrm rot="16200000" flipH="1">
          <a:off x="6960739" y="26213404"/>
          <a:ext cx="11629695" cy="8430478"/>
        </a:xfrm>
        <a:prstGeom prst="bentConnector3">
          <a:avLst>
            <a:gd name="adj1" fmla="val 80496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155536</xdr:colOff>
      <xdr:row>143</xdr:row>
      <xdr:rowOff>115495</xdr:rowOff>
    </xdr:from>
    <xdr:to>
      <xdr:col>106</xdr:col>
      <xdr:colOff>249621</xdr:colOff>
      <xdr:row>211</xdr:row>
      <xdr:rowOff>34634</xdr:rowOff>
    </xdr:to>
    <xdr:cxnSp macro="">
      <xdr:nvCxnSpPr>
        <xdr:cNvPr id="225" name="カギ線コネクタ 212">
          <a:extLst>
            <a:ext uri="{FF2B5EF4-FFF2-40B4-BE49-F238E27FC236}">
              <a16:creationId xmlns:a16="http://schemas.microsoft.com/office/drawing/2014/main" id="{5D1E1322-6E12-48AD-AD22-9C8A49080B0F}"/>
            </a:ext>
          </a:extLst>
        </xdr:cNvPr>
        <xdr:cNvCxnSpPr>
          <a:stCxn id="57" idx="2"/>
          <a:endCxn id="222" idx="0"/>
        </xdr:cNvCxnSpPr>
      </xdr:nvCxnSpPr>
      <xdr:spPr>
        <a:xfrm rot="16200000" flipH="1">
          <a:off x="9215559" y="23954822"/>
          <a:ext cx="11577739" cy="12895685"/>
        </a:xfrm>
        <a:prstGeom prst="bentConnector3">
          <a:avLst>
            <a:gd name="adj1" fmla="val 80864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190500</xdr:colOff>
      <xdr:row>210</xdr:row>
      <xdr:rowOff>34637</xdr:rowOff>
    </xdr:from>
    <xdr:to>
      <xdr:col>61</xdr:col>
      <xdr:colOff>130464</xdr:colOff>
      <xdr:row>212</xdr:row>
      <xdr:rowOff>12411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272D4010-8280-4C56-B57A-6A021A978BCD}"/>
            </a:ext>
          </a:extLst>
        </xdr:cNvPr>
        <xdr:cNvSpPr txBox="1"/>
      </xdr:nvSpPr>
      <xdr:spPr>
        <a:xfrm>
          <a:off x="11991975" y="36020087"/>
          <a:ext cx="340014" cy="320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84</xdr:col>
      <xdr:colOff>171450</xdr:colOff>
      <xdr:row>209</xdr:row>
      <xdr:rowOff>123825</xdr:rowOff>
    </xdr:from>
    <xdr:to>
      <xdr:col>86</xdr:col>
      <xdr:colOff>117475</xdr:colOff>
      <xdr:row>211</xdr:row>
      <xdr:rowOff>103331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777ABB84-4EBE-4269-B305-81CCA6EA4E38}"/>
            </a:ext>
          </a:extLst>
        </xdr:cNvPr>
        <xdr:cNvSpPr txBox="1"/>
      </xdr:nvSpPr>
      <xdr:spPr>
        <a:xfrm>
          <a:off x="16973550" y="35937825"/>
          <a:ext cx="346075" cy="32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108</xdr:col>
      <xdr:colOff>114300</xdr:colOff>
      <xdr:row>209</xdr:row>
      <xdr:rowOff>104775</xdr:rowOff>
    </xdr:from>
    <xdr:to>
      <xdr:col>110</xdr:col>
      <xdr:colOff>60325</xdr:colOff>
      <xdr:row>211</xdr:row>
      <xdr:rowOff>82550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C59EB3A9-52D2-44DA-82B1-F384525C720D}"/>
            </a:ext>
          </a:extLst>
        </xdr:cNvPr>
        <xdr:cNvSpPr txBox="1"/>
      </xdr:nvSpPr>
      <xdr:spPr>
        <a:xfrm>
          <a:off x="21907500" y="35918775"/>
          <a:ext cx="346075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110</xdr:col>
      <xdr:colOff>12556</xdr:colOff>
      <xdr:row>141</xdr:row>
      <xdr:rowOff>132772</xdr:rowOff>
    </xdr:from>
    <xdr:to>
      <xdr:col>179</xdr:col>
      <xdr:colOff>111683</xdr:colOff>
      <xdr:row>229</xdr:row>
      <xdr:rowOff>124186</xdr:rowOff>
    </xdr:to>
    <xdr:cxnSp macro="">
      <xdr:nvCxnSpPr>
        <xdr:cNvPr id="229" name="カギ線コネクタ 212">
          <a:extLst>
            <a:ext uri="{FF2B5EF4-FFF2-40B4-BE49-F238E27FC236}">
              <a16:creationId xmlns:a16="http://schemas.microsoft.com/office/drawing/2014/main" id="{7E32F032-13CB-45DB-95AB-3C4ADB7429A8}"/>
            </a:ext>
          </a:extLst>
        </xdr:cNvPr>
        <xdr:cNvCxnSpPr/>
      </xdr:nvCxnSpPr>
      <xdr:spPr>
        <a:xfrm rot="5400000">
          <a:off x="22512075" y="23981903"/>
          <a:ext cx="15079014" cy="15691552"/>
        </a:xfrm>
        <a:prstGeom prst="bentConnector3">
          <a:avLst>
            <a:gd name="adj1" fmla="val 105405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100300</xdr:colOff>
      <xdr:row>141</xdr:row>
      <xdr:rowOff>132771</xdr:rowOff>
    </xdr:from>
    <xdr:to>
      <xdr:col>179</xdr:col>
      <xdr:colOff>99436</xdr:colOff>
      <xdr:row>230</xdr:row>
      <xdr:rowOff>4691</xdr:rowOff>
    </xdr:to>
    <xdr:cxnSp macro="">
      <xdr:nvCxnSpPr>
        <xdr:cNvPr id="230" name="カギ線コネクタ 212">
          <a:extLst>
            <a:ext uri="{FF2B5EF4-FFF2-40B4-BE49-F238E27FC236}">
              <a16:creationId xmlns:a16="http://schemas.microsoft.com/office/drawing/2014/main" id="{B7748240-A9B2-4818-9DE5-3C69A313B8C5}"/>
            </a:ext>
          </a:extLst>
        </xdr:cNvPr>
        <xdr:cNvCxnSpPr/>
      </xdr:nvCxnSpPr>
      <xdr:spPr>
        <a:xfrm rot="5400000">
          <a:off x="20228321" y="21762350"/>
          <a:ext cx="15130970" cy="20182611"/>
        </a:xfrm>
        <a:prstGeom prst="bentConnector3">
          <a:avLst>
            <a:gd name="adj1" fmla="val 105083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97526</xdr:colOff>
      <xdr:row>141</xdr:row>
      <xdr:rowOff>170872</xdr:rowOff>
    </xdr:from>
    <xdr:to>
      <xdr:col>179</xdr:col>
      <xdr:colOff>118486</xdr:colOff>
      <xdr:row>230</xdr:row>
      <xdr:rowOff>93010</xdr:rowOff>
    </xdr:to>
    <xdr:cxnSp macro="">
      <xdr:nvCxnSpPr>
        <xdr:cNvPr id="231" name="カギ線コネクタ 212">
          <a:extLst>
            <a:ext uri="{FF2B5EF4-FFF2-40B4-BE49-F238E27FC236}">
              <a16:creationId xmlns:a16="http://schemas.microsoft.com/office/drawing/2014/main" id="{7B4513E6-84C5-4EA0-8FF9-8A2322CE2F8D}"/>
            </a:ext>
          </a:extLst>
        </xdr:cNvPr>
        <xdr:cNvCxnSpPr/>
      </xdr:nvCxnSpPr>
      <xdr:spPr>
        <a:xfrm rot="5400000">
          <a:off x="17711037" y="19314336"/>
          <a:ext cx="15181188" cy="25205060"/>
        </a:xfrm>
        <a:prstGeom prst="bentConnector3">
          <a:avLst>
            <a:gd name="adj1" fmla="val 104648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179</xdr:col>
      <xdr:colOff>115166</xdr:colOff>
      <xdr:row>140</xdr:row>
      <xdr:rowOff>40697</xdr:rowOff>
    </xdr:from>
    <xdr:to>
      <xdr:col>198</xdr:col>
      <xdr:colOff>64655</xdr:colOff>
      <xdr:row>142</xdr:row>
      <xdr:rowOff>18471</xdr:rowOff>
    </xdr:to>
    <xdr:sp macro="" textlink="">
      <xdr:nvSpPr>
        <xdr:cNvPr id="232" name="テキスト ボックス 244">
          <a:extLst>
            <a:ext uri="{FF2B5EF4-FFF2-40B4-BE49-F238E27FC236}">
              <a16:creationId xmlns:a16="http://schemas.microsoft.com/office/drawing/2014/main" id="{5066042F-ECE0-4658-AFB0-FFD008ADC996}"/>
            </a:ext>
          </a:extLst>
        </xdr:cNvPr>
        <xdr:cNvSpPr txBox="1"/>
      </xdr:nvSpPr>
      <xdr:spPr>
        <a:xfrm>
          <a:off x="37900841" y="24024647"/>
          <a:ext cx="3749964" cy="320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196832</xdr:colOff>
      <xdr:row>11</xdr:row>
      <xdr:rowOff>17420</xdr:rowOff>
    </xdr:from>
    <xdr:to>
      <xdr:col>11</xdr:col>
      <xdr:colOff>76210</xdr:colOff>
      <xdr:row>23</xdr:row>
      <xdr:rowOff>69373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3BC42505-41DB-48D4-B965-60654FD7FE4E}"/>
            </a:ext>
          </a:extLst>
        </xdr:cNvPr>
        <xdr:cNvGrpSpPr/>
      </xdr:nvGrpSpPr>
      <xdr:grpSpPr>
        <a:xfrm>
          <a:off x="196832" y="1903370"/>
          <a:ext cx="2184428" cy="2109353"/>
          <a:chOff x="4216146" y="7846152"/>
          <a:chExt cx="2520887" cy="1163169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AAF50AE7-1862-E719-4426-0FCB508F63D1}"/>
              </a:ext>
            </a:extLst>
          </xdr:cNvPr>
          <xdr:cNvSpPr/>
        </xdr:nvSpPr>
        <xdr:spPr bwMode="auto">
          <a:xfrm>
            <a:off x="4600913" y="8022241"/>
            <a:ext cx="2132809" cy="987080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申込番号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対象ファイル名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対象ファイルパス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処理ステータス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登録依頼者</a:t>
            </a:r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68E434A2-71C2-D103-D432-17DD07B0C4F2}"/>
              </a:ext>
            </a:extLst>
          </xdr:cNvPr>
          <xdr:cNvCxnSpPr/>
        </xdr:nvCxnSpPr>
        <xdr:spPr>
          <a:xfrm>
            <a:off x="4614318" y="8198994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FA0E4B23-3F6F-4234-5048-E8D2C7F3AA56}"/>
              </a:ext>
            </a:extLst>
          </xdr:cNvPr>
          <xdr:cNvSpPr/>
        </xdr:nvSpPr>
        <xdr:spPr bwMode="auto">
          <a:xfrm>
            <a:off x="4216146" y="7846152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ユーザ登録申請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23</xdr:col>
      <xdr:colOff>13756</xdr:colOff>
      <xdr:row>80</xdr:row>
      <xdr:rowOff>63739</xdr:rowOff>
    </xdr:from>
    <xdr:to>
      <xdr:col>24</xdr:col>
      <xdr:colOff>154696</xdr:colOff>
      <xdr:row>82</xdr:row>
      <xdr:rowOff>41514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E374EA22-F5CC-45D1-A96B-F3656B4379F7}"/>
            </a:ext>
          </a:extLst>
        </xdr:cNvPr>
        <xdr:cNvSpPr txBox="1"/>
      </xdr:nvSpPr>
      <xdr:spPr>
        <a:xfrm>
          <a:off x="4614331" y="13779739"/>
          <a:ext cx="340965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103091</xdr:colOff>
      <xdr:row>18</xdr:row>
      <xdr:rowOff>32359</xdr:rowOff>
    </xdr:from>
    <xdr:to>
      <xdr:col>2</xdr:col>
      <xdr:colOff>111772</xdr:colOff>
      <xdr:row>32</xdr:row>
      <xdr:rowOff>54472</xdr:rowOff>
    </xdr:to>
    <xdr:cxnSp macro="">
      <xdr:nvCxnSpPr>
        <xdr:cNvPr id="238" name="カギ線コネクタ 212">
          <a:extLst>
            <a:ext uri="{FF2B5EF4-FFF2-40B4-BE49-F238E27FC236}">
              <a16:creationId xmlns:a16="http://schemas.microsoft.com/office/drawing/2014/main" id="{E12B5DEE-A9C0-4DFD-BA3C-38D3ABD3933E}"/>
            </a:ext>
          </a:extLst>
        </xdr:cNvPr>
        <xdr:cNvCxnSpPr>
          <a:stCxn id="234" idx="1"/>
          <a:endCxn id="276" idx="1"/>
        </xdr:cNvCxnSpPr>
      </xdr:nvCxnSpPr>
      <xdr:spPr>
        <a:xfrm rot="10800000" flipV="1">
          <a:off x="503141" y="3118459"/>
          <a:ext cx="8681" cy="2422413"/>
        </a:xfrm>
        <a:prstGeom prst="bentConnector3">
          <a:avLst>
            <a:gd name="adj1" fmla="val 2733337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31668</xdr:colOff>
      <xdr:row>32</xdr:row>
      <xdr:rowOff>40326</xdr:rowOff>
    </xdr:from>
    <xdr:to>
      <xdr:col>2</xdr:col>
      <xdr:colOff>185882</xdr:colOff>
      <xdr:row>34</xdr:row>
      <xdr:rowOff>18102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708C4140-AE57-4FD1-B2C0-9D9774357849}"/>
            </a:ext>
          </a:extLst>
        </xdr:cNvPr>
        <xdr:cNvSpPr txBox="1"/>
      </xdr:nvSpPr>
      <xdr:spPr>
        <a:xfrm>
          <a:off x="231693" y="5526726"/>
          <a:ext cx="354239" cy="320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134</xdr:col>
      <xdr:colOff>200395</xdr:colOff>
      <xdr:row>33</xdr:row>
      <xdr:rowOff>105143</xdr:rowOff>
    </xdr:from>
    <xdr:to>
      <xdr:col>140</xdr:col>
      <xdr:colOff>125296</xdr:colOff>
      <xdr:row>44</xdr:row>
      <xdr:rowOff>110094</xdr:rowOff>
    </xdr:to>
    <xdr:grpSp>
      <xdr:nvGrpSpPr>
        <xdr:cNvPr id="240" name="グループ化 239">
          <a:extLst>
            <a:ext uri="{FF2B5EF4-FFF2-40B4-BE49-F238E27FC236}">
              <a16:creationId xmlns:a16="http://schemas.microsoft.com/office/drawing/2014/main" id="{6664E48E-CB04-4131-8892-F0045C6D9B8B}"/>
            </a:ext>
          </a:extLst>
        </xdr:cNvPr>
        <xdr:cNvGrpSpPr/>
      </xdr:nvGrpSpPr>
      <xdr:grpSpPr>
        <a:xfrm>
          <a:off x="29232595" y="5762993"/>
          <a:ext cx="1944201" cy="1890901"/>
          <a:chOff x="4599214" y="7846151"/>
          <a:chExt cx="2137819" cy="1042936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AABA8ED1-D79E-040F-F7D3-C0268C3E37BC}"/>
              </a:ext>
            </a:extLst>
          </xdr:cNvPr>
          <xdr:cNvSpPr/>
        </xdr:nvSpPr>
        <xdr:spPr bwMode="auto">
          <a:xfrm>
            <a:off x="4600912" y="8022242"/>
            <a:ext cx="2132808" cy="866845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契約番号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b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契約先法人番号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契約期間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契約内容</a:t>
            </a:r>
          </a:p>
        </xdr:txBody>
      </xdr:sp>
      <xdr:cxnSp macro="">
        <xdr:nvCxnSpPr>
          <xdr:cNvPr id="242" name="直線コネクタ 241">
            <a:extLst>
              <a:ext uri="{FF2B5EF4-FFF2-40B4-BE49-F238E27FC236}">
                <a16:creationId xmlns:a16="http://schemas.microsoft.com/office/drawing/2014/main" id="{68AE62DC-895C-2A89-6C8C-A5410B1592FA}"/>
              </a:ext>
            </a:extLst>
          </xdr:cNvPr>
          <xdr:cNvCxnSpPr/>
        </xdr:nvCxnSpPr>
        <xdr:spPr>
          <a:xfrm>
            <a:off x="4614318" y="8195240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FE401F5E-65A1-0090-6FB5-820298E07425}"/>
              </a:ext>
            </a:extLst>
          </xdr:cNvPr>
          <xdr:cNvSpPr/>
        </xdr:nvSpPr>
        <xdr:spPr bwMode="auto">
          <a:xfrm>
            <a:off x="4599214" y="7846151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東電電力契約情報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134</xdr:col>
      <xdr:colOff>262740</xdr:colOff>
      <xdr:row>47</xdr:row>
      <xdr:rowOff>139533</xdr:rowOff>
    </xdr:from>
    <xdr:to>
      <xdr:col>141</xdr:col>
      <xdr:colOff>141781</xdr:colOff>
      <xdr:row>58</xdr:row>
      <xdr:rowOff>170461</xdr:rowOff>
    </xdr:to>
    <xdr:grpSp>
      <xdr:nvGrpSpPr>
        <xdr:cNvPr id="244" name="グループ化 243">
          <a:extLst>
            <a:ext uri="{FF2B5EF4-FFF2-40B4-BE49-F238E27FC236}">
              <a16:creationId xmlns:a16="http://schemas.microsoft.com/office/drawing/2014/main" id="{B4658C8F-EAA8-4CD1-B0D4-7804CEE26291}"/>
            </a:ext>
          </a:extLst>
        </xdr:cNvPr>
        <xdr:cNvGrpSpPr/>
      </xdr:nvGrpSpPr>
      <xdr:grpSpPr>
        <a:xfrm>
          <a:off x="29294940" y="8197683"/>
          <a:ext cx="2107891" cy="1916878"/>
          <a:chOff x="4599214" y="7817987"/>
          <a:chExt cx="2136063" cy="2048726"/>
        </a:xfrm>
      </xdr:grpSpPr>
      <xdr:sp macro="" textlink="">
        <xdr:nvSpPr>
          <xdr:cNvPr id="245" name="角丸四角形 161">
            <a:extLst>
              <a:ext uri="{FF2B5EF4-FFF2-40B4-BE49-F238E27FC236}">
                <a16:creationId xmlns:a16="http://schemas.microsoft.com/office/drawing/2014/main" id="{708A6FC1-8A5B-B233-46D7-8A945C9E75A1}"/>
              </a:ext>
            </a:extLst>
          </xdr:cNvPr>
          <xdr:cNvSpPr/>
        </xdr:nvSpPr>
        <xdr:spPr bwMode="auto">
          <a:xfrm>
            <a:off x="4599214" y="8137072"/>
            <a:ext cx="2135758" cy="1729641"/>
          </a:xfrm>
          <a:prstGeom prst="roundRect">
            <a:avLst/>
          </a:prstGeom>
          <a:solidFill>
            <a:schemeClr val="bg1"/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対象年度</a:t>
            </a:r>
            <a:endParaRPr lang="ja-JP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対象月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電力使用量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46" name="直線コネクタ 245">
            <a:extLst>
              <a:ext uri="{FF2B5EF4-FFF2-40B4-BE49-F238E27FC236}">
                <a16:creationId xmlns:a16="http://schemas.microsoft.com/office/drawing/2014/main" id="{064D8543-3EDC-BA65-FB13-BABAACF370CB}"/>
              </a:ext>
            </a:extLst>
          </xdr:cNvPr>
          <xdr:cNvCxnSpPr/>
        </xdr:nvCxnSpPr>
        <xdr:spPr>
          <a:xfrm>
            <a:off x="4612562" y="9160574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A3592C81-635B-1A28-5FD3-F6BACC91C170}"/>
              </a:ext>
            </a:extLst>
          </xdr:cNvPr>
          <xdr:cNvSpPr/>
        </xdr:nvSpPr>
        <xdr:spPr bwMode="auto">
          <a:xfrm>
            <a:off x="4599214" y="7817987"/>
            <a:ext cx="2122715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東電契約電力使用量</a:t>
            </a:r>
          </a:p>
        </xdr:txBody>
      </xdr:sp>
    </xdr:grpSp>
    <xdr:clientData/>
  </xdr:twoCellAnchor>
  <xdr:twoCellAnchor>
    <xdr:from>
      <xdr:col>134</xdr:col>
      <xdr:colOff>167489</xdr:colOff>
      <xdr:row>19</xdr:row>
      <xdr:rowOff>46265</xdr:rowOff>
    </xdr:from>
    <xdr:to>
      <xdr:col>140</xdr:col>
      <xdr:colOff>92390</xdr:colOff>
      <xdr:row>32</xdr:row>
      <xdr:rowOff>63577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887F92B0-5156-4B02-B37A-3F0C59E82708}"/>
            </a:ext>
          </a:extLst>
        </xdr:cNvPr>
        <xdr:cNvGrpSpPr/>
      </xdr:nvGrpSpPr>
      <xdr:grpSpPr>
        <a:xfrm>
          <a:off x="29199689" y="3303815"/>
          <a:ext cx="1944201" cy="2246162"/>
          <a:chOff x="4599214" y="7846152"/>
          <a:chExt cx="2137819" cy="1238820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49" name="正方形/長方形 248">
            <a:extLst>
              <a:ext uri="{FF2B5EF4-FFF2-40B4-BE49-F238E27FC236}">
                <a16:creationId xmlns:a16="http://schemas.microsoft.com/office/drawing/2014/main" id="{4E4E2359-B4CE-5FA5-5432-16C0FEC6550B}"/>
              </a:ext>
            </a:extLst>
          </xdr:cNvPr>
          <xdr:cNvSpPr/>
        </xdr:nvSpPr>
        <xdr:spPr bwMode="auto">
          <a:xfrm>
            <a:off x="4600914" y="8022244"/>
            <a:ext cx="2132809" cy="1062728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依頼番号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処理ステータス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依頼者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依頼日時</a:t>
            </a:r>
          </a:p>
        </xdr:txBody>
      </xdr:sp>
      <xdr:cxnSp macro="">
        <xdr:nvCxnSpPr>
          <xdr:cNvPr id="250" name="直線コネクタ 249">
            <a:extLst>
              <a:ext uri="{FF2B5EF4-FFF2-40B4-BE49-F238E27FC236}">
                <a16:creationId xmlns:a16="http://schemas.microsoft.com/office/drawing/2014/main" id="{5CF7F055-ED03-9A60-1547-1D3CD9C43433}"/>
              </a:ext>
            </a:extLst>
          </xdr:cNvPr>
          <xdr:cNvCxnSpPr/>
        </xdr:nvCxnSpPr>
        <xdr:spPr>
          <a:xfrm>
            <a:off x="4614318" y="8198995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3DD1E3A0-3985-0831-B548-22E6DC3DEAA6}"/>
              </a:ext>
            </a:extLst>
          </xdr:cNvPr>
          <xdr:cNvSpPr/>
        </xdr:nvSpPr>
        <xdr:spPr bwMode="auto">
          <a:xfrm>
            <a:off x="4599214" y="7846152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東電契約電力情報収集依頼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136</xdr:col>
      <xdr:colOff>194</xdr:colOff>
      <xdr:row>44</xdr:row>
      <xdr:rowOff>110093</xdr:rowOff>
    </xdr:from>
    <xdr:to>
      <xdr:col>141</xdr:col>
      <xdr:colOff>141484</xdr:colOff>
      <xdr:row>54</xdr:row>
      <xdr:rowOff>47096</xdr:rowOff>
    </xdr:to>
    <xdr:cxnSp macro="">
      <xdr:nvCxnSpPr>
        <xdr:cNvPr id="252" name="カギ線コネクタ 212">
          <a:extLst>
            <a:ext uri="{FF2B5EF4-FFF2-40B4-BE49-F238E27FC236}">
              <a16:creationId xmlns:a16="http://schemas.microsoft.com/office/drawing/2014/main" id="{2D2FAA62-A3D1-466A-9BF4-54F6D961E791}"/>
            </a:ext>
          </a:extLst>
        </xdr:cNvPr>
        <xdr:cNvCxnSpPr>
          <a:stCxn id="241" idx="2"/>
          <a:endCxn id="245" idx="3"/>
        </xdr:cNvCxnSpPr>
      </xdr:nvCxnSpPr>
      <xdr:spPr>
        <a:xfrm rot="16200000" flipH="1">
          <a:off x="28663050" y="7908937"/>
          <a:ext cx="1651503" cy="1141415"/>
        </a:xfrm>
        <a:prstGeom prst="bentConnector4">
          <a:avLst>
            <a:gd name="adj1" fmla="val 25502"/>
            <a:gd name="adj2" fmla="val 119226"/>
          </a:avLst>
        </a:prstGeom>
        <a:ln>
          <a:solidFill>
            <a:schemeClr val="tx1"/>
          </a:solidFill>
          <a:prstDash val="soli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-1</xdr:colOff>
      <xdr:row>54</xdr:row>
      <xdr:rowOff>52942</xdr:rowOff>
    </xdr:from>
    <xdr:to>
      <xdr:col>143</xdr:col>
      <xdr:colOff>95251</xdr:colOff>
      <xdr:row>55</xdr:row>
      <xdr:rowOff>133350</xdr:rowOff>
    </xdr:to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FC6F4A2C-8D2B-4377-97C9-1A430ED56FC1}"/>
            </a:ext>
          </a:extLst>
        </xdr:cNvPr>
        <xdr:cNvSpPr txBox="1"/>
      </xdr:nvSpPr>
      <xdr:spPr>
        <a:xfrm>
          <a:off x="30118049" y="9311242"/>
          <a:ext cx="295277" cy="251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134</xdr:col>
      <xdr:colOff>107374</xdr:colOff>
      <xdr:row>61</xdr:row>
      <xdr:rowOff>55421</xdr:rowOff>
    </xdr:from>
    <xdr:to>
      <xdr:col>140</xdr:col>
      <xdr:colOff>19657</xdr:colOff>
      <xdr:row>77</xdr:row>
      <xdr:rowOff>72739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C2994C9A-0D49-46FD-8EEF-6906C819AA67}"/>
            </a:ext>
          </a:extLst>
        </xdr:cNvPr>
        <xdr:cNvGrpSpPr/>
      </xdr:nvGrpSpPr>
      <xdr:grpSpPr>
        <a:xfrm>
          <a:off x="29139574" y="10513871"/>
          <a:ext cx="1931583" cy="2760518"/>
          <a:chOff x="4599214" y="7846152"/>
          <a:chExt cx="2137819" cy="1522522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55" name="正方形/長方形 254">
            <a:extLst>
              <a:ext uri="{FF2B5EF4-FFF2-40B4-BE49-F238E27FC236}">
                <a16:creationId xmlns:a16="http://schemas.microsoft.com/office/drawing/2014/main" id="{A41ED6F1-FD0E-EA16-0B0C-9B4D1987177A}"/>
              </a:ext>
            </a:extLst>
          </xdr:cNvPr>
          <xdr:cNvSpPr/>
        </xdr:nvSpPr>
        <xdr:spPr bwMode="auto">
          <a:xfrm>
            <a:off x="4600912" y="8022242"/>
            <a:ext cx="2132809" cy="1346432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依頼番号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CN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レポート種類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CN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レポート名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処理ステータス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依頼者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依頼日時</a:t>
            </a:r>
          </a:p>
        </xdr:txBody>
      </xdr:sp>
      <xdr:cxnSp macro="">
        <xdr:nvCxnSpPr>
          <xdr:cNvPr id="256" name="直線コネクタ 255">
            <a:extLst>
              <a:ext uri="{FF2B5EF4-FFF2-40B4-BE49-F238E27FC236}">
                <a16:creationId xmlns:a16="http://schemas.microsoft.com/office/drawing/2014/main" id="{E08CA0A6-0CC2-B125-D384-F7C991E21801}"/>
              </a:ext>
            </a:extLst>
          </xdr:cNvPr>
          <xdr:cNvCxnSpPr/>
        </xdr:nvCxnSpPr>
        <xdr:spPr>
          <a:xfrm>
            <a:off x="4614318" y="8198994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4549BCF7-741F-123B-4D07-6F1316269887}"/>
              </a:ext>
            </a:extLst>
          </xdr:cNvPr>
          <xdr:cNvSpPr/>
        </xdr:nvSpPr>
        <xdr:spPr bwMode="auto">
          <a:xfrm>
            <a:off x="4599214" y="7846152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CN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各種レポート作成依頼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140</xdr:col>
      <xdr:colOff>89409</xdr:colOff>
      <xdr:row>26</xdr:row>
      <xdr:rowOff>128837</xdr:rowOff>
    </xdr:from>
    <xdr:to>
      <xdr:col>140</xdr:col>
      <xdr:colOff>122312</xdr:colOff>
      <xdr:row>40</xdr:row>
      <xdr:rowOff>10075</xdr:rowOff>
    </xdr:to>
    <xdr:cxnSp macro="">
      <xdr:nvCxnSpPr>
        <xdr:cNvPr id="258" name="コネクタ: カギ線 257">
          <a:extLst>
            <a:ext uri="{FF2B5EF4-FFF2-40B4-BE49-F238E27FC236}">
              <a16:creationId xmlns:a16="http://schemas.microsoft.com/office/drawing/2014/main" id="{58F007C4-24D0-416D-8603-9FA5FD83087D}"/>
            </a:ext>
          </a:extLst>
        </xdr:cNvPr>
        <xdr:cNvCxnSpPr>
          <a:stCxn id="249" idx="3"/>
          <a:endCxn id="241" idx="3"/>
        </xdr:cNvCxnSpPr>
      </xdr:nvCxnSpPr>
      <xdr:spPr>
        <a:xfrm>
          <a:off x="29807409" y="4586537"/>
          <a:ext cx="32903" cy="2281538"/>
        </a:xfrm>
        <a:prstGeom prst="bentConnector3">
          <a:avLst>
            <a:gd name="adj1" fmla="val 794769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168564</xdr:colOff>
      <xdr:row>82</xdr:row>
      <xdr:rowOff>89766</xdr:rowOff>
    </xdr:from>
    <xdr:to>
      <xdr:col>140</xdr:col>
      <xdr:colOff>65260</xdr:colOff>
      <xdr:row>100</xdr:row>
      <xdr:rowOff>37811</xdr:rowOff>
    </xdr:to>
    <xdr:grpSp>
      <xdr:nvGrpSpPr>
        <xdr:cNvPr id="259" name="グループ化 258">
          <a:extLst>
            <a:ext uri="{FF2B5EF4-FFF2-40B4-BE49-F238E27FC236}">
              <a16:creationId xmlns:a16="http://schemas.microsoft.com/office/drawing/2014/main" id="{9403E392-5F98-43BE-A563-4A48C80B764F}"/>
            </a:ext>
          </a:extLst>
        </xdr:cNvPr>
        <xdr:cNvGrpSpPr/>
      </xdr:nvGrpSpPr>
      <xdr:grpSpPr>
        <a:xfrm>
          <a:off x="29200764" y="14148666"/>
          <a:ext cx="1915996" cy="3034145"/>
          <a:chOff x="4599214" y="7846152"/>
          <a:chExt cx="2137819" cy="1673830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260" name="正方形/長方形 365">
            <a:extLst>
              <a:ext uri="{FF2B5EF4-FFF2-40B4-BE49-F238E27FC236}">
                <a16:creationId xmlns:a16="http://schemas.microsoft.com/office/drawing/2014/main" id="{4AEE029D-E6A9-22AF-C24F-94245738A815}"/>
              </a:ext>
            </a:extLst>
          </xdr:cNvPr>
          <xdr:cNvSpPr/>
        </xdr:nvSpPr>
        <xdr:spPr bwMode="auto">
          <a:xfrm>
            <a:off x="4600913" y="8022243"/>
            <a:ext cx="2132809" cy="149773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依頼番号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異常種類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異常情報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対象ファイル名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処理ステータス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依頼者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依頼日時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ja-JP" altLang="en-US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ja-JP" altLang="en-US" sz="14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7D4F802E-70AD-F777-FE4F-109E90B14C2B}"/>
              </a:ext>
            </a:extLst>
          </xdr:cNvPr>
          <xdr:cNvCxnSpPr/>
        </xdr:nvCxnSpPr>
        <xdr:spPr>
          <a:xfrm>
            <a:off x="4614318" y="8241974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2" name="正方形/長方形 367">
            <a:extLst>
              <a:ext uri="{FF2B5EF4-FFF2-40B4-BE49-F238E27FC236}">
                <a16:creationId xmlns:a16="http://schemas.microsoft.com/office/drawing/2014/main" id="{560B7096-5EA0-C978-7AB4-04D39051DFA6}"/>
              </a:ext>
            </a:extLst>
          </xdr:cNvPr>
          <xdr:cNvSpPr/>
        </xdr:nvSpPr>
        <xdr:spPr bwMode="auto">
          <a:xfrm>
            <a:off x="4599214" y="7846152"/>
            <a:ext cx="2122715" cy="172542"/>
          </a:xfrm>
          <a:prstGeom prst="round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異常対処依頼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115</xdr:col>
      <xdr:colOff>107030</xdr:colOff>
      <xdr:row>59</xdr:row>
      <xdr:rowOff>3354</xdr:rowOff>
    </xdr:from>
    <xdr:to>
      <xdr:col>136</xdr:col>
      <xdr:colOff>118563</xdr:colOff>
      <xdr:row>81</xdr:row>
      <xdr:rowOff>15314</xdr:rowOff>
    </xdr:to>
    <xdr:cxnSp macro="">
      <xdr:nvCxnSpPr>
        <xdr:cNvPr id="263" name="コネクタ: カギ線 262">
          <a:extLst>
            <a:ext uri="{FF2B5EF4-FFF2-40B4-BE49-F238E27FC236}">
              <a16:creationId xmlns:a16="http://schemas.microsoft.com/office/drawing/2014/main" id="{CA4A1BD9-D33D-48E3-89CF-2D8A7E1FAF1F}"/>
            </a:ext>
          </a:extLst>
        </xdr:cNvPr>
        <xdr:cNvCxnSpPr>
          <a:cxnSpLocks/>
          <a:stCxn id="245" idx="2"/>
          <a:endCxn id="136" idx="0"/>
        </xdr:cNvCxnSpPr>
      </xdr:nvCxnSpPr>
      <xdr:spPr>
        <a:xfrm rot="5400000">
          <a:off x="24276504" y="9142805"/>
          <a:ext cx="3783860" cy="5736058"/>
        </a:xfrm>
        <a:prstGeom prst="bentConnector3">
          <a:avLst>
            <a:gd name="adj1" fmla="val 7864"/>
          </a:avLst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99362</xdr:colOff>
      <xdr:row>77</xdr:row>
      <xdr:rowOff>72739</xdr:rowOff>
    </xdr:from>
    <xdr:to>
      <xdr:col>135</xdr:col>
      <xdr:colOff>110419</xdr:colOff>
      <xdr:row>79</xdr:row>
      <xdr:rowOff>0</xdr:rowOff>
    </xdr:to>
    <xdr:cxnSp macro="">
      <xdr:nvCxnSpPr>
        <xdr:cNvPr id="264" name="カギ線コネクタ 212">
          <a:extLst>
            <a:ext uri="{FF2B5EF4-FFF2-40B4-BE49-F238E27FC236}">
              <a16:creationId xmlns:a16="http://schemas.microsoft.com/office/drawing/2014/main" id="{C334F7E1-1D6C-43BB-BF7A-FD387E7D2B15}"/>
            </a:ext>
          </a:extLst>
        </xdr:cNvPr>
        <xdr:cNvCxnSpPr>
          <a:cxnSpLocks/>
          <a:stCxn id="255" idx="2"/>
          <a:endCxn id="266" idx="0"/>
        </xdr:cNvCxnSpPr>
      </xdr:nvCxnSpPr>
      <xdr:spPr>
        <a:xfrm flipH="1">
          <a:off x="28817237" y="13274389"/>
          <a:ext cx="11057" cy="270161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762000</xdr:colOff>
      <xdr:row>79</xdr:row>
      <xdr:rowOff>0</xdr:rowOff>
    </xdr:from>
    <xdr:to>
      <xdr:col>137</xdr:col>
      <xdr:colOff>635</xdr:colOff>
      <xdr:row>81</xdr:row>
      <xdr:rowOff>63500</xdr:rowOff>
    </xdr:to>
    <xdr:grpSp>
      <xdr:nvGrpSpPr>
        <xdr:cNvPr id="265" name="グループ化 264">
          <a:extLst>
            <a:ext uri="{FF2B5EF4-FFF2-40B4-BE49-F238E27FC236}">
              <a16:creationId xmlns:a16="http://schemas.microsoft.com/office/drawing/2014/main" id="{53049791-A683-4323-AAC3-915ED6E89347}"/>
            </a:ext>
          </a:extLst>
        </xdr:cNvPr>
        <xdr:cNvGrpSpPr/>
      </xdr:nvGrpSpPr>
      <xdr:grpSpPr>
        <a:xfrm>
          <a:off x="29794200" y="13544550"/>
          <a:ext cx="629285" cy="406400"/>
          <a:chOff x="8810625" y="8223250"/>
          <a:chExt cx="635000" cy="412750"/>
        </a:xfrm>
      </xdr:grpSpPr>
      <xdr:sp macro="" textlink="">
        <xdr:nvSpPr>
          <xdr:cNvPr id="266" name="楕円 265">
            <a:extLst>
              <a:ext uri="{FF2B5EF4-FFF2-40B4-BE49-F238E27FC236}">
                <a16:creationId xmlns:a16="http://schemas.microsoft.com/office/drawing/2014/main" id="{9E3BB099-0FB6-A43D-9E2D-E78AA3A4F323}"/>
              </a:ext>
            </a:extLst>
          </xdr:cNvPr>
          <xdr:cNvSpPr/>
        </xdr:nvSpPr>
        <xdr:spPr>
          <a:xfrm>
            <a:off x="8905875" y="8223250"/>
            <a:ext cx="412750" cy="412750"/>
          </a:xfrm>
          <a:prstGeom prst="ellipse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67" name="直線コネクタ 266">
            <a:extLst>
              <a:ext uri="{FF2B5EF4-FFF2-40B4-BE49-F238E27FC236}">
                <a16:creationId xmlns:a16="http://schemas.microsoft.com/office/drawing/2014/main" id="{3F8AE024-C04B-24A3-7D70-D1B4E32C2C42}"/>
              </a:ext>
            </a:extLst>
          </xdr:cNvPr>
          <xdr:cNvCxnSpPr/>
        </xdr:nvCxnSpPr>
        <xdr:spPr>
          <a:xfrm>
            <a:off x="8810625" y="8636000"/>
            <a:ext cx="6350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135</xdr:col>
      <xdr:colOff>111125</xdr:colOff>
      <xdr:row>81</xdr:row>
      <xdr:rowOff>63500</xdr:rowOff>
    </xdr:from>
    <xdr:to>
      <xdr:col>135</xdr:col>
      <xdr:colOff>133350</xdr:colOff>
      <xdr:row>83</xdr:row>
      <xdr:rowOff>38100</xdr:rowOff>
    </xdr:to>
    <xdr:cxnSp macro="">
      <xdr:nvCxnSpPr>
        <xdr:cNvPr id="268" name="カギ線コネクタ 212">
          <a:extLst>
            <a:ext uri="{FF2B5EF4-FFF2-40B4-BE49-F238E27FC236}">
              <a16:creationId xmlns:a16="http://schemas.microsoft.com/office/drawing/2014/main" id="{C1BE60CD-6646-4040-932A-15A500721F63}"/>
            </a:ext>
          </a:extLst>
        </xdr:cNvPr>
        <xdr:cNvCxnSpPr/>
      </xdr:nvCxnSpPr>
      <xdr:spPr>
        <a:xfrm>
          <a:off x="28829000" y="13950950"/>
          <a:ext cx="22225" cy="317500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91594</xdr:colOff>
      <xdr:row>35</xdr:row>
      <xdr:rowOff>50425</xdr:rowOff>
    </xdr:from>
    <xdr:to>
      <xdr:col>47</xdr:col>
      <xdr:colOff>17516</xdr:colOff>
      <xdr:row>37</xdr:row>
      <xdr:rowOff>145164</xdr:rowOff>
    </xdr:to>
    <xdr:sp macro="" textlink="">
      <xdr:nvSpPr>
        <xdr:cNvPr id="269" name="Freeform 15">
          <a:extLst>
            <a:ext uri="{FF2B5EF4-FFF2-40B4-BE49-F238E27FC236}">
              <a16:creationId xmlns:a16="http://schemas.microsoft.com/office/drawing/2014/main" id="{C82B6678-DD68-467A-8858-A19D3F95B959}"/>
            </a:ext>
          </a:extLst>
        </xdr:cNvPr>
        <xdr:cNvSpPr>
          <a:spLocks noEditPoints="1"/>
        </xdr:cNvSpPr>
      </xdr:nvSpPr>
      <xdr:spPr bwMode="auto">
        <a:xfrm flipV="1">
          <a:off x="8492644" y="6051175"/>
          <a:ext cx="926047" cy="437639"/>
        </a:xfrm>
        <a:custGeom>
          <a:avLst/>
          <a:gdLst>
            <a:gd name="T0" fmla="*/ 0 w 1440"/>
            <a:gd name="T1" fmla="*/ 720 h 720"/>
            <a:gd name="T2" fmla="*/ 1440 w 1440"/>
            <a:gd name="T3" fmla="*/ 720 h 720"/>
            <a:gd name="T4" fmla="*/ 0 w 1440"/>
            <a:gd name="T5" fmla="*/ 576 h 720"/>
            <a:gd name="T6" fmla="*/ 1440 w 1440"/>
            <a:gd name="T7" fmla="*/ 576 h 720"/>
            <a:gd name="T8" fmla="*/ 432 w 1440"/>
            <a:gd name="T9" fmla="*/ 288 h 720"/>
            <a:gd name="T10" fmla="*/ 720 w 1440"/>
            <a:gd name="T11" fmla="*/ 0 h 720"/>
            <a:gd name="T12" fmla="*/ 1008 w 1440"/>
            <a:gd name="T13" fmla="*/ 288 h 720"/>
            <a:gd name="T14" fmla="*/ 720 w 1440"/>
            <a:gd name="T15" fmla="*/ 576 h 720"/>
            <a:gd name="T16" fmla="*/ 432 w 1440"/>
            <a:gd name="T17" fmla="*/ 288 h 7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</a:cxnLst>
          <a:rect l="0" t="0" r="r" b="b"/>
          <a:pathLst>
            <a:path w="1440" h="720">
              <a:moveTo>
                <a:pt x="0" y="720"/>
              </a:moveTo>
              <a:lnTo>
                <a:pt x="1440" y="720"/>
              </a:lnTo>
              <a:moveTo>
                <a:pt x="0" y="576"/>
              </a:moveTo>
              <a:lnTo>
                <a:pt x="1440" y="576"/>
              </a:lnTo>
              <a:moveTo>
                <a:pt x="432" y="288"/>
              </a:moveTo>
              <a:cubicBezTo>
                <a:pt x="432" y="129"/>
                <a:pt x="561" y="0"/>
                <a:pt x="720" y="0"/>
              </a:cubicBezTo>
              <a:cubicBezTo>
                <a:pt x="879" y="0"/>
                <a:pt x="1008" y="129"/>
                <a:pt x="1008" y="288"/>
              </a:cubicBezTo>
              <a:cubicBezTo>
                <a:pt x="1008" y="447"/>
                <a:pt x="879" y="576"/>
                <a:pt x="720" y="576"/>
              </a:cubicBezTo>
              <a:cubicBezTo>
                <a:pt x="561" y="576"/>
                <a:pt x="432" y="447"/>
                <a:pt x="432" y="288"/>
              </a:cubicBezTo>
              <a:close/>
            </a:path>
          </a:pathLst>
        </a:custGeom>
        <a:noFill/>
        <a:ln w="15875" cap="rnd">
          <a:solidFill>
            <a:sysClr val="windowText" lastClr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181428</xdr:colOff>
      <xdr:row>39</xdr:row>
      <xdr:rowOff>15888</xdr:rowOff>
    </xdr:from>
    <xdr:to>
      <xdr:col>50</xdr:col>
      <xdr:colOff>98756</xdr:colOff>
      <xdr:row>46</xdr:row>
      <xdr:rowOff>63513</xdr:rowOff>
    </xdr:to>
    <xdr:grpSp>
      <xdr:nvGrpSpPr>
        <xdr:cNvPr id="270" name="グループ化 269">
          <a:extLst>
            <a:ext uri="{FF2B5EF4-FFF2-40B4-BE49-F238E27FC236}">
              <a16:creationId xmlns:a16="http://schemas.microsoft.com/office/drawing/2014/main" id="{D0C4E65C-21F8-4FB8-83F7-8A138A6F059C}"/>
            </a:ext>
          </a:extLst>
        </xdr:cNvPr>
        <xdr:cNvGrpSpPr/>
      </xdr:nvGrpSpPr>
      <xdr:grpSpPr>
        <a:xfrm>
          <a:off x="8563428" y="6702438"/>
          <a:ext cx="2012828" cy="1247775"/>
          <a:chOff x="4523040" y="7722090"/>
          <a:chExt cx="2611238" cy="1223949"/>
        </a:xfrm>
        <a:noFill/>
      </xdr:grpSpPr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F92F2786-1438-588E-DCE9-B5AB456AC7D6}"/>
              </a:ext>
            </a:extLst>
          </xdr:cNvPr>
          <xdr:cNvSpPr/>
        </xdr:nvSpPr>
        <xdr:spPr bwMode="auto">
          <a:xfrm>
            <a:off x="4600912" y="8022243"/>
            <a:ext cx="2533362" cy="923796"/>
          </a:xfrm>
          <a:prstGeom prst="rect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書類管理番号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金融機関コード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書類区分 </a:t>
            </a:r>
          </a:p>
        </xdr:txBody>
      </xdr:sp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20052725-4F4B-FDBB-D7B3-923793F3E822}"/>
              </a:ext>
            </a:extLst>
          </xdr:cNvPr>
          <xdr:cNvCxnSpPr/>
        </xdr:nvCxnSpPr>
        <xdr:spPr>
          <a:xfrm flipV="1">
            <a:off x="4614320" y="8636938"/>
            <a:ext cx="2519958" cy="5929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3" name="正方形/長方形 272">
            <a:extLst>
              <a:ext uri="{FF2B5EF4-FFF2-40B4-BE49-F238E27FC236}">
                <a16:creationId xmlns:a16="http://schemas.microsoft.com/office/drawing/2014/main" id="{038914FF-B757-BFBB-6E3F-FED087DEF9E0}"/>
              </a:ext>
            </a:extLst>
          </xdr:cNvPr>
          <xdr:cNvSpPr/>
        </xdr:nvSpPr>
        <xdr:spPr bwMode="auto">
          <a:xfrm>
            <a:off x="4523040" y="7722090"/>
            <a:ext cx="2122715" cy="353785"/>
          </a:xfrm>
          <a:prstGeom prst="rect">
            <a:avLst/>
          </a:prstGeom>
          <a:grp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ヒアリング書類情報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44</xdr:col>
      <xdr:colOff>161011</xdr:colOff>
      <xdr:row>37</xdr:row>
      <xdr:rowOff>145164</xdr:rowOff>
    </xdr:from>
    <xdr:to>
      <xdr:col>44</xdr:col>
      <xdr:colOff>161574</xdr:colOff>
      <xdr:row>39</xdr:row>
      <xdr:rowOff>15888</xdr:rowOff>
    </xdr:to>
    <xdr:cxnSp macro="">
      <xdr:nvCxnSpPr>
        <xdr:cNvPr id="274" name="カギ線コネクタ 212">
          <a:extLst>
            <a:ext uri="{FF2B5EF4-FFF2-40B4-BE49-F238E27FC236}">
              <a16:creationId xmlns:a16="http://schemas.microsoft.com/office/drawing/2014/main" id="{B70A964A-E4C8-4EBA-8BEF-D3904BB03E9F}"/>
            </a:ext>
          </a:extLst>
        </xdr:cNvPr>
        <xdr:cNvCxnSpPr>
          <a:stCxn id="273" idx="0"/>
          <a:endCxn id="269" idx="5"/>
        </xdr:cNvCxnSpPr>
      </xdr:nvCxnSpPr>
      <xdr:spPr>
        <a:xfrm flipH="1" flipV="1">
          <a:off x="8962111" y="6488814"/>
          <a:ext cx="563" cy="213624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175281</xdr:colOff>
      <xdr:row>24</xdr:row>
      <xdr:rowOff>116539</xdr:rowOff>
    </xdr:from>
    <xdr:to>
      <xdr:col>11</xdr:col>
      <xdr:colOff>64669</xdr:colOff>
      <xdr:row>37</xdr:row>
      <xdr:rowOff>116538</xdr:rowOff>
    </xdr:to>
    <xdr:grpSp>
      <xdr:nvGrpSpPr>
        <xdr:cNvPr id="275" name="グループ化 274">
          <a:extLst>
            <a:ext uri="{FF2B5EF4-FFF2-40B4-BE49-F238E27FC236}">
              <a16:creationId xmlns:a16="http://schemas.microsoft.com/office/drawing/2014/main" id="{CBD624FD-4DCB-42BD-90F9-013D4F0DDBF9}"/>
            </a:ext>
          </a:extLst>
        </xdr:cNvPr>
        <xdr:cNvGrpSpPr/>
      </xdr:nvGrpSpPr>
      <xdr:grpSpPr>
        <a:xfrm>
          <a:off x="384831" y="4231339"/>
          <a:ext cx="1984888" cy="2228849"/>
          <a:chOff x="4132381" y="7895632"/>
          <a:chExt cx="2720916" cy="970529"/>
        </a:xfrm>
      </xdr:grpSpPr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22D5E3E7-35AD-D451-FE5C-3CC13F3FF482}"/>
              </a:ext>
            </a:extLst>
          </xdr:cNvPr>
          <xdr:cNvSpPr/>
        </xdr:nvSpPr>
        <xdr:spPr bwMode="auto">
          <a:xfrm>
            <a:off x="4319935" y="8062846"/>
            <a:ext cx="2533362" cy="803315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ロール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ステータス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277" name="直線コネクタ 276">
            <a:extLst>
              <a:ext uri="{FF2B5EF4-FFF2-40B4-BE49-F238E27FC236}">
                <a16:creationId xmlns:a16="http://schemas.microsoft.com/office/drawing/2014/main" id="{5F479DB3-E373-C131-25F7-D9DD6C3E5FF4}"/>
              </a:ext>
            </a:extLst>
          </xdr:cNvPr>
          <xdr:cNvCxnSpPr/>
        </xdr:nvCxnSpPr>
        <xdr:spPr>
          <a:xfrm flipV="1">
            <a:off x="4320002" y="8200143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DE2505B7-C195-316F-41FE-FE433FDB38F8}"/>
              </a:ext>
            </a:extLst>
          </xdr:cNvPr>
          <xdr:cNvSpPr/>
        </xdr:nvSpPr>
        <xdr:spPr bwMode="auto">
          <a:xfrm>
            <a:off x="4132381" y="7895632"/>
            <a:ext cx="1908686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ユーザー情報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55756</xdr:colOff>
      <xdr:row>43</xdr:row>
      <xdr:rowOff>0</xdr:rowOff>
    </xdr:from>
    <xdr:to>
      <xdr:col>28</xdr:col>
      <xdr:colOff>102044</xdr:colOff>
      <xdr:row>46</xdr:row>
      <xdr:rowOff>61592</xdr:rowOff>
    </xdr:to>
    <xdr:cxnSp macro="">
      <xdr:nvCxnSpPr>
        <xdr:cNvPr id="279" name="カギ線コネクタ 168">
          <a:extLst>
            <a:ext uri="{FF2B5EF4-FFF2-40B4-BE49-F238E27FC236}">
              <a16:creationId xmlns:a16="http://schemas.microsoft.com/office/drawing/2014/main" id="{97C695B5-A5F5-473B-96E3-F9EF455A8A74}"/>
            </a:ext>
          </a:extLst>
        </xdr:cNvPr>
        <xdr:cNvCxnSpPr>
          <a:endCxn id="49" idx="1"/>
        </xdr:cNvCxnSpPr>
      </xdr:nvCxnSpPr>
      <xdr:spPr>
        <a:xfrm>
          <a:off x="1655956" y="7372350"/>
          <a:ext cx="4046788" cy="575942"/>
        </a:xfrm>
        <a:prstGeom prst="bentConnector3">
          <a:avLst>
            <a:gd name="adj1" fmla="val -749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199482</xdr:colOff>
      <xdr:row>47</xdr:row>
      <xdr:rowOff>2548</xdr:rowOff>
    </xdr:from>
    <xdr:to>
      <xdr:col>28</xdr:col>
      <xdr:colOff>141093</xdr:colOff>
      <xdr:row>48</xdr:row>
      <xdr:rowOff>147592</xdr:rowOff>
    </xdr:to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48B2A300-A33A-48C6-A782-6269741154C8}"/>
            </a:ext>
          </a:extLst>
        </xdr:cNvPr>
        <xdr:cNvSpPr txBox="1"/>
      </xdr:nvSpPr>
      <xdr:spPr>
        <a:xfrm>
          <a:off x="5400132" y="8060698"/>
          <a:ext cx="341661" cy="316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55</xdr:col>
      <xdr:colOff>156777</xdr:colOff>
      <xdr:row>130</xdr:row>
      <xdr:rowOff>160311</xdr:rowOff>
    </xdr:from>
    <xdr:to>
      <xdr:col>68</xdr:col>
      <xdr:colOff>42753</xdr:colOff>
      <xdr:row>148</xdr:row>
      <xdr:rowOff>136069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06BF3699-A3C1-465A-B06F-E8AC4F43EE68}"/>
            </a:ext>
          </a:extLst>
        </xdr:cNvPr>
        <xdr:cNvGrpSpPr/>
      </xdr:nvGrpSpPr>
      <xdr:grpSpPr>
        <a:xfrm>
          <a:off x="11682027" y="22429761"/>
          <a:ext cx="2610126" cy="3061858"/>
          <a:chOff x="4458425" y="7895632"/>
          <a:chExt cx="2662505" cy="1766991"/>
        </a:xfrm>
      </xdr:grpSpPr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97E90C54-BFBD-7F45-AF22-7E202281C6B9}"/>
              </a:ext>
            </a:extLst>
          </xdr:cNvPr>
          <xdr:cNvSpPr/>
        </xdr:nvSpPr>
        <xdr:spPr bwMode="auto">
          <a:xfrm>
            <a:off x="4600913" y="8062847"/>
            <a:ext cx="2517992" cy="1599776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日本標準産業分類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プルダウンコード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延床面積別フラグ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対象延床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以上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</a:p>
          <a:p>
            <a:pPr eaLnBrk="0" fontAlgn="base" hangingPunct="0"/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日本標準産業分類名称</a:t>
            </a:r>
            <a:endParaRPr lang="ja-JP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プルダウン項目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省エネ率分母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対象延床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未満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 </a:t>
            </a:r>
            <a:r>
              <a:rPr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3750606F-EDDC-2925-5F65-52072CE78B8E}"/>
              </a:ext>
            </a:extLst>
          </xdr:cNvPr>
          <xdr:cNvCxnSpPr/>
        </xdr:nvCxnSpPr>
        <xdr:spPr>
          <a:xfrm flipV="1">
            <a:off x="4600972" y="8732484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A62DABA4-BEB0-977F-D356-1DB03D263F39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公表ベンチマークデータ情報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43295</xdr:colOff>
      <xdr:row>145</xdr:row>
      <xdr:rowOff>47624</xdr:rowOff>
    </xdr:from>
    <xdr:to>
      <xdr:col>21</xdr:col>
      <xdr:colOff>51954</xdr:colOff>
      <xdr:row>157</xdr:row>
      <xdr:rowOff>34637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CC48BEC3-9CFC-42EA-88F7-4009DA3B7107}"/>
            </a:ext>
          </a:extLst>
        </xdr:cNvPr>
        <xdr:cNvGrpSpPr/>
      </xdr:nvGrpSpPr>
      <xdr:grpSpPr>
        <a:xfrm>
          <a:off x="1300595" y="24888824"/>
          <a:ext cx="3151909" cy="2044413"/>
          <a:chOff x="4458425" y="7895632"/>
          <a:chExt cx="2675850" cy="1122472"/>
        </a:xfrm>
      </xdr:grpSpPr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CC75128E-70BE-06BB-EE0C-55ADCBA81596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287" name="直線コネクタ 286">
            <a:extLst>
              <a:ext uri="{FF2B5EF4-FFF2-40B4-BE49-F238E27FC236}">
                <a16:creationId xmlns:a16="http://schemas.microsoft.com/office/drawing/2014/main" id="{50F955BD-7D07-A970-2BBE-E05D72A8E235}"/>
              </a:ext>
            </a:extLst>
          </xdr:cNvPr>
          <xdr:cNvCxnSpPr/>
        </xdr:nvCxnSpPr>
        <xdr:spPr>
          <a:xfrm flipV="1">
            <a:off x="4600972" y="8207578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8" name="正方形/長方形 287">
            <a:extLst>
              <a:ext uri="{FF2B5EF4-FFF2-40B4-BE49-F238E27FC236}">
                <a16:creationId xmlns:a16="http://schemas.microsoft.com/office/drawing/2014/main" id="{F335EF25-A74F-EEE5-FC53-0088CE0ACEB0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可視化事業者担当者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55</xdr:col>
      <xdr:colOff>175943</xdr:colOff>
      <xdr:row>149</xdr:row>
      <xdr:rowOff>151451</xdr:rowOff>
    </xdr:from>
    <xdr:to>
      <xdr:col>68</xdr:col>
      <xdr:colOff>86192</xdr:colOff>
      <xdr:row>161</xdr:row>
      <xdr:rowOff>93934</xdr:rowOff>
    </xdr:to>
    <xdr:grpSp>
      <xdr:nvGrpSpPr>
        <xdr:cNvPr id="289" name="グループ化 288">
          <a:extLst>
            <a:ext uri="{FF2B5EF4-FFF2-40B4-BE49-F238E27FC236}">
              <a16:creationId xmlns:a16="http://schemas.microsoft.com/office/drawing/2014/main" id="{DF84215F-D2DA-40FD-88DA-2BA60FDC7340}"/>
            </a:ext>
          </a:extLst>
        </xdr:cNvPr>
        <xdr:cNvGrpSpPr/>
      </xdr:nvGrpSpPr>
      <xdr:grpSpPr>
        <a:xfrm>
          <a:off x="11701193" y="25678451"/>
          <a:ext cx="2634399" cy="1999883"/>
          <a:chOff x="4447186" y="7856016"/>
          <a:chExt cx="2687089" cy="1162088"/>
        </a:xfrm>
      </xdr:grpSpPr>
      <xdr:sp macro="" textlink="">
        <xdr:nvSpPr>
          <xdr:cNvPr id="290" name="正方形/長方形 289">
            <a:extLst>
              <a:ext uri="{FF2B5EF4-FFF2-40B4-BE49-F238E27FC236}">
                <a16:creationId xmlns:a16="http://schemas.microsoft.com/office/drawing/2014/main" id="{63B121EC-1B04-D4E8-1635-970D20FD1488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年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西暦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  <a:endParaRPr kumimoji="1" lang="ja-JP" altLang="en-US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月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(1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～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12)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観測値の平均気温（℃）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291" name="直線コネクタ 290">
            <a:extLst>
              <a:ext uri="{FF2B5EF4-FFF2-40B4-BE49-F238E27FC236}">
                <a16:creationId xmlns:a16="http://schemas.microsoft.com/office/drawing/2014/main" id="{676E340F-74A5-9CA7-B753-FDFA30FC999B}"/>
              </a:ext>
            </a:extLst>
          </xdr:cNvPr>
          <xdr:cNvCxnSpPr/>
        </xdr:nvCxnSpPr>
        <xdr:spPr>
          <a:xfrm flipV="1">
            <a:off x="4600972" y="8397097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2" name="正方形/長方形 291">
            <a:extLst>
              <a:ext uri="{FF2B5EF4-FFF2-40B4-BE49-F238E27FC236}">
                <a16:creationId xmlns:a16="http://schemas.microsoft.com/office/drawing/2014/main" id="{F15F5187-FFC7-334F-5D32-C0F68316E7B4}"/>
              </a:ext>
            </a:extLst>
          </xdr:cNvPr>
          <xdr:cNvSpPr/>
        </xdr:nvSpPr>
        <xdr:spPr bwMode="auto">
          <a:xfrm>
            <a:off x="4447186" y="7856016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気象データ情報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48</xdr:col>
      <xdr:colOff>148275</xdr:colOff>
      <xdr:row>137</xdr:row>
      <xdr:rowOff>73643</xdr:rowOff>
    </xdr:from>
    <xdr:to>
      <xdr:col>56</xdr:col>
      <xdr:colOff>88568</xdr:colOff>
      <xdr:row>140</xdr:row>
      <xdr:rowOff>120811</xdr:rowOff>
    </xdr:to>
    <xdr:cxnSp macro="">
      <xdr:nvCxnSpPr>
        <xdr:cNvPr id="293" name="カギ線コネクタ 212">
          <a:extLst>
            <a:ext uri="{FF2B5EF4-FFF2-40B4-BE49-F238E27FC236}">
              <a16:creationId xmlns:a16="http://schemas.microsoft.com/office/drawing/2014/main" id="{C3EFDDE8-D50B-4C38-ADF4-53B78C21E56E}"/>
            </a:ext>
          </a:extLst>
        </xdr:cNvPr>
        <xdr:cNvCxnSpPr>
          <a:cxnSpLocks/>
          <a:stCxn id="57" idx="3"/>
          <a:endCxn id="282" idx="1"/>
        </xdr:cNvCxnSpPr>
      </xdr:nvCxnSpPr>
      <xdr:spPr>
        <a:xfrm>
          <a:off x="9749475" y="23543243"/>
          <a:ext cx="1540493" cy="56151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148275</xdr:colOff>
      <xdr:row>137</xdr:row>
      <xdr:rowOff>73643</xdr:rowOff>
    </xdr:from>
    <xdr:to>
      <xdr:col>56</xdr:col>
      <xdr:colOff>118502</xdr:colOff>
      <xdr:row>156</xdr:row>
      <xdr:rowOff>129584</xdr:rowOff>
    </xdr:to>
    <xdr:cxnSp macro="">
      <xdr:nvCxnSpPr>
        <xdr:cNvPr id="294" name="カギ線コネクタ 212">
          <a:extLst>
            <a:ext uri="{FF2B5EF4-FFF2-40B4-BE49-F238E27FC236}">
              <a16:creationId xmlns:a16="http://schemas.microsoft.com/office/drawing/2014/main" id="{934B64D2-3484-4D30-A6D6-DF71F340A031}"/>
            </a:ext>
          </a:extLst>
        </xdr:cNvPr>
        <xdr:cNvCxnSpPr>
          <a:cxnSpLocks/>
          <a:stCxn id="57" idx="3"/>
          <a:endCxn id="290" idx="1"/>
        </xdr:cNvCxnSpPr>
      </xdr:nvCxnSpPr>
      <xdr:spPr>
        <a:xfrm>
          <a:off x="9749475" y="23543243"/>
          <a:ext cx="1570427" cy="331349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42</xdr:row>
      <xdr:rowOff>79374</xdr:rowOff>
    </xdr:from>
    <xdr:to>
      <xdr:col>6</xdr:col>
      <xdr:colOff>154420</xdr:colOff>
      <xdr:row>152</xdr:row>
      <xdr:rowOff>21775</xdr:rowOff>
    </xdr:to>
    <xdr:cxnSp macro="">
      <xdr:nvCxnSpPr>
        <xdr:cNvPr id="295" name="カギ線コネクタ 168">
          <a:extLst>
            <a:ext uri="{FF2B5EF4-FFF2-40B4-BE49-F238E27FC236}">
              <a16:creationId xmlns:a16="http://schemas.microsoft.com/office/drawing/2014/main" id="{A8728DF4-C6D6-46FC-BDAF-228BE866B304}"/>
            </a:ext>
          </a:extLst>
        </xdr:cNvPr>
        <xdr:cNvCxnSpPr>
          <a:endCxn id="286" idx="1"/>
        </xdr:cNvCxnSpPr>
      </xdr:nvCxnSpPr>
      <xdr:spPr>
        <a:xfrm rot="16200000" flipH="1">
          <a:off x="-8198203" y="16510352"/>
          <a:ext cx="18782851" cy="322695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148648</xdr:colOff>
      <xdr:row>153</xdr:row>
      <xdr:rowOff>82261</xdr:rowOff>
    </xdr:from>
    <xdr:to>
      <xdr:col>7</xdr:col>
      <xdr:colOff>85149</xdr:colOff>
      <xdr:row>155</xdr:row>
      <xdr:rowOff>60037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6D1ADFAD-B87D-44EF-8A13-A4F28D1AB613}"/>
            </a:ext>
          </a:extLst>
        </xdr:cNvPr>
        <xdr:cNvSpPr txBox="1"/>
      </xdr:nvSpPr>
      <xdr:spPr>
        <a:xfrm>
          <a:off x="1148773" y="26295061"/>
          <a:ext cx="336551" cy="320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55</xdr:col>
      <xdr:colOff>28370</xdr:colOff>
      <xdr:row>135</xdr:row>
      <xdr:rowOff>55749</xdr:rowOff>
    </xdr:from>
    <xdr:to>
      <xdr:col>57</xdr:col>
      <xdr:colOff>10886</xdr:colOff>
      <xdr:row>137</xdr:row>
      <xdr:rowOff>141515</xdr:rowOff>
    </xdr:to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5FB2314B-F26A-4345-9D13-F4C661CCA824}"/>
            </a:ext>
          </a:extLst>
        </xdr:cNvPr>
        <xdr:cNvSpPr txBox="1"/>
      </xdr:nvSpPr>
      <xdr:spPr>
        <a:xfrm>
          <a:off x="11029745" y="23182449"/>
          <a:ext cx="382566" cy="42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55</xdr:col>
      <xdr:colOff>67747</xdr:colOff>
      <xdr:row>147</xdr:row>
      <xdr:rowOff>141473</xdr:rowOff>
    </xdr:from>
    <xdr:to>
      <xdr:col>56</xdr:col>
      <xdr:colOff>221961</xdr:colOff>
      <xdr:row>149</xdr:row>
      <xdr:rowOff>119250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FA823176-448E-4684-B4F9-D5248AAA1417}"/>
            </a:ext>
          </a:extLst>
        </xdr:cNvPr>
        <xdr:cNvSpPr txBox="1"/>
      </xdr:nvSpPr>
      <xdr:spPr>
        <a:xfrm>
          <a:off x="11069122" y="25325573"/>
          <a:ext cx="335189" cy="320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74</xdr:col>
      <xdr:colOff>181428</xdr:colOff>
      <xdr:row>158</xdr:row>
      <xdr:rowOff>115042</xdr:rowOff>
    </xdr:from>
    <xdr:to>
      <xdr:col>83</xdr:col>
      <xdr:colOff>165555</xdr:colOff>
      <xdr:row>172</xdr:row>
      <xdr:rowOff>103498</xdr:rowOff>
    </xdr:to>
    <xdr:grpSp>
      <xdr:nvGrpSpPr>
        <xdr:cNvPr id="299" name="グループ化 298">
          <a:extLst>
            <a:ext uri="{FF2B5EF4-FFF2-40B4-BE49-F238E27FC236}">
              <a16:creationId xmlns:a16="http://schemas.microsoft.com/office/drawing/2014/main" id="{61AB4166-C7B8-4862-994C-84D175A32765}"/>
            </a:ext>
          </a:extLst>
        </xdr:cNvPr>
        <xdr:cNvGrpSpPr/>
      </xdr:nvGrpSpPr>
      <xdr:grpSpPr>
        <a:xfrm>
          <a:off x="15688128" y="27185092"/>
          <a:ext cx="1870077" cy="2388756"/>
          <a:chOff x="4458425" y="7895632"/>
          <a:chExt cx="2675850" cy="1122472"/>
        </a:xfrm>
      </xdr:grpSpPr>
      <xdr:sp macro="" textlink="">
        <xdr:nvSpPr>
          <xdr:cNvPr id="300" name="正方形/長方形 299">
            <a:extLst>
              <a:ext uri="{FF2B5EF4-FFF2-40B4-BE49-F238E27FC236}">
                <a16:creationId xmlns:a16="http://schemas.microsoft.com/office/drawing/2014/main" id="{A00715C7-6ED6-5431-A081-C5E4E0943B15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可視化事業者名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 </a:t>
            </a:r>
            <a:r>
              <a:rPr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01" name="直線コネクタ 300">
            <a:extLst>
              <a:ext uri="{FF2B5EF4-FFF2-40B4-BE49-F238E27FC236}">
                <a16:creationId xmlns:a16="http://schemas.microsoft.com/office/drawing/2014/main" id="{84E4AB1D-44EA-DF09-961C-3C7D7DFCC9B1}"/>
              </a:ext>
            </a:extLst>
          </xdr:cNvPr>
          <xdr:cNvCxnSpPr/>
        </xdr:nvCxnSpPr>
        <xdr:spPr>
          <a:xfrm flipV="1">
            <a:off x="4600972" y="820767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FDAA3F8A-AA7B-5649-6E5D-C62BED861C9B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可視化事業者情報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11</xdr:col>
      <xdr:colOff>103187</xdr:colOff>
      <xdr:row>157</xdr:row>
      <xdr:rowOff>34638</xdr:rowOff>
    </xdr:from>
    <xdr:to>
      <xdr:col>75</xdr:col>
      <xdr:colOff>72362</xdr:colOff>
      <xdr:row>166</xdr:row>
      <xdr:rowOff>115822</xdr:rowOff>
    </xdr:to>
    <xdr:cxnSp macro="">
      <xdr:nvCxnSpPr>
        <xdr:cNvPr id="303" name="カギ線コネクタ 168">
          <a:extLst>
            <a:ext uri="{FF2B5EF4-FFF2-40B4-BE49-F238E27FC236}">
              <a16:creationId xmlns:a16="http://schemas.microsoft.com/office/drawing/2014/main" id="{C533FBA8-6945-42EA-A49F-4A636DC6B743}"/>
            </a:ext>
          </a:extLst>
        </xdr:cNvPr>
        <xdr:cNvCxnSpPr>
          <a:cxnSpLocks/>
          <a:stCxn id="300" idx="1"/>
          <a:endCxn id="286" idx="2"/>
        </xdr:cNvCxnSpPr>
      </xdr:nvCxnSpPr>
      <xdr:spPr>
        <a:xfrm rot="10800000">
          <a:off x="2303462" y="26933238"/>
          <a:ext cx="12770775" cy="1624234"/>
        </a:xfrm>
        <a:prstGeom prst="bentConnector2">
          <a:avLst/>
        </a:prstGeom>
        <a:ln>
          <a:solidFill>
            <a:sysClr val="windowText" lastClr="000000"/>
          </a:solidFill>
          <a:prstDash val="sysDot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19628</xdr:colOff>
      <xdr:row>157</xdr:row>
      <xdr:rowOff>121806</xdr:rowOff>
    </xdr:from>
    <xdr:to>
      <xdr:col>13</xdr:col>
      <xdr:colOff>167872</xdr:colOff>
      <xdr:row>159</xdr:row>
      <xdr:rowOff>99581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E59906D4-A5B7-4DCE-AD80-82D913D5B0D0}"/>
            </a:ext>
          </a:extLst>
        </xdr:cNvPr>
        <xdr:cNvSpPr txBox="1"/>
      </xdr:nvSpPr>
      <xdr:spPr>
        <a:xfrm>
          <a:off x="2419928" y="27020406"/>
          <a:ext cx="348269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198379</xdr:colOff>
      <xdr:row>137</xdr:row>
      <xdr:rowOff>30936</xdr:rowOff>
    </xdr:from>
    <xdr:to>
      <xdr:col>18</xdr:col>
      <xdr:colOff>129276</xdr:colOff>
      <xdr:row>139</xdr:row>
      <xdr:rowOff>9831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21BB8282-5832-41B4-8089-15B2CC4C9EC7}"/>
            </a:ext>
          </a:extLst>
        </xdr:cNvPr>
        <xdr:cNvSpPr txBox="1"/>
      </xdr:nvSpPr>
      <xdr:spPr>
        <a:xfrm>
          <a:off x="2398654" y="23500536"/>
          <a:ext cx="1331072" cy="321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192738</xdr:colOff>
      <xdr:row>37</xdr:row>
      <xdr:rowOff>116538</xdr:rowOff>
    </xdr:from>
    <xdr:to>
      <xdr:col>6</xdr:col>
      <xdr:colOff>199456</xdr:colOff>
      <xdr:row>39</xdr:row>
      <xdr:rowOff>3</xdr:rowOff>
    </xdr:to>
    <xdr:cxnSp macro="">
      <xdr:nvCxnSpPr>
        <xdr:cNvPr id="306" name="カギ線コネクタ 212">
          <a:extLst>
            <a:ext uri="{FF2B5EF4-FFF2-40B4-BE49-F238E27FC236}">
              <a16:creationId xmlns:a16="http://schemas.microsoft.com/office/drawing/2014/main" id="{5483B567-350B-4547-857B-EFAC0723D6E8}"/>
            </a:ext>
          </a:extLst>
        </xdr:cNvPr>
        <xdr:cNvCxnSpPr>
          <a:cxnSpLocks/>
          <a:stCxn id="276" idx="2"/>
          <a:endCxn id="307" idx="5"/>
        </xdr:cNvCxnSpPr>
      </xdr:nvCxnSpPr>
      <xdr:spPr>
        <a:xfrm>
          <a:off x="1392888" y="6460188"/>
          <a:ext cx="6718" cy="226365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130632</xdr:colOff>
      <xdr:row>39</xdr:row>
      <xdr:rowOff>3</xdr:rowOff>
    </xdr:from>
    <xdr:to>
      <xdr:col>9</xdr:col>
      <xdr:colOff>50566</xdr:colOff>
      <xdr:row>41</xdr:row>
      <xdr:rowOff>138019</xdr:rowOff>
    </xdr:to>
    <xdr:sp macro="" textlink="">
      <xdr:nvSpPr>
        <xdr:cNvPr id="307" name="Freeform 15">
          <a:extLst>
            <a:ext uri="{FF2B5EF4-FFF2-40B4-BE49-F238E27FC236}">
              <a16:creationId xmlns:a16="http://schemas.microsoft.com/office/drawing/2014/main" id="{0AC7FE10-9B25-48A3-8EB2-11332129962C}"/>
            </a:ext>
          </a:extLst>
        </xdr:cNvPr>
        <xdr:cNvSpPr>
          <a:spLocks noEditPoints="1"/>
        </xdr:cNvSpPr>
      </xdr:nvSpPr>
      <xdr:spPr bwMode="auto">
        <a:xfrm>
          <a:off x="930732" y="6686553"/>
          <a:ext cx="920059" cy="480916"/>
        </a:xfrm>
        <a:custGeom>
          <a:avLst/>
          <a:gdLst>
            <a:gd name="T0" fmla="*/ 0 w 1440"/>
            <a:gd name="T1" fmla="*/ 720 h 720"/>
            <a:gd name="T2" fmla="*/ 1440 w 1440"/>
            <a:gd name="T3" fmla="*/ 720 h 720"/>
            <a:gd name="T4" fmla="*/ 0 w 1440"/>
            <a:gd name="T5" fmla="*/ 576 h 720"/>
            <a:gd name="T6" fmla="*/ 1440 w 1440"/>
            <a:gd name="T7" fmla="*/ 576 h 720"/>
            <a:gd name="T8" fmla="*/ 432 w 1440"/>
            <a:gd name="T9" fmla="*/ 288 h 720"/>
            <a:gd name="T10" fmla="*/ 720 w 1440"/>
            <a:gd name="T11" fmla="*/ 0 h 720"/>
            <a:gd name="T12" fmla="*/ 1008 w 1440"/>
            <a:gd name="T13" fmla="*/ 288 h 720"/>
            <a:gd name="T14" fmla="*/ 720 w 1440"/>
            <a:gd name="T15" fmla="*/ 576 h 720"/>
            <a:gd name="T16" fmla="*/ 432 w 1440"/>
            <a:gd name="T17" fmla="*/ 288 h 7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</a:cxnLst>
          <a:rect l="0" t="0" r="r" b="b"/>
          <a:pathLst>
            <a:path w="1440" h="720">
              <a:moveTo>
                <a:pt x="0" y="720"/>
              </a:moveTo>
              <a:lnTo>
                <a:pt x="1440" y="720"/>
              </a:lnTo>
              <a:moveTo>
                <a:pt x="0" y="576"/>
              </a:moveTo>
              <a:lnTo>
                <a:pt x="1440" y="576"/>
              </a:lnTo>
              <a:moveTo>
                <a:pt x="432" y="288"/>
              </a:moveTo>
              <a:cubicBezTo>
                <a:pt x="432" y="129"/>
                <a:pt x="561" y="0"/>
                <a:pt x="720" y="0"/>
              </a:cubicBezTo>
              <a:cubicBezTo>
                <a:pt x="879" y="0"/>
                <a:pt x="1008" y="129"/>
                <a:pt x="1008" y="288"/>
              </a:cubicBezTo>
              <a:cubicBezTo>
                <a:pt x="1008" y="447"/>
                <a:pt x="879" y="576"/>
                <a:pt x="720" y="576"/>
              </a:cubicBezTo>
              <a:cubicBezTo>
                <a:pt x="561" y="576"/>
                <a:pt x="432" y="447"/>
                <a:pt x="432" y="288"/>
              </a:cubicBezTo>
              <a:close/>
            </a:path>
          </a:pathLst>
        </a:custGeom>
        <a:noFill/>
        <a:ln w="15875" cap="rnd">
          <a:solidFill>
            <a:sysClr val="windowText" lastClr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63500</xdr:colOff>
      <xdr:row>42</xdr:row>
      <xdr:rowOff>101600</xdr:rowOff>
    </xdr:from>
    <xdr:to>
      <xdr:col>24</xdr:col>
      <xdr:colOff>149390</xdr:colOff>
      <xdr:row>80</xdr:row>
      <xdr:rowOff>71426</xdr:rowOff>
    </xdr:to>
    <xdr:cxnSp macro="">
      <xdr:nvCxnSpPr>
        <xdr:cNvPr id="308" name="カギ線コネクタ 168">
          <a:extLst>
            <a:ext uri="{FF2B5EF4-FFF2-40B4-BE49-F238E27FC236}">
              <a16:creationId xmlns:a16="http://schemas.microsoft.com/office/drawing/2014/main" id="{DA765AD5-AF29-4868-8F51-D022A82BD7D8}"/>
            </a:ext>
          </a:extLst>
        </xdr:cNvPr>
        <xdr:cNvCxnSpPr>
          <a:endCxn id="45" idx="1"/>
        </xdr:cNvCxnSpPr>
      </xdr:nvCxnSpPr>
      <xdr:spPr>
        <a:xfrm rot="16200000" flipH="1">
          <a:off x="-135643" y="8701793"/>
          <a:ext cx="6484926" cy="3686340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64669</xdr:colOff>
      <xdr:row>32</xdr:row>
      <xdr:rowOff>53783</xdr:rowOff>
    </xdr:from>
    <xdr:to>
      <xdr:col>18</xdr:col>
      <xdr:colOff>140110</xdr:colOff>
      <xdr:row>114</xdr:row>
      <xdr:rowOff>36408</xdr:rowOff>
    </xdr:to>
    <xdr:cxnSp macro="">
      <xdr:nvCxnSpPr>
        <xdr:cNvPr id="309" name="カギ線コネクタ 212">
          <a:extLst>
            <a:ext uri="{FF2B5EF4-FFF2-40B4-BE49-F238E27FC236}">
              <a16:creationId xmlns:a16="http://schemas.microsoft.com/office/drawing/2014/main" id="{C8D67DA9-367D-4E7C-BD40-ECDA7F707517}"/>
            </a:ext>
          </a:extLst>
        </xdr:cNvPr>
        <xdr:cNvCxnSpPr>
          <a:stCxn id="276" idx="3"/>
          <a:endCxn id="312" idx="1"/>
        </xdr:cNvCxnSpPr>
      </xdr:nvCxnSpPr>
      <xdr:spPr>
        <a:xfrm>
          <a:off x="2264944" y="5540183"/>
          <a:ext cx="1475616" cy="14022475"/>
        </a:xfrm>
        <a:prstGeom prst="bentConnector3">
          <a:avLst>
            <a:gd name="adj1" fmla="val 12884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132883</xdr:colOff>
      <xdr:row>42</xdr:row>
      <xdr:rowOff>106556</xdr:rowOff>
    </xdr:from>
    <xdr:to>
      <xdr:col>13</xdr:col>
      <xdr:colOff>82507</xdr:colOff>
      <xdr:row>138</xdr:row>
      <xdr:rowOff>158956</xdr:rowOff>
    </xdr:to>
    <xdr:cxnSp macro="">
      <xdr:nvCxnSpPr>
        <xdr:cNvPr id="310" name="カギ線コネクタ 168">
          <a:extLst>
            <a:ext uri="{FF2B5EF4-FFF2-40B4-BE49-F238E27FC236}">
              <a16:creationId xmlns:a16="http://schemas.microsoft.com/office/drawing/2014/main" id="{A4B318E2-5D05-4F60-8E86-3852EA8E0E46}"/>
            </a:ext>
          </a:extLst>
        </xdr:cNvPr>
        <xdr:cNvCxnSpPr>
          <a:endCxn id="61" idx="1"/>
        </xdr:cNvCxnSpPr>
      </xdr:nvCxnSpPr>
      <xdr:spPr>
        <a:xfrm rot="16200000" flipH="1">
          <a:off x="-6338355" y="14778819"/>
          <a:ext cx="16492550" cy="1549824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22225</xdr:colOff>
      <xdr:row>105</xdr:row>
      <xdr:rowOff>149691</xdr:rowOff>
    </xdr:from>
    <xdr:to>
      <xdr:col>28</xdr:col>
      <xdr:colOff>50800</xdr:colOff>
      <xdr:row>120</xdr:row>
      <xdr:rowOff>3641</xdr:rowOff>
    </xdr:to>
    <xdr:grpSp>
      <xdr:nvGrpSpPr>
        <xdr:cNvPr id="311" name="グループ化 310">
          <a:extLst>
            <a:ext uri="{FF2B5EF4-FFF2-40B4-BE49-F238E27FC236}">
              <a16:creationId xmlns:a16="http://schemas.microsoft.com/office/drawing/2014/main" id="{A45AABC3-0F2A-4C31-B049-70AF71D81426}"/>
            </a:ext>
          </a:extLst>
        </xdr:cNvPr>
        <xdr:cNvGrpSpPr/>
      </xdr:nvGrpSpPr>
      <xdr:grpSpPr>
        <a:xfrm>
          <a:off x="3794125" y="18132891"/>
          <a:ext cx="2124075" cy="2425700"/>
          <a:chOff x="4447186" y="7856016"/>
          <a:chExt cx="2687089" cy="1162091"/>
        </a:xfrm>
      </xdr:grpSpPr>
      <xdr:sp macro="" textlink="">
        <xdr:nvSpPr>
          <xdr:cNvPr id="312" name="正方形/長方形 311">
            <a:extLst>
              <a:ext uri="{FF2B5EF4-FFF2-40B4-BE49-F238E27FC236}">
                <a16:creationId xmlns:a16="http://schemas.microsoft.com/office/drawing/2014/main" id="{60DB235B-4789-B579-57EC-6A1E7A82B37F}"/>
              </a:ext>
            </a:extLst>
          </xdr:cNvPr>
          <xdr:cNvSpPr/>
        </xdr:nvSpPr>
        <xdr:spPr bwMode="auto">
          <a:xfrm>
            <a:off x="4600914" y="8062850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親組織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支店名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ユーザー登録数上限</a:t>
            </a:r>
          </a:p>
        </xdr:txBody>
      </xdr:sp>
      <xdr:cxnSp macro="">
        <xdr:nvCxnSpPr>
          <xdr:cNvPr id="313" name="直線コネクタ 312">
            <a:extLst>
              <a:ext uri="{FF2B5EF4-FFF2-40B4-BE49-F238E27FC236}">
                <a16:creationId xmlns:a16="http://schemas.microsoft.com/office/drawing/2014/main" id="{55022289-AD11-D5AD-AF82-C932C8EA7C29}"/>
              </a:ext>
            </a:extLst>
          </xdr:cNvPr>
          <xdr:cNvCxnSpPr/>
        </xdr:nvCxnSpPr>
        <xdr:spPr>
          <a:xfrm flipV="1">
            <a:off x="4600971" y="8215824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4" name="正方形/長方形 313">
            <a:extLst>
              <a:ext uri="{FF2B5EF4-FFF2-40B4-BE49-F238E27FC236}">
                <a16:creationId xmlns:a16="http://schemas.microsoft.com/office/drawing/2014/main" id="{28EDB9D5-8582-E6B3-93D5-4DA5B3F74240}"/>
              </a:ext>
            </a:extLst>
          </xdr:cNvPr>
          <xdr:cNvSpPr/>
        </xdr:nvSpPr>
        <xdr:spPr bwMode="auto">
          <a:xfrm>
            <a:off x="4447186" y="7856016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利用者組織情報</a:t>
            </a:r>
          </a:p>
        </xdr:txBody>
      </xdr:sp>
    </xdr:grpSp>
    <xdr:clientData/>
  </xdr:twoCellAnchor>
  <xdr:twoCellAnchor>
    <xdr:from>
      <xdr:col>17</xdr:col>
      <xdr:colOff>34925</xdr:colOff>
      <xdr:row>114</xdr:row>
      <xdr:rowOff>117475</xdr:rowOff>
    </xdr:from>
    <xdr:to>
      <xdr:col>18</xdr:col>
      <xdr:colOff>189139</xdr:colOff>
      <xdr:row>116</xdr:row>
      <xdr:rowOff>95251</xdr:rowOff>
    </xdr:to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4F65ED6A-69AF-41A6-8B7B-3238FF718393}"/>
            </a:ext>
          </a:extLst>
        </xdr:cNvPr>
        <xdr:cNvSpPr txBox="1"/>
      </xdr:nvSpPr>
      <xdr:spPr>
        <a:xfrm>
          <a:off x="3435350" y="19643725"/>
          <a:ext cx="354239" cy="320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Z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97334</xdr:colOff>
      <xdr:row>105</xdr:row>
      <xdr:rowOff>93166</xdr:rowOff>
    </xdr:from>
    <xdr:to>
      <xdr:col>32</xdr:col>
      <xdr:colOff>140100</xdr:colOff>
      <xdr:row>111</xdr:row>
      <xdr:rowOff>76600</xdr:rowOff>
    </xdr:to>
    <xdr:sp macro="" textlink="">
      <xdr:nvSpPr>
        <xdr:cNvPr id="316" name="Freeform 15">
          <a:extLst>
            <a:ext uri="{FF2B5EF4-FFF2-40B4-BE49-F238E27FC236}">
              <a16:creationId xmlns:a16="http://schemas.microsoft.com/office/drawing/2014/main" id="{163B1065-378D-46F2-BDE0-CCC76E938BDA}"/>
            </a:ext>
          </a:extLst>
        </xdr:cNvPr>
        <xdr:cNvSpPr>
          <a:spLocks noEditPoints="1"/>
        </xdr:cNvSpPr>
      </xdr:nvSpPr>
      <xdr:spPr bwMode="auto">
        <a:xfrm rot="16200000">
          <a:off x="5813425" y="18361025"/>
          <a:ext cx="1012134" cy="442816"/>
        </a:xfrm>
        <a:custGeom>
          <a:avLst/>
          <a:gdLst>
            <a:gd name="T0" fmla="*/ 0 w 1440"/>
            <a:gd name="T1" fmla="*/ 720 h 720"/>
            <a:gd name="T2" fmla="*/ 1440 w 1440"/>
            <a:gd name="T3" fmla="*/ 720 h 720"/>
            <a:gd name="T4" fmla="*/ 0 w 1440"/>
            <a:gd name="T5" fmla="*/ 576 h 720"/>
            <a:gd name="T6" fmla="*/ 1440 w 1440"/>
            <a:gd name="T7" fmla="*/ 576 h 720"/>
            <a:gd name="T8" fmla="*/ 432 w 1440"/>
            <a:gd name="T9" fmla="*/ 288 h 720"/>
            <a:gd name="T10" fmla="*/ 720 w 1440"/>
            <a:gd name="T11" fmla="*/ 0 h 720"/>
            <a:gd name="T12" fmla="*/ 1008 w 1440"/>
            <a:gd name="T13" fmla="*/ 288 h 720"/>
            <a:gd name="T14" fmla="*/ 720 w 1440"/>
            <a:gd name="T15" fmla="*/ 576 h 720"/>
            <a:gd name="T16" fmla="*/ 432 w 1440"/>
            <a:gd name="T17" fmla="*/ 288 h 72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</a:cxnLst>
          <a:rect l="0" t="0" r="r" b="b"/>
          <a:pathLst>
            <a:path w="1440" h="720">
              <a:moveTo>
                <a:pt x="0" y="720"/>
              </a:moveTo>
              <a:lnTo>
                <a:pt x="1440" y="720"/>
              </a:lnTo>
              <a:moveTo>
                <a:pt x="0" y="576"/>
              </a:moveTo>
              <a:lnTo>
                <a:pt x="1440" y="576"/>
              </a:lnTo>
              <a:moveTo>
                <a:pt x="432" y="288"/>
              </a:moveTo>
              <a:cubicBezTo>
                <a:pt x="432" y="129"/>
                <a:pt x="561" y="0"/>
                <a:pt x="720" y="0"/>
              </a:cubicBezTo>
              <a:cubicBezTo>
                <a:pt x="879" y="0"/>
                <a:pt x="1008" y="129"/>
                <a:pt x="1008" y="288"/>
              </a:cubicBezTo>
              <a:cubicBezTo>
                <a:pt x="1008" y="447"/>
                <a:pt x="879" y="576"/>
                <a:pt x="720" y="576"/>
              </a:cubicBezTo>
              <a:cubicBezTo>
                <a:pt x="561" y="576"/>
                <a:pt x="432" y="447"/>
                <a:pt x="432" y="288"/>
              </a:cubicBezTo>
              <a:close/>
            </a:path>
          </a:pathLst>
        </a:custGeom>
        <a:noFill/>
        <a:ln w="15875" cap="rnd">
          <a:solidFill>
            <a:sysClr val="windowText" lastClr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206375</xdr:colOff>
      <xdr:row>108</xdr:row>
      <xdr:rowOff>79375</xdr:rowOff>
    </xdr:from>
    <xdr:to>
      <xdr:col>30</xdr:col>
      <xdr:colOff>97334</xdr:colOff>
      <xdr:row>108</xdr:row>
      <xdr:rowOff>84883</xdr:rowOff>
    </xdr:to>
    <xdr:cxnSp macro="">
      <xdr:nvCxnSpPr>
        <xdr:cNvPr id="317" name="カギ線コネクタ 212">
          <a:extLst>
            <a:ext uri="{FF2B5EF4-FFF2-40B4-BE49-F238E27FC236}">
              <a16:creationId xmlns:a16="http://schemas.microsoft.com/office/drawing/2014/main" id="{C8209AF3-4FB2-4EBC-AEF7-B45160BE0A0C}"/>
            </a:ext>
          </a:extLst>
        </xdr:cNvPr>
        <xdr:cNvCxnSpPr>
          <a:cxnSpLocks/>
          <a:endCxn id="316" idx="5"/>
        </xdr:cNvCxnSpPr>
      </xdr:nvCxnSpPr>
      <xdr:spPr>
        <a:xfrm>
          <a:off x="5797550" y="18576925"/>
          <a:ext cx="300534" cy="5508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108</xdr:row>
      <xdr:rowOff>95252</xdr:rowOff>
    </xdr:from>
    <xdr:to>
      <xdr:col>81</xdr:col>
      <xdr:colOff>197324</xdr:colOff>
      <xdr:row>159</xdr:row>
      <xdr:rowOff>96507</xdr:rowOff>
    </xdr:to>
    <xdr:cxnSp macro="">
      <xdr:nvCxnSpPr>
        <xdr:cNvPr id="318" name="カギ線コネクタ 168">
          <a:extLst>
            <a:ext uri="{FF2B5EF4-FFF2-40B4-BE49-F238E27FC236}">
              <a16:creationId xmlns:a16="http://schemas.microsoft.com/office/drawing/2014/main" id="{A18128F2-DFBD-4634-9EB0-E4184376592B}"/>
            </a:ext>
          </a:extLst>
        </xdr:cNvPr>
        <xdr:cNvCxnSpPr>
          <a:stCxn id="302" idx="3"/>
        </xdr:cNvCxnSpPr>
      </xdr:nvCxnSpPr>
      <xdr:spPr>
        <a:xfrm flipH="1" flipV="1">
          <a:off x="6600825" y="18592802"/>
          <a:ext cx="9798524" cy="8745205"/>
        </a:xfrm>
        <a:prstGeom prst="bentConnector3">
          <a:avLst>
            <a:gd name="adj1" fmla="val -381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188233</xdr:colOff>
      <xdr:row>114</xdr:row>
      <xdr:rowOff>61235</xdr:rowOff>
    </xdr:from>
    <xdr:to>
      <xdr:col>43</xdr:col>
      <xdr:colOff>105080</xdr:colOff>
      <xdr:row>125</xdr:row>
      <xdr:rowOff>122679</xdr:rowOff>
    </xdr:to>
    <xdr:grpSp>
      <xdr:nvGrpSpPr>
        <xdr:cNvPr id="319" name="グループ化 318">
          <a:extLst>
            <a:ext uri="{FF2B5EF4-FFF2-40B4-BE49-F238E27FC236}">
              <a16:creationId xmlns:a16="http://schemas.microsoft.com/office/drawing/2014/main" id="{4753080B-269E-40C0-AA3F-D1E2157CDE8D}"/>
            </a:ext>
          </a:extLst>
        </xdr:cNvPr>
        <xdr:cNvGrpSpPr/>
      </xdr:nvGrpSpPr>
      <xdr:grpSpPr>
        <a:xfrm>
          <a:off x="6474733" y="19587485"/>
          <a:ext cx="2640997" cy="1947394"/>
          <a:chOff x="4458425" y="7895632"/>
          <a:chExt cx="2675850" cy="1122472"/>
        </a:xfrm>
      </xdr:grpSpPr>
      <xdr:sp macro="" textlink="">
        <xdr:nvSpPr>
          <xdr:cNvPr id="320" name="正方形/長方形 319">
            <a:extLst>
              <a:ext uri="{FF2B5EF4-FFF2-40B4-BE49-F238E27FC236}">
                <a16:creationId xmlns:a16="http://schemas.microsoft.com/office/drawing/2014/main" id="{902BD160-C63F-7D24-B9BA-38DBE33EDECF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21" name="直線コネクタ 320">
            <a:extLst>
              <a:ext uri="{FF2B5EF4-FFF2-40B4-BE49-F238E27FC236}">
                <a16:creationId xmlns:a16="http://schemas.microsoft.com/office/drawing/2014/main" id="{F3ECB4A6-6586-1E3D-348C-89F27C0850B0}"/>
              </a:ext>
            </a:extLst>
          </xdr:cNvPr>
          <xdr:cNvCxnSpPr/>
        </xdr:nvCxnSpPr>
        <xdr:spPr>
          <a:xfrm flipV="1">
            <a:off x="4600972" y="825311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2" name="正方形/長方形 321">
            <a:extLst>
              <a:ext uri="{FF2B5EF4-FFF2-40B4-BE49-F238E27FC236}">
                <a16:creationId xmlns:a16="http://schemas.microsoft.com/office/drawing/2014/main" id="{4BAA3825-7D61-3083-5160-E7D5042133A5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REP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43</xdr:col>
      <xdr:colOff>95251</xdr:colOff>
      <xdr:row>114</xdr:row>
      <xdr:rowOff>88449</xdr:rowOff>
    </xdr:from>
    <xdr:to>
      <xdr:col>55</xdr:col>
      <xdr:colOff>198062</xdr:colOff>
      <xdr:row>125</xdr:row>
      <xdr:rowOff>149893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95F8615F-2E6C-478F-9D54-9AE6648028A7}"/>
            </a:ext>
          </a:extLst>
        </xdr:cNvPr>
        <xdr:cNvGrpSpPr/>
      </xdr:nvGrpSpPr>
      <xdr:grpSpPr>
        <a:xfrm>
          <a:off x="9105901" y="19614699"/>
          <a:ext cx="2617411" cy="1947394"/>
          <a:chOff x="4458425" y="7895632"/>
          <a:chExt cx="2675850" cy="1122472"/>
        </a:xfrm>
      </xdr:grpSpPr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08DD028D-D03C-59A9-CB97-AD969A91CDCC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</a:p>
        </xdr:txBody>
      </xdr:sp>
      <xdr:cxnSp macro="">
        <xdr:nvCxnSpPr>
          <xdr:cNvPr id="325" name="直線コネクタ 324">
            <a:extLst>
              <a:ext uri="{FF2B5EF4-FFF2-40B4-BE49-F238E27FC236}">
                <a16:creationId xmlns:a16="http://schemas.microsoft.com/office/drawing/2014/main" id="{337365A1-F91B-6D04-33F2-B878B1C48192}"/>
              </a:ext>
            </a:extLst>
          </xdr:cNvPr>
          <xdr:cNvCxnSpPr/>
        </xdr:nvCxnSpPr>
        <xdr:spPr>
          <a:xfrm flipV="1">
            <a:off x="4600972" y="825311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6" name="正方形/長方形 325">
            <a:extLst>
              <a:ext uri="{FF2B5EF4-FFF2-40B4-BE49-F238E27FC236}">
                <a16:creationId xmlns:a16="http://schemas.microsoft.com/office/drawing/2014/main" id="{B6B689B5-068D-E08D-ED98-FE5692B246DF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55</xdr:col>
      <xdr:colOff>140608</xdr:colOff>
      <xdr:row>114</xdr:row>
      <xdr:rowOff>88449</xdr:rowOff>
    </xdr:from>
    <xdr:to>
      <xdr:col>68</xdr:col>
      <xdr:colOff>57455</xdr:colOff>
      <xdr:row>125</xdr:row>
      <xdr:rowOff>149893</xdr:rowOff>
    </xdr:to>
    <xdr:grpSp>
      <xdr:nvGrpSpPr>
        <xdr:cNvPr id="327" name="グループ化 326">
          <a:extLst>
            <a:ext uri="{FF2B5EF4-FFF2-40B4-BE49-F238E27FC236}">
              <a16:creationId xmlns:a16="http://schemas.microsoft.com/office/drawing/2014/main" id="{7A0BE611-14F3-44B2-B398-90B806FCC6A6}"/>
            </a:ext>
          </a:extLst>
        </xdr:cNvPr>
        <xdr:cNvGrpSpPr/>
      </xdr:nvGrpSpPr>
      <xdr:grpSpPr>
        <a:xfrm>
          <a:off x="11665858" y="19614699"/>
          <a:ext cx="2640997" cy="1947394"/>
          <a:chOff x="4458425" y="7895632"/>
          <a:chExt cx="2675850" cy="1122472"/>
        </a:xfrm>
      </xdr:grpSpPr>
      <xdr:sp macro="" textlink="">
        <xdr:nvSpPr>
          <xdr:cNvPr id="328" name="正方形/長方形 327">
            <a:extLst>
              <a:ext uri="{FF2B5EF4-FFF2-40B4-BE49-F238E27FC236}">
                <a16:creationId xmlns:a16="http://schemas.microsoft.com/office/drawing/2014/main" id="{7200CBBB-D007-7839-9E6D-FBE66B10D6A1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</a:p>
        </xdr:txBody>
      </xdr:sp>
      <xdr:cxnSp macro="">
        <xdr:nvCxnSpPr>
          <xdr:cNvPr id="329" name="直線コネクタ 328">
            <a:extLst>
              <a:ext uri="{FF2B5EF4-FFF2-40B4-BE49-F238E27FC236}">
                <a16:creationId xmlns:a16="http://schemas.microsoft.com/office/drawing/2014/main" id="{FB352E0B-7600-1CC2-9177-356742EDB073}"/>
              </a:ext>
            </a:extLst>
          </xdr:cNvPr>
          <xdr:cNvCxnSpPr/>
        </xdr:nvCxnSpPr>
        <xdr:spPr>
          <a:xfrm flipV="1">
            <a:off x="4600972" y="825311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0" name="正方形/長方形 329">
            <a:extLst>
              <a:ext uri="{FF2B5EF4-FFF2-40B4-BE49-F238E27FC236}">
                <a16:creationId xmlns:a16="http://schemas.microsoft.com/office/drawing/2014/main" id="{24C348CD-5E33-911C-4803-F8354521AE81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TCS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33</xdr:col>
      <xdr:colOff>15876</xdr:colOff>
      <xdr:row>109</xdr:row>
      <xdr:rowOff>154217</xdr:rowOff>
    </xdr:from>
    <xdr:to>
      <xdr:col>50</xdr:col>
      <xdr:colOff>7708</xdr:colOff>
      <xdr:row>116</xdr:row>
      <xdr:rowOff>34168</xdr:rowOff>
    </xdr:to>
    <xdr:cxnSp macro="">
      <xdr:nvCxnSpPr>
        <xdr:cNvPr id="331" name="カギ線コネクタ 168">
          <a:extLst>
            <a:ext uri="{FF2B5EF4-FFF2-40B4-BE49-F238E27FC236}">
              <a16:creationId xmlns:a16="http://schemas.microsoft.com/office/drawing/2014/main" id="{DAF0453E-6692-444B-91BC-AC16FA87B806}"/>
            </a:ext>
          </a:extLst>
        </xdr:cNvPr>
        <xdr:cNvCxnSpPr>
          <a:endCxn id="324" idx="0"/>
        </xdr:cNvCxnSpPr>
      </xdr:nvCxnSpPr>
      <xdr:spPr>
        <a:xfrm>
          <a:off x="6616701" y="18823217"/>
          <a:ext cx="3392257" cy="1080101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188233</xdr:colOff>
      <xdr:row>109</xdr:row>
      <xdr:rowOff>154217</xdr:rowOff>
    </xdr:from>
    <xdr:to>
      <xdr:col>62</xdr:col>
      <xdr:colOff>71208</xdr:colOff>
      <xdr:row>116</xdr:row>
      <xdr:rowOff>34168</xdr:rowOff>
    </xdr:to>
    <xdr:cxnSp macro="">
      <xdr:nvCxnSpPr>
        <xdr:cNvPr id="332" name="カギ線コネクタ 168">
          <a:extLst>
            <a:ext uri="{FF2B5EF4-FFF2-40B4-BE49-F238E27FC236}">
              <a16:creationId xmlns:a16="http://schemas.microsoft.com/office/drawing/2014/main" id="{7782CBA9-897C-45CC-80FC-166E4784CFF5}"/>
            </a:ext>
          </a:extLst>
        </xdr:cNvPr>
        <xdr:cNvCxnSpPr>
          <a:endCxn id="328" idx="0"/>
        </xdr:cNvCxnSpPr>
      </xdr:nvCxnSpPr>
      <xdr:spPr>
        <a:xfrm>
          <a:off x="9989458" y="18823217"/>
          <a:ext cx="2483300" cy="1080101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</xdr:colOff>
      <xdr:row>109</xdr:row>
      <xdr:rowOff>142877</xdr:rowOff>
    </xdr:from>
    <xdr:to>
      <xdr:col>37</xdr:col>
      <xdr:colOff>118834</xdr:colOff>
      <xdr:row>116</xdr:row>
      <xdr:rowOff>6953</xdr:rowOff>
    </xdr:to>
    <xdr:cxnSp macro="">
      <xdr:nvCxnSpPr>
        <xdr:cNvPr id="333" name="カギ線コネクタ 168">
          <a:extLst>
            <a:ext uri="{FF2B5EF4-FFF2-40B4-BE49-F238E27FC236}">
              <a16:creationId xmlns:a16="http://schemas.microsoft.com/office/drawing/2014/main" id="{EC3012CE-A995-451C-9448-6FD3EB879FCF}"/>
            </a:ext>
          </a:extLst>
        </xdr:cNvPr>
        <xdr:cNvCxnSpPr>
          <a:endCxn id="320" idx="0"/>
        </xdr:cNvCxnSpPr>
      </xdr:nvCxnSpPr>
      <xdr:spPr>
        <a:xfrm rot="16200000" flipH="1">
          <a:off x="6528180" y="18884524"/>
          <a:ext cx="1064226" cy="918932"/>
        </a:xfrm>
        <a:prstGeom prst="bentConnector3">
          <a:avLst>
            <a:gd name="adj1" fmla="val 423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50800</xdr:colOff>
      <xdr:row>114</xdr:row>
      <xdr:rowOff>36408</xdr:rowOff>
    </xdr:from>
    <xdr:to>
      <xdr:col>29</xdr:col>
      <xdr:colOff>163288</xdr:colOff>
      <xdr:row>126</xdr:row>
      <xdr:rowOff>132117</xdr:rowOff>
    </xdr:to>
    <xdr:cxnSp macro="">
      <xdr:nvCxnSpPr>
        <xdr:cNvPr id="334" name="カギ線コネクタ 212">
          <a:extLst>
            <a:ext uri="{FF2B5EF4-FFF2-40B4-BE49-F238E27FC236}">
              <a16:creationId xmlns:a16="http://schemas.microsoft.com/office/drawing/2014/main" id="{816DB427-5BE4-4049-8322-255E6F5AC59F}"/>
            </a:ext>
          </a:extLst>
        </xdr:cNvPr>
        <xdr:cNvCxnSpPr>
          <a:stCxn id="312" idx="3"/>
          <a:endCxn id="341" idx="3"/>
        </xdr:cNvCxnSpPr>
      </xdr:nvCxnSpPr>
      <xdr:spPr>
        <a:xfrm>
          <a:off x="5651500" y="19562658"/>
          <a:ext cx="312513" cy="2153109"/>
        </a:xfrm>
        <a:prstGeom prst="bentConnector3">
          <a:avLst>
            <a:gd name="adj1" fmla="val 172413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94260</xdr:colOff>
      <xdr:row>85</xdr:row>
      <xdr:rowOff>59326</xdr:rowOff>
    </xdr:from>
    <xdr:to>
      <xdr:col>48</xdr:col>
      <xdr:colOff>178707</xdr:colOff>
      <xdr:row>99</xdr:row>
      <xdr:rowOff>42633</xdr:rowOff>
    </xdr:to>
    <xdr:grpSp>
      <xdr:nvGrpSpPr>
        <xdr:cNvPr id="335" name="グループ化 334">
          <a:extLst>
            <a:ext uri="{FF2B5EF4-FFF2-40B4-BE49-F238E27FC236}">
              <a16:creationId xmlns:a16="http://schemas.microsoft.com/office/drawing/2014/main" id="{6B57C8FE-4A17-4331-8C12-A1B7F5064DF9}"/>
            </a:ext>
          </a:extLst>
        </xdr:cNvPr>
        <xdr:cNvGrpSpPr/>
      </xdr:nvGrpSpPr>
      <xdr:grpSpPr>
        <a:xfrm>
          <a:off x="7847610" y="14632576"/>
          <a:ext cx="2389497" cy="2383607"/>
          <a:chOff x="4505442" y="8218420"/>
          <a:chExt cx="1726409" cy="1042684"/>
        </a:xfrm>
      </xdr:grpSpPr>
      <xdr:sp macro="" textlink="">
        <xdr:nvSpPr>
          <xdr:cNvPr id="336" name="角丸四角形 214">
            <a:extLst>
              <a:ext uri="{FF2B5EF4-FFF2-40B4-BE49-F238E27FC236}">
                <a16:creationId xmlns:a16="http://schemas.microsoft.com/office/drawing/2014/main" id="{1B251FF3-50E3-35F9-0D4D-B84DF25F8772}"/>
              </a:ext>
            </a:extLst>
          </xdr:cNvPr>
          <xdr:cNvSpPr/>
        </xdr:nvSpPr>
        <xdr:spPr bwMode="auto">
          <a:xfrm>
            <a:off x="4750369" y="8344645"/>
            <a:ext cx="1451243" cy="916459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法人番号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組織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同意書取得区分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事業所数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</a:t>
            </a:r>
            <a:b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日本標準産業分類名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37" name="直線コネクタ 336">
            <a:extLst>
              <a:ext uri="{FF2B5EF4-FFF2-40B4-BE49-F238E27FC236}">
                <a16:creationId xmlns:a16="http://schemas.microsoft.com/office/drawing/2014/main" id="{FC047937-FC42-6AA1-F1C9-019A4FAB7288}"/>
              </a:ext>
            </a:extLst>
          </xdr:cNvPr>
          <xdr:cNvCxnSpPr/>
        </xdr:nvCxnSpPr>
        <xdr:spPr>
          <a:xfrm>
            <a:off x="4750369" y="8774035"/>
            <a:ext cx="145124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51246E5A-4B9A-1577-F7A0-6AF76A03E381}"/>
              </a:ext>
            </a:extLst>
          </xdr:cNvPr>
          <xdr:cNvSpPr/>
        </xdr:nvSpPr>
        <xdr:spPr bwMode="auto">
          <a:xfrm>
            <a:off x="4505442" y="8218420"/>
            <a:ext cx="1726409" cy="35378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企業詳細情報マスタ</a:t>
            </a:r>
          </a:p>
        </xdr:txBody>
      </xdr:sp>
    </xdr:grpSp>
    <xdr:clientData/>
  </xdr:twoCellAnchor>
  <xdr:twoCellAnchor>
    <xdr:from>
      <xdr:col>43</xdr:col>
      <xdr:colOff>179115</xdr:colOff>
      <xdr:row>99</xdr:row>
      <xdr:rowOff>42634</xdr:rowOff>
    </xdr:from>
    <xdr:to>
      <xdr:col>49</xdr:col>
      <xdr:colOff>127626</xdr:colOff>
      <xdr:row>102</xdr:row>
      <xdr:rowOff>136577</xdr:rowOff>
    </xdr:to>
    <xdr:cxnSp macro="">
      <xdr:nvCxnSpPr>
        <xdr:cNvPr id="339" name="カギ線コネクタ 179">
          <a:extLst>
            <a:ext uri="{FF2B5EF4-FFF2-40B4-BE49-F238E27FC236}">
              <a16:creationId xmlns:a16="http://schemas.microsoft.com/office/drawing/2014/main" id="{632E9638-7C4C-4777-8A7C-13B04345B00C}"/>
            </a:ext>
          </a:extLst>
        </xdr:cNvPr>
        <xdr:cNvCxnSpPr>
          <a:stCxn id="189" idx="1"/>
          <a:endCxn id="336" idx="2"/>
        </xdr:cNvCxnSpPr>
      </xdr:nvCxnSpPr>
      <xdr:spPr>
        <a:xfrm rot="10800000">
          <a:off x="8780190" y="17016184"/>
          <a:ext cx="1148661" cy="608293"/>
        </a:xfrm>
        <a:prstGeom prst="bentConnector2">
          <a:avLst/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77107</xdr:colOff>
      <xdr:row>119</xdr:row>
      <xdr:rowOff>66208</xdr:rowOff>
    </xdr:from>
    <xdr:to>
      <xdr:col>29</xdr:col>
      <xdr:colOff>163288</xdr:colOff>
      <xdr:row>132</xdr:row>
      <xdr:rowOff>18682</xdr:rowOff>
    </xdr:to>
    <xdr:grpSp>
      <xdr:nvGrpSpPr>
        <xdr:cNvPr id="340" name="グループ化 339">
          <a:extLst>
            <a:ext uri="{FF2B5EF4-FFF2-40B4-BE49-F238E27FC236}">
              <a16:creationId xmlns:a16="http://schemas.microsoft.com/office/drawing/2014/main" id="{BA8260F8-1048-4448-B65A-00EBE3228138}"/>
            </a:ext>
          </a:extLst>
        </xdr:cNvPr>
        <xdr:cNvGrpSpPr/>
      </xdr:nvGrpSpPr>
      <xdr:grpSpPr>
        <a:xfrm>
          <a:off x="2591707" y="20449708"/>
          <a:ext cx="3648531" cy="2181324"/>
          <a:chOff x="4447186" y="7856016"/>
          <a:chExt cx="2683453" cy="1260272"/>
        </a:xfrm>
      </xdr:grpSpPr>
      <xdr:sp macro="" textlink="">
        <xdr:nvSpPr>
          <xdr:cNvPr id="341" name="正方形/長方形 340">
            <a:extLst>
              <a:ext uri="{FF2B5EF4-FFF2-40B4-BE49-F238E27FC236}">
                <a16:creationId xmlns:a16="http://schemas.microsoft.com/office/drawing/2014/main" id="{155973DB-E380-F844-4A9E-B11BCDD11FC3}"/>
              </a:ext>
            </a:extLst>
          </xdr:cNvPr>
          <xdr:cNvSpPr/>
        </xdr:nvSpPr>
        <xdr:spPr bwMode="auto">
          <a:xfrm>
            <a:off x="4600914" y="8062847"/>
            <a:ext cx="2529725" cy="105344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組織種別コード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権限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ロール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組織種別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画面名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権限コード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342" name="直線コネクタ 341">
            <a:extLst>
              <a:ext uri="{FF2B5EF4-FFF2-40B4-BE49-F238E27FC236}">
                <a16:creationId xmlns:a16="http://schemas.microsoft.com/office/drawing/2014/main" id="{52DA286E-6DC4-A05B-B8FE-F2040A70D09B}"/>
              </a:ext>
            </a:extLst>
          </xdr:cNvPr>
          <xdr:cNvCxnSpPr/>
        </xdr:nvCxnSpPr>
        <xdr:spPr>
          <a:xfrm flipV="1">
            <a:off x="4585598" y="8565248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3" name="正方形/長方形 342">
            <a:extLst>
              <a:ext uri="{FF2B5EF4-FFF2-40B4-BE49-F238E27FC236}">
                <a16:creationId xmlns:a16="http://schemas.microsoft.com/office/drawing/2014/main" id="{173B56B4-0FF3-39E7-D0D0-A95168EBB7B0}"/>
              </a:ext>
            </a:extLst>
          </xdr:cNvPr>
          <xdr:cNvSpPr/>
        </xdr:nvSpPr>
        <xdr:spPr bwMode="auto">
          <a:xfrm>
            <a:off x="4447186" y="7856016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組織権限情報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77</xdr:col>
      <xdr:colOff>43091</xdr:colOff>
      <xdr:row>20</xdr:row>
      <xdr:rowOff>120196</xdr:rowOff>
    </xdr:from>
    <xdr:to>
      <xdr:col>88</xdr:col>
      <xdr:colOff>13606</xdr:colOff>
      <xdr:row>54</xdr:row>
      <xdr:rowOff>27215</xdr:rowOff>
    </xdr:to>
    <xdr:grpSp>
      <xdr:nvGrpSpPr>
        <xdr:cNvPr id="344" name="グループ化 343">
          <a:extLst>
            <a:ext uri="{FF2B5EF4-FFF2-40B4-BE49-F238E27FC236}">
              <a16:creationId xmlns:a16="http://schemas.microsoft.com/office/drawing/2014/main" id="{D5F81B82-BE7B-4AB9-8888-327DF4EDF671}"/>
            </a:ext>
          </a:extLst>
        </xdr:cNvPr>
        <xdr:cNvGrpSpPr/>
      </xdr:nvGrpSpPr>
      <xdr:grpSpPr>
        <a:xfrm>
          <a:off x="16178441" y="3549196"/>
          <a:ext cx="2275565" cy="5736319"/>
          <a:chOff x="4324753" y="7608776"/>
          <a:chExt cx="2811520" cy="8693900"/>
        </a:xfrm>
      </xdr:grpSpPr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F654B7C1-C3FC-23A1-BD75-D3EA448114FE}"/>
              </a:ext>
            </a:extLst>
          </xdr:cNvPr>
          <xdr:cNvSpPr/>
        </xdr:nvSpPr>
        <xdr:spPr bwMode="auto">
          <a:xfrm>
            <a:off x="4600914" y="8022241"/>
            <a:ext cx="2535359" cy="8280435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拠点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同意書取得組織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建物名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拠点所在地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en-US" altLang="ja-JP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EP</a:t>
            </a:r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事業所コード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en-US" altLang="ja-JP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EP</a:t>
            </a:r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お客さま番号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供給時点特定番号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原単位分母区分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拠点の同意有無フラグ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延床面積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日本標準産業分類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日本標準産業分類名称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2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省エネ法ベンチマーク指標</a:t>
            </a:r>
            <a:endParaRPr lang="en-US" altLang="ja-JP" sz="12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en-US" altLang="ja-JP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KPI</a:t>
            </a:r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目標値・省エネ率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lang="ja-JP" altLang="en-US" sz="140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契約電力</a:t>
            </a:r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endParaRPr lang="en-US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CA157CE9-9B36-2A8F-B1C8-62A27FED6AEA}"/>
              </a:ext>
            </a:extLst>
          </xdr:cNvPr>
          <xdr:cNvCxnSpPr/>
        </xdr:nvCxnSpPr>
        <xdr:spPr>
          <a:xfrm flipV="1">
            <a:off x="4582439" y="9796369"/>
            <a:ext cx="2519960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5FF1968B-9D2A-7B14-6D8D-C4F94FCC474F}"/>
              </a:ext>
            </a:extLst>
          </xdr:cNvPr>
          <xdr:cNvSpPr/>
        </xdr:nvSpPr>
        <xdr:spPr bwMode="auto">
          <a:xfrm>
            <a:off x="4324753" y="7608776"/>
            <a:ext cx="2122715" cy="54274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建物マスタ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91</xdr:col>
      <xdr:colOff>156509</xdr:colOff>
      <xdr:row>53</xdr:row>
      <xdr:rowOff>95250</xdr:rowOff>
    </xdr:from>
    <xdr:to>
      <xdr:col>93</xdr:col>
      <xdr:colOff>102721</xdr:colOff>
      <xdr:row>55</xdr:row>
      <xdr:rowOff>73025</xdr:rowOff>
    </xdr:to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F7C83C9E-F7CD-4280-AAA7-73169EED228B}"/>
            </a:ext>
          </a:extLst>
        </xdr:cNvPr>
        <xdr:cNvSpPr txBox="1"/>
      </xdr:nvSpPr>
      <xdr:spPr>
        <a:xfrm>
          <a:off x="18358784" y="9182100"/>
          <a:ext cx="346262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88</xdr:col>
      <xdr:colOff>13778</xdr:colOff>
      <xdr:row>119</xdr:row>
      <xdr:rowOff>156473</xdr:rowOff>
    </xdr:from>
    <xdr:to>
      <xdr:col>100</xdr:col>
      <xdr:colOff>156655</xdr:colOff>
      <xdr:row>133</xdr:row>
      <xdr:rowOff>52956</xdr:rowOff>
    </xdr:to>
    <xdr:grpSp>
      <xdr:nvGrpSpPr>
        <xdr:cNvPr id="349" name="グループ化 348">
          <a:extLst>
            <a:ext uri="{FF2B5EF4-FFF2-40B4-BE49-F238E27FC236}">
              <a16:creationId xmlns:a16="http://schemas.microsoft.com/office/drawing/2014/main" id="{B460CFB4-9ACA-4797-B279-5A4D9B40AC2C}"/>
            </a:ext>
          </a:extLst>
        </xdr:cNvPr>
        <xdr:cNvGrpSpPr/>
      </xdr:nvGrpSpPr>
      <xdr:grpSpPr>
        <a:xfrm>
          <a:off x="18454178" y="20539973"/>
          <a:ext cx="2657477" cy="2296783"/>
          <a:chOff x="4458425" y="7863253"/>
          <a:chExt cx="2698486" cy="1154851"/>
        </a:xfrm>
      </xdr:grpSpPr>
      <xdr:sp macro="" textlink="">
        <xdr:nvSpPr>
          <xdr:cNvPr id="350" name="正方形/長方形 349">
            <a:extLst>
              <a:ext uri="{FF2B5EF4-FFF2-40B4-BE49-F238E27FC236}">
                <a16:creationId xmlns:a16="http://schemas.microsoft.com/office/drawing/2014/main" id="{50C183E0-B97C-053E-1C9F-61F9BE52766F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拠点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エネルギーコード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年月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区分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351" name="直線コネクタ 350">
            <a:extLst>
              <a:ext uri="{FF2B5EF4-FFF2-40B4-BE49-F238E27FC236}">
                <a16:creationId xmlns:a16="http://schemas.microsoft.com/office/drawing/2014/main" id="{AA7DB3BB-EA81-41F8-2E5B-496828644C72}"/>
              </a:ext>
            </a:extLst>
          </xdr:cNvPr>
          <xdr:cNvCxnSpPr/>
        </xdr:nvCxnSpPr>
        <xdr:spPr>
          <a:xfrm>
            <a:off x="4616218" y="8819092"/>
            <a:ext cx="2540693" cy="5823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2" name="正方形/長方形 351">
            <a:extLst>
              <a:ext uri="{FF2B5EF4-FFF2-40B4-BE49-F238E27FC236}">
                <a16:creationId xmlns:a16="http://schemas.microsoft.com/office/drawing/2014/main" id="{400CEEA6-3CCA-FC30-065A-476088298E4D}"/>
              </a:ext>
            </a:extLst>
          </xdr:cNvPr>
          <xdr:cNvSpPr/>
        </xdr:nvSpPr>
        <xdr:spPr bwMode="auto">
          <a:xfrm>
            <a:off x="4458425" y="7863253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可視化事業者共通エネルギー格納情報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100</xdr:col>
      <xdr:colOff>135558</xdr:colOff>
      <xdr:row>95</xdr:row>
      <xdr:rowOff>148355</xdr:rowOff>
    </xdr:from>
    <xdr:to>
      <xdr:col>104</xdr:col>
      <xdr:colOff>35980</xdr:colOff>
      <xdr:row>127</xdr:row>
      <xdr:rowOff>133477</xdr:rowOff>
    </xdr:to>
    <xdr:cxnSp macro="">
      <xdr:nvCxnSpPr>
        <xdr:cNvPr id="353" name="コネクタ: カギ線 352">
          <a:extLst>
            <a:ext uri="{FF2B5EF4-FFF2-40B4-BE49-F238E27FC236}">
              <a16:creationId xmlns:a16="http://schemas.microsoft.com/office/drawing/2014/main" id="{2DE9A1DB-2501-4E46-B6C5-608228F8EDA6}"/>
            </a:ext>
          </a:extLst>
        </xdr:cNvPr>
        <xdr:cNvCxnSpPr>
          <a:stCxn id="136" idx="1"/>
          <a:endCxn id="350" idx="3"/>
        </xdr:cNvCxnSpPr>
      </xdr:nvCxnSpPr>
      <xdr:spPr>
        <a:xfrm rot="10800000" flipV="1">
          <a:off x="20138058" y="16436105"/>
          <a:ext cx="700522" cy="545247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79375</xdr:colOff>
      <xdr:row>172</xdr:row>
      <xdr:rowOff>15875</xdr:rowOff>
    </xdr:from>
    <xdr:to>
      <xdr:col>39</xdr:col>
      <xdr:colOff>304</xdr:colOff>
      <xdr:row>183</xdr:row>
      <xdr:rowOff>75051</xdr:rowOff>
    </xdr:to>
    <xdr:grpSp>
      <xdr:nvGrpSpPr>
        <xdr:cNvPr id="354" name="グループ化 353">
          <a:extLst>
            <a:ext uri="{FF2B5EF4-FFF2-40B4-BE49-F238E27FC236}">
              <a16:creationId xmlns:a16="http://schemas.microsoft.com/office/drawing/2014/main" id="{B535ED5B-F420-4A6E-B9C2-77E3E397BBAB}"/>
            </a:ext>
          </a:extLst>
        </xdr:cNvPr>
        <xdr:cNvGrpSpPr/>
      </xdr:nvGrpSpPr>
      <xdr:grpSpPr>
        <a:xfrm>
          <a:off x="5527675" y="29486225"/>
          <a:ext cx="2645079" cy="1945126"/>
          <a:chOff x="4458425" y="7895632"/>
          <a:chExt cx="2675850" cy="1122472"/>
        </a:xfrm>
      </xdr:grpSpPr>
      <xdr:sp macro="" textlink="">
        <xdr:nvSpPr>
          <xdr:cNvPr id="355" name="正方形/長方形 354">
            <a:extLst>
              <a:ext uri="{FF2B5EF4-FFF2-40B4-BE49-F238E27FC236}">
                <a16:creationId xmlns:a16="http://schemas.microsoft.com/office/drawing/2014/main" id="{AFFDEA0E-C41E-0179-6146-EAEF7E8AAF17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お知らせ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タイトル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メッセージ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開始日時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終了日時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56" name="直線コネクタ 355">
            <a:extLst>
              <a:ext uri="{FF2B5EF4-FFF2-40B4-BE49-F238E27FC236}">
                <a16:creationId xmlns:a16="http://schemas.microsoft.com/office/drawing/2014/main" id="{FFB6679F-F834-6EE0-C106-D7DDAD9ED733}"/>
              </a:ext>
            </a:extLst>
          </xdr:cNvPr>
          <xdr:cNvCxnSpPr/>
        </xdr:nvCxnSpPr>
        <xdr:spPr>
          <a:xfrm flipV="1">
            <a:off x="4600972" y="825311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7" name="正方形/長方形 356">
            <a:extLst>
              <a:ext uri="{FF2B5EF4-FFF2-40B4-BE49-F238E27FC236}">
                <a16:creationId xmlns:a16="http://schemas.microsoft.com/office/drawing/2014/main" id="{2EDCD4AC-787D-126E-FDC6-C4FC7627DF9B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お知らせ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11</xdr:col>
      <xdr:colOff>63500</xdr:colOff>
      <xdr:row>32</xdr:row>
      <xdr:rowOff>111125</xdr:rowOff>
    </xdr:from>
    <xdr:to>
      <xdr:col>12</xdr:col>
      <xdr:colOff>214829</xdr:colOff>
      <xdr:row>34</xdr:row>
      <xdr:rowOff>79375</xdr:rowOff>
    </xdr:to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05B866B6-CD37-4FC5-8DB4-1EB73DF252AE}"/>
            </a:ext>
          </a:extLst>
        </xdr:cNvPr>
        <xdr:cNvSpPr txBox="1"/>
      </xdr:nvSpPr>
      <xdr:spPr>
        <a:xfrm>
          <a:off x="2263775" y="5597525"/>
          <a:ext cx="332304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8452</xdr:colOff>
      <xdr:row>88</xdr:row>
      <xdr:rowOff>50804</xdr:rowOff>
    </xdr:from>
    <xdr:to>
      <xdr:col>37</xdr:col>
      <xdr:colOff>134850</xdr:colOff>
      <xdr:row>101</xdr:row>
      <xdr:rowOff>158753</xdr:rowOff>
    </xdr:to>
    <xdr:grpSp>
      <xdr:nvGrpSpPr>
        <xdr:cNvPr id="359" name="グループ化 358">
          <a:extLst>
            <a:ext uri="{FF2B5EF4-FFF2-40B4-BE49-F238E27FC236}">
              <a16:creationId xmlns:a16="http://schemas.microsoft.com/office/drawing/2014/main" id="{B74F3209-8712-4F75-920F-F26083882CAF}"/>
            </a:ext>
          </a:extLst>
        </xdr:cNvPr>
        <xdr:cNvGrpSpPr/>
      </xdr:nvGrpSpPr>
      <xdr:grpSpPr>
        <a:xfrm>
          <a:off x="5247202" y="15138404"/>
          <a:ext cx="2640998" cy="2336799"/>
          <a:chOff x="4458425" y="7922518"/>
          <a:chExt cx="2675850" cy="837000"/>
        </a:xfrm>
      </xdr:grpSpPr>
      <xdr:sp macro="" textlink="">
        <xdr:nvSpPr>
          <xdr:cNvPr id="360" name="正方形/長方形 359">
            <a:extLst>
              <a:ext uri="{FF2B5EF4-FFF2-40B4-BE49-F238E27FC236}">
                <a16:creationId xmlns:a16="http://schemas.microsoft.com/office/drawing/2014/main" id="{F8F6AF42-128A-D870-86E3-FC24778CD13A}"/>
              </a:ext>
            </a:extLst>
          </xdr:cNvPr>
          <xdr:cNvSpPr/>
        </xdr:nvSpPr>
        <xdr:spPr bwMode="auto">
          <a:xfrm>
            <a:off x="4600914" y="8062847"/>
            <a:ext cx="2533361" cy="69667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グループ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グループ名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選択肢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  </a:t>
            </a:r>
            <a:r>
              <a:rPr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 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61" name="直線コネクタ 360">
            <a:extLst>
              <a:ext uri="{FF2B5EF4-FFF2-40B4-BE49-F238E27FC236}">
                <a16:creationId xmlns:a16="http://schemas.microsoft.com/office/drawing/2014/main" id="{B035AE7C-3841-471A-5D86-D41FAA4F155B}"/>
              </a:ext>
            </a:extLst>
          </xdr:cNvPr>
          <xdr:cNvCxnSpPr/>
        </xdr:nvCxnSpPr>
        <xdr:spPr>
          <a:xfrm flipV="1">
            <a:off x="4600972" y="8479819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2" name="正方形/長方形 361">
            <a:extLst>
              <a:ext uri="{FF2B5EF4-FFF2-40B4-BE49-F238E27FC236}">
                <a16:creationId xmlns:a16="http://schemas.microsoft.com/office/drawing/2014/main" id="{9FFF9B60-FAA1-6BFC-E4DF-44FD5DAB242D}"/>
              </a:ext>
            </a:extLst>
          </xdr:cNvPr>
          <xdr:cNvSpPr/>
        </xdr:nvSpPr>
        <xdr:spPr bwMode="auto">
          <a:xfrm>
            <a:off x="4458425" y="7922518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建物グループマスタ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43</xdr:col>
      <xdr:colOff>198417</xdr:colOff>
      <xdr:row>99</xdr:row>
      <xdr:rowOff>67129</xdr:rowOff>
    </xdr:from>
    <xdr:to>
      <xdr:col>45</xdr:col>
      <xdr:colOff>150256</xdr:colOff>
      <xdr:row>101</xdr:row>
      <xdr:rowOff>16709</xdr:rowOff>
    </xdr:to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B0AC5FD2-3057-4687-9520-893AF63EED97}"/>
            </a:ext>
          </a:extLst>
        </xdr:cNvPr>
        <xdr:cNvSpPr txBox="1"/>
      </xdr:nvSpPr>
      <xdr:spPr>
        <a:xfrm>
          <a:off x="8799492" y="17040679"/>
          <a:ext cx="351889" cy="2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68</xdr:col>
      <xdr:colOff>86192</xdr:colOff>
      <xdr:row>140</xdr:row>
      <xdr:rowOff>103909</xdr:rowOff>
    </xdr:from>
    <xdr:to>
      <xdr:col>85</xdr:col>
      <xdr:colOff>121227</xdr:colOff>
      <xdr:row>156</xdr:row>
      <xdr:rowOff>129332</xdr:rowOff>
    </xdr:to>
    <xdr:cxnSp macro="">
      <xdr:nvCxnSpPr>
        <xdr:cNvPr id="364" name="カギ線コネクタ 212">
          <a:extLst>
            <a:ext uri="{FF2B5EF4-FFF2-40B4-BE49-F238E27FC236}">
              <a16:creationId xmlns:a16="http://schemas.microsoft.com/office/drawing/2014/main" id="{4CDED3DB-EDDC-4C32-890B-762052BF18E8}"/>
            </a:ext>
          </a:extLst>
        </xdr:cNvPr>
        <xdr:cNvCxnSpPr>
          <a:cxnSpLocks/>
          <a:stCxn id="290" idx="3"/>
        </xdr:cNvCxnSpPr>
      </xdr:nvCxnSpPr>
      <xdr:spPr>
        <a:xfrm flipV="1">
          <a:off x="13687892" y="24087859"/>
          <a:ext cx="3435460" cy="276862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40821</xdr:colOff>
      <xdr:row>108</xdr:row>
      <xdr:rowOff>142875</xdr:rowOff>
    </xdr:from>
    <xdr:to>
      <xdr:col>103</xdr:col>
      <xdr:colOff>47625</xdr:colOff>
      <xdr:row>140</xdr:row>
      <xdr:rowOff>120811</xdr:rowOff>
    </xdr:to>
    <xdr:cxnSp macro="">
      <xdr:nvCxnSpPr>
        <xdr:cNvPr id="365" name="カギ線コネクタ 212">
          <a:extLst>
            <a:ext uri="{FF2B5EF4-FFF2-40B4-BE49-F238E27FC236}">
              <a16:creationId xmlns:a16="http://schemas.microsoft.com/office/drawing/2014/main" id="{F7BA0279-4632-4017-95A6-71386FE13239}"/>
            </a:ext>
          </a:extLst>
        </xdr:cNvPr>
        <xdr:cNvCxnSpPr>
          <a:cxnSpLocks/>
          <a:stCxn id="282" idx="3"/>
        </xdr:cNvCxnSpPr>
      </xdr:nvCxnSpPr>
      <xdr:spPr>
        <a:xfrm flipV="1">
          <a:off x="13642521" y="18640425"/>
          <a:ext cx="7007679" cy="546433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134850</xdr:colOff>
      <xdr:row>93</xdr:row>
      <xdr:rowOff>24775</xdr:rowOff>
    </xdr:from>
    <xdr:to>
      <xdr:col>39</xdr:col>
      <xdr:colOff>16950</xdr:colOff>
      <xdr:row>96</xdr:row>
      <xdr:rowOff>46098</xdr:rowOff>
    </xdr:to>
    <xdr:cxnSp macro="">
      <xdr:nvCxnSpPr>
        <xdr:cNvPr id="366" name="カギ線コネクタ 179">
          <a:extLst>
            <a:ext uri="{FF2B5EF4-FFF2-40B4-BE49-F238E27FC236}">
              <a16:creationId xmlns:a16="http://schemas.microsoft.com/office/drawing/2014/main" id="{811BD80B-0152-41B8-A5FC-9C2CCE04AB78}"/>
            </a:ext>
          </a:extLst>
        </xdr:cNvPr>
        <xdr:cNvCxnSpPr>
          <a:stCxn id="336" idx="1"/>
          <a:endCxn id="360" idx="3"/>
        </xdr:cNvCxnSpPr>
      </xdr:nvCxnSpPr>
      <xdr:spPr>
        <a:xfrm rot="10800000" flipV="1">
          <a:off x="7535775" y="15969625"/>
          <a:ext cx="282150" cy="53567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75044</xdr:colOff>
      <xdr:row>96</xdr:row>
      <xdr:rowOff>153309</xdr:rowOff>
    </xdr:from>
    <xdr:to>
      <xdr:col>39</xdr:col>
      <xdr:colOff>25976</xdr:colOff>
      <xdr:row>98</xdr:row>
      <xdr:rowOff>104159</xdr:rowOff>
    </xdr:to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B6AF4DCE-39DA-430D-8359-036DC5353017}"/>
            </a:ext>
          </a:extLst>
        </xdr:cNvPr>
        <xdr:cNvSpPr txBox="1"/>
      </xdr:nvSpPr>
      <xdr:spPr>
        <a:xfrm>
          <a:off x="7475969" y="16612509"/>
          <a:ext cx="350982" cy="293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159284</xdr:colOff>
      <xdr:row>44</xdr:row>
      <xdr:rowOff>31363</xdr:rowOff>
    </xdr:from>
    <xdr:to>
      <xdr:col>103</xdr:col>
      <xdr:colOff>88899</xdr:colOff>
      <xdr:row>65</xdr:row>
      <xdr:rowOff>25983</xdr:rowOff>
    </xdr:to>
    <xdr:grpSp>
      <xdr:nvGrpSpPr>
        <xdr:cNvPr id="368" name="グループ化 367">
          <a:extLst>
            <a:ext uri="{FF2B5EF4-FFF2-40B4-BE49-F238E27FC236}">
              <a16:creationId xmlns:a16="http://schemas.microsoft.com/office/drawing/2014/main" id="{0217A586-5AFE-4408-821D-A9BC1F03F364}"/>
            </a:ext>
          </a:extLst>
        </xdr:cNvPr>
        <xdr:cNvGrpSpPr/>
      </xdr:nvGrpSpPr>
      <xdr:grpSpPr>
        <a:xfrm>
          <a:off x="19228334" y="7575163"/>
          <a:ext cx="2444215" cy="3595070"/>
          <a:chOff x="4792370" y="7959426"/>
          <a:chExt cx="2361316" cy="1082783"/>
        </a:xfrm>
      </xdr:grpSpPr>
      <xdr:sp macro="" textlink="">
        <xdr:nvSpPr>
          <xdr:cNvPr id="369" name="正方形/長方形 368">
            <a:extLst>
              <a:ext uri="{FF2B5EF4-FFF2-40B4-BE49-F238E27FC236}">
                <a16:creationId xmlns:a16="http://schemas.microsoft.com/office/drawing/2014/main" id="{9543C468-2152-328D-975B-A444F1F0A650}"/>
              </a:ext>
            </a:extLst>
          </xdr:cNvPr>
          <xdr:cNvSpPr/>
        </xdr:nvSpPr>
        <xdr:spPr bwMode="auto">
          <a:xfrm>
            <a:off x="5141214" y="8062846"/>
            <a:ext cx="2012472" cy="97936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拠点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取得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年月日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供給地点特定番号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V30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分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使用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電力量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ファイル更新日時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ARVE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連携お客さま名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ARVE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連携お客さま番号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ARVE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連携事業所コード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70" name="直線コネクタ 369">
            <a:extLst>
              <a:ext uri="{FF2B5EF4-FFF2-40B4-BE49-F238E27FC236}">
                <a16:creationId xmlns:a16="http://schemas.microsoft.com/office/drawing/2014/main" id="{59C00F71-4A2D-ACA4-C529-DB12903C9FA2}"/>
              </a:ext>
            </a:extLst>
          </xdr:cNvPr>
          <xdr:cNvCxnSpPr/>
        </xdr:nvCxnSpPr>
        <xdr:spPr>
          <a:xfrm>
            <a:off x="5141214" y="8509267"/>
            <a:ext cx="194313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正方形/長方形 370">
            <a:extLst>
              <a:ext uri="{FF2B5EF4-FFF2-40B4-BE49-F238E27FC236}">
                <a16:creationId xmlns:a16="http://schemas.microsoft.com/office/drawing/2014/main" id="{67E252F7-8A03-027D-226F-0B466B7D3BFD}"/>
              </a:ext>
            </a:extLst>
          </xdr:cNvPr>
          <xdr:cNvSpPr/>
        </xdr:nvSpPr>
        <xdr:spPr bwMode="auto">
          <a:xfrm>
            <a:off x="4792370" y="7959426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30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分値の生データ情報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45</xdr:col>
      <xdr:colOff>15846</xdr:colOff>
      <xdr:row>46</xdr:row>
      <xdr:rowOff>63514</xdr:rowOff>
    </xdr:from>
    <xdr:to>
      <xdr:col>45</xdr:col>
      <xdr:colOff>169157</xdr:colOff>
      <xdr:row>48</xdr:row>
      <xdr:rowOff>161195</xdr:rowOff>
    </xdr:to>
    <xdr:cxnSp macro="">
      <xdr:nvCxnSpPr>
        <xdr:cNvPr id="372" name="カギ線コネクタ 212">
          <a:extLst>
            <a:ext uri="{FF2B5EF4-FFF2-40B4-BE49-F238E27FC236}">
              <a16:creationId xmlns:a16="http://schemas.microsoft.com/office/drawing/2014/main" id="{16178A71-85B4-4C47-B945-91E5CBA890B2}"/>
            </a:ext>
          </a:extLst>
        </xdr:cNvPr>
        <xdr:cNvCxnSpPr>
          <a:stCxn id="53" idx="0"/>
          <a:endCxn id="271" idx="2"/>
        </xdr:cNvCxnSpPr>
      </xdr:nvCxnSpPr>
      <xdr:spPr>
        <a:xfrm rot="5400000" flipH="1" flipV="1">
          <a:off x="8873336" y="8093849"/>
          <a:ext cx="440581" cy="1533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9573</xdr:colOff>
      <xdr:row>31</xdr:row>
      <xdr:rowOff>99922</xdr:rowOff>
    </xdr:from>
    <xdr:to>
      <xdr:col>44</xdr:col>
      <xdr:colOff>134470</xdr:colOff>
      <xdr:row>33</xdr:row>
      <xdr:rowOff>33617</xdr:rowOff>
    </xdr:to>
    <xdr:cxnSp macro="">
      <xdr:nvCxnSpPr>
        <xdr:cNvPr id="373" name="カギ線コネクタ 168">
          <a:extLst>
            <a:ext uri="{FF2B5EF4-FFF2-40B4-BE49-F238E27FC236}">
              <a16:creationId xmlns:a16="http://schemas.microsoft.com/office/drawing/2014/main" id="{EC8F8DE4-38FB-49BB-B603-D575A7144091}"/>
            </a:ext>
          </a:extLst>
        </xdr:cNvPr>
        <xdr:cNvCxnSpPr>
          <a:endCxn id="123" idx="2"/>
        </xdr:cNvCxnSpPr>
      </xdr:nvCxnSpPr>
      <xdr:spPr>
        <a:xfrm rot="10800000">
          <a:off x="7810548" y="5414872"/>
          <a:ext cx="1125022" cy="276595"/>
        </a:xfrm>
        <a:prstGeom prst="bentConnector2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156882</xdr:colOff>
      <xdr:row>31</xdr:row>
      <xdr:rowOff>120731</xdr:rowOff>
    </xdr:from>
    <xdr:to>
      <xdr:col>50</xdr:col>
      <xdr:colOff>62302</xdr:colOff>
      <xdr:row>33</xdr:row>
      <xdr:rowOff>33617</xdr:rowOff>
    </xdr:to>
    <xdr:cxnSp macro="">
      <xdr:nvCxnSpPr>
        <xdr:cNvPr id="374" name="カギ線コネクタ 168">
          <a:extLst>
            <a:ext uri="{FF2B5EF4-FFF2-40B4-BE49-F238E27FC236}">
              <a16:creationId xmlns:a16="http://schemas.microsoft.com/office/drawing/2014/main" id="{9BDCC591-DE86-40DA-83D2-E2A8073F31C5}"/>
            </a:ext>
          </a:extLst>
        </xdr:cNvPr>
        <xdr:cNvCxnSpPr>
          <a:endCxn id="82" idx="2"/>
        </xdr:cNvCxnSpPr>
      </xdr:nvCxnSpPr>
      <xdr:spPr>
        <a:xfrm flipV="1">
          <a:off x="8957982" y="5435681"/>
          <a:ext cx="1105570" cy="255786"/>
        </a:xfrm>
        <a:prstGeom prst="bentConnector2">
          <a:avLst/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156882</xdr:colOff>
      <xdr:row>33</xdr:row>
      <xdr:rowOff>67235</xdr:rowOff>
    </xdr:from>
    <xdr:to>
      <xdr:col>44</xdr:col>
      <xdr:colOff>156882</xdr:colOff>
      <xdr:row>34</xdr:row>
      <xdr:rowOff>145677</xdr:rowOff>
    </xdr:to>
    <xdr:cxnSp macro="">
      <xdr:nvCxnSpPr>
        <xdr:cNvPr id="375" name="カギ線コネクタ 212">
          <a:extLst>
            <a:ext uri="{FF2B5EF4-FFF2-40B4-BE49-F238E27FC236}">
              <a16:creationId xmlns:a16="http://schemas.microsoft.com/office/drawing/2014/main" id="{33435DF4-909B-492B-A2C0-4C103C279CCF}"/>
            </a:ext>
          </a:extLst>
        </xdr:cNvPr>
        <xdr:cNvCxnSpPr/>
      </xdr:nvCxnSpPr>
      <xdr:spPr>
        <a:xfrm flipV="1">
          <a:off x="8957982" y="5725085"/>
          <a:ext cx="0" cy="249892"/>
        </a:xfrm>
        <a:prstGeom prst="straightConnector1">
          <a:avLst/>
        </a:prstGeom>
        <a:ln>
          <a:solidFill>
            <a:sysClr val="windowText" lastClr="000000"/>
          </a:solidFill>
          <a:prstDash val="soli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137948</xdr:colOff>
      <xdr:row>32</xdr:row>
      <xdr:rowOff>0</xdr:rowOff>
    </xdr:from>
    <xdr:to>
      <xdr:col>39</xdr:col>
      <xdr:colOff>49101</xdr:colOff>
      <xdr:row>33</xdr:row>
      <xdr:rowOff>157373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03C3F02D-0E4A-4F3F-8208-9AD8333CEC3B}"/>
            </a:ext>
          </a:extLst>
        </xdr:cNvPr>
        <xdr:cNvSpPr txBox="1"/>
      </xdr:nvSpPr>
      <xdr:spPr>
        <a:xfrm>
          <a:off x="7538873" y="5486400"/>
          <a:ext cx="311203" cy="328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26276</xdr:colOff>
      <xdr:row>31</xdr:row>
      <xdr:rowOff>157655</xdr:rowOff>
    </xdr:from>
    <xdr:to>
      <xdr:col>51</xdr:col>
      <xdr:colOff>147635</xdr:colOff>
      <xdr:row>33</xdr:row>
      <xdr:rowOff>144235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81F23349-1EED-4374-8CD0-0BC1F88FBC0B}"/>
            </a:ext>
          </a:extLst>
        </xdr:cNvPr>
        <xdr:cNvSpPr txBox="1"/>
      </xdr:nvSpPr>
      <xdr:spPr>
        <a:xfrm>
          <a:off x="10027526" y="5472605"/>
          <a:ext cx="321384" cy="329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N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138077</xdr:colOff>
      <xdr:row>38</xdr:row>
      <xdr:rowOff>39876</xdr:rowOff>
    </xdr:from>
    <xdr:to>
      <xdr:col>78</xdr:col>
      <xdr:colOff>56547</xdr:colOff>
      <xdr:row>93</xdr:row>
      <xdr:rowOff>24776</xdr:rowOff>
    </xdr:to>
    <xdr:cxnSp macro="">
      <xdr:nvCxnSpPr>
        <xdr:cNvPr id="378" name="カギ線コネクタ 168">
          <a:extLst>
            <a:ext uri="{FF2B5EF4-FFF2-40B4-BE49-F238E27FC236}">
              <a16:creationId xmlns:a16="http://schemas.microsoft.com/office/drawing/2014/main" id="{7C154500-297E-4E33-AB33-BA5F24A0CA3B}"/>
            </a:ext>
          </a:extLst>
        </xdr:cNvPr>
        <xdr:cNvCxnSpPr>
          <a:stCxn id="336" idx="3"/>
          <a:endCxn id="345" idx="1"/>
        </xdr:cNvCxnSpPr>
      </xdr:nvCxnSpPr>
      <xdr:spPr>
        <a:xfrm flipV="1">
          <a:off x="9739277" y="6554976"/>
          <a:ext cx="5919220" cy="9414650"/>
        </a:xfrm>
        <a:prstGeom prst="bentConnector3">
          <a:avLst>
            <a:gd name="adj1" fmla="val 11781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138077</xdr:colOff>
      <xdr:row>93</xdr:row>
      <xdr:rowOff>24776</xdr:rowOff>
    </xdr:from>
    <xdr:to>
      <xdr:col>58</xdr:col>
      <xdr:colOff>54428</xdr:colOff>
      <xdr:row>94</xdr:row>
      <xdr:rowOff>161990</xdr:rowOff>
    </xdr:to>
    <xdr:cxnSp macro="">
      <xdr:nvCxnSpPr>
        <xdr:cNvPr id="379" name="カギ線コネクタ 168">
          <a:extLst>
            <a:ext uri="{FF2B5EF4-FFF2-40B4-BE49-F238E27FC236}">
              <a16:creationId xmlns:a16="http://schemas.microsoft.com/office/drawing/2014/main" id="{29960B81-9901-44E0-AF2C-FD0E8146FFC1}"/>
            </a:ext>
          </a:extLst>
        </xdr:cNvPr>
        <xdr:cNvCxnSpPr>
          <a:stCxn id="336" idx="3"/>
          <a:endCxn id="197" idx="1"/>
        </xdr:cNvCxnSpPr>
      </xdr:nvCxnSpPr>
      <xdr:spPr>
        <a:xfrm>
          <a:off x="9739277" y="15969626"/>
          <a:ext cx="1916601" cy="30866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106371</xdr:colOff>
      <xdr:row>64</xdr:row>
      <xdr:rowOff>84115</xdr:rowOff>
    </xdr:from>
    <xdr:to>
      <xdr:col>63</xdr:col>
      <xdr:colOff>44350</xdr:colOff>
      <xdr:row>82</xdr:row>
      <xdr:rowOff>163288</xdr:rowOff>
    </xdr:to>
    <xdr:cxnSp macro="">
      <xdr:nvCxnSpPr>
        <xdr:cNvPr id="380" name="カギ線コネクタ 212">
          <a:extLst>
            <a:ext uri="{FF2B5EF4-FFF2-40B4-BE49-F238E27FC236}">
              <a16:creationId xmlns:a16="http://schemas.microsoft.com/office/drawing/2014/main" id="{0D7411CD-4A4F-4AA1-99BF-BF82CEFDDFEE}"/>
            </a:ext>
          </a:extLst>
        </xdr:cNvPr>
        <xdr:cNvCxnSpPr>
          <a:stCxn id="199" idx="0"/>
          <a:endCxn id="119" idx="2"/>
        </xdr:cNvCxnSpPr>
      </xdr:nvCxnSpPr>
      <xdr:spPr>
        <a:xfrm rot="16200000" flipV="1">
          <a:off x="10794261" y="12370525"/>
          <a:ext cx="3165273" cy="53805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157099</xdr:colOff>
      <xdr:row>64</xdr:row>
      <xdr:rowOff>157101</xdr:rowOff>
    </xdr:from>
    <xdr:to>
      <xdr:col>62</xdr:col>
      <xdr:colOff>89891</xdr:colOff>
      <xdr:row>66</xdr:row>
      <xdr:rowOff>125350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0A585677-9FD8-4676-BA79-41C6B846D8B1}"/>
            </a:ext>
          </a:extLst>
        </xdr:cNvPr>
        <xdr:cNvSpPr txBox="1"/>
      </xdr:nvSpPr>
      <xdr:spPr>
        <a:xfrm>
          <a:off x="12158599" y="11129901"/>
          <a:ext cx="332842" cy="31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138077</xdr:colOff>
      <xdr:row>52</xdr:row>
      <xdr:rowOff>149495</xdr:rowOff>
    </xdr:from>
    <xdr:to>
      <xdr:col>53</xdr:col>
      <xdr:colOff>121179</xdr:colOff>
      <xdr:row>93</xdr:row>
      <xdr:rowOff>24776</xdr:rowOff>
    </xdr:to>
    <xdr:cxnSp macro="">
      <xdr:nvCxnSpPr>
        <xdr:cNvPr id="382" name="カギ線コネクタ 168">
          <a:extLst>
            <a:ext uri="{FF2B5EF4-FFF2-40B4-BE49-F238E27FC236}">
              <a16:creationId xmlns:a16="http://schemas.microsoft.com/office/drawing/2014/main" id="{ADD52754-B6B3-4551-8B57-A971ED681B64}"/>
            </a:ext>
          </a:extLst>
        </xdr:cNvPr>
        <xdr:cNvCxnSpPr>
          <a:stCxn id="336" idx="3"/>
          <a:endCxn id="119" idx="1"/>
        </xdr:cNvCxnSpPr>
      </xdr:nvCxnSpPr>
      <xdr:spPr>
        <a:xfrm flipV="1">
          <a:off x="9739277" y="9064895"/>
          <a:ext cx="983227" cy="6904731"/>
        </a:xfrm>
        <a:prstGeom prst="bentConnector3">
          <a:avLst>
            <a:gd name="adj1" fmla="val 71609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13606</xdr:colOff>
      <xdr:row>25</xdr:row>
      <xdr:rowOff>101022</xdr:rowOff>
    </xdr:from>
    <xdr:to>
      <xdr:col>91</xdr:col>
      <xdr:colOff>174171</xdr:colOff>
      <xdr:row>38</xdr:row>
      <xdr:rowOff>38660</xdr:rowOff>
    </xdr:to>
    <xdr:cxnSp macro="">
      <xdr:nvCxnSpPr>
        <xdr:cNvPr id="383" name="カギ線コネクタ 168">
          <a:extLst>
            <a:ext uri="{FF2B5EF4-FFF2-40B4-BE49-F238E27FC236}">
              <a16:creationId xmlns:a16="http://schemas.microsoft.com/office/drawing/2014/main" id="{60F5F39B-F39A-43DC-A166-1E474AB020D1}"/>
            </a:ext>
          </a:extLst>
        </xdr:cNvPr>
        <xdr:cNvCxnSpPr>
          <a:stCxn id="345" idx="3"/>
          <a:endCxn id="193" idx="1"/>
        </xdr:cNvCxnSpPr>
      </xdr:nvCxnSpPr>
      <xdr:spPr>
        <a:xfrm flipV="1">
          <a:off x="17615806" y="4387272"/>
          <a:ext cx="760640" cy="216648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13606</xdr:colOff>
      <xdr:row>38</xdr:row>
      <xdr:rowOff>38052</xdr:rowOff>
    </xdr:from>
    <xdr:to>
      <xdr:col>93</xdr:col>
      <xdr:colOff>101996</xdr:colOff>
      <xdr:row>55</xdr:row>
      <xdr:rowOff>116233</xdr:rowOff>
    </xdr:to>
    <xdr:cxnSp macro="">
      <xdr:nvCxnSpPr>
        <xdr:cNvPr id="384" name="カギ線コネクタ 168">
          <a:extLst>
            <a:ext uri="{FF2B5EF4-FFF2-40B4-BE49-F238E27FC236}">
              <a16:creationId xmlns:a16="http://schemas.microsoft.com/office/drawing/2014/main" id="{8309F789-1FEE-428D-9245-B0B0C5205ED3}"/>
            </a:ext>
          </a:extLst>
        </xdr:cNvPr>
        <xdr:cNvCxnSpPr>
          <a:stCxn id="345" idx="3"/>
          <a:endCxn id="369" idx="1"/>
        </xdr:cNvCxnSpPr>
      </xdr:nvCxnSpPr>
      <xdr:spPr>
        <a:xfrm>
          <a:off x="17615806" y="6553152"/>
          <a:ext cx="1088515" cy="299283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40742</xdr:colOff>
      <xdr:row>70</xdr:row>
      <xdr:rowOff>122464</xdr:rowOff>
    </xdr:from>
    <xdr:to>
      <xdr:col>134</xdr:col>
      <xdr:colOff>81646</xdr:colOff>
      <xdr:row>70</xdr:row>
      <xdr:rowOff>163451</xdr:rowOff>
    </xdr:to>
    <xdr:cxnSp macro="">
      <xdr:nvCxnSpPr>
        <xdr:cNvPr id="385" name="カギ線コネクタ 168">
          <a:extLst>
            <a:ext uri="{FF2B5EF4-FFF2-40B4-BE49-F238E27FC236}">
              <a16:creationId xmlns:a16="http://schemas.microsoft.com/office/drawing/2014/main" id="{23904EA4-13AB-4DCE-B884-C41E832F666B}"/>
            </a:ext>
          </a:extLst>
        </xdr:cNvPr>
        <xdr:cNvCxnSpPr>
          <a:stCxn id="400" idx="2"/>
        </xdr:cNvCxnSpPr>
      </xdr:nvCxnSpPr>
      <xdr:spPr>
        <a:xfrm rot="5400000" flipH="1" flipV="1">
          <a:off x="25015250" y="9342706"/>
          <a:ext cx="40987" cy="5603504"/>
        </a:xfrm>
        <a:prstGeom prst="bentConnector4">
          <a:avLst>
            <a:gd name="adj1" fmla="val 73038"/>
            <a:gd name="adj2" fmla="val 50430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2919</xdr:colOff>
      <xdr:row>9</xdr:row>
      <xdr:rowOff>155860</xdr:rowOff>
    </xdr:from>
    <xdr:to>
      <xdr:col>29</xdr:col>
      <xdr:colOff>121229</xdr:colOff>
      <xdr:row>18</xdr:row>
      <xdr:rowOff>155861</xdr:rowOff>
    </xdr:to>
    <xdr:grpSp>
      <xdr:nvGrpSpPr>
        <xdr:cNvPr id="386" name="グループ化 385">
          <a:extLst>
            <a:ext uri="{FF2B5EF4-FFF2-40B4-BE49-F238E27FC236}">
              <a16:creationId xmlns:a16="http://schemas.microsoft.com/office/drawing/2014/main" id="{570FE2F6-6F80-4EEF-A373-2B7BB4F01004}"/>
            </a:ext>
          </a:extLst>
        </xdr:cNvPr>
        <xdr:cNvGrpSpPr/>
      </xdr:nvGrpSpPr>
      <xdr:grpSpPr>
        <a:xfrm>
          <a:off x="4193919" y="1698910"/>
          <a:ext cx="2004260" cy="1543051"/>
          <a:chOff x="4132380" y="7895632"/>
          <a:chExt cx="2750098" cy="671906"/>
        </a:xfrm>
      </xdr:grpSpPr>
      <xdr:sp macro="" textlink="">
        <xdr:nvSpPr>
          <xdr:cNvPr id="387" name="正方形/長方形 386">
            <a:extLst>
              <a:ext uri="{FF2B5EF4-FFF2-40B4-BE49-F238E27FC236}">
                <a16:creationId xmlns:a16="http://schemas.microsoft.com/office/drawing/2014/main" id="{48364A90-A296-4E39-7F2A-4B3EC0B92D23}"/>
              </a:ext>
            </a:extLst>
          </xdr:cNvPr>
          <xdr:cNvSpPr/>
        </xdr:nvSpPr>
        <xdr:spPr bwMode="auto">
          <a:xfrm>
            <a:off x="4319935" y="8062847"/>
            <a:ext cx="2562543" cy="50469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最終ログイン日時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セッション</a:t>
            </a:r>
            <a:r>
              <a:rPr kumimoji="1" lang="en-US" altLang="ja-JP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88" name="直線コネクタ 387">
            <a:extLst>
              <a:ext uri="{FF2B5EF4-FFF2-40B4-BE49-F238E27FC236}">
                <a16:creationId xmlns:a16="http://schemas.microsoft.com/office/drawing/2014/main" id="{E34582AA-EA27-B642-840B-5DB0FB67A06A}"/>
              </a:ext>
            </a:extLst>
          </xdr:cNvPr>
          <xdr:cNvCxnSpPr/>
        </xdr:nvCxnSpPr>
        <xdr:spPr>
          <a:xfrm flipV="1">
            <a:off x="4320002" y="8200143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9" name="正方形/長方形 388">
            <a:extLst>
              <a:ext uri="{FF2B5EF4-FFF2-40B4-BE49-F238E27FC236}">
                <a16:creationId xmlns:a16="http://schemas.microsoft.com/office/drawing/2014/main" id="{EFB2D0AF-3B1E-C49E-F190-35ADD3E620A8}"/>
              </a:ext>
            </a:extLst>
          </xdr:cNvPr>
          <xdr:cNvSpPr/>
        </xdr:nvSpPr>
        <xdr:spPr bwMode="auto">
          <a:xfrm>
            <a:off x="4132380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最終ログイン情報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20</xdr:col>
      <xdr:colOff>6587</xdr:colOff>
      <xdr:row>22</xdr:row>
      <xdr:rowOff>1627</xdr:rowOff>
    </xdr:from>
    <xdr:to>
      <xdr:col>29</xdr:col>
      <xdr:colOff>124897</xdr:colOff>
      <xdr:row>31</xdr:row>
      <xdr:rowOff>1628</xdr:rowOff>
    </xdr:to>
    <xdr:grpSp>
      <xdr:nvGrpSpPr>
        <xdr:cNvPr id="390" name="グループ化 389">
          <a:extLst>
            <a:ext uri="{FF2B5EF4-FFF2-40B4-BE49-F238E27FC236}">
              <a16:creationId xmlns:a16="http://schemas.microsoft.com/office/drawing/2014/main" id="{68092E3B-EAA0-429C-AA70-A3FF20B9A01C}"/>
            </a:ext>
          </a:extLst>
        </xdr:cNvPr>
        <xdr:cNvGrpSpPr/>
      </xdr:nvGrpSpPr>
      <xdr:grpSpPr>
        <a:xfrm>
          <a:off x="4197587" y="3773527"/>
          <a:ext cx="2004260" cy="1543051"/>
          <a:chOff x="4132380" y="7895632"/>
          <a:chExt cx="2750098" cy="671906"/>
        </a:xfrm>
      </xdr:grpSpPr>
      <xdr:sp macro="" textlink="">
        <xdr:nvSpPr>
          <xdr:cNvPr id="391" name="正方形/長方形 390">
            <a:extLst>
              <a:ext uri="{FF2B5EF4-FFF2-40B4-BE49-F238E27FC236}">
                <a16:creationId xmlns:a16="http://schemas.microsoft.com/office/drawing/2014/main" id="{5FFD0174-00E8-D10B-D4FB-5189517D1C59}"/>
              </a:ext>
            </a:extLst>
          </xdr:cNvPr>
          <xdr:cNvSpPr/>
        </xdr:nvSpPr>
        <xdr:spPr bwMode="auto">
          <a:xfrm>
            <a:off x="4319935" y="8062847"/>
            <a:ext cx="2562543" cy="504691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セッション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アクティブフラグ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392" name="直線コネクタ 391">
            <a:extLst>
              <a:ext uri="{FF2B5EF4-FFF2-40B4-BE49-F238E27FC236}">
                <a16:creationId xmlns:a16="http://schemas.microsoft.com/office/drawing/2014/main" id="{8C81B592-E8A3-61FE-1F04-8274F9CF9194}"/>
              </a:ext>
            </a:extLst>
          </xdr:cNvPr>
          <xdr:cNvCxnSpPr/>
        </xdr:nvCxnSpPr>
        <xdr:spPr>
          <a:xfrm flipV="1">
            <a:off x="4320002" y="8200143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3" name="正方形/長方形 392">
            <a:extLst>
              <a:ext uri="{FF2B5EF4-FFF2-40B4-BE49-F238E27FC236}">
                <a16:creationId xmlns:a16="http://schemas.microsoft.com/office/drawing/2014/main" id="{8E23B969-6C3C-1129-B536-F0CEDD91E342}"/>
              </a:ext>
            </a:extLst>
          </xdr:cNvPr>
          <xdr:cNvSpPr/>
        </xdr:nvSpPr>
        <xdr:spPr bwMode="auto">
          <a:xfrm>
            <a:off x="4132380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セッション情報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8</xdr:col>
      <xdr:colOff>100854</xdr:colOff>
      <xdr:row>15</xdr:row>
      <xdr:rowOff>91970</xdr:rowOff>
    </xdr:from>
    <xdr:to>
      <xdr:col>20</xdr:col>
      <xdr:colOff>141672</xdr:colOff>
      <xdr:row>25</xdr:row>
      <xdr:rowOff>110810</xdr:rowOff>
    </xdr:to>
    <xdr:cxnSp macro="">
      <xdr:nvCxnSpPr>
        <xdr:cNvPr id="394" name="カギ線コネクタ 168">
          <a:extLst>
            <a:ext uri="{FF2B5EF4-FFF2-40B4-BE49-F238E27FC236}">
              <a16:creationId xmlns:a16="http://schemas.microsoft.com/office/drawing/2014/main" id="{F98A16AD-942D-449F-AE80-65AF0AE31C81}"/>
            </a:ext>
          </a:extLst>
        </xdr:cNvPr>
        <xdr:cNvCxnSpPr>
          <a:stCxn id="278" idx="3"/>
          <a:endCxn id="387" idx="1"/>
        </xdr:cNvCxnSpPr>
      </xdr:nvCxnSpPr>
      <xdr:spPr>
        <a:xfrm flipV="1">
          <a:off x="1701054" y="2663720"/>
          <a:ext cx="2441118" cy="17333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100854</xdr:colOff>
      <xdr:row>25</xdr:row>
      <xdr:rowOff>110810</xdr:rowOff>
    </xdr:from>
    <xdr:to>
      <xdr:col>20</xdr:col>
      <xdr:colOff>145340</xdr:colOff>
      <xdr:row>27</xdr:row>
      <xdr:rowOff>105826</xdr:rowOff>
    </xdr:to>
    <xdr:cxnSp macro="">
      <xdr:nvCxnSpPr>
        <xdr:cNvPr id="395" name="カギ線コネクタ 168">
          <a:extLst>
            <a:ext uri="{FF2B5EF4-FFF2-40B4-BE49-F238E27FC236}">
              <a16:creationId xmlns:a16="http://schemas.microsoft.com/office/drawing/2014/main" id="{325446D0-59B3-416A-9854-BC1387BAD140}"/>
            </a:ext>
          </a:extLst>
        </xdr:cNvPr>
        <xdr:cNvCxnSpPr>
          <a:stCxn id="278" idx="3"/>
          <a:endCxn id="391" idx="1"/>
        </xdr:cNvCxnSpPr>
      </xdr:nvCxnSpPr>
      <xdr:spPr>
        <a:xfrm>
          <a:off x="1701054" y="4397060"/>
          <a:ext cx="2444786" cy="33791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121229</xdr:colOff>
      <xdr:row>15</xdr:row>
      <xdr:rowOff>91970</xdr:rowOff>
    </xdr:from>
    <xdr:to>
      <xdr:col>29</xdr:col>
      <xdr:colOff>124897</xdr:colOff>
      <xdr:row>27</xdr:row>
      <xdr:rowOff>105826</xdr:rowOff>
    </xdr:to>
    <xdr:cxnSp macro="">
      <xdr:nvCxnSpPr>
        <xdr:cNvPr id="396" name="カギ線コネクタ 168">
          <a:extLst>
            <a:ext uri="{FF2B5EF4-FFF2-40B4-BE49-F238E27FC236}">
              <a16:creationId xmlns:a16="http://schemas.microsoft.com/office/drawing/2014/main" id="{FB7F3AED-44F3-42A4-99CD-8CEFD674D599}"/>
            </a:ext>
          </a:extLst>
        </xdr:cNvPr>
        <xdr:cNvCxnSpPr>
          <a:stCxn id="387" idx="3"/>
          <a:endCxn id="391" idx="3"/>
        </xdr:cNvCxnSpPr>
      </xdr:nvCxnSpPr>
      <xdr:spPr>
        <a:xfrm>
          <a:off x="5921954" y="2663720"/>
          <a:ext cx="3668" cy="2071256"/>
        </a:xfrm>
        <a:prstGeom prst="bentConnector3">
          <a:avLst>
            <a:gd name="adj1" fmla="val 6332279"/>
          </a:avLst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28</xdr:row>
      <xdr:rowOff>0</xdr:rowOff>
    </xdr:from>
    <xdr:to>
      <xdr:col>31</xdr:col>
      <xdr:colOff>149412</xdr:colOff>
      <xdr:row>29</xdr:row>
      <xdr:rowOff>145863</xdr:rowOff>
    </xdr:to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E8759264-8608-42B5-B619-87EB2B45918D}"/>
            </a:ext>
          </a:extLst>
        </xdr:cNvPr>
        <xdr:cNvSpPr txBox="1"/>
      </xdr:nvSpPr>
      <xdr:spPr>
        <a:xfrm>
          <a:off x="6000750" y="4800600"/>
          <a:ext cx="349437" cy="317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149413</xdr:colOff>
      <xdr:row>27</xdr:row>
      <xdr:rowOff>145863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75C0F8C1-B886-4C9F-B44A-F2275BA6E228}"/>
            </a:ext>
          </a:extLst>
        </xdr:cNvPr>
        <xdr:cNvSpPr txBox="1"/>
      </xdr:nvSpPr>
      <xdr:spPr>
        <a:xfrm>
          <a:off x="3800475" y="4457700"/>
          <a:ext cx="349438" cy="317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0</xdr:colOff>
      <xdr:row>16</xdr:row>
      <xdr:rowOff>0</xdr:rowOff>
    </xdr:from>
    <xdr:to>
      <xdr:col>20</xdr:col>
      <xdr:colOff>149413</xdr:colOff>
      <xdr:row>17</xdr:row>
      <xdr:rowOff>145863</xdr:rowOff>
    </xdr:to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F098B2C1-9AFD-4DB6-A757-9E55073AA440}"/>
            </a:ext>
          </a:extLst>
        </xdr:cNvPr>
        <xdr:cNvSpPr txBox="1"/>
      </xdr:nvSpPr>
      <xdr:spPr>
        <a:xfrm>
          <a:off x="3800475" y="2743200"/>
          <a:ext cx="349438" cy="317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107</xdr:col>
      <xdr:colOff>188026</xdr:colOff>
      <xdr:row>69</xdr:row>
      <xdr:rowOff>85726</xdr:rowOff>
    </xdr:from>
    <xdr:to>
      <xdr:col>110</xdr:col>
      <xdr:colOff>40821</xdr:colOff>
      <xdr:row>72</xdr:row>
      <xdr:rowOff>51366</xdr:rowOff>
    </xdr:to>
    <xdr:sp macro="" textlink="">
      <xdr:nvSpPr>
        <xdr:cNvPr id="400" name="円弧 399">
          <a:extLst>
            <a:ext uri="{FF2B5EF4-FFF2-40B4-BE49-F238E27FC236}">
              <a16:creationId xmlns:a16="http://schemas.microsoft.com/office/drawing/2014/main" id="{31109935-F04D-4AAB-8353-5C47049E10BA}"/>
            </a:ext>
          </a:extLst>
        </xdr:cNvPr>
        <xdr:cNvSpPr/>
      </xdr:nvSpPr>
      <xdr:spPr>
        <a:xfrm rot="16200000">
          <a:off x="21767641" y="11929336"/>
          <a:ext cx="479990" cy="452870"/>
        </a:xfrm>
        <a:prstGeom prst="arc">
          <a:avLst>
            <a:gd name="adj1" fmla="val 16200000"/>
            <a:gd name="adj2" fmla="val 5495467"/>
          </a:avLst>
        </a:prstGeom>
        <a:ln w="63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63</xdr:col>
      <xdr:colOff>68036</xdr:colOff>
      <xdr:row>64</xdr:row>
      <xdr:rowOff>108857</xdr:rowOff>
    </xdr:from>
    <xdr:to>
      <xdr:col>107</xdr:col>
      <xdr:colOff>188026</xdr:colOff>
      <xdr:row>70</xdr:row>
      <xdr:rowOff>156994</xdr:rowOff>
    </xdr:to>
    <xdr:cxnSp macro="">
      <xdr:nvCxnSpPr>
        <xdr:cNvPr id="401" name="コネクタ: カギ線 400">
          <a:extLst>
            <a:ext uri="{FF2B5EF4-FFF2-40B4-BE49-F238E27FC236}">
              <a16:creationId xmlns:a16="http://schemas.microsoft.com/office/drawing/2014/main" id="{658A195A-0D56-4E58-8092-3736BCD5BBB5}"/>
            </a:ext>
          </a:extLst>
        </xdr:cNvPr>
        <xdr:cNvCxnSpPr>
          <a:endCxn id="400" idx="0"/>
        </xdr:cNvCxnSpPr>
      </xdr:nvCxnSpPr>
      <xdr:spPr>
        <a:xfrm>
          <a:off x="12669611" y="11081657"/>
          <a:ext cx="9111590" cy="1076837"/>
        </a:xfrm>
        <a:prstGeom prst="bentConnector4">
          <a:avLst>
            <a:gd name="adj1" fmla="val -24"/>
            <a:gd name="adj2" fmla="val 102208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145676</xdr:colOff>
      <xdr:row>185</xdr:row>
      <xdr:rowOff>144954</xdr:rowOff>
    </xdr:from>
    <xdr:to>
      <xdr:col>35</xdr:col>
      <xdr:colOff>111916</xdr:colOff>
      <xdr:row>196</xdr:row>
      <xdr:rowOff>18409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BF8ADB73-88DA-4C69-94BA-69C608F90E72}"/>
            </a:ext>
          </a:extLst>
        </xdr:cNvPr>
        <xdr:cNvGrpSpPr/>
      </xdr:nvGrpSpPr>
      <xdr:grpSpPr>
        <a:xfrm>
          <a:off x="5593976" y="31844154"/>
          <a:ext cx="1852190" cy="1759405"/>
          <a:chOff x="4458425" y="7895632"/>
          <a:chExt cx="2662505" cy="824110"/>
        </a:xfrm>
      </xdr:grpSpPr>
      <xdr:sp macro="" textlink="">
        <xdr:nvSpPr>
          <xdr:cNvPr id="403" name="正方形/長方形 402">
            <a:extLst>
              <a:ext uri="{FF2B5EF4-FFF2-40B4-BE49-F238E27FC236}">
                <a16:creationId xmlns:a16="http://schemas.microsoft.com/office/drawing/2014/main" id="{9262546C-1A9D-E69E-767A-EBA90205FA19}"/>
              </a:ext>
            </a:extLst>
          </xdr:cNvPr>
          <xdr:cNvSpPr/>
        </xdr:nvSpPr>
        <xdr:spPr bwMode="auto">
          <a:xfrm>
            <a:off x="4600914" y="8062847"/>
            <a:ext cx="2516697" cy="656895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ファイル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ファイル名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ファイルパス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i="0" u="none" strike="noStrike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ファイル種類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404" name="直線コネクタ 403">
            <a:extLst>
              <a:ext uri="{FF2B5EF4-FFF2-40B4-BE49-F238E27FC236}">
                <a16:creationId xmlns:a16="http://schemas.microsoft.com/office/drawing/2014/main" id="{32CC10B8-9274-F19C-397D-87A565CBDF10}"/>
              </a:ext>
            </a:extLst>
          </xdr:cNvPr>
          <xdr:cNvCxnSpPr/>
        </xdr:nvCxnSpPr>
        <xdr:spPr>
          <a:xfrm flipV="1">
            <a:off x="4600972" y="820767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52BA6CD1-C391-78AF-4B68-AEFD0B883E7C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ファイル管理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132</xdr:col>
      <xdr:colOff>122464</xdr:colOff>
      <xdr:row>170</xdr:row>
      <xdr:rowOff>149679</xdr:rowOff>
    </xdr:from>
    <xdr:to>
      <xdr:col>134</xdr:col>
      <xdr:colOff>775607</xdr:colOff>
      <xdr:row>185</xdr:row>
      <xdr:rowOff>68037</xdr:rowOff>
    </xdr:to>
    <xdr:grpSp>
      <xdr:nvGrpSpPr>
        <xdr:cNvPr id="406" name="グループ化 405">
          <a:extLst>
            <a:ext uri="{FF2B5EF4-FFF2-40B4-BE49-F238E27FC236}">
              <a16:creationId xmlns:a16="http://schemas.microsoft.com/office/drawing/2014/main" id="{377E80B5-CA9C-4A61-B45E-02B95E57A51C}"/>
            </a:ext>
          </a:extLst>
        </xdr:cNvPr>
        <xdr:cNvGrpSpPr/>
      </xdr:nvGrpSpPr>
      <xdr:grpSpPr>
        <a:xfrm>
          <a:off x="27973564" y="29277129"/>
          <a:ext cx="1834243" cy="2490108"/>
          <a:chOff x="4458425" y="7895632"/>
          <a:chExt cx="2679181" cy="1164972"/>
        </a:xfrm>
      </xdr:grpSpPr>
      <xdr:sp macro="" textlink="">
        <xdr:nvSpPr>
          <xdr:cNvPr id="407" name="正方形/長方形 406">
            <a:extLst>
              <a:ext uri="{FF2B5EF4-FFF2-40B4-BE49-F238E27FC236}">
                <a16:creationId xmlns:a16="http://schemas.microsoft.com/office/drawing/2014/main" id="{021549C6-6DDB-79A1-65E9-5349F0625D03}"/>
              </a:ext>
            </a:extLst>
          </xdr:cNvPr>
          <xdr:cNvSpPr/>
        </xdr:nvSpPr>
        <xdr:spPr bwMode="auto">
          <a:xfrm>
            <a:off x="4600914" y="8062847"/>
            <a:ext cx="2536692" cy="9977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ロジック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適用開始日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ロジック名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計算式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変数名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適用終了日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対象年度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408" name="直線コネクタ 407">
            <a:extLst>
              <a:ext uri="{FF2B5EF4-FFF2-40B4-BE49-F238E27FC236}">
                <a16:creationId xmlns:a16="http://schemas.microsoft.com/office/drawing/2014/main" id="{0BAF1FEA-7F63-0198-CF71-6887763486A4}"/>
              </a:ext>
            </a:extLst>
          </xdr:cNvPr>
          <xdr:cNvCxnSpPr/>
        </xdr:nvCxnSpPr>
        <xdr:spPr>
          <a:xfrm flipV="1">
            <a:off x="4600973" y="8343274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9" name="正方形/長方形 408">
            <a:extLst>
              <a:ext uri="{FF2B5EF4-FFF2-40B4-BE49-F238E27FC236}">
                <a16:creationId xmlns:a16="http://schemas.microsoft.com/office/drawing/2014/main" id="{E66322C7-369B-86FB-0997-56A476B8CE85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算定ロジックマスタ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109</xdr:col>
      <xdr:colOff>27215</xdr:colOff>
      <xdr:row>110</xdr:row>
      <xdr:rowOff>136072</xdr:rowOff>
    </xdr:from>
    <xdr:to>
      <xdr:col>132</xdr:col>
      <xdr:colOff>219438</xdr:colOff>
      <xdr:row>179</xdr:row>
      <xdr:rowOff>28089</xdr:rowOff>
    </xdr:to>
    <xdr:cxnSp macro="">
      <xdr:nvCxnSpPr>
        <xdr:cNvPr id="410" name="カギ線コネクタ 212">
          <a:extLst>
            <a:ext uri="{FF2B5EF4-FFF2-40B4-BE49-F238E27FC236}">
              <a16:creationId xmlns:a16="http://schemas.microsoft.com/office/drawing/2014/main" id="{62CE4643-67B0-4787-8F31-3AF98792F9A8}"/>
            </a:ext>
          </a:extLst>
        </xdr:cNvPr>
        <xdr:cNvCxnSpPr>
          <a:stCxn id="407" idx="1"/>
        </xdr:cNvCxnSpPr>
      </xdr:nvCxnSpPr>
      <xdr:spPr>
        <a:xfrm rot="10800000">
          <a:off x="22020440" y="18976522"/>
          <a:ext cx="4792798" cy="11722067"/>
        </a:xfrm>
        <a:prstGeom prst="bentConnector2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125186</xdr:colOff>
      <xdr:row>186</xdr:row>
      <xdr:rowOff>16330</xdr:rowOff>
    </xdr:from>
    <xdr:to>
      <xdr:col>135</xdr:col>
      <xdr:colOff>13607</xdr:colOff>
      <xdr:row>200</xdr:row>
      <xdr:rowOff>111581</xdr:rowOff>
    </xdr:to>
    <xdr:grpSp>
      <xdr:nvGrpSpPr>
        <xdr:cNvPr id="411" name="グループ化 410">
          <a:extLst>
            <a:ext uri="{FF2B5EF4-FFF2-40B4-BE49-F238E27FC236}">
              <a16:creationId xmlns:a16="http://schemas.microsoft.com/office/drawing/2014/main" id="{742F2033-19A2-47D7-89ED-24EDAE36D44E}"/>
            </a:ext>
          </a:extLst>
        </xdr:cNvPr>
        <xdr:cNvGrpSpPr/>
      </xdr:nvGrpSpPr>
      <xdr:grpSpPr>
        <a:xfrm>
          <a:off x="27976286" y="31886980"/>
          <a:ext cx="2041071" cy="2495551"/>
          <a:chOff x="4458424" y="7895632"/>
          <a:chExt cx="2975089" cy="1164972"/>
        </a:xfrm>
      </xdr:grpSpPr>
      <xdr:sp macro="" textlink="">
        <xdr:nvSpPr>
          <xdr:cNvPr id="412" name="正方形/長方形 411">
            <a:extLst>
              <a:ext uri="{FF2B5EF4-FFF2-40B4-BE49-F238E27FC236}">
                <a16:creationId xmlns:a16="http://schemas.microsoft.com/office/drawing/2014/main" id="{87A67223-14F3-D93D-37FB-8F529A7386B2}"/>
              </a:ext>
            </a:extLst>
          </xdr:cNvPr>
          <xdr:cNvSpPr/>
        </xdr:nvSpPr>
        <xdr:spPr bwMode="auto">
          <a:xfrm>
            <a:off x="4600914" y="8062847"/>
            <a:ext cx="2536692" cy="9977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コードタイプ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コード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コード和名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コード英名</a:t>
            </a:r>
            <a:endParaRPr kumimoji="1" lang="en-US" altLang="ja-JP" sz="1400" b="0" i="0" u="none" strike="noStrike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413" name="直線コネクタ 412">
            <a:extLst>
              <a:ext uri="{FF2B5EF4-FFF2-40B4-BE49-F238E27FC236}">
                <a16:creationId xmlns:a16="http://schemas.microsoft.com/office/drawing/2014/main" id="{EE3F61CA-666A-C290-15E5-3D4CF2B2475E}"/>
              </a:ext>
            </a:extLst>
          </xdr:cNvPr>
          <xdr:cNvCxnSpPr/>
        </xdr:nvCxnSpPr>
        <xdr:spPr>
          <a:xfrm flipV="1">
            <a:off x="4600973" y="8343274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4" name="正方形/長方形 413">
            <a:extLst>
              <a:ext uri="{FF2B5EF4-FFF2-40B4-BE49-F238E27FC236}">
                <a16:creationId xmlns:a16="http://schemas.microsoft.com/office/drawing/2014/main" id="{D106986B-4C25-4D31-A002-673A678CC927}"/>
              </a:ext>
            </a:extLst>
          </xdr:cNvPr>
          <xdr:cNvSpPr/>
        </xdr:nvSpPr>
        <xdr:spPr bwMode="auto">
          <a:xfrm>
            <a:off x="4458424" y="7895632"/>
            <a:ext cx="2975089" cy="14053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法人コード情報マスタ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109</xdr:col>
      <xdr:colOff>0</xdr:colOff>
      <xdr:row>110</xdr:row>
      <xdr:rowOff>136072</xdr:rowOff>
    </xdr:from>
    <xdr:to>
      <xdr:col>132</xdr:col>
      <xdr:colOff>222160</xdr:colOff>
      <xdr:row>194</xdr:row>
      <xdr:rowOff>71632</xdr:rowOff>
    </xdr:to>
    <xdr:cxnSp macro="">
      <xdr:nvCxnSpPr>
        <xdr:cNvPr id="415" name="カギ線コネクタ 212">
          <a:extLst>
            <a:ext uri="{FF2B5EF4-FFF2-40B4-BE49-F238E27FC236}">
              <a16:creationId xmlns:a16="http://schemas.microsoft.com/office/drawing/2014/main" id="{5875D5C5-15D6-486A-8FFE-7499976DD2A4}"/>
            </a:ext>
          </a:extLst>
        </xdr:cNvPr>
        <xdr:cNvCxnSpPr>
          <a:stCxn id="412" idx="1"/>
        </xdr:cNvCxnSpPr>
      </xdr:nvCxnSpPr>
      <xdr:spPr>
        <a:xfrm rot="10800000">
          <a:off x="21993225" y="18976522"/>
          <a:ext cx="4822735" cy="14337360"/>
        </a:xfrm>
        <a:prstGeom prst="bentConnector2">
          <a:avLst/>
        </a:prstGeom>
        <a:ln>
          <a:solidFill>
            <a:schemeClr val="tx1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13609</xdr:colOff>
      <xdr:row>38</xdr:row>
      <xdr:rowOff>163290</xdr:rowOff>
    </xdr:from>
    <xdr:to>
      <xdr:col>76</xdr:col>
      <xdr:colOff>192761</xdr:colOff>
      <xdr:row>55</xdr:row>
      <xdr:rowOff>1</xdr:rowOff>
    </xdr:to>
    <xdr:grpSp>
      <xdr:nvGrpSpPr>
        <xdr:cNvPr id="416" name="グループ化 415">
          <a:extLst>
            <a:ext uri="{FF2B5EF4-FFF2-40B4-BE49-F238E27FC236}">
              <a16:creationId xmlns:a16="http://schemas.microsoft.com/office/drawing/2014/main" id="{94C8AFFE-B16E-404A-87ED-17A5E7471F46}"/>
            </a:ext>
          </a:extLst>
        </xdr:cNvPr>
        <xdr:cNvGrpSpPr/>
      </xdr:nvGrpSpPr>
      <xdr:grpSpPr>
        <a:xfrm>
          <a:off x="14263009" y="6678390"/>
          <a:ext cx="1855552" cy="2751361"/>
          <a:chOff x="4458425" y="7895632"/>
          <a:chExt cx="2662505" cy="1288247"/>
        </a:xfrm>
      </xdr:grpSpPr>
      <xdr:sp macro="" textlink="">
        <xdr:nvSpPr>
          <xdr:cNvPr id="417" name="正方形/長方形 416">
            <a:extLst>
              <a:ext uri="{FF2B5EF4-FFF2-40B4-BE49-F238E27FC236}">
                <a16:creationId xmlns:a16="http://schemas.microsoft.com/office/drawing/2014/main" id="{6B35C3B3-E6DE-3F50-617F-18AE69ECE243}"/>
              </a:ext>
            </a:extLst>
          </xdr:cNvPr>
          <xdr:cNvSpPr/>
        </xdr:nvSpPr>
        <xdr:spPr bwMode="auto">
          <a:xfrm>
            <a:off x="4600914" y="8062846"/>
            <a:ext cx="2516697" cy="112103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識別子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対象年月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年度フラグ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年度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登録回数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418" name="直線コネクタ 417">
            <a:extLst>
              <a:ext uri="{FF2B5EF4-FFF2-40B4-BE49-F238E27FC236}">
                <a16:creationId xmlns:a16="http://schemas.microsoft.com/office/drawing/2014/main" id="{D430B589-ACE5-6CDF-9C15-690A36F44EC6}"/>
              </a:ext>
            </a:extLst>
          </xdr:cNvPr>
          <xdr:cNvCxnSpPr/>
        </xdr:nvCxnSpPr>
        <xdr:spPr>
          <a:xfrm flipV="1">
            <a:off x="4600972" y="849198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9" name="正方形/長方形 418">
            <a:extLst>
              <a:ext uri="{FF2B5EF4-FFF2-40B4-BE49-F238E27FC236}">
                <a16:creationId xmlns:a16="http://schemas.microsoft.com/office/drawing/2014/main" id="{0C568F18-A291-12C2-06C3-A4C8BB2FB6DF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レポート作成要求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75</xdr:col>
      <xdr:colOff>81643</xdr:colOff>
      <xdr:row>55</xdr:row>
      <xdr:rowOff>13608</xdr:rowOff>
    </xdr:from>
    <xdr:to>
      <xdr:col>107</xdr:col>
      <xdr:colOff>177141</xdr:colOff>
      <xdr:row>65</xdr:row>
      <xdr:rowOff>91681</xdr:rowOff>
    </xdr:to>
    <xdr:cxnSp macro="">
      <xdr:nvCxnSpPr>
        <xdr:cNvPr id="420" name="カギ線コネクタ 168">
          <a:extLst>
            <a:ext uri="{FF2B5EF4-FFF2-40B4-BE49-F238E27FC236}">
              <a16:creationId xmlns:a16="http://schemas.microsoft.com/office/drawing/2014/main" id="{ABFF286F-035D-438B-8519-D2D15FAA46CA}"/>
            </a:ext>
          </a:extLst>
        </xdr:cNvPr>
        <xdr:cNvCxnSpPr>
          <a:stCxn id="422" idx="0"/>
        </xdr:cNvCxnSpPr>
      </xdr:nvCxnSpPr>
      <xdr:spPr>
        <a:xfrm rot="5400000" flipH="1">
          <a:off x="17530630" y="6996246"/>
          <a:ext cx="1792573" cy="6686798"/>
        </a:xfrm>
        <a:prstGeom prst="bentConnector4">
          <a:avLst>
            <a:gd name="adj1" fmla="val 147"/>
            <a:gd name="adj2" fmla="val 99414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29857</xdr:colOff>
      <xdr:row>65</xdr:row>
      <xdr:rowOff>68033</xdr:rowOff>
    </xdr:from>
    <xdr:to>
      <xdr:col>134</xdr:col>
      <xdr:colOff>81643</xdr:colOff>
      <xdr:row>65</xdr:row>
      <xdr:rowOff>98137</xdr:rowOff>
    </xdr:to>
    <xdr:cxnSp macro="">
      <xdr:nvCxnSpPr>
        <xdr:cNvPr id="421" name="コネクタ: カギ線 420">
          <a:extLst>
            <a:ext uri="{FF2B5EF4-FFF2-40B4-BE49-F238E27FC236}">
              <a16:creationId xmlns:a16="http://schemas.microsoft.com/office/drawing/2014/main" id="{11C20045-E256-4002-BE3A-F326CA5966BC}"/>
            </a:ext>
          </a:extLst>
        </xdr:cNvPr>
        <xdr:cNvCxnSpPr>
          <a:endCxn id="422" idx="2"/>
        </xdr:cNvCxnSpPr>
      </xdr:nvCxnSpPr>
      <xdr:spPr>
        <a:xfrm rot="10800000" flipV="1">
          <a:off x="22223107" y="11212283"/>
          <a:ext cx="5614386" cy="30104"/>
        </a:xfrm>
        <a:prstGeom prst="bentConnector4">
          <a:avLst>
            <a:gd name="adj1" fmla="val 49573"/>
            <a:gd name="adj2" fmla="val 73618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177141</xdr:colOff>
      <xdr:row>64</xdr:row>
      <xdr:rowOff>20412</xdr:rowOff>
    </xdr:from>
    <xdr:to>
      <xdr:col>110</xdr:col>
      <xdr:colOff>29936</xdr:colOff>
      <xdr:row>66</xdr:row>
      <xdr:rowOff>162945</xdr:rowOff>
    </xdr:to>
    <xdr:sp macro="" textlink="">
      <xdr:nvSpPr>
        <xdr:cNvPr id="422" name="円弧 421">
          <a:extLst>
            <a:ext uri="{FF2B5EF4-FFF2-40B4-BE49-F238E27FC236}">
              <a16:creationId xmlns:a16="http://schemas.microsoft.com/office/drawing/2014/main" id="{B8A3E630-0A3D-4C80-938B-D41FE821F5BB}"/>
            </a:ext>
          </a:extLst>
        </xdr:cNvPr>
        <xdr:cNvSpPr/>
      </xdr:nvSpPr>
      <xdr:spPr>
        <a:xfrm rot="16200000">
          <a:off x="21754034" y="11009494"/>
          <a:ext cx="485433" cy="452870"/>
        </a:xfrm>
        <a:prstGeom prst="arc">
          <a:avLst>
            <a:gd name="adj1" fmla="val 16200000"/>
            <a:gd name="adj2" fmla="val 5495467"/>
          </a:avLst>
        </a:prstGeom>
        <a:ln w="63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72</xdr:col>
      <xdr:colOff>185280</xdr:colOff>
      <xdr:row>73</xdr:row>
      <xdr:rowOff>45208</xdr:rowOff>
    </xdr:from>
    <xdr:to>
      <xdr:col>73</xdr:col>
      <xdr:colOff>13607</xdr:colOff>
      <xdr:row>75</xdr:row>
      <xdr:rowOff>122464</xdr:rowOff>
    </xdr:to>
    <xdr:cxnSp macro="">
      <xdr:nvCxnSpPr>
        <xdr:cNvPr id="423" name="カギ線コネクタ 168">
          <a:extLst>
            <a:ext uri="{FF2B5EF4-FFF2-40B4-BE49-F238E27FC236}">
              <a16:creationId xmlns:a16="http://schemas.microsoft.com/office/drawing/2014/main" id="{62CDC143-05CF-4526-8E59-0CB0AD1AA919}"/>
            </a:ext>
          </a:extLst>
        </xdr:cNvPr>
        <xdr:cNvCxnSpPr>
          <a:stCxn id="424" idx="2"/>
        </xdr:cNvCxnSpPr>
      </xdr:nvCxnSpPr>
      <xdr:spPr>
        <a:xfrm rot="10800000" flipH="1" flipV="1">
          <a:off x="14587080" y="12561058"/>
          <a:ext cx="28352" cy="420156"/>
        </a:xfrm>
        <a:prstGeom prst="bentConnector4">
          <a:avLst>
            <a:gd name="adj1" fmla="val 92295"/>
            <a:gd name="adj2" fmla="val 50009"/>
          </a:avLst>
        </a:prstGeom>
        <a:ln>
          <a:solidFill>
            <a:schemeClr val="tx1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147686</xdr:colOff>
      <xdr:row>70</xdr:row>
      <xdr:rowOff>110851</xdr:rowOff>
    </xdr:from>
    <xdr:to>
      <xdr:col>74</xdr:col>
      <xdr:colOff>31683</xdr:colOff>
      <xdr:row>73</xdr:row>
      <xdr:rowOff>45288</xdr:rowOff>
    </xdr:to>
    <xdr:sp macro="" textlink="">
      <xdr:nvSpPr>
        <xdr:cNvPr id="424" name="円弧 423">
          <a:extLst>
            <a:ext uri="{FF2B5EF4-FFF2-40B4-BE49-F238E27FC236}">
              <a16:creationId xmlns:a16="http://schemas.microsoft.com/office/drawing/2014/main" id="{106DB05F-1E63-4E5A-882F-57DB9A49BF12}"/>
            </a:ext>
          </a:extLst>
        </xdr:cNvPr>
        <xdr:cNvSpPr/>
      </xdr:nvSpPr>
      <xdr:spPr>
        <a:xfrm>
          <a:off x="14349461" y="12112351"/>
          <a:ext cx="484072" cy="448787"/>
        </a:xfrm>
        <a:prstGeom prst="arc">
          <a:avLst>
            <a:gd name="adj1" fmla="val 16200000"/>
            <a:gd name="adj2" fmla="val 5495467"/>
          </a:avLst>
        </a:prstGeom>
        <a:ln w="635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72</xdr:col>
      <xdr:colOff>150543</xdr:colOff>
      <xdr:row>55</xdr:row>
      <xdr:rowOff>2</xdr:rowOff>
    </xdr:from>
    <xdr:to>
      <xdr:col>72</xdr:col>
      <xdr:colOff>191738</xdr:colOff>
      <xdr:row>70</xdr:row>
      <xdr:rowOff>110852</xdr:rowOff>
    </xdr:to>
    <xdr:cxnSp macro="">
      <xdr:nvCxnSpPr>
        <xdr:cNvPr id="425" name="コネクタ: カギ線 424">
          <a:extLst>
            <a:ext uri="{FF2B5EF4-FFF2-40B4-BE49-F238E27FC236}">
              <a16:creationId xmlns:a16="http://schemas.microsoft.com/office/drawing/2014/main" id="{7F2CB1E5-A25A-4DF0-8CBC-A574759A3577}"/>
            </a:ext>
          </a:extLst>
        </xdr:cNvPr>
        <xdr:cNvCxnSpPr>
          <a:stCxn id="424" idx="0"/>
          <a:endCxn id="417" idx="2"/>
        </xdr:cNvCxnSpPr>
      </xdr:nvCxnSpPr>
      <xdr:spPr>
        <a:xfrm rot="10800000">
          <a:off x="14552343" y="9429752"/>
          <a:ext cx="41195" cy="2682600"/>
        </a:xfrm>
        <a:prstGeom prst="bentConnector4">
          <a:avLst>
            <a:gd name="adj1" fmla="val 92487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56284</xdr:colOff>
      <xdr:row>114</xdr:row>
      <xdr:rowOff>90095</xdr:rowOff>
    </xdr:from>
    <xdr:to>
      <xdr:col>80</xdr:col>
      <xdr:colOff>180948</xdr:colOff>
      <xdr:row>125</xdr:row>
      <xdr:rowOff>151539</xdr:rowOff>
    </xdr:to>
    <xdr:grpSp>
      <xdr:nvGrpSpPr>
        <xdr:cNvPr id="426" name="グループ化 425">
          <a:extLst>
            <a:ext uri="{FF2B5EF4-FFF2-40B4-BE49-F238E27FC236}">
              <a16:creationId xmlns:a16="http://schemas.microsoft.com/office/drawing/2014/main" id="{36B1A125-A119-48B6-9FB4-DBD98E519229}"/>
            </a:ext>
          </a:extLst>
        </xdr:cNvPr>
        <xdr:cNvGrpSpPr/>
      </xdr:nvGrpSpPr>
      <xdr:grpSpPr>
        <a:xfrm>
          <a:off x="14305684" y="19616345"/>
          <a:ext cx="2639264" cy="1947394"/>
          <a:chOff x="4458425" y="7895632"/>
          <a:chExt cx="2675850" cy="1122472"/>
        </a:xfrm>
      </xdr:grpSpPr>
      <xdr:sp macro="" textlink="">
        <xdr:nvSpPr>
          <xdr:cNvPr id="427" name="正方形/長方形 426">
            <a:extLst>
              <a:ext uri="{FF2B5EF4-FFF2-40B4-BE49-F238E27FC236}">
                <a16:creationId xmlns:a16="http://schemas.microsoft.com/office/drawing/2014/main" id="{063A3BBB-13B2-A236-EB2E-B6D3460E31B8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企業名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支店名</a:t>
            </a: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事業者区分</a:t>
            </a:r>
          </a:p>
        </xdr:txBody>
      </xdr:sp>
      <xdr:cxnSp macro="">
        <xdr:nvCxnSpPr>
          <xdr:cNvPr id="428" name="直線コネクタ 427">
            <a:extLst>
              <a:ext uri="{FF2B5EF4-FFF2-40B4-BE49-F238E27FC236}">
                <a16:creationId xmlns:a16="http://schemas.microsoft.com/office/drawing/2014/main" id="{ED74AB26-EB9D-34F2-04EF-A4E45189B761}"/>
              </a:ext>
            </a:extLst>
          </xdr:cNvPr>
          <xdr:cNvCxnSpPr/>
        </xdr:nvCxnSpPr>
        <xdr:spPr>
          <a:xfrm flipV="1">
            <a:off x="4600972" y="8253110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9" name="正方形/長方形 428">
            <a:extLst>
              <a:ext uri="{FF2B5EF4-FFF2-40B4-BE49-F238E27FC236}">
                <a16:creationId xmlns:a16="http://schemas.microsoft.com/office/drawing/2014/main" id="{CF4F329B-96B5-2F33-CB88-A525D5821214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契約先金融機関情報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62</xdr:col>
      <xdr:colOff>103909</xdr:colOff>
      <xdr:row>109</xdr:row>
      <xdr:rowOff>155863</xdr:rowOff>
    </xdr:from>
    <xdr:to>
      <xdr:col>74</xdr:col>
      <xdr:colOff>194701</xdr:colOff>
      <xdr:row>116</xdr:row>
      <xdr:rowOff>35814</xdr:rowOff>
    </xdr:to>
    <xdr:cxnSp macro="">
      <xdr:nvCxnSpPr>
        <xdr:cNvPr id="430" name="カギ線コネクタ 168">
          <a:extLst>
            <a:ext uri="{FF2B5EF4-FFF2-40B4-BE49-F238E27FC236}">
              <a16:creationId xmlns:a16="http://schemas.microsoft.com/office/drawing/2014/main" id="{C0A22F5A-D937-4E78-AAFA-8B9357ED5BD4}"/>
            </a:ext>
          </a:extLst>
        </xdr:cNvPr>
        <xdr:cNvCxnSpPr>
          <a:endCxn id="427" idx="0"/>
        </xdr:cNvCxnSpPr>
      </xdr:nvCxnSpPr>
      <xdr:spPr>
        <a:xfrm>
          <a:off x="12505459" y="18824863"/>
          <a:ext cx="2491092" cy="1080101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51956</xdr:colOff>
      <xdr:row>167</xdr:row>
      <xdr:rowOff>155859</xdr:rowOff>
    </xdr:from>
    <xdr:to>
      <xdr:col>20</xdr:col>
      <xdr:colOff>86593</xdr:colOff>
      <xdr:row>179</xdr:row>
      <xdr:rowOff>86591</xdr:rowOff>
    </xdr:to>
    <xdr:grpSp>
      <xdr:nvGrpSpPr>
        <xdr:cNvPr id="431" name="グループ化 430">
          <a:extLst>
            <a:ext uri="{FF2B5EF4-FFF2-40B4-BE49-F238E27FC236}">
              <a16:creationId xmlns:a16="http://schemas.microsoft.com/office/drawing/2014/main" id="{B13CBCB9-0F71-4045-AC27-DC133C24C1CD}"/>
            </a:ext>
          </a:extLst>
        </xdr:cNvPr>
        <xdr:cNvGrpSpPr/>
      </xdr:nvGrpSpPr>
      <xdr:grpSpPr>
        <a:xfrm>
          <a:off x="1309256" y="28768959"/>
          <a:ext cx="2968337" cy="1988132"/>
          <a:chOff x="4458425" y="7895632"/>
          <a:chExt cx="2675851" cy="1122474"/>
        </a:xfrm>
      </xdr:grpSpPr>
      <xdr:sp macro="" textlink="">
        <xdr:nvSpPr>
          <xdr:cNvPr id="432" name="正方形/長方形 431">
            <a:extLst>
              <a:ext uri="{FF2B5EF4-FFF2-40B4-BE49-F238E27FC236}">
                <a16:creationId xmlns:a16="http://schemas.microsoft.com/office/drawing/2014/main" id="{581FD442-16FC-7CBA-3970-A82B31FA305E}"/>
              </a:ext>
            </a:extLst>
          </xdr:cNvPr>
          <xdr:cNvSpPr/>
        </xdr:nvSpPr>
        <xdr:spPr bwMode="auto">
          <a:xfrm>
            <a:off x="4600915" y="8062849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433" name="直線コネクタ 432">
            <a:extLst>
              <a:ext uri="{FF2B5EF4-FFF2-40B4-BE49-F238E27FC236}">
                <a16:creationId xmlns:a16="http://schemas.microsoft.com/office/drawing/2014/main" id="{FF48DC9F-2B10-CA79-E55F-2B9BCD653B8F}"/>
              </a:ext>
            </a:extLst>
          </xdr:cNvPr>
          <xdr:cNvCxnSpPr/>
        </xdr:nvCxnSpPr>
        <xdr:spPr>
          <a:xfrm flipV="1">
            <a:off x="4600972" y="8207578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4" name="正方形/長方形 433">
            <a:extLst>
              <a:ext uri="{FF2B5EF4-FFF2-40B4-BE49-F238E27FC236}">
                <a16:creationId xmlns:a16="http://schemas.microsoft.com/office/drawing/2014/main" id="{9C7CC833-78EB-AC6A-AD97-3AA44DF37F3C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REP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51955</xdr:colOff>
      <xdr:row>181</xdr:row>
      <xdr:rowOff>86591</xdr:rowOff>
    </xdr:from>
    <xdr:to>
      <xdr:col>20</xdr:col>
      <xdr:colOff>86591</xdr:colOff>
      <xdr:row>193</xdr:row>
      <xdr:rowOff>17319</xdr:rowOff>
    </xdr:to>
    <xdr:grpSp>
      <xdr:nvGrpSpPr>
        <xdr:cNvPr id="435" name="グループ化 434">
          <a:extLst>
            <a:ext uri="{FF2B5EF4-FFF2-40B4-BE49-F238E27FC236}">
              <a16:creationId xmlns:a16="http://schemas.microsoft.com/office/drawing/2014/main" id="{050FC366-EC31-4FCA-9069-A5B949C31457}"/>
            </a:ext>
          </a:extLst>
        </xdr:cNvPr>
        <xdr:cNvGrpSpPr/>
      </xdr:nvGrpSpPr>
      <xdr:grpSpPr>
        <a:xfrm>
          <a:off x="1309255" y="31099991"/>
          <a:ext cx="2968336" cy="1988128"/>
          <a:chOff x="4458425" y="7895632"/>
          <a:chExt cx="2675850" cy="1122472"/>
        </a:xfrm>
      </xdr:grpSpPr>
      <xdr:sp macro="" textlink="">
        <xdr:nvSpPr>
          <xdr:cNvPr id="436" name="正方形/長方形 435">
            <a:extLst>
              <a:ext uri="{FF2B5EF4-FFF2-40B4-BE49-F238E27FC236}">
                <a16:creationId xmlns:a16="http://schemas.microsoft.com/office/drawing/2014/main" id="{0D73E2A3-6BFC-8AA6-02B8-E84867B86E33}"/>
              </a:ext>
            </a:extLst>
          </xdr:cNvPr>
          <xdr:cNvSpPr/>
        </xdr:nvSpPr>
        <xdr:spPr bwMode="auto">
          <a:xfrm>
            <a:off x="4600914" y="8062847"/>
            <a:ext cx="2533361" cy="95525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ユーザー名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eaLnBrk="0" fontAlgn="base" hangingPunct="0"/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メールアドレス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会社名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r>
              <a:rPr kumimoji="1" lang="ja-JP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  <a:endParaRPr lang="ja-JP" altLang="ja-JP" sz="14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437" name="直線コネクタ 436">
            <a:extLst>
              <a:ext uri="{FF2B5EF4-FFF2-40B4-BE49-F238E27FC236}">
                <a16:creationId xmlns:a16="http://schemas.microsoft.com/office/drawing/2014/main" id="{3E2A8D97-86A7-0A86-29E9-A7D5585BF600}"/>
              </a:ext>
            </a:extLst>
          </xdr:cNvPr>
          <xdr:cNvCxnSpPr/>
        </xdr:nvCxnSpPr>
        <xdr:spPr>
          <a:xfrm flipV="1">
            <a:off x="4600972" y="8207578"/>
            <a:ext cx="2519958" cy="592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8" name="正方形/長方形 437">
            <a:extLst>
              <a:ext uri="{FF2B5EF4-FFF2-40B4-BE49-F238E27FC236}">
                <a16:creationId xmlns:a16="http://schemas.microsoft.com/office/drawing/2014/main" id="{590D1F9A-4094-604A-A7F2-3FB4DC61095A}"/>
              </a:ext>
            </a:extLst>
          </xdr:cNvPr>
          <xdr:cNvSpPr/>
        </xdr:nvSpPr>
        <xdr:spPr bwMode="auto">
          <a:xfrm>
            <a:off x="4458425" y="7895632"/>
            <a:ext cx="2122715" cy="14422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TCS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担当者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103910</xdr:colOff>
      <xdr:row>42</xdr:row>
      <xdr:rowOff>103908</xdr:rowOff>
    </xdr:from>
    <xdr:to>
      <xdr:col>6</xdr:col>
      <xdr:colOff>153398</xdr:colOff>
      <xdr:row>174</xdr:row>
      <xdr:rowOff>97679</xdr:rowOff>
    </xdr:to>
    <xdr:cxnSp macro="">
      <xdr:nvCxnSpPr>
        <xdr:cNvPr id="439" name="カギ線コネクタ 168">
          <a:extLst>
            <a:ext uri="{FF2B5EF4-FFF2-40B4-BE49-F238E27FC236}">
              <a16:creationId xmlns:a16="http://schemas.microsoft.com/office/drawing/2014/main" id="{4E62CF79-F37D-4F06-AF1C-5261466B4442}"/>
            </a:ext>
          </a:extLst>
        </xdr:cNvPr>
        <xdr:cNvCxnSpPr>
          <a:endCxn id="432" idx="1"/>
        </xdr:cNvCxnSpPr>
      </xdr:nvCxnSpPr>
      <xdr:spPr>
        <a:xfrm rot="16200000" flipH="1">
          <a:off x="-10174282" y="18383100"/>
          <a:ext cx="22606121" cy="449538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155862</xdr:colOff>
      <xdr:row>42</xdr:row>
      <xdr:rowOff>103909</xdr:rowOff>
    </xdr:from>
    <xdr:to>
      <xdr:col>6</xdr:col>
      <xdr:colOff>153395</xdr:colOff>
      <xdr:row>188</xdr:row>
      <xdr:rowOff>28407</xdr:rowOff>
    </xdr:to>
    <xdr:cxnSp macro="">
      <xdr:nvCxnSpPr>
        <xdr:cNvPr id="440" name="カギ線コネクタ 168">
          <a:extLst>
            <a:ext uri="{FF2B5EF4-FFF2-40B4-BE49-F238E27FC236}">
              <a16:creationId xmlns:a16="http://schemas.microsoft.com/office/drawing/2014/main" id="{0464FF12-F064-497B-A10D-47B0902C8E79}"/>
            </a:ext>
          </a:extLst>
        </xdr:cNvPr>
        <xdr:cNvCxnSpPr>
          <a:endCxn id="436" idx="1"/>
        </xdr:cNvCxnSpPr>
      </xdr:nvCxnSpPr>
      <xdr:spPr>
        <a:xfrm rot="16200000" flipH="1">
          <a:off x="-11413833" y="19474579"/>
          <a:ext cx="24937148" cy="597608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172</xdr:row>
      <xdr:rowOff>0</xdr:rowOff>
    </xdr:from>
    <xdr:to>
      <xdr:col>6</xdr:col>
      <xdr:colOff>144319</xdr:colOff>
      <xdr:row>173</xdr:row>
      <xdr:rowOff>150958</xdr:rowOff>
    </xdr:to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id="{D0ABFB8D-72A0-4186-BF7B-AA439FB736F7}"/>
            </a:ext>
          </a:extLst>
        </xdr:cNvPr>
        <xdr:cNvSpPr txBox="1"/>
      </xdr:nvSpPr>
      <xdr:spPr>
        <a:xfrm>
          <a:off x="1000125" y="29470350"/>
          <a:ext cx="344344" cy="32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186</xdr:row>
      <xdr:rowOff>0</xdr:rowOff>
    </xdr:from>
    <xdr:to>
      <xdr:col>6</xdr:col>
      <xdr:colOff>144319</xdr:colOff>
      <xdr:row>187</xdr:row>
      <xdr:rowOff>150958</xdr:rowOff>
    </xdr:to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DF43F265-6256-413B-A9B2-D1F91BEC2133}"/>
            </a:ext>
          </a:extLst>
        </xdr:cNvPr>
        <xdr:cNvSpPr txBox="1"/>
      </xdr:nvSpPr>
      <xdr:spPr>
        <a:xfrm>
          <a:off x="1000125" y="31870650"/>
          <a:ext cx="344344" cy="32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155</xdr:col>
      <xdr:colOff>186068</xdr:colOff>
      <xdr:row>27</xdr:row>
      <xdr:rowOff>105808</xdr:rowOff>
    </xdr:from>
    <xdr:to>
      <xdr:col>166</xdr:col>
      <xdr:colOff>35944</xdr:colOff>
      <xdr:row>35</xdr:row>
      <xdr:rowOff>92363</xdr:rowOff>
    </xdr:to>
    <xdr:grpSp>
      <xdr:nvGrpSpPr>
        <xdr:cNvPr id="443" name="グループ化 442">
          <a:extLst>
            <a:ext uri="{FF2B5EF4-FFF2-40B4-BE49-F238E27FC236}">
              <a16:creationId xmlns:a16="http://schemas.microsoft.com/office/drawing/2014/main" id="{46E0BDC2-35A5-4AD0-8961-15F8EE631AC6}"/>
            </a:ext>
          </a:extLst>
        </xdr:cNvPr>
        <xdr:cNvGrpSpPr/>
      </xdr:nvGrpSpPr>
      <xdr:grpSpPr>
        <a:xfrm>
          <a:off x="34380818" y="4734958"/>
          <a:ext cx="2421626" cy="1358155"/>
          <a:chOff x="4149869" y="7838877"/>
          <a:chExt cx="2779261" cy="729765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444" name="正方形/長方形 443">
            <a:extLst>
              <a:ext uri="{FF2B5EF4-FFF2-40B4-BE49-F238E27FC236}">
                <a16:creationId xmlns:a16="http://schemas.microsoft.com/office/drawing/2014/main" id="{A7BF79F0-3BF9-818C-0C96-69EB94293CEC}"/>
              </a:ext>
            </a:extLst>
          </xdr:cNvPr>
          <xdr:cNvSpPr/>
        </xdr:nvSpPr>
        <xdr:spPr bwMode="auto">
          <a:xfrm>
            <a:off x="4600910" y="8022240"/>
            <a:ext cx="2328220" cy="546402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供給地点特定番号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高圧契約電力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契約電力決定方法</a:t>
            </a:r>
          </a:p>
        </xdr:txBody>
      </xdr:sp>
      <xdr:cxnSp macro="">
        <xdr:nvCxnSpPr>
          <xdr:cNvPr id="445" name="直線コネクタ 444">
            <a:extLst>
              <a:ext uri="{FF2B5EF4-FFF2-40B4-BE49-F238E27FC236}">
                <a16:creationId xmlns:a16="http://schemas.microsoft.com/office/drawing/2014/main" id="{7F62689D-5441-E5CA-B8AF-B76DB4C7B03C}"/>
              </a:ext>
            </a:extLst>
          </xdr:cNvPr>
          <xdr:cNvCxnSpPr/>
        </xdr:nvCxnSpPr>
        <xdr:spPr>
          <a:xfrm>
            <a:off x="4614318" y="8195240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6" name="正方形/長方形 445">
            <a:extLst>
              <a:ext uri="{FF2B5EF4-FFF2-40B4-BE49-F238E27FC236}">
                <a16:creationId xmlns:a16="http://schemas.microsoft.com/office/drawing/2014/main" id="{90988C39-334E-463D-79A0-6973AA0102FF}"/>
              </a:ext>
            </a:extLst>
          </xdr:cNvPr>
          <xdr:cNvSpPr/>
        </xdr:nvSpPr>
        <xdr:spPr bwMode="auto">
          <a:xfrm>
            <a:off x="4149869" y="7838877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QCIS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契約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157</xdr:col>
      <xdr:colOff>26479</xdr:colOff>
      <xdr:row>14</xdr:row>
      <xdr:rowOff>119492</xdr:rowOff>
    </xdr:from>
    <xdr:to>
      <xdr:col>165</xdr:col>
      <xdr:colOff>110837</xdr:colOff>
      <xdr:row>27</xdr:row>
      <xdr:rowOff>136141</xdr:rowOff>
    </xdr:to>
    <xdr:grpSp>
      <xdr:nvGrpSpPr>
        <xdr:cNvPr id="447" name="グループ化 446">
          <a:extLst>
            <a:ext uri="{FF2B5EF4-FFF2-40B4-BE49-F238E27FC236}">
              <a16:creationId xmlns:a16="http://schemas.microsoft.com/office/drawing/2014/main" id="{082D8E3B-A3A5-4020-B4FF-2747CFBDB189}"/>
            </a:ext>
          </a:extLst>
        </xdr:cNvPr>
        <xdr:cNvGrpSpPr/>
      </xdr:nvGrpSpPr>
      <xdr:grpSpPr>
        <a:xfrm>
          <a:off x="34640329" y="2519792"/>
          <a:ext cx="2027458" cy="2245499"/>
          <a:chOff x="4381789" y="7694856"/>
          <a:chExt cx="2355244" cy="1194230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448" name="正方形/長方形 447">
            <a:extLst>
              <a:ext uri="{FF2B5EF4-FFF2-40B4-BE49-F238E27FC236}">
                <a16:creationId xmlns:a16="http://schemas.microsoft.com/office/drawing/2014/main" id="{A20224DF-23B3-93A1-540A-0D45E1F1059D}"/>
              </a:ext>
            </a:extLst>
          </xdr:cNvPr>
          <xdr:cNvSpPr/>
        </xdr:nvSpPr>
        <xdr:spPr bwMode="auto">
          <a:xfrm>
            <a:off x="4600912" y="8022241"/>
            <a:ext cx="2132808" cy="866845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供給地点特定番号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endParaRPr kumimoji="0" lang="ja-JP" altLang="en-US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取得年月日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欠測時間帯件数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不正値時間帯件数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30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分使用電力量</a:t>
            </a:r>
          </a:p>
        </xdr:txBody>
      </xdr:sp>
      <xdr:cxnSp macro="">
        <xdr:nvCxnSpPr>
          <xdr:cNvPr id="449" name="直線コネクタ 448">
            <a:extLst>
              <a:ext uri="{FF2B5EF4-FFF2-40B4-BE49-F238E27FC236}">
                <a16:creationId xmlns:a16="http://schemas.microsoft.com/office/drawing/2014/main" id="{1E8ACB82-7DBA-1423-8922-B2D6770A16A7}"/>
              </a:ext>
            </a:extLst>
          </xdr:cNvPr>
          <xdr:cNvCxnSpPr/>
        </xdr:nvCxnSpPr>
        <xdr:spPr>
          <a:xfrm>
            <a:off x="4614318" y="8195240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0" name="正方形/長方形 449">
            <a:extLst>
              <a:ext uri="{FF2B5EF4-FFF2-40B4-BE49-F238E27FC236}">
                <a16:creationId xmlns:a16="http://schemas.microsoft.com/office/drawing/2014/main" id="{8BD28712-DE12-7F9A-1F08-69322E3781F1}"/>
              </a:ext>
            </a:extLst>
          </xdr:cNvPr>
          <xdr:cNvSpPr/>
        </xdr:nvSpPr>
        <xdr:spPr bwMode="auto">
          <a:xfrm>
            <a:off x="4381789" y="7694856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高圧自由化</a:t>
            </a: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30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分使用電力量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（確報）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143</xdr:col>
      <xdr:colOff>162568</xdr:colOff>
      <xdr:row>18</xdr:row>
      <xdr:rowOff>95544</xdr:rowOff>
    </xdr:from>
    <xdr:to>
      <xdr:col>155</xdr:col>
      <xdr:colOff>95691</xdr:colOff>
      <xdr:row>40</xdr:row>
      <xdr:rowOff>64370</xdr:rowOff>
    </xdr:to>
    <xdr:grpSp>
      <xdr:nvGrpSpPr>
        <xdr:cNvPr id="451" name="グループ化 450">
          <a:extLst>
            <a:ext uri="{FF2B5EF4-FFF2-40B4-BE49-F238E27FC236}">
              <a16:creationId xmlns:a16="http://schemas.microsoft.com/office/drawing/2014/main" id="{31417749-42D3-4EF9-8EE3-70D0C4C50F3F}"/>
            </a:ext>
          </a:extLst>
        </xdr:cNvPr>
        <xdr:cNvGrpSpPr/>
      </xdr:nvGrpSpPr>
      <xdr:grpSpPr>
        <a:xfrm>
          <a:off x="31842718" y="3181644"/>
          <a:ext cx="2447723" cy="3740726"/>
          <a:chOff x="5094418" y="7937900"/>
          <a:chExt cx="3347460" cy="6345902"/>
        </a:xfrm>
      </xdr:grpSpPr>
      <xdr:sp macro="" textlink="">
        <xdr:nvSpPr>
          <xdr:cNvPr id="452" name="正方形/長方形 451">
            <a:extLst>
              <a:ext uri="{FF2B5EF4-FFF2-40B4-BE49-F238E27FC236}">
                <a16:creationId xmlns:a16="http://schemas.microsoft.com/office/drawing/2014/main" id="{D3E87754-86B5-4834-3BD0-DC4A0E3F0C59}"/>
              </a:ext>
            </a:extLst>
          </xdr:cNvPr>
          <xdr:cNvSpPr/>
        </xdr:nvSpPr>
        <xdr:spPr bwMode="auto">
          <a:xfrm>
            <a:off x="5307034" y="8565749"/>
            <a:ext cx="3134844" cy="571805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/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供給地点特定番号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  <a:b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取得年月日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欠測時間帯件数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不正値時間帯件数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30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分使用電力量（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1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）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・・・・</a:t>
            </a:r>
            <a:endParaRPr kumimoji="1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30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分使用電力量（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48</a:t>
            </a: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）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  <a:endParaRPr kumimoji="0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453" name="直線コネクタ 452">
            <a:extLst>
              <a:ext uri="{FF2B5EF4-FFF2-40B4-BE49-F238E27FC236}">
                <a16:creationId xmlns:a16="http://schemas.microsoft.com/office/drawing/2014/main" id="{3FD702DE-D37D-641D-BB08-ADA0CFE966A2}"/>
              </a:ext>
            </a:extLst>
          </xdr:cNvPr>
          <xdr:cNvCxnSpPr/>
        </xdr:nvCxnSpPr>
        <xdr:spPr>
          <a:xfrm>
            <a:off x="5344794" y="9624354"/>
            <a:ext cx="3073653" cy="144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BE0B8555-DBAF-1E49-EC2A-D591FB798FBB}"/>
              </a:ext>
            </a:extLst>
          </xdr:cNvPr>
          <xdr:cNvSpPr/>
        </xdr:nvSpPr>
        <xdr:spPr bwMode="auto">
          <a:xfrm>
            <a:off x="5094418" y="7937900"/>
            <a:ext cx="2122717" cy="633604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データ参照基盤</a:t>
            </a: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30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分値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164</xdr:col>
      <xdr:colOff>145929</xdr:colOff>
      <xdr:row>17</xdr:row>
      <xdr:rowOff>73045</xdr:rowOff>
    </xdr:from>
    <xdr:to>
      <xdr:col>177</xdr:col>
      <xdr:colOff>67883</xdr:colOff>
      <xdr:row>43</xdr:row>
      <xdr:rowOff>43508</xdr:rowOff>
    </xdr:to>
    <xdr:grpSp>
      <xdr:nvGrpSpPr>
        <xdr:cNvPr id="455" name="グループ化 454">
          <a:extLst>
            <a:ext uri="{FF2B5EF4-FFF2-40B4-BE49-F238E27FC236}">
              <a16:creationId xmlns:a16="http://schemas.microsoft.com/office/drawing/2014/main" id="{6A4DDF59-A712-4FDD-A603-126A73A5C3DF}"/>
            </a:ext>
          </a:extLst>
        </xdr:cNvPr>
        <xdr:cNvGrpSpPr/>
      </xdr:nvGrpSpPr>
      <xdr:grpSpPr>
        <a:xfrm>
          <a:off x="36493329" y="2987695"/>
          <a:ext cx="2646104" cy="4428163"/>
          <a:chOff x="3966123" y="7811319"/>
          <a:chExt cx="2770910" cy="2356155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456" name="正方形/長方形 455">
            <a:extLst>
              <a:ext uri="{FF2B5EF4-FFF2-40B4-BE49-F238E27FC236}">
                <a16:creationId xmlns:a16="http://schemas.microsoft.com/office/drawing/2014/main" id="{F8559D64-3AD2-D077-637F-AB8F3920CFEC}"/>
              </a:ext>
            </a:extLst>
          </xdr:cNvPr>
          <xdr:cNvSpPr/>
        </xdr:nvSpPr>
        <xdr:spPr bwMode="auto">
          <a:xfrm>
            <a:off x="4600913" y="8022241"/>
            <a:ext cx="2132807" cy="2145233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契約商品番号</a:t>
            </a:r>
            <a:endParaRPr kumimoji="0" lang="en-US" altLang="ja-JP" sz="1400" b="1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供給地点特定番号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業務種別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お客さま番号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契約電力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(kW)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契約種別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契約種別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_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住所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需要場所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_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住所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計量日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契約状態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契約場所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_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名義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姓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＿契約場所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_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名義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名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企業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ID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実績責任担当者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457" name="直線コネクタ 456">
            <a:extLst>
              <a:ext uri="{FF2B5EF4-FFF2-40B4-BE49-F238E27FC236}">
                <a16:creationId xmlns:a16="http://schemas.microsoft.com/office/drawing/2014/main" id="{1A3B0F63-8B41-8BFF-52B2-A1540DCA0427}"/>
              </a:ext>
            </a:extLst>
          </xdr:cNvPr>
          <xdr:cNvCxnSpPr/>
        </xdr:nvCxnSpPr>
        <xdr:spPr>
          <a:xfrm>
            <a:off x="4614318" y="8195240"/>
            <a:ext cx="2122715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8" name="正方形/長方形 457">
            <a:extLst>
              <a:ext uri="{FF2B5EF4-FFF2-40B4-BE49-F238E27FC236}">
                <a16:creationId xmlns:a16="http://schemas.microsoft.com/office/drawing/2014/main" id="{3BD977D7-2D03-0101-3EC8-66A35A657C96}"/>
              </a:ext>
            </a:extLst>
          </xdr:cNvPr>
          <xdr:cNvSpPr/>
        </xdr:nvSpPr>
        <xdr:spPr bwMode="auto">
          <a:xfrm>
            <a:off x="3966123" y="7811319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契約商品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166</xdr:col>
      <xdr:colOff>154570</xdr:colOff>
      <xdr:row>43</xdr:row>
      <xdr:rowOff>110944</xdr:rowOff>
    </xdr:from>
    <xdr:to>
      <xdr:col>177</xdr:col>
      <xdr:colOff>96863</xdr:colOff>
      <xdr:row>55</xdr:row>
      <xdr:rowOff>161442</xdr:rowOff>
    </xdr:to>
    <xdr:grpSp>
      <xdr:nvGrpSpPr>
        <xdr:cNvPr id="459" name="グループ化 458">
          <a:extLst>
            <a:ext uri="{FF2B5EF4-FFF2-40B4-BE49-F238E27FC236}">
              <a16:creationId xmlns:a16="http://schemas.microsoft.com/office/drawing/2014/main" id="{74D03616-6D9C-43A3-B28F-38944B57EE27}"/>
            </a:ext>
          </a:extLst>
        </xdr:cNvPr>
        <xdr:cNvGrpSpPr/>
      </xdr:nvGrpSpPr>
      <xdr:grpSpPr>
        <a:xfrm>
          <a:off x="36921070" y="7483294"/>
          <a:ext cx="2247343" cy="2107898"/>
          <a:chOff x="4415856" y="7893164"/>
          <a:chExt cx="2343055" cy="1181484"/>
        </a:xfrm>
        <a:solidFill>
          <a:schemeClr val="accent2">
            <a:lumMod val="20000"/>
            <a:lumOff val="80000"/>
          </a:schemeClr>
        </a:solidFill>
      </xdr:grpSpPr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id="{33746235-AFF2-9BB3-9079-649931E4E366}"/>
              </a:ext>
            </a:extLst>
          </xdr:cNvPr>
          <xdr:cNvSpPr/>
        </xdr:nvSpPr>
        <xdr:spPr bwMode="auto">
          <a:xfrm>
            <a:off x="4619851" y="8059911"/>
            <a:ext cx="2132807" cy="1014737"/>
          </a:xfrm>
          <a:prstGeom prst="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>
                <a:solidFill>
                  <a:sysClr val="windowText" lastClr="000000"/>
                </a:solidFill>
                <a:latin typeface="+mn-ea"/>
                <a:ea typeface="+mn-ea"/>
              </a:rPr>
              <a:t>供給地点特定番号</a:t>
            </a:r>
            <a:r>
              <a:rPr kumimoji="0" lang="en-US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お客さま番号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(14</a:t>
            </a: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桁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レコードタイプ</a:t>
            </a:r>
            <a:r>
              <a:rPr kumimoji="0" lang="en-US" altLang="ja-JP" sz="1400" b="0">
                <a:solidFill>
                  <a:sysClr val="windowText" lastClr="000000"/>
                </a:solidFill>
                <a:latin typeface="+mn-ea"/>
                <a:ea typeface="+mn-ea"/>
              </a:rPr>
              <a:t>ID</a:t>
            </a:r>
            <a:endParaRPr kumimoji="0" lang="ja-JP" altLang="en-US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作業件名番号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ステータス</a:t>
            </a:r>
          </a:p>
        </xdr:txBody>
      </xdr:sp>
      <xdr:cxnSp macro="">
        <xdr:nvCxnSpPr>
          <xdr:cNvPr id="461" name="直線コネクタ 460">
            <a:extLst>
              <a:ext uri="{FF2B5EF4-FFF2-40B4-BE49-F238E27FC236}">
                <a16:creationId xmlns:a16="http://schemas.microsoft.com/office/drawing/2014/main" id="{FB2352A2-E323-4AD2-D828-2F51292539D4}"/>
              </a:ext>
            </a:extLst>
          </xdr:cNvPr>
          <xdr:cNvCxnSpPr/>
        </xdr:nvCxnSpPr>
        <xdr:spPr>
          <a:xfrm>
            <a:off x="4636195" y="8215525"/>
            <a:ext cx="2122716" cy="0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2" name="正方形/長方形 461">
            <a:extLst>
              <a:ext uri="{FF2B5EF4-FFF2-40B4-BE49-F238E27FC236}">
                <a16:creationId xmlns:a16="http://schemas.microsoft.com/office/drawing/2014/main" id="{8765DA21-6FD6-2E7A-02D3-78D1FF9A5FBA}"/>
              </a:ext>
            </a:extLst>
          </xdr:cNvPr>
          <xdr:cNvSpPr/>
        </xdr:nvSpPr>
        <xdr:spPr bwMode="auto">
          <a:xfrm>
            <a:off x="4415856" y="7893164"/>
            <a:ext cx="2122715" cy="172542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ctr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新サービス契約情報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</xdr:col>
      <xdr:colOff>59619</xdr:colOff>
      <xdr:row>47</xdr:row>
      <xdr:rowOff>6934</xdr:rowOff>
    </xdr:from>
    <xdr:to>
      <xdr:col>24</xdr:col>
      <xdr:colOff>143772</xdr:colOff>
      <xdr:row>77</xdr:row>
      <xdr:rowOff>17972</xdr:rowOff>
    </xdr:to>
    <xdr:grpSp>
      <xdr:nvGrpSpPr>
        <xdr:cNvPr id="463" name="グループ化 462">
          <a:extLst>
            <a:ext uri="{FF2B5EF4-FFF2-40B4-BE49-F238E27FC236}">
              <a16:creationId xmlns:a16="http://schemas.microsoft.com/office/drawing/2014/main" id="{88C2F3F4-ABCD-40D1-B5C2-AFD21F745E91}"/>
            </a:ext>
          </a:extLst>
        </xdr:cNvPr>
        <xdr:cNvGrpSpPr/>
      </xdr:nvGrpSpPr>
      <xdr:grpSpPr>
        <a:xfrm>
          <a:off x="2783769" y="8065084"/>
          <a:ext cx="2389203" cy="5154538"/>
          <a:chOff x="4265531" y="9520198"/>
          <a:chExt cx="3880912" cy="9034718"/>
        </a:xfrm>
      </xdr:grpSpPr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8374EBDB-63EC-5FD2-4C06-DF37200F33A2}"/>
              </a:ext>
            </a:extLst>
          </xdr:cNvPr>
          <xdr:cNvSpPr/>
        </xdr:nvSpPr>
        <xdr:spPr bwMode="auto">
          <a:xfrm>
            <a:off x="4411976" y="10081247"/>
            <a:ext cx="3734467" cy="8473669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引継元組織</a:t>
            </a:r>
            <a:r>
              <a:rPr kumimoji="1" lang="en-US" altLang="ja-JP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引継元担当者</a:t>
            </a:r>
            <a:r>
              <a:rPr kumimoji="1" lang="en-US" altLang="ja-JP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br>
              <a:rPr kumimoji="1" lang="en-US" altLang="ja-JP" sz="1400" b="1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引継年月日時分秒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引継実施予定日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過去データ引継ぎフラグ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引継先組織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b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引継先担当者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引継実施ステータス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引継種別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登録者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登録者組織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登録日時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  <a:endParaRPr lang="ja-JP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465" name="直線コネクタ 464">
            <a:extLst>
              <a:ext uri="{FF2B5EF4-FFF2-40B4-BE49-F238E27FC236}">
                <a16:creationId xmlns:a16="http://schemas.microsoft.com/office/drawing/2014/main" id="{D0ACB370-D284-5208-FF90-05CC4DDDE134}"/>
              </a:ext>
            </a:extLst>
          </xdr:cNvPr>
          <xdr:cNvCxnSpPr/>
        </xdr:nvCxnSpPr>
        <xdr:spPr>
          <a:xfrm>
            <a:off x="4617869" y="11590102"/>
            <a:ext cx="3073648" cy="1439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6" name="正方形/長方形 465">
            <a:extLst>
              <a:ext uri="{FF2B5EF4-FFF2-40B4-BE49-F238E27FC236}">
                <a16:creationId xmlns:a16="http://schemas.microsoft.com/office/drawing/2014/main" id="{FCE86FDD-480A-BE76-55D6-0DAA5982C9D2}"/>
              </a:ext>
            </a:extLst>
          </xdr:cNvPr>
          <xdr:cNvSpPr/>
        </xdr:nvSpPr>
        <xdr:spPr bwMode="auto">
          <a:xfrm>
            <a:off x="4265531" y="9520198"/>
            <a:ext cx="2985433" cy="649596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営業担当引継情報</a:t>
            </a:r>
            <a:endParaRPr lang="ja-JP" altLang="ja-JP" sz="480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144</xdr:col>
      <xdr:colOff>113222</xdr:colOff>
      <xdr:row>92</xdr:row>
      <xdr:rowOff>57700</xdr:rowOff>
    </xdr:from>
    <xdr:to>
      <xdr:col>160</xdr:col>
      <xdr:colOff>140928</xdr:colOff>
      <xdr:row>117</xdr:row>
      <xdr:rowOff>121287</xdr:rowOff>
    </xdr:to>
    <xdr:grpSp>
      <xdr:nvGrpSpPr>
        <xdr:cNvPr id="467" name="グループ化 466">
          <a:extLst>
            <a:ext uri="{FF2B5EF4-FFF2-40B4-BE49-F238E27FC236}">
              <a16:creationId xmlns:a16="http://schemas.microsoft.com/office/drawing/2014/main" id="{4EDFFCD2-D880-4AE4-BE0A-B792526FA3AD}"/>
            </a:ext>
          </a:extLst>
        </xdr:cNvPr>
        <xdr:cNvGrpSpPr/>
      </xdr:nvGrpSpPr>
      <xdr:grpSpPr>
        <a:xfrm>
          <a:off x="32002922" y="15831100"/>
          <a:ext cx="3380506" cy="4330787"/>
          <a:chOff x="4523040" y="7763684"/>
          <a:chExt cx="2300363" cy="3498471"/>
        </a:xfrm>
      </xdr:grpSpPr>
      <xdr:sp macro="" textlink="">
        <xdr:nvSpPr>
          <xdr:cNvPr id="468" name="正方形/長方形 467">
            <a:extLst>
              <a:ext uri="{FF2B5EF4-FFF2-40B4-BE49-F238E27FC236}">
                <a16:creationId xmlns:a16="http://schemas.microsoft.com/office/drawing/2014/main" id="{14300D55-497A-CD7C-E575-5D14A793B775}"/>
              </a:ext>
            </a:extLst>
          </xdr:cNvPr>
          <xdr:cNvSpPr/>
        </xdr:nvSpPr>
        <xdr:spPr bwMode="auto">
          <a:xfrm>
            <a:off x="4600913" y="8022242"/>
            <a:ext cx="2222490" cy="323991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1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供給地点特定番号</a:t>
            </a:r>
            <a:r>
              <a:rPr kumimoji="0" lang="en-US" altLang="ja-JP" sz="1400" b="1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(FK)</a:t>
            </a:r>
            <a:br>
              <a:rPr kumimoji="0" lang="en-US" altLang="ja-JP" sz="1400" b="1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1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対象年月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企業</a:t>
            </a:r>
            <a:r>
              <a:rPr kumimoji="0" lang="en-US" altLang="ja-JP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ID</a:t>
            </a:r>
            <a:br>
              <a:rPr kumimoji="0" lang="en-US" altLang="ja-JP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省エネレポートサービス加入フラグ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ファイル名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レポート作成年月日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作成状態</a:t>
            </a:r>
            <a:br>
              <a:rPr kumimoji="0" lang="en-US" altLang="ja-JP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エラーメッセージ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ファイルパス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作成者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作成日時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更新者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更新日時</a:t>
            </a:r>
            <a:br>
              <a:rPr kumimoji="0" lang="ja-JP" altLang="en-US" sz="1400" b="0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</a:br>
            <a:endParaRPr kumimoji="0" lang="en-US" altLang="ja-JP" sz="1400" b="0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469" name="直線コネクタ 468">
            <a:extLst>
              <a:ext uri="{FF2B5EF4-FFF2-40B4-BE49-F238E27FC236}">
                <a16:creationId xmlns:a16="http://schemas.microsoft.com/office/drawing/2014/main" id="{D5FC699C-50C4-E066-903C-03DA1F641CE0}"/>
              </a:ext>
            </a:extLst>
          </xdr:cNvPr>
          <xdr:cNvCxnSpPr/>
        </xdr:nvCxnSpPr>
        <xdr:spPr>
          <a:xfrm>
            <a:off x="4617018" y="8482989"/>
            <a:ext cx="2196912" cy="772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0" name="正方形/長方形 469">
            <a:extLst>
              <a:ext uri="{FF2B5EF4-FFF2-40B4-BE49-F238E27FC236}">
                <a16:creationId xmlns:a16="http://schemas.microsoft.com/office/drawing/2014/main" id="{FE010087-C533-109E-84F7-B66EBDE89B17}"/>
              </a:ext>
            </a:extLst>
          </xdr:cNvPr>
          <xdr:cNvSpPr/>
        </xdr:nvSpPr>
        <xdr:spPr bwMode="auto">
          <a:xfrm>
            <a:off x="4523040" y="7763684"/>
            <a:ext cx="2122715" cy="218797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電力見える化レポート管理情報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</xdr:col>
      <xdr:colOff>87969</xdr:colOff>
      <xdr:row>85</xdr:row>
      <xdr:rowOff>37630</xdr:rowOff>
    </xdr:from>
    <xdr:to>
      <xdr:col>23</xdr:col>
      <xdr:colOff>80780</xdr:colOff>
      <xdr:row>105</xdr:row>
      <xdr:rowOff>76202</xdr:rowOff>
    </xdr:to>
    <xdr:grpSp>
      <xdr:nvGrpSpPr>
        <xdr:cNvPr id="471" name="グループ化 470">
          <a:extLst>
            <a:ext uri="{FF2B5EF4-FFF2-40B4-BE49-F238E27FC236}">
              <a16:creationId xmlns:a16="http://schemas.microsoft.com/office/drawing/2014/main" id="{201F5A77-A513-4565-8391-4FA734B70AE9}"/>
            </a:ext>
          </a:extLst>
        </xdr:cNvPr>
        <xdr:cNvGrpSpPr/>
      </xdr:nvGrpSpPr>
      <xdr:grpSpPr>
        <a:xfrm>
          <a:off x="2812119" y="14610880"/>
          <a:ext cx="2088311" cy="3448522"/>
          <a:chOff x="4534614" y="8097781"/>
          <a:chExt cx="2297679" cy="1200529"/>
        </a:xfrm>
      </xdr:grpSpPr>
      <xdr:sp macro="" textlink="">
        <xdr:nvSpPr>
          <xdr:cNvPr id="472" name="正方形/長方形 471">
            <a:extLst>
              <a:ext uri="{FF2B5EF4-FFF2-40B4-BE49-F238E27FC236}">
                <a16:creationId xmlns:a16="http://schemas.microsoft.com/office/drawing/2014/main" id="{7453D740-C5C3-03AE-E8F5-038D4FC3E43F}"/>
              </a:ext>
            </a:extLst>
          </xdr:cNvPr>
          <xdr:cNvSpPr/>
        </xdr:nvSpPr>
        <xdr:spPr bwMode="auto">
          <a:xfrm>
            <a:off x="4699484" y="8212331"/>
            <a:ext cx="2132809" cy="1085979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法人番号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同意書取得区分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担当者ユーザー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ID(FK)</a:t>
            </a: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同意書受領日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削除フラグ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作成者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作成日時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更新者</a:t>
            </a:r>
            <a:endParaRPr kumimoji="0" lang="en-US" altLang="ja-JP" sz="1400" b="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marL="0" indent="0" algn="l" rtl="0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 b="0">
                <a:solidFill>
                  <a:sysClr val="windowText" lastClr="000000"/>
                </a:solidFill>
                <a:latin typeface="+mn-ea"/>
                <a:ea typeface="+mn-ea"/>
              </a:rPr>
              <a:t>更新日時</a:t>
            </a:r>
          </a:p>
        </xdr:txBody>
      </xdr:sp>
      <xdr:cxnSp macro="">
        <xdr:nvCxnSpPr>
          <xdr:cNvPr id="473" name="直線コネクタ 472">
            <a:extLst>
              <a:ext uri="{FF2B5EF4-FFF2-40B4-BE49-F238E27FC236}">
                <a16:creationId xmlns:a16="http://schemas.microsoft.com/office/drawing/2014/main" id="{789D3D27-75A4-4679-94E0-90D3814FAB6A}"/>
              </a:ext>
            </a:extLst>
          </xdr:cNvPr>
          <xdr:cNvCxnSpPr/>
        </xdr:nvCxnSpPr>
        <xdr:spPr>
          <a:xfrm>
            <a:off x="4695185" y="8624485"/>
            <a:ext cx="2122715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4" name="正方形/長方形 473">
            <a:extLst>
              <a:ext uri="{FF2B5EF4-FFF2-40B4-BE49-F238E27FC236}">
                <a16:creationId xmlns:a16="http://schemas.microsoft.com/office/drawing/2014/main" id="{84CEE989-3EBC-F8A7-91E5-11937B525F83}"/>
              </a:ext>
            </a:extLst>
          </xdr:cNvPr>
          <xdr:cNvSpPr/>
        </xdr:nvSpPr>
        <xdr:spPr bwMode="auto">
          <a:xfrm>
            <a:off x="4534614" y="8097781"/>
            <a:ext cx="2122716" cy="158455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担当者情報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127</xdr:col>
      <xdr:colOff>128474</xdr:colOff>
      <xdr:row>11</xdr:row>
      <xdr:rowOff>15643</xdr:rowOff>
    </xdr:from>
    <xdr:to>
      <xdr:col>177</xdr:col>
      <xdr:colOff>64928</xdr:colOff>
      <xdr:row>31</xdr:row>
      <xdr:rowOff>84481</xdr:rowOff>
    </xdr:to>
    <xdr:cxnSp macro="">
      <xdr:nvCxnSpPr>
        <xdr:cNvPr id="475" name="カギ線コネクタ 212">
          <a:extLst>
            <a:ext uri="{FF2B5EF4-FFF2-40B4-BE49-F238E27FC236}">
              <a16:creationId xmlns:a16="http://schemas.microsoft.com/office/drawing/2014/main" id="{ECC52541-3003-4A03-9666-E4FC9131CFA7}"/>
            </a:ext>
          </a:extLst>
        </xdr:cNvPr>
        <xdr:cNvCxnSpPr>
          <a:stCxn id="526" idx="0"/>
          <a:endCxn id="456" idx="3"/>
        </xdr:cNvCxnSpPr>
      </xdr:nvCxnSpPr>
      <xdr:spPr>
        <a:xfrm rot="16200000" flipH="1">
          <a:off x="29837432" y="-2213690"/>
          <a:ext cx="3497838" cy="11728404"/>
        </a:xfrm>
        <a:prstGeom prst="bentConnector4">
          <a:avLst>
            <a:gd name="adj1" fmla="val -6664"/>
            <a:gd name="adj2" fmla="val 10198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131610</xdr:colOff>
      <xdr:row>11</xdr:row>
      <xdr:rowOff>14628</xdr:rowOff>
    </xdr:from>
    <xdr:to>
      <xdr:col>177</xdr:col>
      <xdr:colOff>91330</xdr:colOff>
      <xdr:row>50</xdr:row>
      <xdr:rowOff>113376</xdr:rowOff>
    </xdr:to>
    <xdr:cxnSp macro="">
      <xdr:nvCxnSpPr>
        <xdr:cNvPr id="476" name="カギ線コネクタ 212">
          <a:extLst>
            <a:ext uri="{FF2B5EF4-FFF2-40B4-BE49-F238E27FC236}">
              <a16:creationId xmlns:a16="http://schemas.microsoft.com/office/drawing/2014/main" id="{DF212F80-20DA-43D8-B3D1-427EC6D56FD5}"/>
            </a:ext>
          </a:extLst>
        </xdr:cNvPr>
        <xdr:cNvCxnSpPr>
          <a:stCxn id="526" idx="0"/>
          <a:endCxn id="460" idx="3"/>
        </xdr:cNvCxnSpPr>
      </xdr:nvCxnSpPr>
      <xdr:spPr>
        <a:xfrm rot="16200000" flipH="1">
          <a:off x="28208471" y="-582608"/>
          <a:ext cx="6785298" cy="11751670"/>
        </a:xfrm>
        <a:prstGeom prst="bentConnector4">
          <a:avLst>
            <a:gd name="adj1" fmla="val -3355"/>
            <a:gd name="adj2" fmla="val 101998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95691</xdr:colOff>
      <xdr:row>23</xdr:row>
      <xdr:rowOff>3973</xdr:rowOff>
    </xdr:from>
    <xdr:to>
      <xdr:col>158</xdr:col>
      <xdr:colOff>6388</xdr:colOff>
      <xdr:row>30</xdr:row>
      <xdr:rowOff>92182</xdr:rowOff>
    </xdr:to>
    <xdr:cxnSp macro="">
      <xdr:nvCxnSpPr>
        <xdr:cNvPr id="477" name="カギ線コネクタ 212">
          <a:extLst>
            <a:ext uri="{FF2B5EF4-FFF2-40B4-BE49-F238E27FC236}">
              <a16:creationId xmlns:a16="http://schemas.microsoft.com/office/drawing/2014/main" id="{A69B8F11-EE78-4642-B8D0-BF61429BB5C6}"/>
            </a:ext>
          </a:extLst>
        </xdr:cNvPr>
        <xdr:cNvCxnSpPr>
          <a:stCxn id="452" idx="3"/>
          <a:endCxn id="448" idx="1"/>
        </xdr:cNvCxnSpPr>
      </xdr:nvCxnSpPr>
      <xdr:spPr>
        <a:xfrm flipV="1">
          <a:off x="32814066" y="3947323"/>
          <a:ext cx="510772" cy="128835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88899</xdr:colOff>
      <xdr:row>53</xdr:row>
      <xdr:rowOff>34638</xdr:rowOff>
    </xdr:from>
    <xdr:to>
      <xdr:col>127</xdr:col>
      <xdr:colOff>128250</xdr:colOff>
      <xdr:row>55</xdr:row>
      <xdr:rowOff>115508</xdr:rowOff>
    </xdr:to>
    <xdr:cxnSp macro="">
      <xdr:nvCxnSpPr>
        <xdr:cNvPr id="478" name="カギ線コネクタ 212">
          <a:extLst>
            <a:ext uri="{FF2B5EF4-FFF2-40B4-BE49-F238E27FC236}">
              <a16:creationId xmlns:a16="http://schemas.microsoft.com/office/drawing/2014/main" id="{5F565B2F-939D-46BF-BFB5-E8A4C7C2F5BA}"/>
            </a:ext>
          </a:extLst>
        </xdr:cNvPr>
        <xdr:cNvCxnSpPr>
          <a:stCxn id="526" idx="2"/>
          <a:endCxn id="369" idx="3"/>
        </xdr:cNvCxnSpPr>
      </xdr:nvCxnSpPr>
      <xdr:spPr>
        <a:xfrm rot="5400000">
          <a:off x="22994815" y="6818147"/>
          <a:ext cx="423770" cy="5030451"/>
        </a:xfrm>
        <a:prstGeom prst="bentConnector2">
          <a:avLst/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88900</xdr:colOff>
      <xdr:row>30</xdr:row>
      <xdr:rowOff>92182</xdr:rowOff>
    </xdr:from>
    <xdr:to>
      <xdr:col>144</xdr:col>
      <xdr:colOff>113100</xdr:colOff>
      <xdr:row>55</xdr:row>
      <xdr:rowOff>116743</xdr:rowOff>
    </xdr:to>
    <xdr:cxnSp macro="">
      <xdr:nvCxnSpPr>
        <xdr:cNvPr id="479" name="カギ線コネクタ 212">
          <a:extLst>
            <a:ext uri="{FF2B5EF4-FFF2-40B4-BE49-F238E27FC236}">
              <a16:creationId xmlns:a16="http://schemas.microsoft.com/office/drawing/2014/main" id="{C471821C-AB8D-4A57-B326-B28088CA3549}"/>
            </a:ext>
          </a:extLst>
        </xdr:cNvPr>
        <xdr:cNvCxnSpPr>
          <a:stCxn id="452" idx="1"/>
          <a:endCxn id="369" idx="3"/>
        </xdr:cNvCxnSpPr>
      </xdr:nvCxnSpPr>
      <xdr:spPr>
        <a:xfrm rot="10800000" flipV="1">
          <a:off x="20691475" y="5235682"/>
          <a:ext cx="9939725" cy="431081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150558</xdr:colOff>
      <xdr:row>55</xdr:row>
      <xdr:rowOff>147489</xdr:rowOff>
    </xdr:from>
    <xdr:to>
      <xdr:col>129</xdr:col>
      <xdr:colOff>104555</xdr:colOff>
      <xdr:row>57</xdr:row>
      <xdr:rowOff>145172</xdr:rowOff>
    </xdr:to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648FDC47-B4E7-42CF-93E3-A1F8DD9836FE}"/>
            </a:ext>
          </a:extLst>
        </xdr:cNvPr>
        <xdr:cNvSpPr txBox="1"/>
      </xdr:nvSpPr>
      <xdr:spPr>
        <a:xfrm>
          <a:off x="25744233" y="9577239"/>
          <a:ext cx="354047" cy="340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Z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143</xdr:col>
      <xdr:colOff>62553</xdr:colOff>
      <xdr:row>26</xdr:row>
      <xdr:rowOff>119954</xdr:rowOff>
    </xdr:from>
    <xdr:to>
      <xdr:col>145</xdr:col>
      <xdr:colOff>27573</xdr:colOff>
      <xdr:row>28</xdr:row>
      <xdr:rowOff>117637</xdr:rowOff>
    </xdr:to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FADAA0A4-B089-4355-B35D-AF066D2D662A}"/>
            </a:ext>
          </a:extLst>
        </xdr:cNvPr>
        <xdr:cNvSpPr txBox="1"/>
      </xdr:nvSpPr>
      <xdr:spPr>
        <a:xfrm>
          <a:off x="30380628" y="4577654"/>
          <a:ext cx="365070" cy="340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Z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127</xdr:col>
      <xdr:colOff>118624</xdr:colOff>
      <xdr:row>9</xdr:row>
      <xdr:rowOff>14839</xdr:rowOff>
    </xdr:from>
    <xdr:to>
      <xdr:col>129</xdr:col>
      <xdr:colOff>72621</xdr:colOff>
      <xdr:row>11</xdr:row>
      <xdr:rowOff>12522</xdr:rowOff>
    </xdr:to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B781EAEC-9344-46F7-A5B7-42AFD0012FDD}"/>
            </a:ext>
          </a:extLst>
        </xdr:cNvPr>
        <xdr:cNvSpPr txBox="1"/>
      </xdr:nvSpPr>
      <xdr:spPr>
        <a:xfrm>
          <a:off x="25712299" y="1557889"/>
          <a:ext cx="354047" cy="340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144</xdr:col>
      <xdr:colOff>113098</xdr:colOff>
      <xdr:row>30</xdr:row>
      <xdr:rowOff>92181</xdr:rowOff>
    </xdr:from>
    <xdr:to>
      <xdr:col>145</xdr:col>
      <xdr:colOff>21375</xdr:colOff>
      <xdr:row>106</xdr:row>
      <xdr:rowOff>4861</xdr:rowOff>
    </xdr:to>
    <xdr:cxnSp macro="">
      <xdr:nvCxnSpPr>
        <xdr:cNvPr id="483" name="カギ線コネクタ 212">
          <a:extLst>
            <a:ext uri="{FF2B5EF4-FFF2-40B4-BE49-F238E27FC236}">
              <a16:creationId xmlns:a16="http://schemas.microsoft.com/office/drawing/2014/main" id="{8D23B16C-A20C-4392-AACD-73AD00BAAFEB}"/>
            </a:ext>
          </a:extLst>
        </xdr:cNvPr>
        <xdr:cNvCxnSpPr>
          <a:stCxn id="452" idx="1"/>
          <a:endCxn id="468" idx="1"/>
        </xdr:cNvCxnSpPr>
      </xdr:nvCxnSpPr>
      <xdr:spPr>
        <a:xfrm rot="10800000" flipH="1" flipV="1">
          <a:off x="30631198" y="5235681"/>
          <a:ext cx="108302" cy="12923830"/>
        </a:xfrm>
        <a:prstGeom prst="bentConnector3">
          <a:avLst>
            <a:gd name="adj1" fmla="val -206063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10391</xdr:colOff>
      <xdr:row>25</xdr:row>
      <xdr:rowOff>98011</xdr:rowOff>
    </xdr:from>
    <xdr:to>
      <xdr:col>107</xdr:col>
      <xdr:colOff>113051</xdr:colOff>
      <xdr:row>32</xdr:row>
      <xdr:rowOff>148651</xdr:rowOff>
    </xdr:to>
    <xdr:cxnSp macro="">
      <xdr:nvCxnSpPr>
        <xdr:cNvPr id="484" name="カギ線コネクタ 212">
          <a:extLst>
            <a:ext uri="{FF2B5EF4-FFF2-40B4-BE49-F238E27FC236}">
              <a16:creationId xmlns:a16="http://schemas.microsoft.com/office/drawing/2014/main" id="{338A1885-0774-4176-9439-768E6E4C3C12}"/>
            </a:ext>
          </a:extLst>
        </xdr:cNvPr>
        <xdr:cNvCxnSpPr>
          <a:stCxn id="193" idx="3"/>
          <a:endCxn id="505" idx="1"/>
        </xdr:cNvCxnSpPr>
      </xdr:nvCxnSpPr>
      <xdr:spPr>
        <a:xfrm>
          <a:off x="20412941" y="4384261"/>
          <a:ext cx="1293285" cy="125079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125172</xdr:colOff>
      <xdr:row>29</xdr:row>
      <xdr:rowOff>52941</xdr:rowOff>
    </xdr:from>
    <xdr:to>
      <xdr:col>107</xdr:col>
      <xdr:colOff>97754</xdr:colOff>
      <xdr:row>31</xdr:row>
      <xdr:rowOff>50625</xdr:rowOff>
    </xdr:to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06C60926-3871-48C5-B937-81ADE4F9F799}"/>
            </a:ext>
          </a:extLst>
        </xdr:cNvPr>
        <xdr:cNvSpPr txBox="1"/>
      </xdr:nvSpPr>
      <xdr:spPr>
        <a:xfrm>
          <a:off x="21327822" y="5024991"/>
          <a:ext cx="363107" cy="340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109</xdr:col>
      <xdr:colOff>168198</xdr:colOff>
      <xdr:row>30</xdr:row>
      <xdr:rowOff>126072</xdr:rowOff>
    </xdr:from>
    <xdr:to>
      <xdr:col>111</xdr:col>
      <xdr:colOff>122195</xdr:colOff>
      <xdr:row>32</xdr:row>
      <xdr:rowOff>123755</xdr:rowOff>
    </xdr:to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B3175D75-FFF8-4025-9058-BE9C1AB3C4CC}"/>
            </a:ext>
          </a:extLst>
        </xdr:cNvPr>
        <xdr:cNvSpPr txBox="1"/>
      </xdr:nvSpPr>
      <xdr:spPr>
        <a:xfrm>
          <a:off x="22161423" y="5269572"/>
          <a:ext cx="354047" cy="340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143477</xdr:colOff>
      <xdr:row>20</xdr:row>
      <xdr:rowOff>111447</xdr:rowOff>
    </xdr:from>
    <xdr:to>
      <xdr:col>113</xdr:col>
      <xdr:colOff>33342</xdr:colOff>
      <xdr:row>114</xdr:row>
      <xdr:rowOff>36818</xdr:rowOff>
    </xdr:to>
    <xdr:cxnSp macro="">
      <xdr:nvCxnSpPr>
        <xdr:cNvPr id="487" name="カギ線コネクタ 212">
          <a:extLst>
            <a:ext uri="{FF2B5EF4-FFF2-40B4-BE49-F238E27FC236}">
              <a16:creationId xmlns:a16="http://schemas.microsoft.com/office/drawing/2014/main" id="{B458DA26-E8CC-4C44-8900-0C1D3838D052}"/>
            </a:ext>
          </a:extLst>
        </xdr:cNvPr>
        <xdr:cNvCxnSpPr>
          <a:stCxn id="312" idx="1"/>
          <a:endCxn id="505" idx="0"/>
        </xdr:cNvCxnSpPr>
      </xdr:nvCxnSpPr>
      <xdr:spPr>
        <a:xfrm rot="10800000" flipH="1">
          <a:off x="3743927" y="3540447"/>
          <a:ext cx="19082740" cy="16022621"/>
        </a:xfrm>
        <a:prstGeom prst="bentConnector4">
          <a:avLst>
            <a:gd name="adj1" fmla="val -7323"/>
            <a:gd name="adj2" fmla="val 111583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100057</xdr:colOff>
      <xdr:row>17</xdr:row>
      <xdr:rowOff>117099</xdr:rowOff>
    </xdr:from>
    <xdr:to>
      <xdr:col>113</xdr:col>
      <xdr:colOff>55293</xdr:colOff>
      <xdr:row>19</xdr:row>
      <xdr:rowOff>114783</xdr:rowOff>
    </xdr:to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1B6208E9-6371-4BBA-9609-80C15A7B393D}"/>
            </a:ext>
          </a:extLst>
        </xdr:cNvPr>
        <xdr:cNvSpPr txBox="1"/>
      </xdr:nvSpPr>
      <xdr:spPr>
        <a:xfrm>
          <a:off x="22493332" y="3031749"/>
          <a:ext cx="355286" cy="340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157020</xdr:colOff>
      <xdr:row>87</xdr:row>
      <xdr:rowOff>6917</xdr:rowOff>
    </xdr:from>
    <xdr:to>
      <xdr:col>43</xdr:col>
      <xdr:colOff>179114</xdr:colOff>
      <xdr:row>87</xdr:row>
      <xdr:rowOff>24962</xdr:rowOff>
    </xdr:to>
    <xdr:cxnSp macro="">
      <xdr:nvCxnSpPr>
        <xdr:cNvPr id="489" name="カギ線コネクタ 212">
          <a:extLst>
            <a:ext uri="{FF2B5EF4-FFF2-40B4-BE49-F238E27FC236}">
              <a16:creationId xmlns:a16="http://schemas.microsoft.com/office/drawing/2014/main" id="{E93AA12E-72ED-46AA-B7A0-CB0566C41E96}"/>
            </a:ext>
          </a:extLst>
        </xdr:cNvPr>
        <xdr:cNvCxnSpPr>
          <a:stCxn id="336" idx="0"/>
          <a:endCxn id="472" idx="0"/>
        </xdr:cNvCxnSpPr>
      </xdr:nvCxnSpPr>
      <xdr:spPr>
        <a:xfrm rot="16200000" flipH="1" flipV="1">
          <a:off x="6259807" y="12420730"/>
          <a:ext cx="18045" cy="5022719"/>
        </a:xfrm>
        <a:prstGeom prst="bentConnector3">
          <a:avLst>
            <a:gd name="adj1" fmla="val -1266833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157021</xdr:colOff>
      <xdr:row>105</xdr:row>
      <xdr:rowOff>76202</xdr:rowOff>
    </xdr:from>
    <xdr:to>
      <xdr:col>23</xdr:col>
      <xdr:colOff>95456</xdr:colOff>
      <xdr:row>108</xdr:row>
      <xdr:rowOff>69175</xdr:rowOff>
    </xdr:to>
    <xdr:cxnSp macro="">
      <xdr:nvCxnSpPr>
        <xdr:cNvPr id="490" name="カギ線コネクタ 212">
          <a:extLst>
            <a:ext uri="{FF2B5EF4-FFF2-40B4-BE49-F238E27FC236}">
              <a16:creationId xmlns:a16="http://schemas.microsoft.com/office/drawing/2014/main" id="{F95CEF75-392C-469E-A54A-8C88A78D0021}"/>
            </a:ext>
          </a:extLst>
        </xdr:cNvPr>
        <xdr:cNvCxnSpPr>
          <a:stCxn id="312" idx="0"/>
          <a:endCxn id="472" idx="2"/>
        </xdr:cNvCxnSpPr>
      </xdr:nvCxnSpPr>
      <xdr:spPr>
        <a:xfrm rot="16200000" flipV="1">
          <a:off x="3973089" y="17843784"/>
          <a:ext cx="507323" cy="93856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88900</xdr:colOff>
      <xdr:row>105</xdr:row>
      <xdr:rowOff>0</xdr:rowOff>
    </xdr:from>
    <xdr:to>
      <xdr:col>19</xdr:col>
      <xdr:colOff>39832</xdr:colOff>
      <xdr:row>106</xdr:row>
      <xdr:rowOff>115950</xdr:rowOff>
    </xdr:to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id="{D194717C-37EC-4F97-9BA1-C1D25E3E5A15}"/>
            </a:ext>
          </a:extLst>
        </xdr:cNvPr>
        <xdr:cNvSpPr txBox="1"/>
      </xdr:nvSpPr>
      <xdr:spPr>
        <a:xfrm>
          <a:off x="3489325" y="17983200"/>
          <a:ext cx="350982" cy="287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63500</xdr:colOff>
      <xdr:row>85</xdr:row>
      <xdr:rowOff>63500</xdr:rowOff>
    </xdr:from>
    <xdr:to>
      <xdr:col>22</xdr:col>
      <xdr:colOff>196566</xdr:colOff>
      <xdr:row>87</xdr:row>
      <xdr:rowOff>68806</xdr:rowOff>
    </xdr:to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id="{59413D66-5E8C-49C6-936D-721D494AD2AD}"/>
            </a:ext>
          </a:extLst>
        </xdr:cNvPr>
        <xdr:cNvSpPr txBox="1"/>
      </xdr:nvSpPr>
      <xdr:spPr>
        <a:xfrm>
          <a:off x="4264025" y="14636750"/>
          <a:ext cx="333091" cy="348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155042</xdr:colOff>
      <xdr:row>77</xdr:row>
      <xdr:rowOff>17973</xdr:rowOff>
    </xdr:from>
    <xdr:to>
      <xdr:col>19</xdr:col>
      <xdr:colOff>45466</xdr:colOff>
      <xdr:row>87</xdr:row>
      <xdr:rowOff>21406</xdr:rowOff>
    </xdr:to>
    <xdr:cxnSp macro="">
      <xdr:nvCxnSpPr>
        <xdr:cNvPr id="493" name="カギ線コネクタ 212">
          <a:extLst>
            <a:ext uri="{FF2B5EF4-FFF2-40B4-BE49-F238E27FC236}">
              <a16:creationId xmlns:a16="http://schemas.microsoft.com/office/drawing/2014/main" id="{AEFB2C5D-1A37-4A06-9592-7FC6F0525683}"/>
            </a:ext>
          </a:extLst>
        </xdr:cNvPr>
        <xdr:cNvCxnSpPr>
          <a:stCxn id="472" idx="0"/>
          <a:endCxn id="464" idx="2"/>
        </xdr:cNvCxnSpPr>
      </xdr:nvCxnSpPr>
      <xdr:spPr>
        <a:xfrm rot="5400000" flipH="1" flipV="1">
          <a:off x="2941750" y="14033365"/>
          <a:ext cx="1717933" cy="9044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78</xdr:row>
      <xdr:rowOff>127000</xdr:rowOff>
    </xdr:from>
    <xdr:to>
      <xdr:col>19</xdr:col>
      <xdr:colOff>120366</xdr:colOff>
      <xdr:row>80</xdr:row>
      <xdr:rowOff>132306</xdr:rowOff>
    </xdr:to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FD68AEAB-978C-4C44-B593-13F04CAD47EB}"/>
            </a:ext>
          </a:extLst>
        </xdr:cNvPr>
        <xdr:cNvSpPr txBox="1"/>
      </xdr:nvSpPr>
      <xdr:spPr>
        <a:xfrm>
          <a:off x="3590925" y="13500100"/>
          <a:ext cx="329916" cy="348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111186</xdr:colOff>
      <xdr:row>64</xdr:row>
      <xdr:rowOff>14857</xdr:rowOff>
    </xdr:from>
    <xdr:to>
      <xdr:col>14</xdr:col>
      <xdr:colOff>41051</xdr:colOff>
      <xdr:row>66</xdr:row>
      <xdr:rowOff>20163</xdr:rowOff>
    </xdr:to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E5E33160-0E8A-4E88-A91D-4079AB525CC3}"/>
            </a:ext>
          </a:extLst>
        </xdr:cNvPr>
        <xdr:cNvSpPr txBox="1"/>
      </xdr:nvSpPr>
      <xdr:spPr>
        <a:xfrm>
          <a:off x="2511486" y="10987657"/>
          <a:ext cx="329915" cy="348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114300</xdr:colOff>
      <xdr:row>0</xdr:row>
      <xdr:rowOff>88900</xdr:rowOff>
    </xdr:from>
    <xdr:ext cx="3952240" cy="241935"/>
    <xdr:pic>
      <xdr:nvPicPr>
        <xdr:cNvPr id="496" name="図 495">
          <a:extLst>
            <a:ext uri="{FF2B5EF4-FFF2-40B4-BE49-F238E27FC236}">
              <a16:creationId xmlns:a16="http://schemas.microsoft.com/office/drawing/2014/main" id="{42AB4AC7-5B07-4235-9B42-B2703AC4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8900"/>
          <a:ext cx="3952240" cy="241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179</xdr:col>
      <xdr:colOff>87931</xdr:colOff>
      <xdr:row>7</xdr:row>
      <xdr:rowOff>24711</xdr:rowOff>
    </xdr:from>
    <xdr:to>
      <xdr:col>197</xdr:col>
      <xdr:colOff>191677</xdr:colOff>
      <xdr:row>8</xdr:row>
      <xdr:rowOff>152866</xdr:rowOff>
    </xdr:to>
    <xdr:grpSp>
      <xdr:nvGrpSpPr>
        <xdr:cNvPr id="497" name="グループ化 615">
          <a:extLst>
            <a:ext uri="{FF2B5EF4-FFF2-40B4-BE49-F238E27FC236}">
              <a16:creationId xmlns:a16="http://schemas.microsoft.com/office/drawing/2014/main" id="{9D46909E-7F7C-4B2F-88E1-9947CA90E83C}"/>
            </a:ext>
          </a:extLst>
        </xdr:cNvPr>
        <xdr:cNvGrpSpPr/>
      </xdr:nvGrpSpPr>
      <xdr:grpSpPr>
        <a:xfrm>
          <a:off x="39578581" y="1224861"/>
          <a:ext cx="3875646" cy="299605"/>
          <a:chOff x="28902343" y="293688"/>
          <a:chExt cx="3696971" cy="341312"/>
        </a:xfrm>
      </xdr:grpSpPr>
      <xdr:sp macro="" textlink="">
        <xdr:nvSpPr>
          <xdr:cNvPr id="498" name="Rectangle 25">
            <a:extLst>
              <a:ext uri="{FF2B5EF4-FFF2-40B4-BE49-F238E27FC236}">
                <a16:creationId xmlns:a16="http://schemas.microsoft.com/office/drawing/2014/main" id="{260B53B4-1CC0-8E33-FD07-670F7F55FCFB}"/>
              </a:ext>
            </a:extLst>
          </xdr:cNvPr>
          <xdr:cNvSpPr>
            <a:spLocks noChangeArrowheads="1"/>
          </xdr:cNvSpPr>
        </xdr:nvSpPr>
        <xdr:spPr bwMode="auto">
          <a:xfrm>
            <a:off x="28902343" y="293688"/>
            <a:ext cx="969549" cy="1706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システム</a:t>
            </a:r>
          </a:p>
        </xdr:txBody>
      </xdr:sp>
      <xdr:sp macro="" textlink="">
        <xdr:nvSpPr>
          <xdr:cNvPr id="499" name="Text Box 26">
            <a:extLst>
              <a:ext uri="{FF2B5EF4-FFF2-40B4-BE49-F238E27FC236}">
                <a16:creationId xmlns:a16="http://schemas.microsoft.com/office/drawing/2014/main" id="{68C499BA-2396-021F-CDC8-1E60F21F93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902343" y="464343"/>
            <a:ext cx="956112" cy="17065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フォーマットNo.</a:t>
            </a:r>
          </a:p>
        </xdr:txBody>
      </xdr:sp>
      <xdr:sp macro="" textlink="">
        <xdr:nvSpPr>
          <xdr:cNvPr id="500" name="Text Box 27">
            <a:extLst>
              <a:ext uri="{FF2B5EF4-FFF2-40B4-BE49-F238E27FC236}">
                <a16:creationId xmlns:a16="http://schemas.microsoft.com/office/drawing/2014/main" id="{688BBD9E-C1E0-A37E-E10C-B3879B286D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858455" y="463299"/>
            <a:ext cx="2739735" cy="1717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KS2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-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4-15</a:t>
            </a:r>
            <a:endParaRPr lang="ja-JP" altLang="en-US" sz="900" b="0" i="0" u="none" strike="noStrike" baseline="0">
              <a:solidFill>
                <a:sysClr val="windowText" lastClr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501" name="Text Box 27">
            <a:extLst>
              <a:ext uri="{FF2B5EF4-FFF2-40B4-BE49-F238E27FC236}">
                <a16:creationId xmlns:a16="http://schemas.microsoft.com/office/drawing/2014/main" id="{80C3C41B-4AC8-4248-1A15-52EBBCBAE5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868816" y="293689"/>
            <a:ext cx="2730498" cy="1746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CN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レポート作成アプリ「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LecMoc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ゴシック"/>
                <a:ea typeface="ＭＳ ゴシック"/>
              </a:rPr>
              <a:t>」</a:t>
            </a:r>
          </a:p>
        </xdr:txBody>
      </xdr:sp>
    </xdr:grpSp>
    <xdr:clientData/>
  </xdr:twoCellAnchor>
  <xdr:twoCellAnchor>
    <xdr:from>
      <xdr:col>179</xdr:col>
      <xdr:colOff>91784</xdr:colOff>
      <xdr:row>7</xdr:row>
      <xdr:rowOff>20862</xdr:rowOff>
    </xdr:from>
    <xdr:to>
      <xdr:col>198</xdr:col>
      <xdr:colOff>5391</xdr:colOff>
      <xdr:row>8</xdr:row>
      <xdr:rowOff>163847</xdr:rowOff>
    </xdr:to>
    <xdr:sp macro="" textlink="">
      <xdr:nvSpPr>
        <xdr:cNvPr id="502" name="Rectangle 29">
          <a:extLst>
            <a:ext uri="{FF2B5EF4-FFF2-40B4-BE49-F238E27FC236}">
              <a16:creationId xmlns:a16="http://schemas.microsoft.com/office/drawing/2014/main" id="{69A8CFD4-176D-478E-B5C7-D5F83BD9E125}"/>
            </a:ext>
          </a:extLst>
        </xdr:cNvPr>
        <xdr:cNvSpPr>
          <a:spLocks noChangeArrowheads="1"/>
        </xdr:cNvSpPr>
      </xdr:nvSpPr>
      <xdr:spPr bwMode="auto">
        <a:xfrm>
          <a:off x="37877459" y="1221012"/>
          <a:ext cx="3714082" cy="314435"/>
        </a:xfrm>
        <a:prstGeom prst="rect">
          <a:avLst/>
        </a:prstGeom>
        <a:noFill/>
        <a:ln w="381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35944</xdr:colOff>
      <xdr:row>42</xdr:row>
      <xdr:rowOff>125802</xdr:rowOff>
    </xdr:from>
    <xdr:to>
      <xdr:col>13</xdr:col>
      <xdr:colOff>144852</xdr:colOff>
      <xdr:row>63</xdr:row>
      <xdr:rowOff>482</xdr:rowOff>
    </xdr:to>
    <xdr:cxnSp macro="">
      <xdr:nvCxnSpPr>
        <xdr:cNvPr id="503" name="カギ線コネクタ 168">
          <a:extLst>
            <a:ext uri="{FF2B5EF4-FFF2-40B4-BE49-F238E27FC236}">
              <a16:creationId xmlns:a16="http://schemas.microsoft.com/office/drawing/2014/main" id="{B402CE4E-2640-410F-9519-38883286C3D2}"/>
            </a:ext>
          </a:extLst>
        </xdr:cNvPr>
        <xdr:cNvCxnSpPr>
          <a:endCxn id="464" idx="1"/>
        </xdr:cNvCxnSpPr>
      </xdr:nvCxnSpPr>
      <xdr:spPr>
        <a:xfrm rot="16200000" flipH="1">
          <a:off x="353083" y="8409738"/>
          <a:ext cx="3475130" cy="1309058"/>
        </a:xfrm>
        <a:prstGeom prst="bentConnector2">
          <a:avLst/>
        </a:prstGeom>
        <a:ln>
          <a:solidFill>
            <a:sysClr val="windowText" lastClr="00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107830</xdr:colOff>
      <xdr:row>18</xdr:row>
      <xdr:rowOff>107830</xdr:rowOff>
    </xdr:from>
    <xdr:to>
      <xdr:col>122</xdr:col>
      <xdr:colOff>188796</xdr:colOff>
      <xdr:row>45</xdr:row>
      <xdr:rowOff>23230</xdr:rowOff>
    </xdr:to>
    <xdr:grpSp>
      <xdr:nvGrpSpPr>
        <xdr:cNvPr id="504" name="グループ化 503">
          <a:extLst>
            <a:ext uri="{FF2B5EF4-FFF2-40B4-BE49-F238E27FC236}">
              <a16:creationId xmlns:a16="http://schemas.microsoft.com/office/drawing/2014/main" id="{CBC2DEDD-A029-4234-B9C5-5DC2A1F72572}"/>
            </a:ext>
          </a:extLst>
        </xdr:cNvPr>
        <xdr:cNvGrpSpPr/>
      </xdr:nvGrpSpPr>
      <xdr:grpSpPr>
        <a:xfrm>
          <a:off x="22720180" y="3193930"/>
          <a:ext cx="3224216" cy="4544550"/>
          <a:chOff x="4515959" y="8274709"/>
          <a:chExt cx="2122714" cy="2630582"/>
        </a:xfrm>
      </xdr:grpSpPr>
      <xdr:sp macro="" textlink="">
        <xdr:nvSpPr>
          <xdr:cNvPr id="505" name="正方形/長方形 504">
            <a:extLst>
              <a:ext uri="{FF2B5EF4-FFF2-40B4-BE49-F238E27FC236}">
                <a16:creationId xmlns:a16="http://schemas.microsoft.com/office/drawing/2014/main" id="{576C5575-F702-CA59-D35E-B3E32C5D0F5B}"/>
              </a:ext>
            </a:extLst>
          </xdr:cNvPr>
          <xdr:cNvSpPr/>
        </xdr:nvSpPr>
        <xdr:spPr bwMode="auto">
          <a:xfrm>
            <a:off x="4519404" y="8475604"/>
            <a:ext cx="1550252" cy="242968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1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組織</a:t>
            </a:r>
            <a:r>
              <a:rPr lang="en-US" altLang="ja-JP" sz="1400" b="1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ID(FK)</a:t>
            </a: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1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識別子</a:t>
            </a:r>
            <a:endParaRPr lang="en-US" altLang="ja-JP" sz="1400" b="1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ファイル名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ファイルパス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ファイル作成日時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作成状態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収集期間</a:t>
            </a:r>
            <a:r>
              <a:rPr lang="en-US" altLang="ja-JP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FROM</a:t>
            </a: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年月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収集期間</a:t>
            </a:r>
            <a:r>
              <a:rPr lang="en-US" altLang="ja-JP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TO</a:t>
            </a: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年月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ファイル作成依頼日時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作成者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作成日時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更新者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 b="0">
                <a:solidFill>
                  <a:sysClr val="windowText" lastClr="000000"/>
                </a:solidFill>
                <a:effectLst/>
                <a:latin typeface="+mn-ea"/>
                <a:ea typeface="+mn-ea"/>
              </a:rPr>
              <a:t>更新日時</a:t>
            </a:r>
            <a:endParaRPr lang="en-US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endParaRPr lang="ja-JP" altLang="ja-JP" sz="1400" b="0"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506" name="直線コネクタ 505">
            <a:extLst>
              <a:ext uri="{FF2B5EF4-FFF2-40B4-BE49-F238E27FC236}">
                <a16:creationId xmlns:a16="http://schemas.microsoft.com/office/drawing/2014/main" id="{176ED63F-48FA-F033-4CAD-E8B994FC0224}"/>
              </a:ext>
            </a:extLst>
          </xdr:cNvPr>
          <xdr:cNvCxnSpPr/>
        </xdr:nvCxnSpPr>
        <xdr:spPr>
          <a:xfrm>
            <a:off x="4568484" y="8816568"/>
            <a:ext cx="1478497" cy="2584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7" name="正方形/長方形 506">
            <a:extLst>
              <a:ext uri="{FF2B5EF4-FFF2-40B4-BE49-F238E27FC236}">
                <a16:creationId xmlns:a16="http://schemas.microsoft.com/office/drawing/2014/main" id="{541268B1-95AA-64AF-D719-221DD11AC510}"/>
              </a:ext>
            </a:extLst>
          </xdr:cNvPr>
          <xdr:cNvSpPr/>
        </xdr:nvSpPr>
        <xdr:spPr bwMode="auto">
          <a:xfrm>
            <a:off x="4515959" y="8274709"/>
            <a:ext cx="2122714" cy="218797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CO2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集計レポート管理情報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163</xdr:col>
      <xdr:colOff>107831</xdr:colOff>
      <xdr:row>91</xdr:row>
      <xdr:rowOff>102</xdr:rowOff>
    </xdr:from>
    <xdr:to>
      <xdr:col>178</xdr:col>
      <xdr:colOff>89611</xdr:colOff>
      <xdr:row>118</xdr:row>
      <xdr:rowOff>34018</xdr:rowOff>
    </xdr:to>
    <xdr:grpSp>
      <xdr:nvGrpSpPr>
        <xdr:cNvPr id="508" name="グループ化 507">
          <a:extLst>
            <a:ext uri="{FF2B5EF4-FFF2-40B4-BE49-F238E27FC236}">
              <a16:creationId xmlns:a16="http://schemas.microsoft.com/office/drawing/2014/main" id="{E7B05C08-A51D-42CD-91A2-6BB79AA8D0ED}"/>
            </a:ext>
          </a:extLst>
        </xdr:cNvPr>
        <xdr:cNvGrpSpPr/>
      </xdr:nvGrpSpPr>
      <xdr:grpSpPr>
        <a:xfrm>
          <a:off x="35978981" y="15602052"/>
          <a:ext cx="3391730" cy="4644016"/>
          <a:chOff x="4523040" y="7763684"/>
          <a:chExt cx="2316775" cy="3737847"/>
        </a:xfrm>
      </xdr:grpSpPr>
      <xdr:sp macro="" textlink="">
        <xdr:nvSpPr>
          <xdr:cNvPr id="509" name="正方形/長方形 508">
            <a:extLst>
              <a:ext uri="{FF2B5EF4-FFF2-40B4-BE49-F238E27FC236}">
                <a16:creationId xmlns:a16="http://schemas.microsoft.com/office/drawing/2014/main" id="{83AAC2C5-7E0F-CDCB-D3CD-23A4E8A58C56}"/>
              </a:ext>
            </a:extLst>
          </xdr:cNvPr>
          <xdr:cNvSpPr/>
        </xdr:nvSpPr>
        <xdr:spPr bwMode="auto">
          <a:xfrm>
            <a:off x="4600913" y="8022242"/>
            <a:ext cx="2222490" cy="3479289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ja-JP" sz="1400" b="1">
                <a:solidFill>
                  <a:sysClr val="windowText" lastClr="000000"/>
                </a:solidFill>
                <a:latin typeface="+mn-ea"/>
                <a:ea typeface="+mn-ea"/>
              </a:rPr>
              <a:t>ファイルID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ファイル名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ファイルパス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ファイル作成日時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作成</a:t>
            </a: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状態</a:t>
            </a:r>
            <a:endParaRPr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組織</a:t>
            </a:r>
            <a:r>
              <a:rPr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ID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（</a:t>
            </a:r>
            <a:r>
              <a:rPr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FK</a:t>
            </a:r>
            <a:r>
              <a:rPr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担当組織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顧客担当者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対象年月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省エネレポートサービス加入フラグ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作成者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作成日時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更新者</a:t>
            </a:r>
            <a:b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</a:br>
            <a:r>
              <a:rPr lang="ja-JP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更新日時</a:t>
            </a:r>
            <a:endParaRPr kumimoji="0" lang="en-US" altLang="ja-JP" sz="1400" b="0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cxnSp macro="">
        <xdr:nvCxnSpPr>
          <xdr:cNvPr id="510" name="直線コネクタ 509">
            <a:extLst>
              <a:ext uri="{FF2B5EF4-FFF2-40B4-BE49-F238E27FC236}">
                <a16:creationId xmlns:a16="http://schemas.microsoft.com/office/drawing/2014/main" id="{84DD1E42-F260-F2BC-ADE7-720BD05491A5}"/>
              </a:ext>
            </a:extLst>
          </xdr:cNvPr>
          <xdr:cNvCxnSpPr/>
        </xdr:nvCxnSpPr>
        <xdr:spPr>
          <a:xfrm>
            <a:off x="4642903" y="8287624"/>
            <a:ext cx="2196912" cy="772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1" name="正方形/長方形 510">
            <a:extLst>
              <a:ext uri="{FF2B5EF4-FFF2-40B4-BE49-F238E27FC236}">
                <a16:creationId xmlns:a16="http://schemas.microsoft.com/office/drawing/2014/main" id="{4C04096C-5517-8538-25B1-2D37B1305221}"/>
              </a:ext>
            </a:extLst>
          </xdr:cNvPr>
          <xdr:cNvSpPr/>
        </xdr:nvSpPr>
        <xdr:spPr bwMode="auto">
          <a:xfrm>
            <a:off x="4523040" y="7763684"/>
            <a:ext cx="2122715" cy="218797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担当者別電力見える化レポート管理情報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144</xdr:col>
      <xdr:colOff>27474</xdr:colOff>
      <xdr:row>43</xdr:row>
      <xdr:rowOff>6678</xdr:rowOff>
    </xdr:from>
    <xdr:to>
      <xdr:col>156</xdr:col>
      <xdr:colOff>105014</xdr:colOff>
      <xdr:row>59</xdr:row>
      <xdr:rowOff>26298</xdr:rowOff>
    </xdr:to>
    <xdr:grpSp>
      <xdr:nvGrpSpPr>
        <xdr:cNvPr id="512" name="グループ化 511">
          <a:extLst>
            <a:ext uri="{FF2B5EF4-FFF2-40B4-BE49-F238E27FC236}">
              <a16:creationId xmlns:a16="http://schemas.microsoft.com/office/drawing/2014/main" id="{2EA92002-707F-4303-B41D-65B91BB0F73B}"/>
            </a:ext>
          </a:extLst>
        </xdr:cNvPr>
        <xdr:cNvGrpSpPr/>
      </xdr:nvGrpSpPr>
      <xdr:grpSpPr>
        <a:xfrm>
          <a:off x="31917174" y="7379028"/>
          <a:ext cx="2592140" cy="2762820"/>
          <a:chOff x="5094418" y="8117002"/>
          <a:chExt cx="3548420" cy="4692218"/>
        </a:xfrm>
      </xdr:grpSpPr>
      <xdr:sp macro="" textlink="">
        <xdr:nvSpPr>
          <xdr:cNvPr id="513" name="正方形/長方形 512">
            <a:extLst>
              <a:ext uri="{FF2B5EF4-FFF2-40B4-BE49-F238E27FC236}">
                <a16:creationId xmlns:a16="http://schemas.microsoft.com/office/drawing/2014/main" id="{6FBA2282-2A74-887F-6523-CD0C5D688014}"/>
              </a:ext>
            </a:extLst>
          </xdr:cNvPr>
          <xdr:cNvSpPr/>
        </xdr:nvSpPr>
        <xdr:spPr bwMode="auto">
          <a:xfrm>
            <a:off x="5106673" y="8630148"/>
            <a:ext cx="3536165" cy="4179072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/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受電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地点特定番号</a:t>
            </a:r>
            <a:b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高圧契約電力</a:t>
            </a:r>
            <a: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(kW)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  <a:endParaRPr kumimoji="0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514" name="直線コネクタ 513">
            <a:extLst>
              <a:ext uri="{FF2B5EF4-FFF2-40B4-BE49-F238E27FC236}">
                <a16:creationId xmlns:a16="http://schemas.microsoft.com/office/drawing/2014/main" id="{7595347C-B12D-2485-4E85-F37FB46B9B46}"/>
              </a:ext>
            </a:extLst>
          </xdr:cNvPr>
          <xdr:cNvCxnSpPr/>
        </xdr:nvCxnSpPr>
        <xdr:spPr>
          <a:xfrm>
            <a:off x="5358736" y="9145669"/>
            <a:ext cx="3073653" cy="144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5" name="正方形/長方形 514">
            <a:extLst>
              <a:ext uri="{FF2B5EF4-FFF2-40B4-BE49-F238E27FC236}">
                <a16:creationId xmlns:a16="http://schemas.microsoft.com/office/drawing/2014/main" id="{4F2BD7D8-2840-9AF5-5BB5-3A69F7E13A5A}"/>
              </a:ext>
            </a:extLst>
          </xdr:cNvPr>
          <xdr:cNvSpPr/>
        </xdr:nvSpPr>
        <xdr:spPr bwMode="auto">
          <a:xfrm>
            <a:off x="5094418" y="8117002"/>
            <a:ext cx="2122716" cy="63360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EP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データ参照基盤契約電力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156</xdr:col>
      <xdr:colOff>105014</xdr:colOff>
      <xdr:row>32</xdr:row>
      <xdr:rowOff>98256</xdr:rowOff>
    </xdr:from>
    <xdr:to>
      <xdr:col>157</xdr:col>
      <xdr:colOff>164458</xdr:colOff>
      <xdr:row>51</xdr:row>
      <xdr:rowOff>166370</xdr:rowOff>
    </xdr:to>
    <xdr:cxnSp macro="">
      <xdr:nvCxnSpPr>
        <xdr:cNvPr id="516" name="カギ線コネクタ 212">
          <a:extLst>
            <a:ext uri="{FF2B5EF4-FFF2-40B4-BE49-F238E27FC236}">
              <a16:creationId xmlns:a16="http://schemas.microsoft.com/office/drawing/2014/main" id="{0978BF77-958A-464B-8553-5CC2CAECC32D}"/>
            </a:ext>
          </a:extLst>
        </xdr:cNvPr>
        <xdr:cNvCxnSpPr>
          <a:cxnSpLocks/>
          <a:stCxn id="513" idx="3"/>
          <a:endCxn id="444" idx="1"/>
        </xdr:cNvCxnSpPr>
      </xdr:nvCxnSpPr>
      <xdr:spPr>
        <a:xfrm flipV="1">
          <a:off x="33023414" y="5584656"/>
          <a:ext cx="259469" cy="332566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144103</xdr:colOff>
      <xdr:row>105</xdr:row>
      <xdr:rowOff>102579</xdr:rowOff>
    </xdr:from>
    <xdr:to>
      <xdr:col>163</xdr:col>
      <xdr:colOff>213558</xdr:colOff>
      <xdr:row>106</xdr:row>
      <xdr:rowOff>6048</xdr:rowOff>
    </xdr:to>
    <xdr:cxnSp macro="">
      <xdr:nvCxnSpPr>
        <xdr:cNvPr id="517" name="カギ線コネクタ 212">
          <a:extLst>
            <a:ext uri="{FF2B5EF4-FFF2-40B4-BE49-F238E27FC236}">
              <a16:creationId xmlns:a16="http://schemas.microsoft.com/office/drawing/2014/main" id="{FD72A231-2BE6-43A9-8B1E-8351223A73C1}"/>
            </a:ext>
          </a:extLst>
        </xdr:cNvPr>
        <xdr:cNvCxnSpPr>
          <a:stCxn id="468" idx="3"/>
          <a:endCxn id="509" idx="1"/>
        </xdr:cNvCxnSpPr>
      </xdr:nvCxnSpPr>
      <xdr:spPr>
        <a:xfrm flipV="1">
          <a:off x="33862603" y="18085779"/>
          <a:ext cx="669530" cy="7491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dash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15355</xdr:colOff>
      <xdr:row>9</xdr:row>
      <xdr:rowOff>86684</xdr:rowOff>
    </xdr:from>
    <xdr:to>
      <xdr:col>197</xdr:col>
      <xdr:colOff>56265</xdr:colOff>
      <xdr:row>62</xdr:row>
      <xdr:rowOff>0</xdr:rowOff>
    </xdr:to>
    <xdr:grpSp>
      <xdr:nvGrpSpPr>
        <xdr:cNvPr id="518" name="グループ化 517">
          <a:extLst>
            <a:ext uri="{FF2B5EF4-FFF2-40B4-BE49-F238E27FC236}">
              <a16:creationId xmlns:a16="http://schemas.microsoft.com/office/drawing/2014/main" id="{DA143CF9-C6FE-4594-8F54-DC526DD80578}"/>
            </a:ext>
          </a:extLst>
        </xdr:cNvPr>
        <xdr:cNvGrpSpPr/>
      </xdr:nvGrpSpPr>
      <xdr:grpSpPr>
        <a:xfrm>
          <a:off x="39715555" y="1629734"/>
          <a:ext cx="3603260" cy="9000166"/>
          <a:chOff x="-551785" y="6781167"/>
          <a:chExt cx="5611124" cy="14757428"/>
        </a:xfrm>
      </xdr:grpSpPr>
      <xdr:sp macro="" textlink="">
        <xdr:nvSpPr>
          <xdr:cNvPr id="519" name="正方形/長方形 518">
            <a:extLst>
              <a:ext uri="{FF2B5EF4-FFF2-40B4-BE49-F238E27FC236}">
                <a16:creationId xmlns:a16="http://schemas.microsoft.com/office/drawing/2014/main" id="{1C8C9A99-8686-34C0-1387-A305373CED48}"/>
              </a:ext>
            </a:extLst>
          </xdr:cNvPr>
          <xdr:cNvSpPr/>
        </xdr:nvSpPr>
        <xdr:spPr bwMode="auto">
          <a:xfrm>
            <a:off x="-551785" y="7662241"/>
            <a:ext cx="5611124" cy="13876354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ysClr val="windowText" lastClr="000000"/>
            </a:solidFill>
            <a:round/>
            <a:headEnd/>
            <a:tailEnd/>
          </a:ln>
          <a:effectLst/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rtl="0" eaLnBrk="1" fontAlgn="base" latinLnBrk="0" hangingPunct="1"/>
            <a:r>
              <a:rPr kumimoji="1" lang="ja-JP" altLang="en-US" sz="1400" b="1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供給地点特定番号</a:t>
            </a:r>
            <a:r>
              <a:rPr kumimoji="1" lang="en-US" altLang="ja-JP" sz="1400" b="1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</a:p>
          <a:p>
            <a:pPr rtl="0" eaLnBrk="1" fontAlgn="base" latinLnBrk="0" hangingPunct="1"/>
            <a:r>
              <a:rPr kumimoji="1" lang="ja-JP" altLang="en-US" sz="1400" b="1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取得年月</a:t>
            </a:r>
            <a:endParaRPr kumimoji="1" lang="en-US" altLang="ja-JP" sz="1400" b="1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業務種別</a:t>
            </a:r>
          </a:p>
          <a:p>
            <a:pPr rtl="0" eaLnBrk="1" fontAlgn="base" latinLnBrk="0" hangingPunct="1"/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EP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お客さま番号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契約電力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(kW)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契約種別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住所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紐づけ元契約商品</a:t>
            </a:r>
            <a:endParaRPr kumimoji="1" lang="ja-JP" altLang="en-US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旧契約需要場所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計量日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契約終了日</a:t>
            </a:r>
            <a:endParaRPr kumimoji="1" lang="ja-JP" altLang="en-US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契約状態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名義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姓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名義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契約電力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(kW)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営業窓口アカウント</a:t>
            </a:r>
            <a:endParaRPr kumimoji="1" lang="en-US" altLang="ja-JP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実績責任担当者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（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FK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）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担当組織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レコードタイプ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お客さま番号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(14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桁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作業件名番号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ステータス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</a:p>
        </xdr:txBody>
      </xdr:sp>
      <xdr:cxnSp macro="">
        <xdr:nvCxnSpPr>
          <xdr:cNvPr id="520" name="直線コネクタ 519">
            <a:extLst>
              <a:ext uri="{FF2B5EF4-FFF2-40B4-BE49-F238E27FC236}">
                <a16:creationId xmlns:a16="http://schemas.microsoft.com/office/drawing/2014/main" id="{6244CCA8-3C2D-B750-82EC-46204441F281}"/>
              </a:ext>
            </a:extLst>
          </xdr:cNvPr>
          <xdr:cNvCxnSpPr/>
        </xdr:nvCxnSpPr>
        <xdr:spPr>
          <a:xfrm flipV="1">
            <a:off x="-411230" y="8668044"/>
            <a:ext cx="5184706" cy="597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1" name="正方形/長方形 520">
            <a:extLst>
              <a:ext uri="{FF2B5EF4-FFF2-40B4-BE49-F238E27FC236}">
                <a16:creationId xmlns:a16="http://schemas.microsoft.com/office/drawing/2014/main" id="{A4794D35-7C82-7F4C-D38F-96BF01871A0F}"/>
              </a:ext>
            </a:extLst>
          </xdr:cNvPr>
          <xdr:cNvSpPr/>
        </xdr:nvSpPr>
        <xdr:spPr bwMode="auto">
          <a:xfrm>
            <a:off x="1068863" y="6781167"/>
            <a:ext cx="3754530" cy="701237"/>
          </a:xfrm>
          <a:prstGeom prst="rect">
            <a:avLst/>
          </a:prstGeom>
          <a:noFill/>
          <a:ln w="9525">
            <a:solidFill>
              <a:sysClr val="windowText" lastClr="000000"/>
            </a:solidFill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ja-JP" altLang="en-US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過去分</a:t>
            </a: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ARVE</a:t>
            </a:r>
            <a:r>
              <a:rPr kumimoji="1" lang="ja-JP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お客さま情報</a:t>
            </a:r>
            <a:endParaRPr kumimoji="0" lang="en-US" altLang="ja-JP" sz="28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162</xdr:col>
      <xdr:colOff>107831</xdr:colOff>
      <xdr:row>102</xdr:row>
      <xdr:rowOff>107831</xdr:rowOff>
    </xdr:from>
    <xdr:to>
      <xdr:col>163</xdr:col>
      <xdr:colOff>278102</xdr:colOff>
      <xdr:row>104</xdr:row>
      <xdr:rowOff>95990</xdr:rowOff>
    </xdr:to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706B3FB9-A808-4F47-83B5-2D8336F70658}"/>
            </a:ext>
          </a:extLst>
        </xdr:cNvPr>
        <xdr:cNvSpPr txBox="1"/>
      </xdr:nvSpPr>
      <xdr:spPr>
        <a:xfrm>
          <a:off x="34226381" y="17595731"/>
          <a:ext cx="370296" cy="331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83</xdr:col>
      <xdr:colOff>34791</xdr:colOff>
      <xdr:row>54</xdr:row>
      <xdr:rowOff>27215</xdr:rowOff>
    </xdr:from>
    <xdr:to>
      <xdr:col>143</xdr:col>
      <xdr:colOff>91847</xdr:colOff>
      <xdr:row>142</xdr:row>
      <xdr:rowOff>74914</xdr:rowOff>
    </xdr:to>
    <xdr:cxnSp macro="">
      <xdr:nvCxnSpPr>
        <xdr:cNvPr id="523" name="コネクタ: カギ線 522">
          <a:extLst>
            <a:ext uri="{FF2B5EF4-FFF2-40B4-BE49-F238E27FC236}">
              <a16:creationId xmlns:a16="http://schemas.microsoft.com/office/drawing/2014/main" id="{C8C16785-53F2-4CAE-8DD3-A79A441B2F29}"/>
            </a:ext>
          </a:extLst>
        </xdr:cNvPr>
        <xdr:cNvCxnSpPr>
          <a:cxnSpLocks/>
          <a:stCxn id="131" idx="3"/>
          <a:endCxn id="345" idx="2"/>
        </xdr:cNvCxnSpPr>
      </xdr:nvCxnSpPr>
      <xdr:spPr>
        <a:xfrm flipH="1" flipV="1">
          <a:off x="16636866" y="9285515"/>
          <a:ext cx="13773056" cy="15116249"/>
        </a:xfrm>
        <a:prstGeom prst="bentConnector4">
          <a:avLst>
            <a:gd name="adj1" fmla="val -54480"/>
            <a:gd name="adj2" fmla="val 26854"/>
          </a:avLst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88899</xdr:colOff>
      <xdr:row>54</xdr:row>
      <xdr:rowOff>49891</xdr:rowOff>
    </xdr:from>
    <xdr:to>
      <xdr:col>134</xdr:col>
      <xdr:colOff>262740</xdr:colOff>
      <xdr:row>55</xdr:row>
      <xdr:rowOff>112451</xdr:rowOff>
    </xdr:to>
    <xdr:cxnSp macro="">
      <xdr:nvCxnSpPr>
        <xdr:cNvPr id="524" name="カギ線コネクタ 212">
          <a:extLst>
            <a:ext uri="{FF2B5EF4-FFF2-40B4-BE49-F238E27FC236}">
              <a16:creationId xmlns:a16="http://schemas.microsoft.com/office/drawing/2014/main" id="{9B4F31E4-CBE6-4187-B02F-639A48A73428}"/>
            </a:ext>
          </a:extLst>
        </xdr:cNvPr>
        <xdr:cNvCxnSpPr>
          <a:stCxn id="245" idx="1"/>
          <a:endCxn id="369" idx="3"/>
        </xdr:cNvCxnSpPr>
      </xdr:nvCxnSpPr>
      <xdr:spPr>
        <a:xfrm rot="10800000" flipV="1">
          <a:off x="20691474" y="9308191"/>
          <a:ext cx="7327116" cy="23401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soli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16883</xdr:colOff>
      <xdr:row>9</xdr:row>
      <xdr:rowOff>58042</xdr:rowOff>
    </xdr:from>
    <xdr:to>
      <xdr:col>132</xdr:col>
      <xdr:colOff>738102</xdr:colOff>
      <xdr:row>53</xdr:row>
      <xdr:rowOff>34637</xdr:rowOff>
    </xdr:to>
    <xdr:grpSp>
      <xdr:nvGrpSpPr>
        <xdr:cNvPr id="525" name="グループ化 524">
          <a:extLst>
            <a:ext uri="{FF2B5EF4-FFF2-40B4-BE49-F238E27FC236}">
              <a16:creationId xmlns:a16="http://schemas.microsoft.com/office/drawing/2014/main" id="{8BA1877F-974F-4177-BEDA-7FAF7364E6E5}"/>
            </a:ext>
          </a:extLst>
        </xdr:cNvPr>
        <xdr:cNvGrpSpPr/>
      </xdr:nvGrpSpPr>
      <xdr:grpSpPr>
        <a:xfrm>
          <a:off x="25143833" y="1601092"/>
          <a:ext cx="3445369" cy="7520395"/>
          <a:chOff x="-711056" y="7150247"/>
          <a:chExt cx="5770395" cy="12848602"/>
        </a:xfrm>
      </xdr:grpSpPr>
      <xdr:sp macro="" textlink="">
        <xdr:nvSpPr>
          <xdr:cNvPr id="526" name="正方形/長方形 525">
            <a:extLst>
              <a:ext uri="{FF2B5EF4-FFF2-40B4-BE49-F238E27FC236}">
                <a16:creationId xmlns:a16="http://schemas.microsoft.com/office/drawing/2014/main" id="{A04186F8-5E8B-99F2-40C2-91E24733098D}"/>
              </a:ext>
            </a:extLst>
          </xdr:cNvPr>
          <xdr:cNvSpPr/>
        </xdr:nvSpPr>
        <xdr:spPr bwMode="auto">
          <a:xfrm>
            <a:off x="-551785" y="7662236"/>
            <a:ext cx="5611124" cy="12336613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/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rtl="0" eaLnBrk="1" fontAlgn="base" latinLnBrk="0" hangingPunct="1"/>
            <a:r>
              <a:rPr kumimoji="1" lang="ja-JP" altLang="en-US" sz="1400" b="1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供給地点特定番号</a:t>
            </a:r>
            <a:r>
              <a:rPr kumimoji="1" lang="en-US" altLang="ja-JP" sz="1400" b="1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業務種別</a:t>
            </a:r>
          </a:p>
          <a:p>
            <a:pPr rtl="0" eaLnBrk="1" fontAlgn="base" latinLnBrk="0" hangingPunct="1"/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EP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お客さま番号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契約電力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(kW)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契約種別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住所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紐づけ元契約商品</a:t>
            </a:r>
            <a:endParaRPr kumimoji="1" lang="ja-JP" altLang="en-US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旧契約需要場所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計量日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契約終了日</a:t>
            </a:r>
            <a:endParaRPr kumimoji="1" lang="ja-JP" altLang="en-US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契約状態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名義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姓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契約場所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_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名義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名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契約電力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(kW)</a:t>
            </a:r>
          </a:p>
          <a:p>
            <a:pPr marL="0" marR="0" lvl="0" indent="0" defTabSz="914400" rtl="0" eaLnBrk="1" fontAlgn="base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企業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b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Yu Gothic" panose="020B0400000000000000" pitchFamily="50" charset="-128"/>
                <a:ea typeface="Yu Gothic" panose="020B0400000000000000" pitchFamily="50" charset="-128"/>
                <a:cs typeface="+mn-cs"/>
              </a:rPr>
              <a:t>営業窓口アカウント</a:t>
            </a:r>
            <a:endParaRPr kumimoji="1" lang="en-US" altLang="ja-JP" sz="1400" b="0" i="0" kern="1200" baseline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実績責任担当者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組織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（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FK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）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担当組織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レコードタイプ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ID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お客さま番号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(14</a:t>
            </a:r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桁</a:t>
            </a:r>
            <a:r>
              <a:rPr kumimoji="1" lang="en-US" altLang="ja-JP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)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作業件名番号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ステータス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</a:p>
          <a:p>
            <a:pPr rtl="0" eaLnBrk="1" fontAlgn="base" latinLnBrk="0" hangingPunct="1"/>
            <a:r>
              <a:rPr kumimoji="1" lang="ja-JP" altLang="en-US" sz="1400" b="0" i="0" kern="1200" baseline="0">
                <a:ln>
                  <a:noFill/>
                </a:ln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  <a:endParaRPr lang="en-US" altLang="ja-JP" sz="1400" b="0">
              <a:ln>
                <a:noFill/>
              </a:ln>
              <a:solidFill>
                <a:sysClr val="windowText" lastClr="000000"/>
              </a:solidFill>
              <a:effectLst/>
              <a:latin typeface="+mn-ea"/>
              <a:ea typeface="+mn-ea"/>
            </a:endParaRPr>
          </a:p>
        </xdr:txBody>
      </xdr:sp>
      <xdr:cxnSp macro="">
        <xdr:nvCxnSpPr>
          <xdr:cNvPr id="527" name="直線コネクタ 526">
            <a:extLst>
              <a:ext uri="{FF2B5EF4-FFF2-40B4-BE49-F238E27FC236}">
                <a16:creationId xmlns:a16="http://schemas.microsoft.com/office/drawing/2014/main" id="{15C3D9F7-F18E-A9C2-642D-74DCD524003B}"/>
              </a:ext>
            </a:extLst>
          </xdr:cNvPr>
          <xdr:cNvCxnSpPr/>
        </xdr:nvCxnSpPr>
        <xdr:spPr>
          <a:xfrm flipV="1">
            <a:off x="-345936" y="8194436"/>
            <a:ext cx="5184707" cy="59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8" name="正方形/長方形 527">
            <a:extLst>
              <a:ext uri="{FF2B5EF4-FFF2-40B4-BE49-F238E27FC236}">
                <a16:creationId xmlns:a16="http://schemas.microsoft.com/office/drawing/2014/main" id="{C16EC8D3-CEC5-06C5-DDC0-B936761595ED}"/>
              </a:ext>
            </a:extLst>
          </xdr:cNvPr>
          <xdr:cNvSpPr/>
        </xdr:nvSpPr>
        <xdr:spPr bwMode="auto">
          <a:xfrm>
            <a:off x="-711056" y="7150247"/>
            <a:ext cx="2122716" cy="633604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1" lang="en-US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ARVE</a:t>
            </a:r>
            <a:r>
              <a:rPr kumimoji="1" lang="ja-JP" altLang="ja-JP" sz="1400" b="0" i="0" kern="120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お客さま情報</a:t>
            </a:r>
            <a:endParaRPr kumimoji="0" lang="en-US" altLang="ja-JP" sz="28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132</xdr:col>
      <xdr:colOff>725714</xdr:colOff>
      <xdr:row>32</xdr:row>
      <xdr:rowOff>45358</xdr:rowOff>
    </xdr:from>
    <xdr:to>
      <xdr:col>133</xdr:col>
      <xdr:colOff>49895</xdr:colOff>
      <xdr:row>33</xdr:row>
      <xdr:rowOff>125767</xdr:rowOff>
    </xdr:to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77C05A6B-C9E2-4161-801C-9AA1636A8AFF}"/>
            </a:ext>
          </a:extLst>
        </xdr:cNvPr>
        <xdr:cNvSpPr txBox="1"/>
      </xdr:nvSpPr>
      <xdr:spPr>
        <a:xfrm>
          <a:off x="27319514" y="5531758"/>
          <a:ext cx="286206" cy="251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ysClr val="windowText" lastClr="000000"/>
              </a:solidFill>
            </a:rPr>
            <a:t>P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144</xdr:col>
      <xdr:colOff>55702</xdr:colOff>
      <xdr:row>62</xdr:row>
      <xdr:rowOff>30245</xdr:rowOff>
    </xdr:from>
    <xdr:to>
      <xdr:col>156</xdr:col>
      <xdr:colOff>133242</xdr:colOff>
      <xdr:row>80</xdr:row>
      <xdr:rowOff>30245</xdr:rowOff>
    </xdr:to>
    <xdr:grpSp>
      <xdr:nvGrpSpPr>
        <xdr:cNvPr id="530" name="グループ化 529">
          <a:extLst>
            <a:ext uri="{FF2B5EF4-FFF2-40B4-BE49-F238E27FC236}">
              <a16:creationId xmlns:a16="http://schemas.microsoft.com/office/drawing/2014/main" id="{DBB8FA7E-20CA-44E0-B645-A5560F996A70}"/>
            </a:ext>
          </a:extLst>
        </xdr:cNvPr>
        <xdr:cNvGrpSpPr/>
      </xdr:nvGrpSpPr>
      <xdr:grpSpPr>
        <a:xfrm>
          <a:off x="31945402" y="10660145"/>
          <a:ext cx="2592140" cy="3086100"/>
          <a:chOff x="5094418" y="8117002"/>
          <a:chExt cx="3548420" cy="4692218"/>
        </a:xfrm>
      </xdr:grpSpPr>
      <xdr:sp macro="" textlink="">
        <xdr:nvSpPr>
          <xdr:cNvPr id="531" name="正方形/長方形 530">
            <a:extLst>
              <a:ext uri="{FF2B5EF4-FFF2-40B4-BE49-F238E27FC236}">
                <a16:creationId xmlns:a16="http://schemas.microsoft.com/office/drawing/2014/main" id="{ED61532B-393F-769A-58AB-AB8272C2E0F9}"/>
              </a:ext>
            </a:extLst>
          </xdr:cNvPr>
          <xdr:cNvSpPr/>
        </xdr:nvSpPr>
        <xdr:spPr bwMode="auto">
          <a:xfrm>
            <a:off x="5106673" y="8630148"/>
            <a:ext cx="3536165" cy="4179072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9525">
            <a:solidFill>
              <a:srgbClr val="000000"/>
            </a:solidFill>
            <a:round/>
            <a:headEnd/>
            <a:tailEnd/>
          </a:ln>
          <a:effectLst/>
        </xdr:spPr>
        <xdr:txBody>
          <a:bodyPr wrap="none" lIns="9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eaLnBrk="0" fontAlgn="base" hangingPunct="0"/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供給地点特定番号</a:t>
            </a:r>
            <a: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(FK)</a:t>
            </a:r>
            <a:br>
              <a:rPr kumimoji="1" lang="en-US" altLang="ja-JP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1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対象年月</a:t>
            </a:r>
            <a:endParaRPr kumimoji="1" lang="en-US" altLang="ja-JP" sz="1400" b="1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  <a:p>
            <a:pPr eaLnBrk="0" fontAlgn="base" hangingPunct="0"/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作成状態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エラーメッセージ</a:t>
            </a:r>
            <a:br>
              <a:rPr kumimoji="1" lang="en-US" altLang="ja-JP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紐付けエラーメッセージ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作成日時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更新者</a:t>
            </a:r>
            <a:b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</a:br>
            <a:r>
              <a:rPr kumimoji="1" lang="ja-JP" altLang="en-US" sz="1400" b="0" kern="120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更新日時</a:t>
            </a:r>
            <a:endParaRPr kumimoji="0" lang="en-US" altLang="ja-JP" sz="1400" b="0" kern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endParaRPr>
          </a:p>
        </xdr:txBody>
      </xdr:sp>
      <xdr:cxnSp macro="">
        <xdr:nvCxnSpPr>
          <xdr:cNvPr id="532" name="直線コネクタ 531">
            <a:extLst>
              <a:ext uri="{FF2B5EF4-FFF2-40B4-BE49-F238E27FC236}">
                <a16:creationId xmlns:a16="http://schemas.microsoft.com/office/drawing/2014/main" id="{CC2F118C-6E59-BD34-9224-50BB03E059A5}"/>
              </a:ext>
            </a:extLst>
          </xdr:cNvPr>
          <xdr:cNvCxnSpPr/>
        </xdr:nvCxnSpPr>
        <xdr:spPr>
          <a:xfrm>
            <a:off x="5205867" y="9526662"/>
            <a:ext cx="3073653" cy="1440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3" name="正方形/長方形 532">
            <a:extLst>
              <a:ext uri="{FF2B5EF4-FFF2-40B4-BE49-F238E27FC236}">
                <a16:creationId xmlns:a16="http://schemas.microsoft.com/office/drawing/2014/main" id="{4DA21209-7355-213B-0701-C08FE4E5CDFC}"/>
              </a:ext>
            </a:extLst>
          </xdr:cNvPr>
          <xdr:cNvSpPr/>
        </xdr:nvSpPr>
        <xdr:spPr bwMode="auto">
          <a:xfrm>
            <a:off x="5094418" y="8117002"/>
            <a:ext cx="2122716" cy="633603"/>
          </a:xfrm>
          <a:prstGeom prst="rect">
            <a:avLst/>
          </a:prstGeom>
          <a:noFill/>
          <a:ln w="9525">
            <a:noFill/>
            <a:round/>
            <a:headEnd/>
            <a:tailEnd/>
          </a:ln>
          <a:effectLst/>
        </xdr:spPr>
        <xdr:txBody>
          <a:bodyPr wrap="none" lIns="180000" tIns="36000" bIns="0" rtlCol="0" anchor="t" anchorCtr="0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algn="l" eaLnBrk="0" fontAlgn="base" hangingPunct="0">
              <a:spcBef>
                <a:spcPct val="0"/>
              </a:spcBef>
              <a:spcAft>
                <a:spcPct val="0"/>
              </a:spcAft>
            </a:pPr>
            <a:r>
              <a:rPr kumimoji="0" lang="en-US" altLang="ja-JP" sz="1400">
                <a:solidFill>
                  <a:sysClr val="windowText" lastClr="000000"/>
                </a:solidFill>
                <a:latin typeface="+mn-ea"/>
                <a:ea typeface="+mn-ea"/>
              </a:rPr>
              <a:t>30</a:t>
            </a:r>
            <a:r>
              <a:rPr kumimoji="0" lang="ja-JP" altLang="en-US" sz="1400">
                <a:solidFill>
                  <a:sysClr val="windowText" lastClr="000000"/>
                </a:solidFill>
                <a:latin typeface="+mn-ea"/>
                <a:ea typeface="+mn-ea"/>
              </a:rPr>
              <a:t>分値取込管理</a:t>
            </a:r>
            <a:endParaRPr kumimoji="0" lang="en-US" altLang="ja-JP" sz="14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144</xdr:col>
      <xdr:colOff>64314</xdr:colOff>
      <xdr:row>40</xdr:row>
      <xdr:rowOff>61196</xdr:rowOff>
    </xdr:from>
    <xdr:to>
      <xdr:col>150</xdr:col>
      <xdr:colOff>3881</xdr:colOff>
      <xdr:row>72</xdr:row>
      <xdr:rowOff>30738</xdr:rowOff>
    </xdr:to>
    <xdr:cxnSp macro="">
      <xdr:nvCxnSpPr>
        <xdr:cNvPr id="534" name="カギ線コネクタ 212">
          <a:extLst>
            <a:ext uri="{FF2B5EF4-FFF2-40B4-BE49-F238E27FC236}">
              <a16:creationId xmlns:a16="http://schemas.microsoft.com/office/drawing/2014/main" id="{FDFEA83F-F663-45F8-BC53-4977BB23B238}"/>
            </a:ext>
          </a:extLst>
        </xdr:cNvPr>
        <xdr:cNvCxnSpPr>
          <a:stCxn id="531" idx="1"/>
          <a:endCxn id="452" idx="2"/>
        </xdr:cNvCxnSpPr>
      </xdr:nvCxnSpPr>
      <xdr:spPr>
        <a:xfrm rot="10800000" flipH="1">
          <a:off x="30582414" y="6919196"/>
          <a:ext cx="1139717" cy="5455942"/>
        </a:xfrm>
        <a:prstGeom prst="bentConnector4">
          <a:avLst>
            <a:gd name="adj1" fmla="val -19920"/>
            <a:gd name="adj2" fmla="val 94021"/>
          </a:avLst>
        </a:prstGeom>
        <a:ln>
          <a:solidFill>
            <a:sysClr val="windowText" lastClr="000000"/>
          </a:solidFill>
          <a:prstDash val="soli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163</xdr:col>
      <xdr:colOff>152400</xdr:colOff>
      <xdr:row>4</xdr:row>
      <xdr:rowOff>114300</xdr:rowOff>
    </xdr:from>
    <xdr:to>
      <xdr:col>198</xdr:col>
      <xdr:colOff>133350</xdr:colOff>
      <xdr:row>22</xdr:row>
      <xdr:rowOff>152400</xdr:rowOff>
    </xdr:to>
    <xdr:sp macro="" textlink="">
      <xdr:nvSpPr>
        <xdr:cNvPr id="535" name="吹き出し: 四角形 534">
          <a:extLst>
            <a:ext uri="{FF2B5EF4-FFF2-40B4-BE49-F238E27FC236}">
              <a16:creationId xmlns:a16="http://schemas.microsoft.com/office/drawing/2014/main" id="{D9A6FBFE-98D1-F8BE-7C1D-8F69ACD74CE3}"/>
            </a:ext>
          </a:extLst>
        </xdr:cNvPr>
        <xdr:cNvSpPr/>
      </xdr:nvSpPr>
      <xdr:spPr bwMode="auto">
        <a:xfrm>
          <a:off x="36023550" y="800100"/>
          <a:ext cx="7581900" cy="3124200"/>
        </a:xfrm>
        <a:prstGeom prst="wedgeRectCallout">
          <a:avLst/>
        </a:prstGeom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90000" tIns="36000" bIns="0" rtlCol="0" anchor="ctr" anchorCtr="0"/>
        <a:lstStyle/>
        <a:p>
          <a:pPr algn="ctr" eaLnBrk="0" fontAlgn="base" hangingPunct="0">
            <a:spcBef>
              <a:spcPct val="0"/>
            </a:spcBef>
            <a:spcAft>
              <a:spcPct val="0"/>
            </a:spcAft>
          </a:pPr>
          <a:r>
            <a:rPr kumimoji="0" lang="ja-JP" altLang="en-US" sz="5400" b="1">
              <a:solidFill>
                <a:schemeClr val="bg1"/>
              </a:solidFill>
              <a:latin typeface="+mn-ea"/>
              <a:ea typeface="+mn-ea"/>
            </a:rPr>
            <a:t>納品前に最終リバース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0A69DC-7BB9-4D7A-8A20-B194C52F6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690CED-BE1F-456C-8FE8-61CB65A7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C32929-1437-48BF-93E1-0867D58F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DF2054-CF55-4E6C-B600-8B2728C2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CF0D96-A0A3-466D-AC65-574A9095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B0C530-5B74-46A6-9973-8FD97124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AF5293C-99D0-48E8-A3E9-96A95BAF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501109-BF2B-4669-B9ED-46E59F8E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5759" cy="2324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1864079</xdr:colOff>
      <xdr:row>1</xdr:row>
      <xdr:rowOff>19082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9F8069-69DA-431E-B2D1-3AA4C6A4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69932" cy="2319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CBC042F-0FFC-9575-5AC5-9F7BEED2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147197FA-487B-489E-19E6-286AFF0D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24EDCF9-B607-0C75-CC59-261CA0A1B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E251B8D9-03F9-19AD-B251-F46CF9F3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10D886A-CDCA-094E-4AB7-DB4A1F82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F3103E5-D31E-C75F-5CF6-D455CB03F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D213CA-B924-0FED-37D8-C1D02CEC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95C8B5BC-EF79-9D08-294D-2A88884C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95791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FA5B431-D0AF-2DE7-8670-6167362B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538575</xdr:colOff>
      <xdr:row>0</xdr:row>
      <xdr:rowOff>0</xdr:rowOff>
    </xdr:from>
    <xdr:to>
      <xdr:col>6</xdr:col>
      <xdr:colOff>45675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21545CC-BCF6-C8BF-F1D4-9630B8F3B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5F7902F-B98B-EA90-3E7C-63D74632F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EC0114C2-1269-5351-CEF8-917A2AC0B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5A0969F-70C5-6989-1CD4-CC2B7F6A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1787A519-BE61-78CE-C3D8-52B3561B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DC0F79-5A1B-0F08-FB48-4932B435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1822D20B-7FA7-59F7-E23F-D656DE83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08D707A-E69D-8112-0B60-285683F8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A34134B3-8127-6702-B8C2-AF300E64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39E4248-2369-622B-2589-864686CDF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4C946812-0A48-3358-CB08-0F53261CA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1810291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4F5B9EA-13A8-F528-3D82-E37135F72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348075</xdr:colOff>
      <xdr:row>0</xdr:row>
      <xdr:rowOff>0</xdr:rowOff>
    </xdr:from>
    <xdr:to>
      <xdr:col>4</xdr:col>
      <xdr:colOff>367844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96B6D8CD-3158-A5D6-D95F-7FF4A24A8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45BB76D-EC39-08F7-E415-51B39C94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6625FD2F-1309-94E4-8615-38A7D3F5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835CD6A-2B26-6B8A-C5DB-76565088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621549B6-368E-C11F-1B4D-BB54E9371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29238E8-2FFE-903F-6418-F51E96BD5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8F23713F-5060-A31C-7CF4-05F4AB5E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1772191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47FA9A-E27D-B8F6-1B82-028CB98B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2214975</xdr:colOff>
      <xdr:row>0</xdr:row>
      <xdr:rowOff>0</xdr:rowOff>
    </xdr:from>
    <xdr:to>
      <xdr:col>3</xdr:col>
      <xdr:colOff>836250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237654FE-BC9E-F6F0-163B-BFE12758C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1772191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28F1656-8E9B-9B1D-CDC6-BBD4646BE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2214975</xdr:colOff>
      <xdr:row>0</xdr:row>
      <xdr:rowOff>0</xdr:rowOff>
    </xdr:from>
    <xdr:to>
      <xdr:col>3</xdr:col>
      <xdr:colOff>836250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5C82E92E-00B6-9E38-FCE4-2C96BD86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B40A04-8C4F-F7F2-FE41-FDB927C4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A3A6815C-6CF5-C352-D956-28CBD42EE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1391191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6D4FB6B-BE50-CC8E-AE6D-A1DF88CDA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1833975</xdr:colOff>
      <xdr:row>0</xdr:row>
      <xdr:rowOff>0</xdr:rowOff>
    </xdr:from>
    <xdr:to>
      <xdr:col>2</xdr:col>
      <xdr:colOff>3169875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D74E6D60-4B5D-49A3-1B46-561B1425F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1791241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2F01CB9-E149-CF78-F158-8476B232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205200</xdr:colOff>
      <xdr:row>0</xdr:row>
      <xdr:rowOff>0</xdr:rowOff>
    </xdr:from>
    <xdr:to>
      <xdr:col>5</xdr:col>
      <xdr:colOff>245700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DAA0465-9C4A-D6FD-D587-31738C19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819691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793012D-6FD5-8762-AC8B-95B6FB2F4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1262475</xdr:colOff>
      <xdr:row>0</xdr:row>
      <xdr:rowOff>0</xdr:rowOff>
    </xdr:from>
    <xdr:to>
      <xdr:col>2</xdr:col>
      <xdr:colOff>2598375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675ABA2B-C39B-1373-CC65-0DC8C1173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83DEEE1-B29F-A31A-D1C3-46B5CEC1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D382BD06-41CB-CA3C-46F1-5FADAFB24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12CAEE0-604E-436F-2497-71B1FEECA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0EBE7ADD-92AD-FB4D-E7BC-3E740EC3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8F9590-09E6-98E0-0D09-867FFC23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88794A84-A9AF-209B-8CEA-4C42539F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2191291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023221-6FE1-3C98-914C-ECCFBE59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2634075</xdr:colOff>
      <xdr:row>0</xdr:row>
      <xdr:rowOff>0</xdr:rowOff>
    </xdr:from>
    <xdr:to>
      <xdr:col>4</xdr:col>
      <xdr:colOff>102825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746BC9E6-E351-DB9D-D170-7150408A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1743616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9A907C9-724B-2EF1-2C68-CC0E0F28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281400</xdr:colOff>
      <xdr:row>0</xdr:row>
      <xdr:rowOff>0</xdr:rowOff>
    </xdr:from>
    <xdr:to>
      <xdr:col>5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5765CD3-4B93-5AAC-CA8E-58151C42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819691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9484FF1-4085-301B-A4BF-3432302B7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1262475</xdr:colOff>
      <xdr:row>0</xdr:row>
      <xdr:rowOff>0</xdr:rowOff>
    </xdr:from>
    <xdr:to>
      <xdr:col>2</xdr:col>
      <xdr:colOff>2598375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EDCBAB06-5FE5-0DF2-16D2-9FE5D71C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648241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DC6A8F-9C0B-1ADC-02BE-53AA7B9B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1091025</xdr:colOff>
      <xdr:row>0</xdr:row>
      <xdr:rowOff>0</xdr:rowOff>
    </xdr:from>
    <xdr:to>
      <xdr:col>2</xdr:col>
      <xdr:colOff>2426925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D2B2658E-8B09-7096-2C6B-788ACA528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1705516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6C36DB-33D6-974F-56AF-47BA4663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2148300</xdr:colOff>
      <xdr:row>0</xdr:row>
      <xdr:rowOff>0</xdr:rowOff>
    </xdr:from>
    <xdr:to>
      <xdr:col>3</xdr:col>
      <xdr:colOff>502875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4C609862-779F-4814-52B4-966EF324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2191291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6C1BF15-E615-E8B6-433B-0B4436385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433800</xdr:colOff>
      <xdr:row>0</xdr:row>
      <xdr:rowOff>0</xdr:rowOff>
    </xdr:from>
    <xdr:to>
      <xdr:col>5</xdr:col>
      <xdr:colOff>474300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4162FF33-1F03-3C5A-1FBE-CAD0A034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CBAA19C-6A05-2458-06B0-31BC76AC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E2880E75-FCBE-EF1C-2A20-EC4A7449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1581691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10E11FF-8C2E-39B7-B1C3-E567A57C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2024475</xdr:colOff>
      <xdr:row>0</xdr:row>
      <xdr:rowOff>0</xdr:rowOff>
    </xdr:from>
    <xdr:to>
      <xdr:col>3</xdr:col>
      <xdr:colOff>360000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C9CDFA7-FD1F-269E-5F73-7C6F51A9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2381791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463C10-CF06-DFD8-05B5-1CD4E8E5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433800</xdr:colOff>
      <xdr:row>0</xdr:row>
      <xdr:rowOff>0</xdr:rowOff>
    </xdr:from>
    <xdr:to>
      <xdr:col>5</xdr:col>
      <xdr:colOff>293325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C925573B-5213-F7E1-278F-173C021B4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1591216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1F7F283-5FBE-1315-D7FA-796EC160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2034000</xdr:colOff>
      <xdr:row>0</xdr:row>
      <xdr:rowOff>0</xdr:rowOff>
    </xdr:from>
    <xdr:to>
      <xdr:col>3</xdr:col>
      <xdr:colOff>293325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4394FDB1-7353-655F-C7A1-798B27824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6B2388B-3429-7EFF-260A-DE0265F50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B635FB72-7A04-F7C4-B1B6-C17D8F2E4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1943641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78A40B-F0D4-3E1F-A7B6-9A27D8B05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2386425</xdr:colOff>
      <xdr:row>0</xdr:row>
      <xdr:rowOff>0</xdr:rowOff>
    </xdr:from>
    <xdr:to>
      <xdr:col>4</xdr:col>
      <xdr:colOff>350475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503B1ECB-4E8E-2669-3A5F-B078B3DF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1981741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DDBD51-E671-3056-BF30-01CE8CDB9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224250</xdr:colOff>
      <xdr:row>0</xdr:row>
      <xdr:rowOff>0</xdr:rowOff>
    </xdr:from>
    <xdr:to>
      <xdr:col>5</xdr:col>
      <xdr:colOff>83775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4995833F-374C-5427-4A40-371ABC16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1981741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3CEE70A-D151-E501-BD9D-B1A4694E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2424525</xdr:colOff>
      <xdr:row>0</xdr:row>
      <xdr:rowOff>0</xdr:rowOff>
    </xdr:from>
    <xdr:to>
      <xdr:col>4</xdr:col>
      <xdr:colOff>388575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22980F16-D877-B8D4-9183-5D5C3F52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1791241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18EB421-1E13-7E1E-BF2D-6B7EC5C9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2234025</xdr:colOff>
      <xdr:row>0</xdr:row>
      <xdr:rowOff>0</xdr:rowOff>
    </xdr:from>
    <xdr:to>
      <xdr:col>3</xdr:col>
      <xdr:colOff>855300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308CD4D3-CAC2-ED68-B5A1-458101EE6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1791241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A386DA5-7209-94D9-3997-653364D33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2234025</xdr:colOff>
      <xdr:row>0</xdr:row>
      <xdr:rowOff>0</xdr:rowOff>
    </xdr:from>
    <xdr:to>
      <xdr:col>3</xdr:col>
      <xdr:colOff>855300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971A246D-833E-0C73-796B-413AE1D6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1791241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9761F96-0099-3E9C-F2B3-FE39735F7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2234025</xdr:colOff>
      <xdr:row>0</xdr:row>
      <xdr:rowOff>0</xdr:rowOff>
    </xdr:from>
    <xdr:to>
      <xdr:col>3</xdr:col>
      <xdr:colOff>855300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5348E76B-4E42-5E1F-B9FE-BB3C4FBE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EF2230-47D2-5A04-D5D5-4564F4CB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944B7B98-C7E0-BCAC-EDBD-43BDC0AB3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1143541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9B159A-D3B6-E093-D51C-E0E51A25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4</xdr:col>
      <xdr:colOff>367125</xdr:colOff>
      <xdr:row>0</xdr:row>
      <xdr:rowOff>0</xdr:rowOff>
    </xdr:from>
    <xdr:to>
      <xdr:col>8</xdr:col>
      <xdr:colOff>64725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ED1F8B35-489B-E492-E55F-2198CB4A9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E9D0B7-2C0E-7743-0DC9-E39505B8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C5625E83-DE42-E623-63A6-92D9F56D1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3129D2-E4DE-1ABC-655F-B3BFFA722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2531700</xdr:colOff>
      <xdr:row>0</xdr:row>
      <xdr:rowOff>169470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2092593F-A973-90E6-4A4F-B70C7AB0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7A09B0-0960-24E6-0584-25C7B6095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829D14E4-C2D1-F704-BC99-3516AC42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743491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BE1431-EF3D-E6A8-F324-35E1EBAB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1186275</xdr:colOff>
      <xdr:row>0</xdr:row>
      <xdr:rowOff>0</xdr:rowOff>
    </xdr:from>
    <xdr:to>
      <xdr:col>2</xdr:col>
      <xdr:colOff>2522175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07CA6916-2A0E-5E1D-E416-7C9B21CB0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EF735A2-74E7-FD50-68FD-382BB0E95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36150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CE16F51C-6D14-C7DC-00D7-C0D1F4EA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286291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27E5F39-BE90-4FDB-5580-FEACEDF3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729075</xdr:colOff>
      <xdr:row>0</xdr:row>
      <xdr:rowOff>0</xdr:rowOff>
    </xdr:from>
    <xdr:to>
      <xdr:col>6</xdr:col>
      <xdr:colOff>236175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85AE48EB-D3D1-F580-D072-B7C97C54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1943641</xdr:colOff>
      <xdr:row>1</xdr:row>
      <xdr:rowOff>19082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80E67B4-228D-A1D1-1290-852DC8A39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77216" cy="228632"/>
        </a:xfrm>
        <a:prstGeom prst="rect">
          <a:avLst/>
        </a:prstGeom>
      </xdr:spPr>
    </xdr:pic>
    <xdr:clientData/>
  </xdr:twoCellAnchor>
  <xdr:twoCellAnchor editAs="oneCell">
    <xdr:from>
      <xdr:col>2</xdr:col>
      <xdr:colOff>2386425</xdr:colOff>
      <xdr:row>0</xdr:row>
      <xdr:rowOff>0</xdr:rowOff>
    </xdr:from>
    <xdr:to>
      <xdr:col>3</xdr:col>
      <xdr:colOff>979125</xdr:colOff>
      <xdr:row>0</xdr:row>
      <xdr:rowOff>166295</xdr:rowOff>
    </xdr:to>
    <xdr:pic>
      <xdr:nvPicPr>
        <xdr:cNvPr id="7" name="DateImage">
          <a:extLst>
            <a:ext uri="{FF2B5EF4-FFF2-40B4-BE49-F238E27FC236}">
              <a16:creationId xmlns:a16="http://schemas.microsoft.com/office/drawing/2014/main" id="{FC8311BE-C7FF-00A3-E4B4-628B66F9E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000" y="0"/>
          <a:ext cx="1335900" cy="1662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55.80.11\guest\&#20316;&#26989;&#29992;\2022&#24180;&#24230;\01_P1695A\02_&#20491;&#20154;&#29992;\&#12450;&#12503;&#12522;&#12484;&#12540;&#12523;\&#33655;&#20027;\Excel\ninushi-teikih_v9.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0.195.13\Olympos\Users\K116548\Downloads\&#12489;&#12513;&#12452;&#12531;&#31649;&#29702;&#23450;&#32681;&#26360;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duser\Downloads\&#34892;&#21729;&#21521;&#12369;&#20837;&#21147;&#12471;&#12540;&#12488;_&#26481;&#38651;&#37504;&#34892;_&#26481;&#20140;&#38651;&#21147;PG_2023_1.xlsm" TargetMode="External"/><Relationship Id="rId1" Type="http://schemas.openxmlformats.org/officeDocument/2006/relationships/externalLinkPath" Target="file:///\\tgb6b003\docs01\Users\msduser\Downloads\&#34892;&#21729;&#21521;&#12369;&#20837;&#21147;&#12471;&#12540;&#12488;_&#26481;&#38651;&#37504;&#34892;_&#26481;&#20140;&#38651;&#21147;PG_2023_1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duser\Downloads\&#34892;&#21729;&#21521;&#12369;&#20837;&#21147;&#12471;&#12540;&#12488;_&#26481;&#38651;&#37504;&#34892;_&#26481;&#20140;&#38651;&#21147;PG_2023_1.xlsm" TargetMode="External"/><Relationship Id="rId1" Type="http://schemas.openxmlformats.org/officeDocument/2006/relationships/externalLinkPath" Target="https://tdcsoft-my.sharepoint.com/Users/msduser/Downloads/&#34892;&#21729;&#21521;&#12369;&#20837;&#21147;&#12471;&#12540;&#12488;_&#26481;&#38651;&#37504;&#34892;_&#26481;&#20140;&#38651;&#21147;PG_2023_1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duser\Downloads\&#34892;&#21729;&#21521;&#12369;&#20837;&#21147;&#12471;&#12540;&#12488;_&#26481;&#38651;&#37504;&#34892;_&#26481;&#20140;&#38651;&#21147;PG_2023_1.xlsm" TargetMode="External"/><Relationship Id="rId1" Type="http://schemas.openxmlformats.org/officeDocument/2006/relationships/externalLinkPath" Target="https://tepsyswith-my.sharepoint.com/personal/k150754_tepsys_jp/Documents/&#12489;&#12461;&#12517;&#12513;&#12531;&#12488;/&#27861;&#20154;&#12511;&#12489;&#12523;/&#35373;&#35336;/&#34892;&#21729;&#21521;&#12369;&#20837;&#21147;&#12471;&#12540;&#12488;_&#26481;&#38651;&#37504;&#34892;_&#26481;&#20140;&#38651;&#21147;PG_2023_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oymnw1\vol1\&#25216;&#34899;&#25913;&#21892;&#65304;\&#35443;&#32048;&#35373;&#35336;\(&#35443;&#32048;+&#30011;&#38754;)EBAM01&#26989;&#21209;&#12513;&#12491;&#12517;&#1254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.tsp-net.co.jp/sys01/ene_hoshu_R3/Shared%20Documents/&#20196;&#21644;&#65299;&#24180;&#24230;&#30465;&#12456;&#12493;&#27861;&#23450;&#26399;&#22577;&#21578;&#26360;&#31561;&#24773;&#22577;&#31649;&#29702;&#12539;&#20998;&#26512;&#12471;&#12473;&#12486;&#12512;&#25972;&#20633;&#20107;&#26989;/05.&#36899;&#32097;&#31080;/&#21839;&#21512;&#12379;&#19968;&#35239;_&#28155;&#20184;&#36039;&#26009;/No.005/&#12456;&#12493;&#24193;/&#21839;&#12356;&#21512;&#12431;&#12379;/No.5/tokutei_tool_v8.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操作手引き"/>
      <sheetName val="問い合わせ先"/>
      <sheetName val="マクロを有効にする方法"/>
      <sheetName val="表紙"/>
      <sheetName val="付表1"/>
      <sheetName val="付表2"/>
      <sheetName val="付表3"/>
      <sheetName val="第1表"/>
      <sheetName val="第2表"/>
      <sheetName val="第3表"/>
      <sheetName val="第4表"/>
      <sheetName val="第5表"/>
      <sheetName val="第6表"/>
      <sheetName val="第7表"/>
      <sheetName val="第8表"/>
      <sheetName val="第9表"/>
      <sheetName val="備考"/>
      <sheetName val="過年度データ設定"/>
      <sheetName val="過年度データ変更"/>
      <sheetName val="参考"/>
      <sheetName val="印刷用234"/>
      <sheetName val="印刷用56"/>
      <sheetName val="係数関連"/>
      <sheetName val="大臣"/>
      <sheetName val="コンボ"/>
      <sheetName val="DATA"/>
      <sheetName val="保存用"/>
      <sheetName val="日本標準産業分類"/>
    </sheetNames>
    <sheetDataSet>
      <sheetData sheetId="0"/>
      <sheetData sheetId="1"/>
      <sheetData sheetId="2"/>
      <sheetData sheetId="3"/>
      <sheetData sheetId="4"/>
      <sheetData sheetId="5">
        <row r="5">
          <cell r="AH5">
            <v>0</v>
          </cell>
          <cell r="AI5">
            <v>0</v>
          </cell>
        </row>
      </sheetData>
      <sheetData sheetId="6">
        <row r="6">
          <cell r="AM6">
            <v>0</v>
          </cell>
          <cell r="AN6">
            <v>0</v>
          </cell>
          <cell r="AO6">
            <v>0</v>
          </cell>
        </row>
      </sheetData>
      <sheetData sheetId="7"/>
      <sheetData sheetId="8">
        <row r="3">
          <cell r="B3" t="str">
            <v/>
          </cell>
        </row>
        <row r="43">
          <cell r="F43" t="str">
            <v/>
          </cell>
        </row>
      </sheetData>
      <sheetData sheetId="9"/>
      <sheetData sheetId="10"/>
      <sheetData sheetId="11">
        <row r="3">
          <cell r="B3" t="str">
            <v/>
          </cell>
        </row>
        <row r="4">
          <cell r="F4" t="str">
            <v/>
          </cell>
        </row>
      </sheetData>
      <sheetData sheetId="12"/>
      <sheetData sheetId="13">
        <row r="3">
          <cell r="B3" t="str">
            <v/>
          </cell>
        </row>
        <row r="4">
          <cell r="F4" t="str">
            <v/>
          </cell>
        </row>
        <row r="8">
          <cell r="B8" t="str">
            <v/>
          </cell>
        </row>
        <row r="9">
          <cell r="F9" t="str">
            <v/>
          </cell>
        </row>
      </sheetData>
      <sheetData sheetId="14"/>
      <sheetData sheetId="15"/>
      <sheetData sheetId="16">
        <row r="23">
          <cell r="J23" t="str">
            <v>１．有 ②．無</v>
          </cell>
          <cell r="O23" t="str">
            <v>１．有 ②．無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F4" t="str">
            <v>経済産業省</v>
          </cell>
          <cell r="G4" t="str">
            <v>cmb経済産業省</v>
          </cell>
          <cell r="J4" t="str">
            <v>北海道経済産業局長</v>
          </cell>
          <cell r="AP4" t="str">
            <v>北海道厚生局長</v>
          </cell>
        </row>
        <row r="5">
          <cell r="F5" t="str">
            <v>警察庁</v>
          </cell>
          <cell r="G5" t="str">
            <v>cmb警察庁</v>
          </cell>
          <cell r="J5" t="str">
            <v>東北経済産業局長</v>
          </cell>
          <cell r="AP5" t="str">
            <v>東北厚生局長</v>
          </cell>
        </row>
        <row r="6">
          <cell r="F6" t="str">
            <v>金融庁</v>
          </cell>
          <cell r="G6" t="str">
            <v>cmb金融庁</v>
          </cell>
          <cell r="J6" t="str">
            <v>関東経済産業局長</v>
          </cell>
          <cell r="AP6" t="str">
            <v>関東信越厚生局長</v>
          </cell>
        </row>
        <row r="7">
          <cell r="F7" t="str">
            <v>総務省</v>
          </cell>
          <cell r="G7" t="str">
            <v>cmb総務省</v>
          </cell>
          <cell r="J7" t="str">
            <v>中部経済産業局長</v>
          </cell>
          <cell r="AP7" t="str">
            <v>東海北陸厚生局長</v>
          </cell>
        </row>
        <row r="8">
          <cell r="F8" t="str">
            <v>法務省</v>
          </cell>
          <cell r="G8" t="str">
            <v>cmb法務省</v>
          </cell>
          <cell r="J8" t="str">
            <v>近畿経済産業局長</v>
          </cell>
          <cell r="AP8" t="str">
            <v>近畿厚生局長</v>
          </cell>
        </row>
        <row r="9">
          <cell r="F9" t="str">
            <v>外務省</v>
          </cell>
          <cell r="G9" t="str">
            <v>cmb外務省</v>
          </cell>
          <cell r="J9" t="str">
            <v>中国経済産業局長</v>
          </cell>
          <cell r="AP9" t="str">
            <v>中国四国厚生局長</v>
          </cell>
        </row>
        <row r="10">
          <cell r="F10" t="str">
            <v>財務省</v>
          </cell>
          <cell r="G10" t="str">
            <v>cmb財務省</v>
          </cell>
          <cell r="J10" t="str">
            <v>四国経済産業局長</v>
          </cell>
          <cell r="AP10" t="str">
            <v>四国厚生支局長</v>
          </cell>
        </row>
        <row r="11">
          <cell r="F11" t="str">
            <v>文部科学省</v>
          </cell>
          <cell r="G11" t="str">
            <v>cmb文部科学省</v>
          </cell>
          <cell r="J11" t="str">
            <v>九州経済産業局長</v>
          </cell>
          <cell r="AP11" t="str">
            <v>九州厚生局長</v>
          </cell>
        </row>
        <row r="12">
          <cell r="F12" t="str">
            <v>厚生労働省</v>
          </cell>
          <cell r="G12" t="str">
            <v>cmb厚生労働省</v>
          </cell>
          <cell r="J12" t="str">
            <v>沖縄総合事務局長</v>
          </cell>
        </row>
        <row r="13">
          <cell r="F13" t="str">
            <v>農林水産省</v>
          </cell>
          <cell r="G13" t="str">
            <v>cmb農林水産省</v>
          </cell>
        </row>
        <row r="14">
          <cell r="F14" t="str">
            <v>国土交通省</v>
          </cell>
          <cell r="G14" t="str">
            <v>cmb国土交通省</v>
          </cell>
        </row>
        <row r="15">
          <cell r="F15" t="str">
            <v>環境省</v>
          </cell>
          <cell r="G15" t="str">
            <v>cmb環境省</v>
          </cell>
        </row>
        <row r="16">
          <cell r="F16" t="str">
            <v>防衛省</v>
          </cell>
          <cell r="G16" t="str">
            <v>cmb防衛省</v>
          </cell>
        </row>
      </sheetData>
      <sheetData sheetId="26">
        <row r="22">
          <cell r="C22">
            <v>44197</v>
          </cell>
        </row>
        <row r="23">
          <cell r="C23">
            <v>14</v>
          </cell>
        </row>
        <row r="49">
          <cell r="C49" t="str">
            <v/>
          </cell>
        </row>
        <row r="51">
          <cell r="C51" t="str">
            <v/>
          </cell>
        </row>
        <row r="56">
          <cell r="C56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85">
          <cell r="C85" t="str">
            <v/>
          </cell>
        </row>
        <row r="88">
          <cell r="C88" t="str">
            <v/>
          </cell>
        </row>
        <row r="104">
          <cell r="C104" t="str">
            <v/>
          </cell>
        </row>
        <row r="113">
          <cell r="C113" t="str">
            <v/>
          </cell>
        </row>
        <row r="115">
          <cell r="C115" t="str">
            <v/>
          </cell>
        </row>
        <row r="123">
          <cell r="C123" t="str">
            <v/>
          </cell>
        </row>
        <row r="125">
          <cell r="C125" t="str">
            <v/>
          </cell>
        </row>
        <row r="154">
          <cell r="C154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</sheetData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ドメイン管理定義書"/>
      <sheetName val="ドメイン管理定義書(サンプル)"/>
      <sheetName val="(最新用語情報保持)"/>
      <sheetName val="プルダウン項目保持シート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CHAR</v>
          </cell>
        </row>
        <row r="3">
          <cell r="A3" t="str">
            <v>VARCHAR2</v>
          </cell>
        </row>
        <row r="4">
          <cell r="A4" t="str">
            <v>NUMBER</v>
          </cell>
        </row>
        <row r="5">
          <cell r="A5" t="str">
            <v>FLOAT</v>
          </cell>
        </row>
        <row r="6">
          <cell r="A6" t="str">
            <v>DATE</v>
          </cell>
        </row>
        <row r="7">
          <cell r="A7" t="str">
            <v>TIMESTAMP</v>
          </cell>
        </row>
        <row r="8">
          <cell r="A8" t="str">
            <v>NCHAR</v>
          </cell>
        </row>
        <row r="9">
          <cell r="A9" t="str">
            <v>NVARCHAR2</v>
          </cell>
        </row>
        <row r="10">
          <cell r="A10" t="str">
            <v>RAW</v>
          </cell>
        </row>
        <row r="11">
          <cell r="A11" t="str">
            <v>BFILE</v>
          </cell>
        </row>
        <row r="12">
          <cell r="A12" t="str">
            <v>BLOB</v>
          </cell>
        </row>
        <row r="13">
          <cell r="A13" t="str">
            <v>CLOB</v>
          </cell>
        </row>
        <row r="14">
          <cell r="A14" t="str">
            <v>LONG</v>
          </cell>
        </row>
        <row r="15">
          <cell r="A15" t="str">
            <v>LONG RAW</v>
          </cell>
        </row>
        <row r="16">
          <cell r="A16" t="str">
            <v>BINARY_FLOAT</v>
          </cell>
        </row>
        <row r="17">
          <cell r="A17" t="str">
            <v>BINARY_DOUBLE</v>
          </cell>
        </row>
        <row r="18">
          <cell r="A18" t="str">
            <v>MLSLABEL</v>
          </cell>
        </row>
        <row r="19">
          <cell r="A19" t="str">
            <v>NCLOB</v>
          </cell>
        </row>
        <row r="20">
          <cell r="A20" t="str">
            <v>ROWID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行員向け＞＞"/>
      <sheetName val="概要"/>
      <sheetName val="表紙"/>
      <sheetName val="記入シート"/>
      <sheetName val="事業所1"/>
      <sheetName val="事業所2"/>
      <sheetName val="【参考】記入例"/>
      <sheetName val="【参考】小分類選択用"/>
      <sheetName val="【参考】日本標準産業分類"/>
      <sheetName val="更新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J11" t="str">
            <v>管理，補助的経済活動を行う事業所</v>
          </cell>
        </row>
        <row r="12">
          <cell r="J12" t="str">
            <v>電気業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行員向け＞＞"/>
      <sheetName val="概要"/>
      <sheetName val="表紙"/>
      <sheetName val="記入シート"/>
      <sheetName val="事業所1"/>
      <sheetName val="事業所2"/>
      <sheetName val="【参考】記入例"/>
      <sheetName val="【参考】小分類選択用"/>
      <sheetName val="【参考】日本標準産業分類"/>
      <sheetName val="更新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行員向け＞＞"/>
      <sheetName val="概要"/>
      <sheetName val="表紙"/>
      <sheetName val="記入シート"/>
      <sheetName val="事業所1"/>
      <sheetName val="事業所2"/>
      <sheetName val="【参考】記入例"/>
      <sheetName val="【参考】小分類選択用"/>
      <sheetName val="【参考】日本標準産業分類"/>
      <sheetName val="更新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J11" t="str">
            <v>管理，補助的経済活動を行う事業所</v>
          </cell>
        </row>
        <row r="12">
          <cell r="J12" t="str">
            <v>電気業</v>
          </cell>
        </row>
      </sheetData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AutoFTP"/>
      <sheetName val="業務メニュー(EBAM01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問い合わせ先"/>
      <sheetName val="マクロを有効にする方法"/>
      <sheetName val="入力・計算補助"/>
      <sheetName val="特定-第１・２表"/>
      <sheetName val="特定-第３表"/>
      <sheetName val="特定-第４表～"/>
      <sheetName val="CO2計算"/>
      <sheetName val="係数"/>
      <sheetName val="大臣"/>
      <sheetName val="保存用"/>
      <sheetName val="日本標準産業分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D12" t="str">
            <v>原油(コンデンセートを除く。)</v>
          </cell>
          <cell r="E12">
            <v>38.200000000000003</v>
          </cell>
          <cell r="F12" t="str">
            <v>GＪ/ｋｌ</v>
          </cell>
          <cell r="G12">
            <v>1.8700000000000001E-2</v>
          </cell>
          <cell r="H12" t="str">
            <v>tC/GJ</v>
          </cell>
        </row>
        <row r="13">
          <cell r="D13" t="str">
            <v>原油のうちコンデンセート(NGL)</v>
          </cell>
          <cell r="E13">
            <v>35.299999999999997</v>
          </cell>
          <cell r="F13" t="str">
            <v>GＪ/ｋｌ</v>
          </cell>
          <cell r="G13">
            <v>1.84E-2</v>
          </cell>
          <cell r="H13" t="str">
            <v>tC/GJ</v>
          </cell>
        </row>
        <row r="14">
          <cell r="D14" t="str">
            <v>揮発油</v>
          </cell>
          <cell r="E14">
            <v>34.6</v>
          </cell>
          <cell r="F14" t="str">
            <v>GＪ/ｋｌ</v>
          </cell>
          <cell r="G14">
            <v>1.83E-2</v>
          </cell>
          <cell r="H14" t="str">
            <v>tC/GJ</v>
          </cell>
        </row>
        <row r="15">
          <cell r="D15" t="str">
            <v>ナフサ</v>
          </cell>
          <cell r="E15">
            <v>33.6</v>
          </cell>
          <cell r="F15" t="str">
            <v>GＪ/ｋｌ</v>
          </cell>
          <cell r="G15">
            <v>1.8200000000000001E-2</v>
          </cell>
          <cell r="H15" t="str">
            <v>tC/GJ</v>
          </cell>
        </row>
        <row r="16">
          <cell r="D16" t="str">
            <v>灯油</v>
          </cell>
          <cell r="E16">
            <v>36.700000000000003</v>
          </cell>
          <cell r="F16" t="str">
            <v>GＪ/ｋｌ</v>
          </cell>
          <cell r="G16">
            <v>1.8499999999999999E-2</v>
          </cell>
          <cell r="H16" t="str">
            <v>tC/GJ</v>
          </cell>
        </row>
        <row r="17">
          <cell r="D17" t="str">
            <v>軽油</v>
          </cell>
          <cell r="E17">
            <v>37.700000000000003</v>
          </cell>
          <cell r="F17" t="str">
            <v>GＪ/ｋｌ</v>
          </cell>
          <cell r="G17">
            <v>1.8700000000000001E-2</v>
          </cell>
          <cell r="H17" t="str">
            <v>tC/GJ</v>
          </cell>
        </row>
        <row r="18">
          <cell r="D18" t="str">
            <v>Ａ重油</v>
          </cell>
          <cell r="E18">
            <v>39.1</v>
          </cell>
          <cell r="F18" t="str">
            <v>GＪ/ｋｌ</v>
          </cell>
          <cell r="G18">
            <v>1.89E-2</v>
          </cell>
          <cell r="H18" t="str">
            <v>tC/GJ</v>
          </cell>
        </row>
        <row r="19">
          <cell r="D19" t="str">
            <v>Ｂ・Ｃ重油</v>
          </cell>
          <cell r="E19">
            <v>41.9</v>
          </cell>
          <cell r="F19" t="str">
            <v>GＪ/ｋｌ</v>
          </cell>
          <cell r="G19">
            <v>1.95E-2</v>
          </cell>
          <cell r="H19" t="str">
            <v>tC/GJ</v>
          </cell>
        </row>
        <row r="20">
          <cell r="D20" t="str">
            <v>石油アスファルト</v>
          </cell>
          <cell r="E20">
            <v>40.9</v>
          </cell>
          <cell r="F20" t="str">
            <v>GＪ/ｔ</v>
          </cell>
          <cell r="G20">
            <v>2.0799999999999999E-2</v>
          </cell>
          <cell r="H20" t="str">
            <v>tC/GJ</v>
          </cell>
        </row>
        <row r="21">
          <cell r="D21" t="str">
            <v>石油コークス</v>
          </cell>
          <cell r="E21">
            <v>29.9</v>
          </cell>
          <cell r="F21" t="str">
            <v>GＪ/ｔ</v>
          </cell>
          <cell r="G21">
            <v>2.5399999999999999E-2</v>
          </cell>
          <cell r="H21" t="str">
            <v>tC/GJ</v>
          </cell>
        </row>
        <row r="22">
          <cell r="D22" t="str">
            <v>液化石油ガス
（ＬＰＧ）</v>
          </cell>
          <cell r="E22">
            <v>50.8</v>
          </cell>
          <cell r="F22" t="str">
            <v>GＪ/ｔ</v>
          </cell>
          <cell r="G22">
            <v>1.61E-2</v>
          </cell>
          <cell r="H22" t="str">
            <v>tC/GJ</v>
          </cell>
        </row>
        <row r="23">
          <cell r="D23" t="str">
            <v>石油系炭化
水素ガス</v>
          </cell>
          <cell r="E23">
            <v>44.9</v>
          </cell>
          <cell r="F23" t="str">
            <v>GＪ/千ｍ３</v>
          </cell>
          <cell r="G23">
            <v>1.4200000000000001E-2</v>
          </cell>
          <cell r="H23" t="str">
            <v>tC/GJ</v>
          </cell>
        </row>
        <row r="24">
          <cell r="D24" t="str">
            <v>液化天然ガス
（ＬＮＧ）</v>
          </cell>
          <cell r="E24">
            <v>54.6</v>
          </cell>
          <cell r="F24" t="str">
            <v>GＪ/ｔ</v>
          </cell>
          <cell r="G24">
            <v>1.35E-2</v>
          </cell>
          <cell r="H24" t="str">
            <v>tC/GJ</v>
          </cell>
        </row>
        <row r="25">
          <cell r="D25" t="str">
            <v>その他可燃性天然ガス</v>
          </cell>
          <cell r="E25">
            <v>43.5</v>
          </cell>
          <cell r="F25" t="str">
            <v>GＪ/千ｍ３</v>
          </cell>
          <cell r="G25">
            <v>1.3899999999999999E-2</v>
          </cell>
          <cell r="H25" t="str">
            <v>tC/GJ</v>
          </cell>
        </row>
        <row r="26">
          <cell r="D26" t="str">
            <v>原料炭</v>
          </cell>
          <cell r="E26">
            <v>29</v>
          </cell>
          <cell r="F26" t="str">
            <v>GＪ/ｔ</v>
          </cell>
          <cell r="G26">
            <v>2.4500000000000001E-2</v>
          </cell>
          <cell r="H26" t="str">
            <v>tC/GJ</v>
          </cell>
        </row>
        <row r="27">
          <cell r="D27" t="str">
            <v>一般炭</v>
          </cell>
          <cell r="E27">
            <v>25.7</v>
          </cell>
          <cell r="F27" t="str">
            <v>GＪ/ｔ</v>
          </cell>
          <cell r="G27">
            <v>2.47E-2</v>
          </cell>
          <cell r="H27" t="str">
            <v>tC/GJ</v>
          </cell>
        </row>
        <row r="28">
          <cell r="D28" t="str">
            <v>無煙炭</v>
          </cell>
          <cell r="E28">
            <v>26.9</v>
          </cell>
          <cell r="F28" t="str">
            <v>GＪ/ｔ</v>
          </cell>
          <cell r="G28">
            <v>2.5499999999999998E-2</v>
          </cell>
          <cell r="H28" t="str">
            <v>tC/GJ</v>
          </cell>
        </row>
        <row r="29">
          <cell r="D29" t="str">
            <v>石炭コークス</v>
          </cell>
          <cell r="E29">
            <v>29.4</v>
          </cell>
          <cell r="F29" t="str">
            <v>GＪ/ｔ</v>
          </cell>
          <cell r="G29">
            <v>2.9399999999999999E-2</v>
          </cell>
          <cell r="H29" t="str">
            <v>tC/GJ</v>
          </cell>
        </row>
        <row r="30">
          <cell r="D30" t="str">
            <v>コールタール</v>
          </cell>
          <cell r="E30">
            <v>37.299999999999997</v>
          </cell>
          <cell r="F30" t="str">
            <v>GＪ/ｔ</v>
          </cell>
          <cell r="G30">
            <v>2.0899999999999998E-2</v>
          </cell>
          <cell r="H30" t="str">
            <v>tC/GJ</v>
          </cell>
        </row>
        <row r="31">
          <cell r="D31" t="str">
            <v>コークス炉ガス</v>
          </cell>
          <cell r="E31">
            <v>21.1</v>
          </cell>
          <cell r="F31" t="str">
            <v>GＪ/千ｍ３</v>
          </cell>
          <cell r="G31">
            <v>1.0999999999999999E-2</v>
          </cell>
          <cell r="H31" t="str">
            <v>tC/GJ</v>
          </cell>
        </row>
        <row r="32">
          <cell r="D32" t="str">
            <v>高炉ガス</v>
          </cell>
          <cell r="E32">
            <v>3.41</v>
          </cell>
          <cell r="F32" t="str">
            <v>GＪ/千ｍ３</v>
          </cell>
          <cell r="G32">
            <v>2.63E-2</v>
          </cell>
          <cell r="H32" t="str">
            <v>tC/GJ</v>
          </cell>
        </row>
        <row r="33">
          <cell r="D33" t="str">
            <v>転炉ガス</v>
          </cell>
          <cell r="E33">
            <v>8.41</v>
          </cell>
          <cell r="F33" t="str">
            <v>GＪ/千ｍ３</v>
          </cell>
          <cell r="G33">
            <v>3.8399999999999997E-2</v>
          </cell>
          <cell r="H33" t="str">
            <v>tC/GJ</v>
          </cell>
        </row>
        <row r="34">
          <cell r="D34" t="str">
            <v>都市ガス</v>
          </cell>
          <cell r="F34" t="str">
            <v>GＪ/千ｍ３</v>
          </cell>
          <cell r="G34">
            <v>1.3599999999999999E-2</v>
          </cell>
          <cell r="H34" t="str">
            <v>tC/GJ</v>
          </cell>
        </row>
        <row r="35">
          <cell r="D35" t="str">
            <v>ジェット燃料油</v>
          </cell>
          <cell r="E35">
            <v>36.700000000000003</v>
          </cell>
          <cell r="F35" t="str">
            <v>GＪ/ｋｌ</v>
          </cell>
          <cell r="G35">
            <v>1.83E-2</v>
          </cell>
          <cell r="H35" t="str">
            <v>tC/GJ</v>
          </cell>
        </row>
        <row r="36">
          <cell r="D36" t="str">
            <v>産業用蒸気</v>
          </cell>
          <cell r="E36">
            <v>1.02</v>
          </cell>
          <cell r="F36" t="str">
            <v>GＪ/GＪ</v>
          </cell>
          <cell r="G36">
            <v>0.06</v>
          </cell>
          <cell r="H36" t="str">
            <v>tCO2/GJ</v>
          </cell>
        </row>
        <row r="37">
          <cell r="D37" t="str">
            <v>産業用以外の蒸気</v>
          </cell>
          <cell r="E37">
            <v>1.36</v>
          </cell>
          <cell r="F37" t="str">
            <v>GＪ/GＪ</v>
          </cell>
          <cell r="G37">
            <v>5.7000000000000002E-2</v>
          </cell>
          <cell r="H37" t="str">
            <v>tCO2/GJ</v>
          </cell>
        </row>
        <row r="38">
          <cell r="D38" t="str">
            <v>温水</v>
          </cell>
          <cell r="E38">
            <v>1.36</v>
          </cell>
          <cell r="F38" t="str">
            <v>GＪ/GＪ</v>
          </cell>
          <cell r="G38">
            <v>5.7000000000000002E-2</v>
          </cell>
          <cell r="H38" t="str">
            <v>tCO2/GJ</v>
          </cell>
        </row>
        <row r="39">
          <cell r="D39" t="str">
            <v>冷水</v>
          </cell>
          <cell r="E39">
            <v>1.36</v>
          </cell>
          <cell r="F39" t="str">
            <v>GＪ/GＪ</v>
          </cell>
          <cell r="G39">
            <v>5.7000000000000002E-2</v>
          </cell>
          <cell r="H39" t="str">
            <v>tCO2/GJ</v>
          </cell>
        </row>
        <row r="40">
          <cell r="D40" t="str">
            <v>昼間買電</v>
          </cell>
          <cell r="E40">
            <v>9.9700000000000006</v>
          </cell>
          <cell r="F40" t="str">
            <v>GJ/千ｋWh</v>
          </cell>
          <cell r="G40" t="str">
            <v>-</v>
          </cell>
          <cell r="H40" t="str">
            <v>tCO2/千kWh</v>
          </cell>
        </row>
        <row r="41">
          <cell r="D41" t="str">
            <v>夜間買電</v>
          </cell>
          <cell r="E41">
            <v>9.2799999999999994</v>
          </cell>
          <cell r="F41" t="str">
            <v>GJ/千ｋWh</v>
          </cell>
          <cell r="G41" t="str">
            <v>-</v>
          </cell>
          <cell r="H41" t="str">
            <v>tCO2/千kWh</v>
          </cell>
        </row>
        <row r="42">
          <cell r="D42" t="str">
            <v>上記以外の買電</v>
          </cell>
          <cell r="E42">
            <v>9.76</v>
          </cell>
          <cell r="F42" t="str">
            <v>GJ/千ｋWh</v>
          </cell>
          <cell r="G42" t="str">
            <v>-</v>
          </cell>
          <cell r="H42" t="str">
            <v>tCO2/千kWh</v>
          </cell>
        </row>
        <row r="43">
          <cell r="D43" t="str">
            <v>自家発電</v>
          </cell>
          <cell r="E43">
            <v>9.76</v>
          </cell>
          <cell r="F43" t="str">
            <v>GJ/千ｋWh</v>
          </cell>
          <cell r="G43">
            <v>0.55100000000000005</v>
          </cell>
          <cell r="H43" t="str">
            <v>tCO2/千kWh</v>
          </cell>
        </row>
        <row r="46">
          <cell r="B46" t="str">
            <v>～～小売電気事業者～～</v>
          </cell>
        </row>
        <row r="47">
          <cell r="B47" t="str">
            <v>北海道電力(株)(メニューA)</v>
          </cell>
          <cell r="C47">
            <v>5.9299999999999999E-4</v>
          </cell>
          <cell r="D47">
            <v>0</v>
          </cell>
          <cell r="E47" t="str">
            <v>tCO2/kWh</v>
          </cell>
        </row>
        <row r="48">
          <cell r="B48" t="str">
            <v>北海道電力(株)(メニューB（残差）)</v>
          </cell>
          <cell r="C48">
            <v>5.9299999999999999E-4</v>
          </cell>
          <cell r="D48">
            <v>6.0099999999999997E-4</v>
          </cell>
          <cell r="E48" t="str">
            <v>tCO2/kWh</v>
          </cell>
        </row>
        <row r="49">
          <cell r="B49" t="str">
            <v>北海道電力(株)((参考値)事業者全体)</v>
          </cell>
          <cell r="C49">
            <v>5.9299999999999999E-4</v>
          </cell>
          <cell r="D49">
            <v>6.5600000000000001E-4</v>
          </cell>
          <cell r="E49" t="str">
            <v>tCO2/kWh</v>
          </cell>
        </row>
        <row r="50">
          <cell r="B50" t="str">
            <v>東北電力(株)(メニューA)</v>
          </cell>
          <cell r="C50">
            <v>5.1900000000000004E-4</v>
          </cell>
          <cell r="D50">
            <v>0</v>
          </cell>
          <cell r="E50" t="str">
            <v>tCO2/kWh</v>
          </cell>
        </row>
        <row r="51">
          <cell r="B51" t="str">
            <v>東北電力(株)(メニューB)</v>
          </cell>
          <cell r="C51">
            <v>5.1900000000000004E-4</v>
          </cell>
          <cell r="D51">
            <v>0</v>
          </cell>
          <cell r="E51" t="str">
            <v>tCO2/kWh</v>
          </cell>
        </row>
        <row r="52">
          <cell r="B52" t="str">
            <v>東北電力(株)(メニューC（残差）)</v>
          </cell>
          <cell r="C52">
            <v>5.1900000000000004E-4</v>
          </cell>
          <cell r="D52">
            <v>5.22E-4</v>
          </cell>
          <cell r="E52" t="str">
            <v>tCO2/kWh</v>
          </cell>
        </row>
        <row r="53">
          <cell r="B53" t="str">
            <v>東北電力(株)((参考値)事業者全体)</v>
          </cell>
          <cell r="C53">
            <v>5.1900000000000004E-4</v>
          </cell>
          <cell r="D53">
            <v>5.2800000000000004E-4</v>
          </cell>
          <cell r="E53" t="str">
            <v>tCO2/kWh</v>
          </cell>
        </row>
        <row r="54">
          <cell r="B54" t="str">
            <v>東京電力エナジーパートナー(株)(メニューA)</v>
          </cell>
          <cell r="C54">
            <v>4.57E-4</v>
          </cell>
          <cell r="D54">
            <v>0</v>
          </cell>
          <cell r="E54" t="str">
            <v>tCO2/kWh</v>
          </cell>
        </row>
        <row r="55">
          <cell r="B55" t="str">
            <v>東京電力エナジーパートナー(株)(メニューB)</v>
          </cell>
          <cell r="C55">
            <v>4.57E-4</v>
          </cell>
          <cell r="D55">
            <v>0</v>
          </cell>
          <cell r="E55" t="str">
            <v>tCO2/kWh</v>
          </cell>
        </row>
        <row r="56">
          <cell r="B56" t="str">
            <v>東京電力エナジーパートナー(株)(メニューC)</v>
          </cell>
          <cell r="C56">
            <v>4.57E-4</v>
          </cell>
          <cell r="D56">
            <v>0</v>
          </cell>
          <cell r="E56" t="str">
            <v>tCO2/kWh</v>
          </cell>
        </row>
        <row r="57">
          <cell r="B57" t="str">
            <v>東京電力エナジーパートナー(株)(メニューD)</v>
          </cell>
          <cell r="C57">
            <v>4.57E-4</v>
          </cell>
          <cell r="D57">
            <v>0</v>
          </cell>
          <cell r="E57" t="str">
            <v>tCO2/kWh</v>
          </cell>
        </row>
        <row r="58">
          <cell r="B58" t="str">
            <v>東京電力エナジーパートナー(株)(メニューE（残差）)</v>
          </cell>
          <cell r="C58">
            <v>4.57E-4</v>
          </cell>
          <cell r="D58">
            <v>4.4200000000000001E-4</v>
          </cell>
          <cell r="E58" t="str">
            <v>tCO2/kWh</v>
          </cell>
        </row>
        <row r="59">
          <cell r="B59" t="str">
            <v>東京電力エナジーパートナー(株)((参考値)事業者全体)</v>
          </cell>
          <cell r="C59">
            <v>4.57E-4</v>
          </cell>
          <cell r="D59">
            <v>4.55E-4</v>
          </cell>
          <cell r="E59" t="str">
            <v>tCO2/kWh</v>
          </cell>
        </row>
        <row r="60">
          <cell r="B60" t="str">
            <v>中部電力ミライズ(株)（旧：中部電力(株)）(メニューA)</v>
          </cell>
          <cell r="C60">
            <v>4.3100000000000001E-4</v>
          </cell>
          <cell r="D60">
            <v>0</v>
          </cell>
          <cell r="E60" t="str">
            <v>tCO2/kWh</v>
          </cell>
        </row>
        <row r="61">
          <cell r="B61" t="str">
            <v>中部電力ミライズ(株)（旧：中部電力(株)）(メニューB（残差）)</v>
          </cell>
          <cell r="C61">
            <v>4.3100000000000001E-4</v>
          </cell>
          <cell r="D61">
            <v>4.26E-4</v>
          </cell>
          <cell r="E61" t="str">
            <v>tCO2/kWh</v>
          </cell>
        </row>
        <row r="62">
          <cell r="B62" t="str">
            <v>中部電力ミライズ(株)（旧：中部電力(株)）((参考値)事業者全体)</v>
          </cell>
          <cell r="C62">
            <v>4.3100000000000001E-4</v>
          </cell>
          <cell r="D62">
            <v>4.5199999999999998E-4</v>
          </cell>
          <cell r="E62" t="str">
            <v>tCO2/kWh</v>
          </cell>
        </row>
        <row r="63">
          <cell r="B63" t="str">
            <v>北陸電力(株)(メニューA)</v>
          </cell>
          <cell r="C63">
            <v>5.1000000000000004E-4</v>
          </cell>
          <cell r="D63">
            <v>0</v>
          </cell>
          <cell r="E63" t="str">
            <v>tCO2/kWh</v>
          </cell>
        </row>
        <row r="64">
          <cell r="B64" t="str">
            <v>北陸電力(株)(メニューB（残差）)</v>
          </cell>
          <cell r="C64">
            <v>5.1000000000000004E-4</v>
          </cell>
          <cell r="D64">
            <v>4.9799999999999996E-4</v>
          </cell>
          <cell r="E64" t="str">
            <v>tCO2/kWh</v>
          </cell>
          <cell r="G64" t="str">
            <v>西暦</v>
          </cell>
        </row>
        <row r="65">
          <cell r="B65" t="str">
            <v>北陸電力(株)((参考値)事業者全体)</v>
          </cell>
          <cell r="C65">
            <v>5.1000000000000004E-4</v>
          </cell>
          <cell r="D65">
            <v>5.2599999999999999E-4</v>
          </cell>
          <cell r="E65" t="str">
            <v>tCO2/kWh</v>
          </cell>
        </row>
        <row r="66">
          <cell r="B66" t="str">
            <v>関西電力(株)(メニューA)</v>
          </cell>
          <cell r="C66">
            <v>3.4000000000000002E-4</v>
          </cell>
          <cell r="D66">
            <v>0</v>
          </cell>
          <cell r="E66" t="str">
            <v>tCO2/kWh</v>
          </cell>
        </row>
        <row r="67">
          <cell r="B67" t="str">
            <v>関西電力(株)(メニューB)</v>
          </cell>
          <cell r="C67">
            <v>3.4000000000000002E-4</v>
          </cell>
          <cell r="D67">
            <v>0</v>
          </cell>
          <cell r="E67" t="str">
            <v>tCO2/kWh</v>
          </cell>
        </row>
        <row r="68">
          <cell r="B68" t="str">
            <v>関西電力(株)(メニューC)</v>
          </cell>
          <cell r="C68">
            <v>3.4000000000000002E-4</v>
          </cell>
          <cell r="D68">
            <v>0</v>
          </cell>
          <cell r="E68" t="str">
            <v>tCO2/kWh</v>
          </cell>
        </row>
        <row r="69">
          <cell r="B69" t="str">
            <v>関西電力(株)(メニューD（残差）)</v>
          </cell>
          <cell r="C69">
            <v>3.4000000000000002E-4</v>
          </cell>
          <cell r="D69">
            <v>3.1799999999999998E-4</v>
          </cell>
          <cell r="E69" t="str">
            <v>tCO2/kWh</v>
          </cell>
          <cell r="G69" t="str">
            <v>GＪ/千ｍ３</v>
          </cell>
        </row>
        <row r="70">
          <cell r="B70" t="str">
            <v>関西電力(株)((参考値)事業者全体)</v>
          </cell>
          <cell r="C70">
            <v>3.4000000000000002E-4</v>
          </cell>
          <cell r="D70">
            <v>3.3399999999999999E-4</v>
          </cell>
          <cell r="E70" t="str">
            <v>tCO2/kWh</v>
          </cell>
          <cell r="G70" t="str">
            <v>GJ/GJ</v>
          </cell>
        </row>
        <row r="71">
          <cell r="B71" t="str">
            <v>中国電力(株)(メニューA)</v>
          </cell>
          <cell r="C71">
            <v>5.6100000000000008E-4</v>
          </cell>
          <cell r="D71">
            <v>0</v>
          </cell>
          <cell r="E71" t="str">
            <v>tCO2/kWh</v>
          </cell>
          <cell r="G71" t="str">
            <v>GJ/千ｋWh</v>
          </cell>
        </row>
        <row r="72">
          <cell r="B72" t="str">
            <v>中国電力(株)(メニューB（残差）)</v>
          </cell>
          <cell r="C72">
            <v>5.6100000000000008E-4</v>
          </cell>
          <cell r="D72">
            <v>5.8500000000000002E-4</v>
          </cell>
          <cell r="E72" t="str">
            <v>tCO2/kWh</v>
          </cell>
          <cell r="G72" t="str">
            <v>GJ/kl</v>
          </cell>
        </row>
        <row r="73">
          <cell r="B73" t="str">
            <v>中国電力(株)((参考値)事業者全体)</v>
          </cell>
          <cell r="C73">
            <v>5.6100000000000008E-4</v>
          </cell>
          <cell r="D73">
            <v>6.3599999999999996E-4</v>
          </cell>
          <cell r="E73" t="str">
            <v>tCO2/kWh</v>
          </cell>
          <cell r="G73" t="str">
            <v>GJ/t</v>
          </cell>
        </row>
        <row r="74">
          <cell r="B74" t="str">
            <v>四国電力(株)(メニューA)</v>
          </cell>
          <cell r="C74">
            <v>3.8200000000000002E-4</v>
          </cell>
          <cell r="D74">
            <v>0</v>
          </cell>
          <cell r="E74" t="str">
            <v>tCO2/kWh</v>
          </cell>
        </row>
        <row r="75">
          <cell r="B75" t="str">
            <v>四国電力(株)(メニューB)</v>
          </cell>
          <cell r="C75">
            <v>3.8200000000000002E-4</v>
          </cell>
          <cell r="D75">
            <v>0</v>
          </cell>
          <cell r="E75" t="str">
            <v>tCO2/kWh</v>
          </cell>
        </row>
        <row r="76">
          <cell r="B76" t="str">
            <v>四国電力(株)(メニューC（残差）)</v>
          </cell>
          <cell r="C76">
            <v>3.8200000000000002E-4</v>
          </cell>
          <cell r="D76">
            <v>4.1100000000000002E-4</v>
          </cell>
          <cell r="E76" t="str">
            <v>tCO2/kWh</v>
          </cell>
        </row>
        <row r="77">
          <cell r="B77" t="str">
            <v>四国電力(株)((参考値)事業者全体)</v>
          </cell>
          <cell r="C77">
            <v>3.8200000000000002E-4</v>
          </cell>
          <cell r="D77">
            <v>5.2800000000000004E-4</v>
          </cell>
          <cell r="E77" t="str">
            <v>tCO2/kWh</v>
          </cell>
        </row>
        <row r="78">
          <cell r="B78" t="str">
            <v>九州電力(株)(メニューA)</v>
          </cell>
          <cell r="C78">
            <v>3.4399999999999996E-4</v>
          </cell>
          <cell r="D78">
            <v>0</v>
          </cell>
          <cell r="E78" t="str">
            <v>tCO2/kWh</v>
          </cell>
          <cell r="G78" t="str">
            <v>テナント空調等推計値</v>
          </cell>
        </row>
        <row r="79">
          <cell r="B79" t="str">
            <v>九州電力(株)(メニューB（残差）)</v>
          </cell>
          <cell r="C79">
            <v>3.4399999999999996E-4</v>
          </cell>
          <cell r="D79">
            <v>3.7100000000000002E-4</v>
          </cell>
          <cell r="E79" t="str">
            <v>tCO2/kWh</v>
          </cell>
          <cell r="G79" t="str">
            <v>ジェット燃料油</v>
          </cell>
        </row>
        <row r="80">
          <cell r="B80" t="str">
            <v>九州電力(株)((参考値)事業者全体)</v>
          </cell>
          <cell r="C80">
            <v>3.4399999999999996E-4</v>
          </cell>
          <cell r="D80">
            <v>3.4699999999999998E-4</v>
          </cell>
          <cell r="E80" t="str">
            <v>tCO2/kWh</v>
          </cell>
          <cell r="G80" t="str">
            <v>FCCコークス</v>
          </cell>
        </row>
        <row r="81">
          <cell r="B81" t="str">
            <v>沖縄電力(株)</v>
          </cell>
          <cell r="C81">
            <v>8.1000000000000006E-4</v>
          </cell>
          <cell r="D81">
            <v>7.8700000000000005E-4</v>
          </cell>
          <cell r="E81" t="str">
            <v>tCO2/kWh</v>
          </cell>
        </row>
        <row r="82">
          <cell r="B82" t="str">
            <v>Ａｐａｍａｎ　Ｅｎｅｒｇｙ(株)</v>
          </cell>
          <cell r="C82">
            <v>5.2300000000000003E-4</v>
          </cell>
          <cell r="D82">
            <v>5.4699999999999996E-4</v>
          </cell>
          <cell r="E82" t="str">
            <v>tCO2/kWh</v>
          </cell>
        </row>
        <row r="83">
          <cell r="B83" t="str">
            <v>(株)ＣＤエナジーダイレクト</v>
          </cell>
          <cell r="C83">
            <v>4.8099999999999998E-4</v>
          </cell>
          <cell r="D83">
            <v>4.3199999999999998E-4</v>
          </cell>
          <cell r="E83" t="str">
            <v>tCO2/kWh</v>
          </cell>
        </row>
        <row r="84">
          <cell r="B84" t="str">
            <v>(株)ＣＨＩＢＡむつざわエナジー</v>
          </cell>
          <cell r="C84">
            <v>3.19E-4</v>
          </cell>
          <cell r="D84">
            <v>4.5800000000000002E-4</v>
          </cell>
          <cell r="E84" t="str">
            <v>tCO2/kWh</v>
          </cell>
        </row>
        <row r="85">
          <cell r="B85" t="str">
            <v>Ｃｏｃｏテラスたがわ(株)</v>
          </cell>
          <cell r="C85">
            <v>4.0300000000000004E-4</v>
          </cell>
          <cell r="D85">
            <v>3.9500000000000001E-4</v>
          </cell>
          <cell r="E85" t="str">
            <v>tCO2/kWh</v>
          </cell>
        </row>
        <row r="86">
          <cell r="B86" t="str">
            <v>(株)ＣＷＳ</v>
          </cell>
          <cell r="C86">
            <v>3.1500000000000001E-4</v>
          </cell>
          <cell r="D86">
            <v>3.6699999999999998E-4</v>
          </cell>
          <cell r="E86" t="str">
            <v>tCO2/kWh</v>
          </cell>
        </row>
        <row r="87">
          <cell r="B87" t="str">
            <v>ENEOS(株)（旧：JXTGエネルギー(株)）(メニューA)</v>
          </cell>
          <cell r="C87">
            <v>4.6200000000000001E-4</v>
          </cell>
          <cell r="D87">
            <v>0</v>
          </cell>
          <cell r="E87" t="str">
            <v>tCO2/kWh</v>
          </cell>
        </row>
        <row r="88">
          <cell r="B88" t="str">
            <v>ENEOS(株)（旧：JXTGエネルギー(株)）(メニューB)</v>
          </cell>
          <cell r="C88">
            <v>4.6200000000000001E-4</v>
          </cell>
          <cell r="D88">
            <v>0</v>
          </cell>
          <cell r="E88" t="str">
            <v>tCO2/kWh</v>
          </cell>
          <cell r="G88" t="str">
            <v>（ 指定区分の変更手続きが必要 □ ）</v>
          </cell>
        </row>
        <row r="89">
          <cell r="B89" t="str">
            <v>ENEOS(株)（旧：JXTGエネルギー(株)）(メニューC（残差）)</v>
          </cell>
          <cell r="C89">
            <v>4.6200000000000001E-4</v>
          </cell>
          <cell r="D89">
            <v>4.7199999999999998E-4</v>
          </cell>
          <cell r="E89" t="str">
            <v>tCO2/kWh</v>
          </cell>
          <cell r="G89" t="str">
            <v>（ 指定区分の変更手続きが必要 ■ ）</v>
          </cell>
        </row>
        <row r="90">
          <cell r="B90" t="str">
            <v>ENEOS(株)（旧：JXTGエネルギー(株)）((参考値)事業者全体)</v>
          </cell>
          <cell r="C90">
            <v>4.6200000000000001E-4</v>
          </cell>
          <cell r="D90">
            <v>4.9399999999999997E-4</v>
          </cell>
          <cell r="E90" t="str">
            <v>tCO2/kWh</v>
          </cell>
        </row>
        <row r="91">
          <cell r="B91" t="str">
            <v>Ｅｔｈｏｓ合同会社</v>
          </cell>
          <cell r="C91">
            <v>5.0299999999999997E-4</v>
          </cell>
          <cell r="D91">
            <v>5.1699999999999999E-4</v>
          </cell>
          <cell r="E91" t="str">
            <v>tCO2/kWh</v>
          </cell>
        </row>
        <row r="92">
          <cell r="B92" t="str">
            <v>(株)Ｆ－Ｐｏｗｅｒ(メニューA)</v>
          </cell>
          <cell r="C92">
            <v>4.4799999999999999E-4</v>
          </cell>
          <cell r="D92">
            <v>0</v>
          </cell>
          <cell r="E92" t="str">
            <v>tCO2/kWh</v>
          </cell>
        </row>
        <row r="93">
          <cell r="B93" t="str">
            <v>(株)Ｆ－Ｐｏｗｅｒ(メニューB（残差）)</v>
          </cell>
          <cell r="C93">
            <v>4.4799999999999999E-4</v>
          </cell>
          <cell r="D93">
            <v>5.1400000000000003E-4</v>
          </cell>
          <cell r="E93" t="str">
            <v>tCO2/kWh</v>
          </cell>
        </row>
        <row r="94">
          <cell r="B94" t="str">
            <v>(株)Ｆ－Ｐｏｗｅｒ((参考値)事業者全体)</v>
          </cell>
          <cell r="C94">
            <v>4.4799999999999999E-4</v>
          </cell>
          <cell r="D94">
            <v>5.2700000000000002E-4</v>
          </cell>
          <cell r="E94" t="str">
            <v>tCO2/kWh</v>
          </cell>
        </row>
        <row r="95">
          <cell r="B95" t="str">
            <v>ＦＴエナジー(株)</v>
          </cell>
          <cell r="C95">
            <v>5.2800000000000004E-4</v>
          </cell>
          <cell r="D95">
            <v>4.9399999999999997E-4</v>
          </cell>
          <cell r="E95" t="str">
            <v>tCO2/kWh</v>
          </cell>
        </row>
        <row r="96">
          <cell r="B96" t="str">
            <v>(株)Ｇ－Ｐｏｗｅｒ</v>
          </cell>
          <cell r="C96">
            <v>0</v>
          </cell>
          <cell r="D96">
            <v>0</v>
          </cell>
          <cell r="E96" t="str">
            <v>tCO2/kWh</v>
          </cell>
        </row>
        <row r="97">
          <cell r="B97" t="str">
            <v>ＨＴＢエナジー(株)</v>
          </cell>
          <cell r="C97">
            <v>4.44E-4</v>
          </cell>
          <cell r="D97">
            <v>5.1099999999999995E-4</v>
          </cell>
          <cell r="E97" t="str">
            <v>tCO2/kWh</v>
          </cell>
        </row>
        <row r="98">
          <cell r="B98" t="str">
            <v>ＩＳエナジー(株)</v>
          </cell>
          <cell r="C98">
            <v>5.3700000000000004E-4</v>
          </cell>
          <cell r="D98">
            <v>5.1000000000000004E-4</v>
          </cell>
          <cell r="E98" t="str">
            <v>tCO2/kWh</v>
          </cell>
        </row>
        <row r="99">
          <cell r="B99" t="str">
            <v>ＪＡＧ国際エナジー(株)</v>
          </cell>
          <cell r="C99">
            <v>5.04E-4</v>
          </cell>
          <cell r="D99">
            <v>5.2999999999999998E-4</v>
          </cell>
          <cell r="E99" t="str">
            <v>tCO2/kWh</v>
          </cell>
        </row>
        <row r="100">
          <cell r="B100" t="str">
            <v>(株)Ｊ－ＰＯＷＥＲサプライアンドトレーディング</v>
          </cell>
          <cell r="C100">
            <v>6.730000000000001E-4</v>
          </cell>
          <cell r="D100">
            <v>6.8099999999999996E-4</v>
          </cell>
          <cell r="E100" t="str">
            <v>tCO2/kWh</v>
          </cell>
        </row>
        <row r="101">
          <cell r="B101" t="str">
            <v>ＪＰエネルギー(株)</v>
          </cell>
          <cell r="C101">
            <v>5.6999999999999998E-4</v>
          </cell>
          <cell r="D101">
            <v>5.9299999999999999E-4</v>
          </cell>
          <cell r="E101" t="str">
            <v>tCO2/kWh</v>
          </cell>
        </row>
        <row r="102">
          <cell r="B102" t="str">
            <v>(株)ＪＴＢコミュニケーションデザイン</v>
          </cell>
          <cell r="C102">
            <v>5.2400000000000005E-4</v>
          </cell>
          <cell r="D102">
            <v>5.2700000000000002E-4</v>
          </cell>
          <cell r="E102" t="str">
            <v>tCO2/kWh</v>
          </cell>
        </row>
        <row r="103">
          <cell r="B103" t="str">
            <v>(株)ｋａｒｃｈ</v>
          </cell>
          <cell r="C103">
            <v>2.03E-4</v>
          </cell>
          <cell r="D103">
            <v>4.4900000000000002E-4</v>
          </cell>
          <cell r="E103" t="str">
            <v>tCO2/kWh</v>
          </cell>
        </row>
        <row r="104">
          <cell r="B104" t="str">
            <v>ＫＤＤＩ(株)</v>
          </cell>
          <cell r="C104">
            <v>5.1500000000000005E-4</v>
          </cell>
          <cell r="D104">
            <v>5.5999999999999995E-4</v>
          </cell>
          <cell r="E104" t="str">
            <v>tCO2/kWh</v>
          </cell>
        </row>
        <row r="105">
          <cell r="B105" t="str">
            <v>(株)Ｋｅｎｅｓエネルギーサービス</v>
          </cell>
          <cell r="C105">
            <v>3.6900000000000002E-4</v>
          </cell>
          <cell r="D105">
            <v>5.6899999999999995E-4</v>
          </cell>
          <cell r="E105" t="str">
            <v>tCO2/kWh</v>
          </cell>
        </row>
        <row r="106">
          <cell r="B106" t="str">
            <v>(株)Ｌｉｎｋ　Ｌｉｆｅ</v>
          </cell>
          <cell r="C106">
            <v>5.8299999999999997E-4</v>
          </cell>
          <cell r="D106">
            <v>6.1799999999999995E-4</v>
          </cell>
          <cell r="E106" t="str">
            <v>tCO2/kWh</v>
          </cell>
        </row>
        <row r="107">
          <cell r="B107" t="str">
            <v>(株)ＬＩＸＩＬ　ＴＥＰＣＯ　スマートパートナーズ</v>
          </cell>
          <cell r="C107">
            <v>4.8899999999999996E-4</v>
          </cell>
          <cell r="D107">
            <v>5.04E-4</v>
          </cell>
          <cell r="E107" t="str">
            <v>tCO2/kWh</v>
          </cell>
        </row>
        <row r="108">
          <cell r="B108" t="str">
            <v>(株)Ｌｏｏｏｐ(メニューA)</v>
          </cell>
          <cell r="C108">
            <v>4.9799999999999996E-4</v>
          </cell>
          <cell r="D108">
            <v>0</v>
          </cell>
          <cell r="E108" t="str">
            <v>tCO2/kWh</v>
          </cell>
        </row>
        <row r="109">
          <cell r="B109" t="str">
            <v>(株)Ｌｏｏｏｐ(メニューB)</v>
          </cell>
          <cell r="C109">
            <v>4.9799999999999996E-4</v>
          </cell>
          <cell r="D109">
            <v>3.4900000000000003E-4</v>
          </cell>
          <cell r="E109" t="str">
            <v>tCO2/kWh</v>
          </cell>
        </row>
        <row r="110">
          <cell r="B110" t="str">
            <v>(株)Ｌｏｏｏｐ(メニューC（残差）)</v>
          </cell>
          <cell r="C110">
            <v>4.9799999999999996E-4</v>
          </cell>
          <cell r="D110">
            <v>5.4500000000000002E-4</v>
          </cell>
          <cell r="E110" t="str">
            <v>tCO2/kWh</v>
          </cell>
        </row>
        <row r="111">
          <cell r="B111" t="str">
            <v>(株)Ｌｏｏｏｐ((参考値)事業者全体)</v>
          </cell>
          <cell r="C111">
            <v>4.9799999999999996E-4</v>
          </cell>
          <cell r="D111">
            <v>5.3899999999999998E-4</v>
          </cell>
          <cell r="E111" t="str">
            <v>tCO2/kWh</v>
          </cell>
        </row>
        <row r="112">
          <cell r="B112" t="str">
            <v>MCPD合同会社</v>
          </cell>
          <cell r="C112">
            <v>5.0500000000000002E-4</v>
          </cell>
          <cell r="D112">
            <v>4.6000000000000001E-4</v>
          </cell>
          <cell r="E112" t="str">
            <v>tCO2/kWh</v>
          </cell>
        </row>
        <row r="113">
          <cell r="B113" t="str">
            <v>ＭＣリテールエナジー(株)</v>
          </cell>
          <cell r="C113">
            <v>5.4699999999999996E-4</v>
          </cell>
          <cell r="D113">
            <v>5.0199999999999995E-4</v>
          </cell>
          <cell r="E113" t="str">
            <v>tCO2/kWh</v>
          </cell>
        </row>
        <row r="114">
          <cell r="B114" t="str">
            <v>ＭＧＣエネルギー(株)</v>
          </cell>
          <cell r="C114">
            <v>5.4799999999999998E-4</v>
          </cell>
          <cell r="D114">
            <v>5.44E-4</v>
          </cell>
          <cell r="E114" t="str">
            <v>tCO2/kWh</v>
          </cell>
        </row>
        <row r="115">
          <cell r="B115" t="str">
            <v>(株)Ｍｉｓｕｍｉ</v>
          </cell>
          <cell r="C115">
            <v>4.0900000000000002E-4</v>
          </cell>
          <cell r="D115">
            <v>3.6000000000000002E-4</v>
          </cell>
          <cell r="E115" t="str">
            <v>tCO2/kWh</v>
          </cell>
        </row>
        <row r="116">
          <cell r="B116" t="str">
            <v>(株)MKエネルギー</v>
          </cell>
          <cell r="C116">
            <v>5.2899999999999996E-4</v>
          </cell>
          <cell r="D116">
            <v>4.8000000000000001E-4</v>
          </cell>
          <cell r="E116" t="str">
            <v>tCO2/kWh</v>
          </cell>
        </row>
        <row r="117">
          <cell r="B117" t="str">
            <v>ＭＫステーションズ(株)</v>
          </cell>
          <cell r="C117">
            <v>4.8999999999999998E-4</v>
          </cell>
          <cell r="D117">
            <v>4.6700000000000002E-4</v>
          </cell>
          <cell r="E117" t="str">
            <v>tCO2/kWh</v>
          </cell>
        </row>
        <row r="118">
          <cell r="B118" t="str">
            <v>(株)Mpower</v>
          </cell>
          <cell r="C118">
            <v>4.8799999999999999E-4</v>
          </cell>
          <cell r="D118">
            <v>4.8799999999999999E-4</v>
          </cell>
          <cell r="E118" t="str">
            <v>tCO2/kWh</v>
          </cell>
        </row>
        <row r="119">
          <cell r="B119" t="str">
            <v>Ｍｙシティ電力(株)</v>
          </cell>
          <cell r="C119">
            <v>5.1800000000000001E-4</v>
          </cell>
          <cell r="D119">
            <v>5.4500000000000002E-4</v>
          </cell>
          <cell r="E119" t="str">
            <v>tCO2/kWh</v>
          </cell>
        </row>
        <row r="120">
          <cell r="B120" t="str">
            <v>(株)NEXT ONE</v>
          </cell>
          <cell r="C120">
            <v>6.1300000000000005E-4</v>
          </cell>
          <cell r="D120">
            <v>6.5200000000000002E-4</v>
          </cell>
          <cell r="E120" t="str">
            <v>tCO2/kWh</v>
          </cell>
        </row>
        <row r="121">
          <cell r="B121" t="str">
            <v>Ｎｅｘｔ　Ｐｏｗｅｒ(株)</v>
          </cell>
          <cell r="C121">
            <v>5.1800000000000001E-4</v>
          </cell>
          <cell r="D121">
            <v>5.44E-4</v>
          </cell>
          <cell r="E121" t="str">
            <v>tCO2/kWh</v>
          </cell>
        </row>
        <row r="122">
          <cell r="B122" t="str">
            <v>ＮＦパワーサービス(株)(メニューA)</v>
          </cell>
          <cell r="C122">
            <v>5.1800000000000001E-4</v>
          </cell>
          <cell r="D122">
            <v>0</v>
          </cell>
          <cell r="E122" t="str">
            <v>tCO2/kWh</v>
          </cell>
        </row>
        <row r="123">
          <cell r="B123" t="str">
            <v>ＮＦパワーサービス(株)(メニューB（残差）)</v>
          </cell>
          <cell r="C123">
            <v>5.1800000000000001E-4</v>
          </cell>
          <cell r="D123">
            <v>4.6999999999999999E-4</v>
          </cell>
          <cell r="E123" t="str">
            <v>tCO2/kWh</v>
          </cell>
        </row>
        <row r="124">
          <cell r="B124" t="str">
            <v>ＮＦパワーサービス(株)((参考値)事業者全体)</v>
          </cell>
          <cell r="C124">
            <v>5.1800000000000001E-4</v>
          </cell>
          <cell r="D124">
            <v>5.0000000000000001E-4</v>
          </cell>
          <cell r="E124" t="str">
            <v>tCO2/kWh</v>
          </cell>
        </row>
        <row r="125">
          <cell r="B125" t="str">
            <v>(株)ＮＴＴファシリティーズ(メニューA)</v>
          </cell>
          <cell r="C125">
            <v>4.7599999999999997E-4</v>
          </cell>
          <cell r="D125">
            <v>3.6400000000000001E-4</v>
          </cell>
          <cell r="E125" t="str">
            <v>tCO2/kWh</v>
          </cell>
        </row>
        <row r="126">
          <cell r="B126" t="str">
            <v>(株)ＮＴＴファシリティーズ(メニューB（残差）)</v>
          </cell>
          <cell r="C126">
            <v>4.7599999999999997E-4</v>
          </cell>
          <cell r="D126">
            <v>4.5300000000000001E-4</v>
          </cell>
          <cell r="E126" t="str">
            <v>tCO2/kWh</v>
          </cell>
        </row>
        <row r="127">
          <cell r="B127" t="str">
            <v>(株)ＮＴＴファシリティーズ((参考値)事業者全体)</v>
          </cell>
          <cell r="C127">
            <v>4.7599999999999997E-4</v>
          </cell>
          <cell r="D127">
            <v>5.3499999999999999E-4</v>
          </cell>
          <cell r="E127" t="str">
            <v>tCO2/kWh</v>
          </cell>
        </row>
        <row r="128">
          <cell r="B128" t="str">
            <v>(株)OKUTA</v>
          </cell>
          <cell r="C128">
            <v>6.4999999999999997E-4</v>
          </cell>
          <cell r="D128">
            <v>6.9499999999999998E-4</v>
          </cell>
          <cell r="E128" t="str">
            <v>tCO2/kWh</v>
          </cell>
        </row>
        <row r="129">
          <cell r="B129" t="str">
            <v>(株)Ｏｐｔｉｍｉｚｅｄ　Ｅｎｅｒｇｙ</v>
          </cell>
          <cell r="C129">
            <v>4.8799999999999999E-4</v>
          </cell>
          <cell r="D129">
            <v>5.6599999999999999E-4</v>
          </cell>
          <cell r="E129" t="str">
            <v>tCO2/kWh</v>
          </cell>
        </row>
        <row r="130">
          <cell r="B130" t="str">
            <v>(株)ＰｉｎＴ</v>
          </cell>
          <cell r="C130">
            <v>5.1599999999999997E-4</v>
          </cell>
          <cell r="D130">
            <v>4.6700000000000002E-4</v>
          </cell>
          <cell r="E130" t="str">
            <v>tCO2/kWh</v>
          </cell>
        </row>
        <row r="131">
          <cell r="B131" t="str">
            <v>RE100電力(株)</v>
          </cell>
          <cell r="C131">
            <v>4.86E-4</v>
          </cell>
          <cell r="D131">
            <v>3.9999999999999998E-6</v>
          </cell>
          <cell r="E131" t="str">
            <v>tCO2/kWh</v>
          </cell>
        </row>
        <row r="132">
          <cell r="B132" t="str">
            <v>(株)Sanko IB</v>
          </cell>
          <cell r="C132">
            <v>5.4000000000000001E-4</v>
          </cell>
          <cell r="D132">
            <v>5.6899999999999995E-4</v>
          </cell>
          <cell r="E132" t="str">
            <v>tCO2/kWh</v>
          </cell>
        </row>
        <row r="133">
          <cell r="B133" t="str">
            <v>ＳＢパワー(株)</v>
          </cell>
          <cell r="C133">
            <v>5.0000000000000001E-4</v>
          </cell>
          <cell r="D133">
            <v>5.2400000000000005E-4</v>
          </cell>
          <cell r="E133" t="str">
            <v>tCO2/kWh</v>
          </cell>
        </row>
        <row r="134">
          <cell r="B134" t="str">
            <v>(株)ＳＥウイングズ</v>
          </cell>
          <cell r="C134">
            <v>3.7100000000000002E-4</v>
          </cell>
          <cell r="D134">
            <v>3.7800000000000003E-4</v>
          </cell>
          <cell r="E134" t="str">
            <v>tCO2/kWh</v>
          </cell>
        </row>
        <row r="135">
          <cell r="B135" t="str">
            <v>(株)Ｓｈａｒｅｄ　Ｅｎｅｒｇｙ</v>
          </cell>
          <cell r="C135">
            <v>5.1900000000000004E-4</v>
          </cell>
          <cell r="D135">
            <v>5.4500000000000002E-4</v>
          </cell>
          <cell r="E135" t="str">
            <v>tCO2/kWh</v>
          </cell>
        </row>
        <row r="136">
          <cell r="B136" t="str">
            <v>TEPCOライフサービス(株)</v>
          </cell>
          <cell r="C136">
            <v>4.9100000000000001E-4</v>
          </cell>
          <cell r="D136">
            <v>4.4200000000000001E-4</v>
          </cell>
          <cell r="E136" t="str">
            <v>tCO2/kWh</v>
          </cell>
        </row>
        <row r="137">
          <cell r="B137" t="str">
            <v>TERA Energy(株)</v>
          </cell>
          <cell r="C137">
            <v>1.9699999999999999E-4</v>
          </cell>
          <cell r="D137">
            <v>1.4799999999999999E-4</v>
          </cell>
          <cell r="E137" t="str">
            <v>tCO2/kWh</v>
          </cell>
        </row>
        <row r="138">
          <cell r="B138" t="str">
            <v>(株)ＴＯＫＹＯ油電力</v>
          </cell>
          <cell r="C138">
            <v>5.0900000000000001E-4</v>
          </cell>
          <cell r="D138">
            <v>5.31E-4</v>
          </cell>
          <cell r="E138" t="str">
            <v>tCO2/kWh</v>
          </cell>
        </row>
        <row r="139">
          <cell r="B139" t="str">
            <v>ＴＲＥＮＤＥ(株)</v>
          </cell>
          <cell r="C139">
            <v>4.8499999999999997E-4</v>
          </cell>
          <cell r="D139">
            <v>4.3599999999999997E-4</v>
          </cell>
          <cell r="E139" t="str">
            <v>tCO2/kWh</v>
          </cell>
        </row>
        <row r="140">
          <cell r="B140" t="str">
            <v>(株)ＴＴＳパワー</v>
          </cell>
          <cell r="C140">
            <v>4.73E-4</v>
          </cell>
          <cell r="D140">
            <v>4.2400000000000001E-4</v>
          </cell>
          <cell r="E140" t="str">
            <v>tCO2/kWh</v>
          </cell>
        </row>
        <row r="141">
          <cell r="B141" t="str">
            <v>(株)ＵＳＥＮ　ＮＥＴＷＯＲＫＳ</v>
          </cell>
          <cell r="C141">
            <v>4.86E-4</v>
          </cell>
          <cell r="D141">
            <v>4.37E-4</v>
          </cell>
          <cell r="E141" t="str">
            <v>tCO2/kWh</v>
          </cell>
        </row>
        <row r="142">
          <cell r="B142" t="str">
            <v>(株)Ｖ－Ｐｏｗｅｒ</v>
          </cell>
          <cell r="C142">
            <v>3.4699999999999998E-4</v>
          </cell>
          <cell r="D142">
            <v>4.55E-4</v>
          </cell>
          <cell r="E142" t="str">
            <v>tCO2/kWh</v>
          </cell>
        </row>
        <row r="143">
          <cell r="B143" t="str">
            <v>WSエナジー(株)</v>
          </cell>
          <cell r="C143">
            <v>4.26E-4</v>
          </cell>
          <cell r="D143">
            <v>3.77E-4</v>
          </cell>
          <cell r="E143" t="str">
            <v>tCO2/kWh</v>
          </cell>
        </row>
        <row r="144">
          <cell r="B144" t="str">
            <v>(株)アースインフィニティ</v>
          </cell>
          <cell r="C144">
            <v>6.3199999999999997E-4</v>
          </cell>
          <cell r="D144">
            <v>6.3699999999999998E-4</v>
          </cell>
          <cell r="E144" t="str">
            <v>tCO2/kWh</v>
          </cell>
        </row>
        <row r="145">
          <cell r="B145" t="str">
            <v>アーバンエナジー(株)(メニューA)</v>
          </cell>
          <cell r="C145">
            <v>2.5300000000000002E-4</v>
          </cell>
          <cell r="D145">
            <v>0</v>
          </cell>
          <cell r="E145" t="str">
            <v>tCO2/kWh</v>
          </cell>
        </row>
        <row r="146">
          <cell r="B146" t="str">
            <v>アーバンエナジー(株)(メニューB)</v>
          </cell>
          <cell r="C146">
            <v>2.5300000000000002E-4</v>
          </cell>
          <cell r="D146">
            <v>2.92E-4</v>
          </cell>
          <cell r="E146" t="str">
            <v>tCO2/kWh</v>
          </cell>
        </row>
        <row r="147">
          <cell r="B147" t="str">
            <v>アーバンエナジー(株)(メニューC)</v>
          </cell>
          <cell r="C147">
            <v>2.5300000000000002E-4</v>
          </cell>
          <cell r="D147">
            <v>4.15E-4</v>
          </cell>
          <cell r="E147" t="str">
            <v>tCO2/kWh</v>
          </cell>
        </row>
        <row r="148">
          <cell r="B148" t="str">
            <v>アーバンエナジー(株)(メニューD)</v>
          </cell>
          <cell r="C148">
            <v>2.5300000000000002E-4</v>
          </cell>
          <cell r="D148">
            <v>2.1999999999999999E-5</v>
          </cell>
          <cell r="E148" t="str">
            <v>tCO2/kWh</v>
          </cell>
        </row>
        <row r="149">
          <cell r="B149" t="str">
            <v>アーバンエナジー(株)(メニューE)</v>
          </cell>
          <cell r="C149">
            <v>2.5300000000000002E-4</v>
          </cell>
          <cell r="D149">
            <v>4.1300000000000001E-4</v>
          </cell>
          <cell r="E149" t="str">
            <v>tCO2/kWh</v>
          </cell>
        </row>
        <row r="150">
          <cell r="B150" t="str">
            <v>アーバンエナジー(株)(メニューF)</v>
          </cell>
          <cell r="C150">
            <v>2.5300000000000002E-4</v>
          </cell>
          <cell r="D150">
            <v>2.92E-4</v>
          </cell>
          <cell r="E150" t="str">
            <v>tCO2/kWh</v>
          </cell>
        </row>
        <row r="151">
          <cell r="B151" t="str">
            <v>アーバンエナジー(株)(メニューG（残差）)</v>
          </cell>
          <cell r="C151">
            <v>2.5300000000000002E-4</v>
          </cell>
          <cell r="D151">
            <v>5.2400000000000005E-4</v>
          </cell>
          <cell r="E151" t="str">
            <v>tCO2/kWh</v>
          </cell>
        </row>
        <row r="152">
          <cell r="B152" t="str">
            <v>アーバンエナジー(株)((参考値)事業者全体)</v>
          </cell>
          <cell r="C152">
            <v>2.5300000000000002E-4</v>
          </cell>
          <cell r="D152">
            <v>4.1100000000000002E-4</v>
          </cell>
          <cell r="E152" t="str">
            <v>tCO2/kWh</v>
          </cell>
        </row>
        <row r="153">
          <cell r="B153" t="str">
            <v>アイ・エス・ガステム(株)</v>
          </cell>
          <cell r="C153">
            <v>6.6E-4</v>
          </cell>
          <cell r="D153">
            <v>6.0999999999999997E-4</v>
          </cell>
          <cell r="E153" t="str">
            <v>tCO2/kWh</v>
          </cell>
        </row>
        <row r="154">
          <cell r="B154" t="str">
            <v>(株)アイ・グリッド・ソリューションズ</v>
          </cell>
          <cell r="C154">
            <v>4.0999999999999999E-4</v>
          </cell>
          <cell r="D154">
            <v>3.6499999999999998E-4</v>
          </cell>
          <cell r="E154" t="str">
            <v>tCO2/kWh</v>
          </cell>
        </row>
        <row r="155">
          <cell r="B155" t="str">
            <v>(株)アイキューフォーメーション</v>
          </cell>
          <cell r="C155">
            <v>4.55E-4</v>
          </cell>
          <cell r="D155">
            <v>4.0499999999999998E-4</v>
          </cell>
          <cell r="E155" t="str">
            <v>tCO2/kWh</v>
          </cell>
        </row>
        <row r="156">
          <cell r="B156" t="str">
            <v>愛知電力(株)</v>
          </cell>
          <cell r="C156">
            <v>3.8400000000000001E-4</v>
          </cell>
          <cell r="D156">
            <v>5.3799999999999996E-4</v>
          </cell>
          <cell r="E156" t="str">
            <v>tCO2/kWh</v>
          </cell>
        </row>
        <row r="157">
          <cell r="B157" t="str">
            <v>青森県民エナジー(株)</v>
          </cell>
          <cell r="C157">
            <v>1.56E-4</v>
          </cell>
          <cell r="D157">
            <v>5.1199999999999998E-4</v>
          </cell>
          <cell r="E157" t="str">
            <v>tCO2/kWh</v>
          </cell>
        </row>
        <row r="158">
          <cell r="B158" t="str">
            <v>朝日ガスエナジー(株)</v>
          </cell>
          <cell r="C158">
            <v>5.0199999999999995E-4</v>
          </cell>
          <cell r="D158">
            <v>4.5300000000000001E-4</v>
          </cell>
          <cell r="E158" t="str">
            <v>tCO2/kWh</v>
          </cell>
        </row>
        <row r="159">
          <cell r="B159" t="str">
            <v>足利ガス(株)</v>
          </cell>
          <cell r="C159">
            <v>5.0199999999999995E-4</v>
          </cell>
          <cell r="D159">
            <v>4.5300000000000001E-4</v>
          </cell>
          <cell r="E159" t="str">
            <v>tCO2/kWh</v>
          </cell>
        </row>
        <row r="160">
          <cell r="B160" t="str">
            <v>(株)アシストワンエナジー</v>
          </cell>
          <cell r="C160">
            <v>5.1800000000000001E-4</v>
          </cell>
          <cell r="D160">
            <v>5.2500000000000008E-4</v>
          </cell>
          <cell r="E160" t="str">
            <v>tCO2/kWh</v>
          </cell>
        </row>
        <row r="161">
          <cell r="B161" t="str">
            <v>アストマックス・エネルギー合同会社（旧：Just Energy Japan合同会社）</v>
          </cell>
          <cell r="C161">
            <v>5.2599999999999999E-4</v>
          </cell>
          <cell r="D161">
            <v>5.53E-4</v>
          </cell>
          <cell r="E161" t="str">
            <v>tCO2/kWh</v>
          </cell>
        </row>
        <row r="162">
          <cell r="B162" t="str">
            <v>アストマックス・トレーディング(株)</v>
          </cell>
          <cell r="C162">
            <v>4.8799999999999999E-4</v>
          </cell>
          <cell r="D162">
            <v>4.8799999999999999E-4</v>
          </cell>
          <cell r="E162" t="str">
            <v>tCO2/kWh</v>
          </cell>
        </row>
        <row r="163">
          <cell r="B163" t="str">
            <v>アストモスエネルギー(株)</v>
          </cell>
          <cell r="C163">
            <v>4.6200000000000001E-4</v>
          </cell>
          <cell r="D163">
            <v>4.55E-4</v>
          </cell>
          <cell r="E163" t="str">
            <v>tCO2/kWh</v>
          </cell>
        </row>
        <row r="164">
          <cell r="B164" t="str">
            <v>東彩ガス(株)</v>
          </cell>
          <cell r="C164">
            <v>5.2400000000000005E-4</v>
          </cell>
          <cell r="D164">
            <v>4.75E-4</v>
          </cell>
          <cell r="E164" t="str">
            <v>tCO2/kWh</v>
          </cell>
        </row>
        <row r="165">
          <cell r="B165" t="str">
            <v>厚木瓦斯(株)</v>
          </cell>
          <cell r="C165">
            <v>5.0199999999999995E-4</v>
          </cell>
          <cell r="D165">
            <v>4.5300000000000001E-4</v>
          </cell>
          <cell r="E165" t="str">
            <v>tCO2/kWh</v>
          </cell>
        </row>
        <row r="166">
          <cell r="B166" t="str">
            <v>(株)アドバンテック</v>
          </cell>
          <cell r="C166">
            <v>5.0000000000000001E-4</v>
          </cell>
          <cell r="D166">
            <v>5.1500000000000005E-4</v>
          </cell>
          <cell r="E166" t="str">
            <v>tCO2/kWh</v>
          </cell>
        </row>
        <row r="167">
          <cell r="B167" t="str">
            <v>(株)アメニティ電力</v>
          </cell>
          <cell r="C167">
            <v>4.4799999999999999E-4</v>
          </cell>
          <cell r="D167">
            <v>4.4700000000000002E-4</v>
          </cell>
          <cell r="E167" t="str">
            <v>tCO2/kWh</v>
          </cell>
        </row>
        <row r="168">
          <cell r="B168" t="str">
            <v>有明エナジー(株)</v>
          </cell>
          <cell r="C168">
            <v>4.1299999999999996E-4</v>
          </cell>
          <cell r="D168">
            <v>3.6400000000000001E-4</v>
          </cell>
          <cell r="E168" t="str">
            <v>tCO2/kWh</v>
          </cell>
        </row>
        <row r="169">
          <cell r="B169" t="str">
            <v>(株)アルファライズ</v>
          </cell>
          <cell r="C169">
            <v>4.86E-4</v>
          </cell>
          <cell r="D169">
            <v>5.0600000000000005E-4</v>
          </cell>
          <cell r="E169" t="str">
            <v>tCO2/kWh</v>
          </cell>
        </row>
        <row r="170">
          <cell r="B170" t="str">
            <v>アンビット・エナジー・ジャパン合同会社</v>
          </cell>
          <cell r="C170">
            <v>5.2400000000000005E-4</v>
          </cell>
          <cell r="D170">
            <v>5.4900000000000001E-4</v>
          </cell>
          <cell r="E170" t="str">
            <v>tCO2/kWh</v>
          </cell>
        </row>
        <row r="171">
          <cell r="B171" t="str">
            <v>アンフィニ(株)</v>
          </cell>
          <cell r="C171">
            <v>5.0900000000000001E-4</v>
          </cell>
          <cell r="D171">
            <v>5.0299999999999997E-4</v>
          </cell>
          <cell r="E171" t="str">
            <v>tCO2/kWh</v>
          </cell>
        </row>
        <row r="172">
          <cell r="B172" t="str">
            <v>(株)イーエムアイ</v>
          </cell>
          <cell r="C172">
            <v>5.1699999999999999E-4</v>
          </cell>
          <cell r="D172">
            <v>5.1699999999999999E-4</v>
          </cell>
          <cell r="E172" t="str">
            <v>tCO2/kWh</v>
          </cell>
        </row>
        <row r="173">
          <cell r="B173" t="str">
            <v>(株)イーセル</v>
          </cell>
          <cell r="C173">
            <v>4.6999999999999999E-4</v>
          </cell>
          <cell r="D173">
            <v>4.8200000000000001E-4</v>
          </cell>
          <cell r="E173" t="str">
            <v>tCO2/kWh</v>
          </cell>
        </row>
        <row r="174">
          <cell r="B174" t="str">
            <v>飯田まちづくり電力(株)</v>
          </cell>
          <cell r="C174">
            <v>3.7500000000000001E-4</v>
          </cell>
          <cell r="D174">
            <v>4.9299999999999995E-4</v>
          </cell>
          <cell r="E174" t="str">
            <v>tCO2/kWh</v>
          </cell>
        </row>
        <row r="175">
          <cell r="B175" t="str">
            <v>(株)イーネットワーク</v>
          </cell>
          <cell r="C175">
            <v>5.0199999999999995E-4</v>
          </cell>
          <cell r="D175">
            <v>4.5300000000000001E-4</v>
          </cell>
          <cell r="E175" t="str">
            <v>tCO2/kWh</v>
          </cell>
        </row>
        <row r="176">
          <cell r="B176" t="str">
            <v>(株)イーネットワークシステムズ</v>
          </cell>
          <cell r="C176">
            <v>4.4200000000000001E-4</v>
          </cell>
          <cell r="D176">
            <v>3.9300000000000001E-4</v>
          </cell>
          <cell r="E176" t="str">
            <v>tCO2/kWh</v>
          </cell>
        </row>
        <row r="177">
          <cell r="B177" t="str">
            <v>イーレックス(株)(メニューA)</v>
          </cell>
          <cell r="C177">
            <v>3.8499999999999998E-4</v>
          </cell>
          <cell r="D177">
            <v>0</v>
          </cell>
          <cell r="E177" t="str">
            <v>tCO2/kWh</v>
          </cell>
        </row>
        <row r="178">
          <cell r="B178" t="str">
            <v>イーレックス(株)(メニューB（残差）)</v>
          </cell>
          <cell r="C178">
            <v>3.8499999999999998E-4</v>
          </cell>
          <cell r="D178">
            <v>8.25E-4</v>
          </cell>
          <cell r="E178" t="str">
            <v>tCO2/kWh</v>
          </cell>
        </row>
        <row r="179">
          <cell r="B179" t="str">
            <v>イーレックス(株)((参考値)事業者全体)</v>
          </cell>
          <cell r="C179">
            <v>3.8499999999999998E-4</v>
          </cell>
          <cell r="D179">
            <v>5.9699999999999998E-4</v>
          </cell>
          <cell r="E179" t="str">
            <v>tCO2/kWh</v>
          </cell>
        </row>
        <row r="180">
          <cell r="B180" t="str">
            <v>(株)池見石油店</v>
          </cell>
          <cell r="C180">
            <v>5.5099999999999995E-4</v>
          </cell>
          <cell r="D180">
            <v>5.6099999999999998E-4</v>
          </cell>
          <cell r="E180" t="str">
            <v>tCO2/kWh</v>
          </cell>
        </row>
        <row r="181">
          <cell r="B181" t="str">
            <v>いこま市民パワー(株)</v>
          </cell>
          <cell r="C181">
            <v>3.7399999999999998E-4</v>
          </cell>
          <cell r="D181">
            <v>3.4099999999999999E-4</v>
          </cell>
          <cell r="E181" t="str">
            <v>tCO2/kWh</v>
          </cell>
        </row>
        <row r="182">
          <cell r="B182" t="str">
            <v>(株)イシオ</v>
          </cell>
          <cell r="C182">
            <v>4.86E-4</v>
          </cell>
          <cell r="D182">
            <v>5.0600000000000005E-4</v>
          </cell>
          <cell r="E182" t="str">
            <v>tCO2/kWh</v>
          </cell>
        </row>
        <row r="183">
          <cell r="B183" t="str">
            <v>石川電力(株)</v>
          </cell>
          <cell r="C183">
            <v>5.2099999999999998E-4</v>
          </cell>
          <cell r="D183">
            <v>5.3499999999999999E-4</v>
          </cell>
          <cell r="E183" t="str">
            <v>tCO2/kWh</v>
          </cell>
        </row>
        <row r="184">
          <cell r="B184" t="str">
            <v>出雲ガス(株)</v>
          </cell>
          <cell r="C184">
            <v>4.8899999999999996E-4</v>
          </cell>
          <cell r="D184">
            <v>4.4000000000000002E-4</v>
          </cell>
          <cell r="E184" t="str">
            <v>tCO2/kWh</v>
          </cell>
        </row>
        <row r="185">
          <cell r="B185" t="str">
            <v>伊勢崎ガス(株)</v>
          </cell>
          <cell r="C185">
            <v>5.0199999999999995E-4</v>
          </cell>
          <cell r="D185">
            <v>4.5300000000000001E-4</v>
          </cell>
          <cell r="E185" t="str">
            <v>tCO2/kWh</v>
          </cell>
        </row>
        <row r="186">
          <cell r="B186" t="str">
            <v>伊勢志摩電力(株)</v>
          </cell>
          <cell r="C186">
            <v>5.3700000000000004E-4</v>
          </cell>
          <cell r="D186">
            <v>5.5900000000000004E-4</v>
          </cell>
          <cell r="E186" t="str">
            <v>tCO2/kWh</v>
          </cell>
        </row>
        <row r="187">
          <cell r="B187" t="str">
            <v>(株)いちき串木野電力</v>
          </cell>
          <cell r="C187">
            <v>4.0299999999999998E-4</v>
          </cell>
          <cell r="D187">
            <v>3.9500000000000001E-4</v>
          </cell>
          <cell r="E187" t="str">
            <v>tCO2/kWh</v>
          </cell>
        </row>
        <row r="188">
          <cell r="B188" t="str">
            <v>(株)いちたかガスワン</v>
          </cell>
          <cell r="C188">
            <v>4.9299999999999995E-4</v>
          </cell>
          <cell r="D188">
            <v>5.4699999999999996E-4</v>
          </cell>
          <cell r="E188" t="str">
            <v>tCO2/kWh</v>
          </cell>
        </row>
        <row r="189">
          <cell r="B189" t="str">
            <v>一般財団法人泉佐野電力　　</v>
          </cell>
          <cell r="C189">
            <v>3.4499999999999998E-4</v>
          </cell>
          <cell r="D189">
            <v>4.26E-4</v>
          </cell>
          <cell r="E189" t="str">
            <v>tCO2/kWh</v>
          </cell>
        </row>
        <row r="190">
          <cell r="B190" t="str">
            <v>一般社団法人グリーンコープでんき（旧：一般社団法人グリーン・市民電力）</v>
          </cell>
          <cell r="C190">
            <v>0</v>
          </cell>
          <cell r="D190">
            <v>0</v>
          </cell>
          <cell r="E190" t="str">
            <v>tCO2/kWh</v>
          </cell>
        </row>
        <row r="191">
          <cell r="B191" t="str">
            <v>一般社団法人塩尻市森林公社</v>
          </cell>
          <cell r="C191">
            <v>4.7299999999999995E-4</v>
          </cell>
          <cell r="D191">
            <v>5.2900000000000006E-4</v>
          </cell>
          <cell r="E191" t="str">
            <v>tCO2/kWh</v>
          </cell>
        </row>
        <row r="192">
          <cell r="B192" t="str">
            <v>一般社団法人東松島みらいとし機構</v>
          </cell>
          <cell r="C192">
            <v>2.9999999999999997E-4</v>
          </cell>
          <cell r="D192">
            <v>5.1699999999999999E-4</v>
          </cell>
          <cell r="E192" t="str">
            <v>tCO2/kWh</v>
          </cell>
        </row>
        <row r="193">
          <cell r="B193" t="str">
            <v>一般社団法人フライングエステート</v>
          </cell>
          <cell r="C193">
            <v>6.6200000000000005E-4</v>
          </cell>
          <cell r="D193">
            <v>7.0600000000000003E-4</v>
          </cell>
          <cell r="E193" t="str">
            <v>tCO2/kWh</v>
          </cell>
        </row>
        <row r="194">
          <cell r="B194" t="str">
            <v>出光グリーンパワー(株)(メニューA)</v>
          </cell>
          <cell r="C194">
            <v>2.8799999999999995E-4</v>
          </cell>
          <cell r="D194">
            <v>0</v>
          </cell>
          <cell r="E194" t="str">
            <v>tCO2/kWh</v>
          </cell>
        </row>
        <row r="195">
          <cell r="B195" t="str">
            <v>出光グリーンパワー(株)(メニューB)</v>
          </cell>
          <cell r="C195">
            <v>2.8799999999999995E-4</v>
          </cell>
          <cell r="D195">
            <v>1.9900000000000001E-4</v>
          </cell>
          <cell r="E195" t="str">
            <v>tCO2/kWh</v>
          </cell>
        </row>
        <row r="196">
          <cell r="B196" t="str">
            <v>出光グリーンパワー(株)(メニューC（残差）)</v>
          </cell>
          <cell r="C196">
            <v>2.8799999999999995E-4</v>
          </cell>
          <cell r="D196">
            <v>4.6200000000000001E-4</v>
          </cell>
          <cell r="E196" t="str">
            <v>tCO2/kWh</v>
          </cell>
        </row>
        <row r="197">
          <cell r="B197" t="str">
            <v>出光グリーンパワー(株)((参考値)事業者全体)</v>
          </cell>
          <cell r="C197">
            <v>2.8799999999999995E-4</v>
          </cell>
          <cell r="D197">
            <v>3.2400000000000001E-4</v>
          </cell>
          <cell r="E197" t="str">
            <v>tCO2/kWh</v>
          </cell>
        </row>
        <row r="198">
          <cell r="B198" t="str">
            <v>出光興産(株)(メニューA)</v>
          </cell>
          <cell r="C198">
            <v>4.06E-4</v>
          </cell>
          <cell r="D198">
            <v>0</v>
          </cell>
          <cell r="E198" t="str">
            <v>tCO2/kWh</v>
          </cell>
        </row>
        <row r="199">
          <cell r="B199" t="str">
            <v>出光興産(株)(メニューB)</v>
          </cell>
          <cell r="C199">
            <v>4.06E-4</v>
          </cell>
          <cell r="D199">
            <v>4.15E-4</v>
          </cell>
          <cell r="E199" t="str">
            <v>tCO2/kWh</v>
          </cell>
        </row>
        <row r="200">
          <cell r="B200" t="str">
            <v>出光興産(株)(メニューC)</v>
          </cell>
          <cell r="C200">
            <v>4.06E-4</v>
          </cell>
          <cell r="D200">
            <v>2.9500000000000001E-4</v>
          </cell>
          <cell r="E200" t="str">
            <v>tCO2/kWh</v>
          </cell>
        </row>
        <row r="201">
          <cell r="B201" t="str">
            <v>出光興産(株)(メニューD（残差）)</v>
          </cell>
          <cell r="C201">
            <v>4.06E-4</v>
          </cell>
          <cell r="D201">
            <v>4.6799999999999999E-4</v>
          </cell>
          <cell r="E201" t="str">
            <v>tCO2/kWh</v>
          </cell>
        </row>
        <row r="202">
          <cell r="B202" t="str">
            <v>出光興産(株)((参考値)事業者全体)</v>
          </cell>
          <cell r="C202">
            <v>4.06E-4</v>
          </cell>
          <cell r="D202">
            <v>5.9699999999999998E-4</v>
          </cell>
          <cell r="E202" t="str">
            <v>tCO2/kWh</v>
          </cell>
        </row>
        <row r="203">
          <cell r="B203" t="str">
            <v>伊藤忠エネクス(株)(メニューA)</v>
          </cell>
          <cell r="C203">
            <v>3.3300000000000002E-4</v>
          </cell>
          <cell r="D203">
            <v>2.7700000000000001E-4</v>
          </cell>
          <cell r="E203" t="str">
            <v>tCO2/kWh</v>
          </cell>
        </row>
        <row r="204">
          <cell r="B204" t="str">
            <v>伊藤忠エネクス(株)(メニューB（残差）)</v>
          </cell>
          <cell r="C204">
            <v>3.3300000000000002E-4</v>
          </cell>
          <cell r="D204">
            <v>5.22E-4</v>
          </cell>
          <cell r="E204" t="str">
            <v>tCO2/kWh</v>
          </cell>
        </row>
        <row r="205">
          <cell r="B205" t="str">
            <v>伊藤忠エネクス(株)((参考値)事業者全体)</v>
          </cell>
          <cell r="C205">
            <v>3.3300000000000002E-4</v>
          </cell>
          <cell r="D205">
            <v>8.1499999999999997E-4</v>
          </cell>
          <cell r="E205" t="str">
            <v>tCO2/kWh</v>
          </cell>
        </row>
        <row r="206">
          <cell r="B206" t="str">
            <v>伊藤忠エネクスホームライフ西日本(株)</v>
          </cell>
          <cell r="C206">
            <v>6.5499999999999998E-4</v>
          </cell>
          <cell r="D206">
            <v>6.0599999999999998E-4</v>
          </cell>
          <cell r="E206" t="str">
            <v>tCO2/kWh</v>
          </cell>
        </row>
        <row r="207">
          <cell r="B207" t="str">
            <v>伊藤忠商事(株)(メニューA)</v>
          </cell>
          <cell r="C207">
            <v>3.5199999999999999E-4</v>
          </cell>
          <cell r="D207">
            <v>0</v>
          </cell>
          <cell r="E207" t="str">
            <v>tCO2/kWh</v>
          </cell>
        </row>
        <row r="208">
          <cell r="B208" t="str">
            <v>伊藤忠商事(株)(メニューB（残差）)</v>
          </cell>
          <cell r="C208">
            <v>3.5199999999999999E-4</v>
          </cell>
          <cell r="D208">
            <v>4.8799999999999999E-4</v>
          </cell>
          <cell r="E208" t="str">
            <v>tCO2/kWh</v>
          </cell>
        </row>
        <row r="209">
          <cell r="B209" t="str">
            <v>伊藤忠商事(株)((参考値)事業者全体)</v>
          </cell>
          <cell r="C209">
            <v>3.5199999999999999E-4</v>
          </cell>
          <cell r="D209">
            <v>5.0000000000000001E-4</v>
          </cell>
          <cell r="E209" t="str">
            <v>tCO2/kWh</v>
          </cell>
        </row>
        <row r="210">
          <cell r="B210" t="str">
            <v>伊藤忠プランテック(株)</v>
          </cell>
          <cell r="C210">
            <v>4.7800000000000002E-4</v>
          </cell>
          <cell r="D210">
            <v>4.6000000000000001E-4</v>
          </cell>
          <cell r="E210" t="str">
            <v>tCO2/kWh</v>
          </cell>
        </row>
        <row r="211">
          <cell r="B211" t="str">
            <v>いばらきコープ生活協同組合</v>
          </cell>
          <cell r="C211">
            <v>4.55E-4</v>
          </cell>
          <cell r="D211">
            <v>4.06E-4</v>
          </cell>
          <cell r="E211" t="str">
            <v>tCO2/kWh</v>
          </cell>
        </row>
        <row r="212">
          <cell r="B212" t="str">
            <v>入間ガス(株)</v>
          </cell>
          <cell r="C212">
            <v>5.0199999999999995E-4</v>
          </cell>
          <cell r="D212">
            <v>4.5300000000000001E-4</v>
          </cell>
          <cell r="E212" t="str">
            <v>tCO2/kWh</v>
          </cell>
        </row>
        <row r="213">
          <cell r="B213" t="str">
            <v>イワタニ関東(株)</v>
          </cell>
          <cell r="C213">
            <v>6.8800000000000003E-4</v>
          </cell>
          <cell r="D213">
            <v>6.7699999999999998E-4</v>
          </cell>
          <cell r="E213" t="str">
            <v>tCO2/kWh</v>
          </cell>
        </row>
        <row r="214">
          <cell r="B214" t="str">
            <v>イワタニ首都圏(株)</v>
          </cell>
          <cell r="C214">
            <v>6.8599999999999998E-4</v>
          </cell>
          <cell r="D214">
            <v>6.7100000000000005E-4</v>
          </cell>
          <cell r="E214" t="str">
            <v>tCO2/kWh</v>
          </cell>
        </row>
        <row r="215">
          <cell r="B215" t="str">
            <v>イワタニ東海(株)</v>
          </cell>
          <cell r="C215">
            <v>5.0199999999999995E-4</v>
          </cell>
          <cell r="D215">
            <v>4.5300000000000001E-4</v>
          </cell>
          <cell r="E215" t="str">
            <v>tCO2/kWh</v>
          </cell>
        </row>
        <row r="216">
          <cell r="B216" t="str">
            <v>イワタニ長野(株)</v>
          </cell>
          <cell r="C216">
            <v>5.0199999999999995E-4</v>
          </cell>
          <cell r="D216">
            <v>4.5300000000000001E-4</v>
          </cell>
          <cell r="E216" t="str">
            <v>tCO2/kWh</v>
          </cell>
        </row>
        <row r="217">
          <cell r="B217" t="str">
            <v>イワタニ三重(株)</v>
          </cell>
          <cell r="C217">
            <v>5.0199999999999995E-4</v>
          </cell>
          <cell r="D217">
            <v>4.5300000000000001E-4</v>
          </cell>
          <cell r="E217" t="str">
            <v>tCO2/kWh</v>
          </cell>
        </row>
        <row r="218">
          <cell r="B218" t="str">
            <v>(株)岩手ウッドパワー</v>
          </cell>
          <cell r="C218">
            <v>1.18E-4</v>
          </cell>
          <cell r="D218">
            <v>4.0400000000000001E-4</v>
          </cell>
          <cell r="E218" t="str">
            <v>tCO2/kWh</v>
          </cell>
        </row>
        <row r="219">
          <cell r="B219" t="str">
            <v>岩手電力(株)</v>
          </cell>
          <cell r="C219">
            <v>5.4600000000000004E-4</v>
          </cell>
          <cell r="D219">
            <v>5.7399999999999997E-4</v>
          </cell>
          <cell r="E219" t="str">
            <v>tCO2/kWh</v>
          </cell>
        </row>
        <row r="220">
          <cell r="B220" t="str">
            <v>(株)インフォシステム</v>
          </cell>
          <cell r="C220">
            <v>6.96E-4</v>
          </cell>
          <cell r="D220">
            <v>6.4700000000000001E-4</v>
          </cell>
          <cell r="E220" t="str">
            <v>tCO2/kWh</v>
          </cell>
        </row>
        <row r="221">
          <cell r="B221" t="str">
            <v>ヴィジョナリーパワー(株)</v>
          </cell>
          <cell r="C221">
            <v>5.2400000000000005E-4</v>
          </cell>
          <cell r="D221">
            <v>5.4800000000000009E-4</v>
          </cell>
          <cell r="E221" t="str">
            <v>tCO2/kWh</v>
          </cell>
        </row>
        <row r="222">
          <cell r="B222" t="str">
            <v>(株)ウエスト電力</v>
          </cell>
          <cell r="C222">
            <v>4.6500000000000003E-4</v>
          </cell>
          <cell r="D222">
            <v>4.2900000000000002E-4</v>
          </cell>
          <cell r="E222" t="str">
            <v>tCO2/kWh</v>
          </cell>
        </row>
        <row r="223">
          <cell r="B223" t="str">
            <v>上田ガス(株)</v>
          </cell>
          <cell r="C223">
            <v>5.0199999999999995E-4</v>
          </cell>
          <cell r="D223">
            <v>4.5300000000000001E-4</v>
          </cell>
          <cell r="E223" t="str">
            <v>tCO2/kWh</v>
          </cell>
        </row>
        <row r="224">
          <cell r="B224" t="str">
            <v>うすきエネルギー(株)</v>
          </cell>
          <cell r="C224">
            <v>3.86E-4</v>
          </cell>
          <cell r="D224">
            <v>4.8999999999999998E-4</v>
          </cell>
          <cell r="E224" t="str">
            <v>tCO2/kWh</v>
          </cell>
        </row>
        <row r="225">
          <cell r="B225" t="str">
            <v>(株)ウッドエナジー</v>
          </cell>
          <cell r="C225">
            <v>6.9999999999999999E-6</v>
          </cell>
          <cell r="D225">
            <v>3.9100000000000002E-4</v>
          </cell>
          <cell r="E225" t="str">
            <v>tCO2/kWh</v>
          </cell>
        </row>
        <row r="226">
          <cell r="B226" t="str">
            <v>エア・ウォーター(株)</v>
          </cell>
          <cell r="C226">
            <v>4.75E-4</v>
          </cell>
          <cell r="D226">
            <v>4.26E-4</v>
          </cell>
          <cell r="E226" t="str">
            <v>tCO2/kWh</v>
          </cell>
        </row>
        <row r="227">
          <cell r="B227" t="str">
            <v>(株)エーコープサービス</v>
          </cell>
          <cell r="C227">
            <v>3.7199999999999999E-4</v>
          </cell>
          <cell r="D227">
            <v>5.1199999999999998E-4</v>
          </cell>
          <cell r="E227" t="str">
            <v>tCO2/kWh</v>
          </cell>
        </row>
        <row r="228">
          <cell r="B228" t="str">
            <v>(株)エージーピー　</v>
          </cell>
          <cell r="C228">
            <v>4.4700000000000002E-4</v>
          </cell>
          <cell r="D228">
            <v>4.0299999999999998E-4</v>
          </cell>
          <cell r="E228" t="str">
            <v>tCO2/kWh</v>
          </cell>
        </row>
        <row r="229">
          <cell r="B229" t="str">
            <v>(株)エコア</v>
          </cell>
          <cell r="C229">
            <v>6.29E-4</v>
          </cell>
          <cell r="D229">
            <v>5.7899999999999998E-4</v>
          </cell>
          <cell r="E229" t="str">
            <v>tCO2/kWh</v>
          </cell>
        </row>
        <row r="230">
          <cell r="B230" t="str">
            <v>(株)エコスタイル</v>
          </cell>
          <cell r="C230">
            <v>4.6000000000000001E-4</v>
          </cell>
          <cell r="D230">
            <v>5.3899999999999998E-4</v>
          </cell>
          <cell r="E230" t="str">
            <v>tCO2/kWh</v>
          </cell>
        </row>
        <row r="231">
          <cell r="B231" t="str">
            <v>(株)エスエナジー（旧：(株)シトラス）</v>
          </cell>
          <cell r="C231">
            <v>5.3799999999999996E-4</v>
          </cell>
          <cell r="D231">
            <v>5.6700000000000001E-4</v>
          </cell>
          <cell r="E231" t="str">
            <v>tCO2/kWh</v>
          </cell>
        </row>
        <row r="232">
          <cell r="B232" t="str">
            <v>(株)エスケーエナジー</v>
          </cell>
          <cell r="C232">
            <v>5.9699999999999998E-4</v>
          </cell>
          <cell r="D232">
            <v>5.4799999999999998E-4</v>
          </cell>
          <cell r="E232" t="str">
            <v>tCO2/kWh</v>
          </cell>
        </row>
        <row r="233">
          <cell r="B233" t="str">
            <v>越後天然ガス(株)</v>
          </cell>
          <cell r="C233">
            <v>5.3200000000000003E-4</v>
          </cell>
          <cell r="D233">
            <v>2.9300000000000002E-4</v>
          </cell>
          <cell r="E233" t="str">
            <v>tCO2/kWh</v>
          </cell>
        </row>
        <row r="234">
          <cell r="B234" t="str">
            <v>(株)エナジードリーム</v>
          </cell>
          <cell r="C234">
            <v>4.7199999999999998E-4</v>
          </cell>
          <cell r="D234">
            <v>4.7600000000000002E-4</v>
          </cell>
          <cell r="E234" t="str">
            <v>tCO2/kWh</v>
          </cell>
        </row>
        <row r="235">
          <cell r="B235" t="str">
            <v>(株)エナネス</v>
          </cell>
          <cell r="C235">
            <v>6.2500000000000001E-4</v>
          </cell>
          <cell r="D235">
            <v>6.6399999999999999E-4</v>
          </cell>
          <cell r="E235" t="str">
            <v>tCO2/kWh</v>
          </cell>
        </row>
        <row r="236">
          <cell r="B236" t="str">
            <v>(株)エナリス・パワー・マーケティング(メニューA)</v>
          </cell>
          <cell r="C236">
            <v>4.5400000000000003E-4</v>
          </cell>
          <cell r="D236">
            <v>2.3000000000000001E-4</v>
          </cell>
          <cell r="E236" t="str">
            <v>tCO2/kWh</v>
          </cell>
        </row>
        <row r="237">
          <cell r="B237" t="str">
            <v>(株)エナリス・パワー・マーケティング(メニューB)</v>
          </cell>
          <cell r="C237">
            <v>4.5400000000000003E-4</v>
          </cell>
          <cell r="D237">
            <v>1.36E-4</v>
          </cell>
          <cell r="E237" t="str">
            <v>tCO2/kWh</v>
          </cell>
        </row>
        <row r="238">
          <cell r="B238" t="str">
            <v>(株)エナリス・パワー・マーケティング(メニューC)</v>
          </cell>
          <cell r="C238">
            <v>4.5400000000000003E-4</v>
          </cell>
          <cell r="D238">
            <v>0</v>
          </cell>
          <cell r="E238" t="str">
            <v>tCO2/kWh</v>
          </cell>
        </row>
        <row r="239">
          <cell r="B239" t="str">
            <v>(株)エナリス・パワー・マーケティング(メニューD)</v>
          </cell>
          <cell r="C239">
            <v>4.5400000000000003E-4</v>
          </cell>
          <cell r="D239">
            <v>4.0000000000000002E-4</v>
          </cell>
          <cell r="E239" t="str">
            <v>tCO2/kWh</v>
          </cell>
        </row>
        <row r="240">
          <cell r="B240" t="str">
            <v>(株)エナリス・パワー・マーケティング(メニューE（残差）)</v>
          </cell>
          <cell r="C240">
            <v>4.5400000000000003E-4</v>
          </cell>
          <cell r="D240">
            <v>5.3600000000000002E-4</v>
          </cell>
          <cell r="E240" t="str">
            <v>tCO2/kWh</v>
          </cell>
        </row>
        <row r="241">
          <cell r="B241" t="str">
            <v>(株)エナリス・パワー・マーケティング((参考値)事業者全体)</v>
          </cell>
          <cell r="C241">
            <v>4.5400000000000003E-4</v>
          </cell>
          <cell r="D241">
            <v>5.7200000000000003E-4</v>
          </cell>
          <cell r="E241" t="str">
            <v>tCO2/kWh</v>
          </cell>
        </row>
        <row r="242">
          <cell r="B242" t="str">
            <v>(株)エネ・ビジョン</v>
          </cell>
          <cell r="C242">
            <v>3.9899999999999999E-4</v>
          </cell>
          <cell r="D242">
            <v>3.5E-4</v>
          </cell>
          <cell r="E242" t="str">
            <v>tCO2/kWh</v>
          </cell>
        </row>
        <row r="243">
          <cell r="B243" t="str">
            <v>(株)エネアーク関西</v>
          </cell>
          <cell r="C243">
            <v>5.0299999999999997E-4</v>
          </cell>
          <cell r="D243">
            <v>4.5399999999999998E-4</v>
          </cell>
          <cell r="E243" t="str">
            <v>tCO2/kWh</v>
          </cell>
        </row>
        <row r="244">
          <cell r="B244" t="str">
            <v>(株)エネアーク関東</v>
          </cell>
          <cell r="C244">
            <v>6.8400000000000004E-4</v>
          </cell>
          <cell r="D244">
            <v>6.3400000000000001E-4</v>
          </cell>
          <cell r="E244" t="str">
            <v>tCO2/kWh</v>
          </cell>
        </row>
        <row r="245">
          <cell r="B245" t="str">
            <v>(株)エネクスライフサービス</v>
          </cell>
          <cell r="C245">
            <v>6.2500000000000001E-4</v>
          </cell>
          <cell r="D245">
            <v>5.7600000000000001E-4</v>
          </cell>
          <cell r="E245" t="str">
            <v>tCO2/kWh</v>
          </cell>
        </row>
        <row r="246">
          <cell r="B246" t="str">
            <v>エネサーブ(株)(メニューA)</v>
          </cell>
          <cell r="C246">
            <v>3.6499999999999998E-4</v>
          </cell>
          <cell r="D246">
            <v>0</v>
          </cell>
          <cell r="E246" t="str">
            <v>tCO2/kWh</v>
          </cell>
        </row>
        <row r="247">
          <cell r="B247" t="str">
            <v>エネサーブ(株)(メニューB（残差）)</v>
          </cell>
          <cell r="C247">
            <v>3.6499999999999998E-4</v>
          </cell>
          <cell r="D247">
            <v>6.3599999999999996E-4</v>
          </cell>
          <cell r="E247" t="str">
            <v>tCO2/kWh</v>
          </cell>
        </row>
        <row r="248">
          <cell r="B248" t="str">
            <v>エネサーブ(株)((参考値)事業者全体)</v>
          </cell>
          <cell r="C248">
            <v>3.6499999999999998E-4</v>
          </cell>
          <cell r="D248">
            <v>7.0699999999999995E-4</v>
          </cell>
          <cell r="E248" t="str">
            <v>tCO2/kWh</v>
          </cell>
        </row>
        <row r="249">
          <cell r="B249" t="str">
            <v>(株)エネサンス関東</v>
          </cell>
          <cell r="C249">
            <v>5.5599999999999996E-4</v>
          </cell>
          <cell r="D249">
            <v>5.0600000000000005E-4</v>
          </cell>
          <cell r="E249" t="str">
            <v>tCO2/kWh</v>
          </cell>
        </row>
        <row r="250">
          <cell r="B250" t="str">
            <v>エネックス(株)</v>
          </cell>
          <cell r="C250">
            <v>3.1700000000000001E-4</v>
          </cell>
          <cell r="D250">
            <v>4.6599999999999994E-4</v>
          </cell>
          <cell r="E250" t="str">
            <v>tCO2/kWh</v>
          </cell>
        </row>
        <row r="251">
          <cell r="B251" t="str">
            <v>(株)エネット(メニューA)</v>
          </cell>
          <cell r="C251">
            <v>3.9100000000000002E-4</v>
          </cell>
          <cell r="D251">
            <v>0</v>
          </cell>
          <cell r="E251" t="str">
            <v>tCO2/kWh</v>
          </cell>
        </row>
        <row r="252">
          <cell r="B252" t="str">
            <v>(株)エネット(メニューB)</v>
          </cell>
          <cell r="C252">
            <v>3.9100000000000002E-4</v>
          </cell>
          <cell r="D252">
            <v>0</v>
          </cell>
          <cell r="E252" t="str">
            <v>tCO2/kWh</v>
          </cell>
        </row>
        <row r="253">
          <cell r="B253" t="str">
            <v>(株)エネット(メニューC)</v>
          </cell>
          <cell r="C253">
            <v>3.9100000000000002E-4</v>
          </cell>
          <cell r="D253">
            <v>0</v>
          </cell>
          <cell r="E253" t="str">
            <v>tCO2/kWh</v>
          </cell>
        </row>
        <row r="254">
          <cell r="B254" t="str">
            <v>(株)エネット(メニューD)</v>
          </cell>
          <cell r="C254">
            <v>3.9100000000000002E-4</v>
          </cell>
          <cell r="D254">
            <v>2.2000000000000001E-4</v>
          </cell>
          <cell r="E254" t="str">
            <v>tCO2/kWh</v>
          </cell>
        </row>
        <row r="255">
          <cell r="B255" t="str">
            <v>(株)エネット(メニューE)</v>
          </cell>
          <cell r="C255">
            <v>3.9100000000000002E-4</v>
          </cell>
          <cell r="D255">
            <v>3.4900000000000003E-4</v>
          </cell>
          <cell r="E255" t="str">
            <v>tCO2/kWh</v>
          </cell>
        </row>
        <row r="256">
          <cell r="B256" t="str">
            <v>(株)エネット(メニューF)</v>
          </cell>
          <cell r="C256">
            <v>3.9100000000000002E-4</v>
          </cell>
          <cell r="D256">
            <v>4.0000000000000002E-4</v>
          </cell>
          <cell r="E256" t="str">
            <v>tCO2/kWh</v>
          </cell>
        </row>
        <row r="257">
          <cell r="B257" t="str">
            <v>(株)エネット(メニューG)</v>
          </cell>
          <cell r="C257">
            <v>3.9100000000000002E-4</v>
          </cell>
          <cell r="D257">
            <v>4.17E-4</v>
          </cell>
          <cell r="E257" t="str">
            <v>tCO2/kWh</v>
          </cell>
        </row>
        <row r="258">
          <cell r="B258" t="str">
            <v>(株)エネット(メニューH)</v>
          </cell>
          <cell r="C258">
            <v>3.9100000000000002E-4</v>
          </cell>
          <cell r="D258">
            <v>4.2499999999999998E-4</v>
          </cell>
          <cell r="E258" t="str">
            <v>tCO2/kWh</v>
          </cell>
        </row>
        <row r="259">
          <cell r="B259" t="str">
            <v>(株)エネット(メニューI（残差）)</v>
          </cell>
          <cell r="C259">
            <v>3.9100000000000002E-4</v>
          </cell>
          <cell r="D259">
            <v>4.0900000000000002E-4</v>
          </cell>
          <cell r="E259" t="str">
            <v>tCO2/kWh</v>
          </cell>
        </row>
        <row r="260">
          <cell r="B260" t="str">
            <v>(株)エネット((参考値)事業者全体)</v>
          </cell>
          <cell r="C260">
            <v>3.9100000000000002E-4</v>
          </cell>
          <cell r="D260">
            <v>4.4999999999999999E-4</v>
          </cell>
          <cell r="E260" t="str">
            <v>tCO2/kWh</v>
          </cell>
        </row>
        <row r="261">
          <cell r="B261" t="str">
            <v>エネトレード(株)</v>
          </cell>
          <cell r="C261">
            <v>4.8799999999999999E-4</v>
          </cell>
          <cell r="D261">
            <v>4.8799999999999999E-4</v>
          </cell>
          <cell r="E261" t="str">
            <v>tCO2/kWh</v>
          </cell>
        </row>
        <row r="262">
          <cell r="B262" t="str">
            <v>(株)エネファント(メニューA)</v>
          </cell>
          <cell r="C262">
            <v>4.86E-4</v>
          </cell>
          <cell r="D262">
            <v>0</v>
          </cell>
          <cell r="E262" t="str">
            <v>tCO2/kWh</v>
          </cell>
        </row>
        <row r="263">
          <cell r="B263" t="str">
            <v>(株)エネファント(メニューB)</v>
          </cell>
          <cell r="C263">
            <v>4.86E-4</v>
          </cell>
          <cell r="D263">
            <v>3.1E-4</v>
          </cell>
          <cell r="E263" t="str">
            <v>tCO2/kWh</v>
          </cell>
        </row>
        <row r="264">
          <cell r="B264" t="str">
            <v>(株)エネファント(メニューC（残差）)</v>
          </cell>
          <cell r="C264">
            <v>4.86E-4</v>
          </cell>
          <cell r="D264">
            <v>3.9300000000000001E-4</v>
          </cell>
          <cell r="E264" t="str">
            <v>tCO2/kWh</v>
          </cell>
        </row>
        <row r="265">
          <cell r="B265" t="str">
            <v>(株)エネファント((参考値)事業者全体)</v>
          </cell>
          <cell r="C265">
            <v>4.86E-4</v>
          </cell>
          <cell r="D265">
            <v>5.5500000000000005E-4</v>
          </cell>
          <cell r="E265" t="str">
            <v>tCO2/kWh</v>
          </cell>
        </row>
        <row r="266">
          <cell r="B266" t="str">
            <v>エネラボ(株)</v>
          </cell>
          <cell r="C266">
            <v>6.5600000000000001E-4</v>
          </cell>
          <cell r="D266">
            <v>6.0599999999999998E-4</v>
          </cell>
          <cell r="E266" t="str">
            <v>tCO2/kWh</v>
          </cell>
        </row>
        <row r="267">
          <cell r="B267" t="str">
            <v>(株)エネルギア・ソリューション・アンド・サービス</v>
          </cell>
          <cell r="C267">
            <v>6.3400000000000001E-4</v>
          </cell>
          <cell r="D267">
            <v>7.6300000000000001E-4</v>
          </cell>
          <cell r="E267" t="str">
            <v>tCO2/kWh</v>
          </cell>
        </row>
        <row r="268">
          <cell r="B268" t="str">
            <v>エネルギーパワー(株)</v>
          </cell>
          <cell r="C268">
            <v>5.1500000000000005E-4</v>
          </cell>
          <cell r="D268">
            <v>5.3600000000000002E-4</v>
          </cell>
          <cell r="E268" t="str">
            <v>tCO2/kWh</v>
          </cell>
        </row>
        <row r="269">
          <cell r="B269" t="str">
            <v>エバーグリーン・マーケティング(株)(メニューA)</v>
          </cell>
          <cell r="C269">
            <v>3.1599999999999998E-4</v>
          </cell>
          <cell r="D269">
            <v>0</v>
          </cell>
          <cell r="E269" t="str">
            <v>tCO2/kWh</v>
          </cell>
        </row>
        <row r="270">
          <cell r="B270" t="str">
            <v>エバーグリーン・マーケティング(株)(メニューB（残差）)</v>
          </cell>
          <cell r="C270">
            <v>3.1599999999999998E-4</v>
          </cell>
          <cell r="D270">
            <v>4.4000000000000002E-4</v>
          </cell>
          <cell r="E270" t="str">
            <v>tCO2/kWh</v>
          </cell>
        </row>
        <row r="271">
          <cell r="B271" t="str">
            <v>エバーグリーン・マーケティング(株)((参考値)事業者全体)</v>
          </cell>
          <cell r="C271">
            <v>3.1599999999999998E-4</v>
          </cell>
          <cell r="D271">
            <v>4.3899999999999999E-4</v>
          </cell>
          <cell r="E271" t="str">
            <v>tCO2/kWh</v>
          </cell>
        </row>
        <row r="272">
          <cell r="B272" t="str">
            <v>エバーグリーン・リテイリング(株)（旧：イーレックス・スパーク・マーケティング(株)）</v>
          </cell>
          <cell r="C272">
            <v>7.7999999999999999E-4</v>
          </cell>
          <cell r="D272">
            <v>7.3099999999999999E-4</v>
          </cell>
          <cell r="E272" t="str">
            <v>tCO2/kWh</v>
          </cell>
        </row>
        <row r="273">
          <cell r="B273" t="str">
            <v>荏原環境プラント(株)(メニューA)</v>
          </cell>
          <cell r="C273">
            <v>2.72E-4</v>
          </cell>
          <cell r="D273">
            <v>0</v>
          </cell>
          <cell r="E273" t="str">
            <v>tCO2/kWh</v>
          </cell>
        </row>
        <row r="274">
          <cell r="B274" t="str">
            <v>荏原環境プラント(株)(メニューB)</v>
          </cell>
          <cell r="C274">
            <v>2.72E-4</v>
          </cell>
          <cell r="D274">
            <v>2.7300000000000002E-4</v>
          </cell>
          <cell r="E274" t="str">
            <v>tCO2/kWh</v>
          </cell>
        </row>
        <row r="275">
          <cell r="B275" t="str">
            <v>荏原環境プラント(株)(メニューC)</v>
          </cell>
          <cell r="C275">
            <v>2.72E-4</v>
          </cell>
          <cell r="D275">
            <v>3.2200000000000002E-4</v>
          </cell>
          <cell r="E275" t="str">
            <v>tCO2/kWh</v>
          </cell>
        </row>
        <row r="276">
          <cell r="B276" t="str">
            <v>荏原環境プラント(株)(メニューD)</v>
          </cell>
          <cell r="C276">
            <v>2.72E-4</v>
          </cell>
          <cell r="D276">
            <v>3.2899999999999997E-4</v>
          </cell>
          <cell r="E276" t="str">
            <v>tCO2/kWh</v>
          </cell>
        </row>
        <row r="277">
          <cell r="B277" t="str">
            <v>荏原環境プラント(株)(メニューE)</v>
          </cell>
          <cell r="C277">
            <v>2.72E-4</v>
          </cell>
          <cell r="D277">
            <v>3.88E-4</v>
          </cell>
          <cell r="E277" t="str">
            <v>tCO2/kWh</v>
          </cell>
        </row>
        <row r="278">
          <cell r="B278" t="str">
            <v>荏原環境プラント(株)(メニューF)</v>
          </cell>
          <cell r="C278">
            <v>2.72E-4</v>
          </cell>
          <cell r="D278">
            <v>3.2400000000000001E-4</v>
          </cell>
          <cell r="E278" t="str">
            <v>tCO2/kWh</v>
          </cell>
        </row>
        <row r="279">
          <cell r="B279" t="str">
            <v>荏原環境プラント(株)(メニューG)</v>
          </cell>
          <cell r="C279">
            <v>2.72E-4</v>
          </cell>
          <cell r="D279">
            <v>3.59E-4</v>
          </cell>
          <cell r="E279" t="str">
            <v>tCO2/kWh</v>
          </cell>
        </row>
        <row r="280">
          <cell r="B280" t="str">
            <v>荏原環境プラント(株)(メニューH)</v>
          </cell>
          <cell r="C280">
            <v>2.72E-4</v>
          </cell>
          <cell r="D280">
            <v>4.5899999999999999E-4</v>
          </cell>
          <cell r="E280" t="str">
            <v>tCO2/kWh</v>
          </cell>
        </row>
        <row r="281">
          <cell r="B281" t="str">
            <v>荏原環境プラント(株)(メニューI)</v>
          </cell>
          <cell r="C281">
            <v>2.72E-4</v>
          </cell>
          <cell r="D281">
            <v>2.5000000000000001E-4</v>
          </cell>
          <cell r="E281" t="str">
            <v>tCO2/kWh</v>
          </cell>
        </row>
        <row r="282">
          <cell r="B282" t="str">
            <v>荏原環境プラント(株)(メニューJ)</v>
          </cell>
          <cell r="C282">
            <v>2.72E-4</v>
          </cell>
          <cell r="D282">
            <v>4.0000000000000002E-4</v>
          </cell>
          <cell r="E282" t="str">
            <v>tCO2/kWh</v>
          </cell>
        </row>
        <row r="283">
          <cell r="B283" t="str">
            <v>荏原環境プラント(株)(メニューK)</v>
          </cell>
          <cell r="C283">
            <v>2.72E-4</v>
          </cell>
          <cell r="D283">
            <v>2.41E-4</v>
          </cell>
          <cell r="E283" t="str">
            <v>tCO2/kWh</v>
          </cell>
        </row>
        <row r="284">
          <cell r="B284" t="str">
            <v>荏原環境プラント(株)(メニューL)</v>
          </cell>
          <cell r="C284">
            <v>2.72E-4</v>
          </cell>
          <cell r="D284">
            <v>3.21E-4</v>
          </cell>
          <cell r="E284" t="str">
            <v>tCO2/kWh</v>
          </cell>
        </row>
        <row r="285">
          <cell r="B285" t="str">
            <v>荏原環境プラント(株)(メニューM（残差）)</v>
          </cell>
          <cell r="C285">
            <v>2.72E-4</v>
          </cell>
          <cell r="D285">
            <v>5.4299999999999997E-4</v>
          </cell>
          <cell r="E285" t="str">
            <v>tCO2/kWh</v>
          </cell>
        </row>
        <row r="286">
          <cell r="B286" t="str">
            <v>荏原環境プラント(株)((参考値)事業者全体)</v>
          </cell>
          <cell r="C286">
            <v>2.72E-4</v>
          </cell>
          <cell r="D286">
            <v>3.8200000000000002E-4</v>
          </cell>
          <cell r="E286" t="str">
            <v>tCO2/kWh</v>
          </cell>
        </row>
        <row r="287">
          <cell r="B287" t="str">
            <v>エフィシエント(株)</v>
          </cell>
          <cell r="C287">
            <v>4.8799999999999999E-4</v>
          </cell>
          <cell r="D287">
            <v>4.8799999999999999E-4</v>
          </cell>
          <cell r="E287" t="str">
            <v>tCO2/kWh</v>
          </cell>
        </row>
        <row r="288">
          <cell r="B288" t="str">
            <v>(株)エフエネ</v>
          </cell>
          <cell r="C288">
            <v>5.7200000000000003E-4</v>
          </cell>
          <cell r="D288">
            <v>5.9000000000000003E-4</v>
          </cell>
          <cell r="E288" t="str">
            <v>tCO2/kWh</v>
          </cell>
        </row>
        <row r="289">
          <cell r="B289" t="str">
            <v>エフビットコミュニケーションズ(株)　(メニューA)</v>
          </cell>
          <cell r="C289">
            <v>4.4900000000000002E-4</v>
          </cell>
          <cell r="D289">
            <v>2.6499999999999999E-4</v>
          </cell>
          <cell r="E289" t="str">
            <v>tCO2/kWh</v>
          </cell>
        </row>
        <row r="290">
          <cell r="B290" t="str">
            <v>エフビットコミュニケーションズ(株)　(メニューB)</v>
          </cell>
          <cell r="C290">
            <v>4.4900000000000002E-4</v>
          </cell>
          <cell r="D290">
            <v>0</v>
          </cell>
          <cell r="E290" t="str">
            <v>tCO2/kWh</v>
          </cell>
        </row>
        <row r="291">
          <cell r="B291" t="str">
            <v>エフビットコミュニケーションズ(株)　(メニューC（残差）)</v>
          </cell>
          <cell r="C291">
            <v>4.4900000000000002E-4</v>
          </cell>
          <cell r="D291">
            <v>4.6799999999999999E-4</v>
          </cell>
          <cell r="E291" t="str">
            <v>tCO2/kWh</v>
          </cell>
        </row>
        <row r="292">
          <cell r="B292" t="str">
            <v>エフビットコミュニケーションズ(株)　((参考値)事業者全体)</v>
          </cell>
          <cell r="C292">
            <v>4.4900000000000002E-4</v>
          </cell>
          <cell r="D292">
            <v>5.7799999999999995E-4</v>
          </cell>
          <cell r="E292" t="str">
            <v>tCO2/kWh</v>
          </cell>
        </row>
        <row r="293">
          <cell r="B293" t="str">
            <v>(株)エルピオ</v>
          </cell>
          <cell r="C293">
            <v>6.6100000000000002E-4</v>
          </cell>
          <cell r="D293">
            <v>6.1200000000000002E-4</v>
          </cell>
          <cell r="E293" t="str">
            <v>tCO2/kWh</v>
          </cell>
        </row>
        <row r="294">
          <cell r="B294" t="str">
            <v>おいでんエネルギー(株)</v>
          </cell>
          <cell r="C294">
            <v>5.6099999999999998E-4</v>
          </cell>
          <cell r="D294">
            <v>6.0300000000000002E-4</v>
          </cell>
          <cell r="E294" t="str">
            <v>tCO2/kWh</v>
          </cell>
        </row>
        <row r="295">
          <cell r="B295" t="str">
            <v>王子・伊藤忠エネクス電力販売(株)</v>
          </cell>
          <cell r="C295">
            <v>3.4299999999999999E-4</v>
          </cell>
          <cell r="D295">
            <v>5.8E-4</v>
          </cell>
          <cell r="E295" t="str">
            <v>tCO2/kWh</v>
          </cell>
        </row>
        <row r="296">
          <cell r="B296" t="str">
            <v>青梅ガス(株)</v>
          </cell>
          <cell r="C296">
            <v>5.0199999999999995E-4</v>
          </cell>
          <cell r="D296">
            <v>4.5300000000000001E-4</v>
          </cell>
          <cell r="E296" t="str">
            <v>tCO2/kWh</v>
          </cell>
        </row>
        <row r="297">
          <cell r="B297" t="str">
            <v>大分ケーブルテレコム(株)</v>
          </cell>
          <cell r="C297">
            <v>4.26E-4</v>
          </cell>
          <cell r="D297">
            <v>5.0900000000000001E-4</v>
          </cell>
          <cell r="E297" t="str">
            <v>tCO2/kWh</v>
          </cell>
        </row>
        <row r="298">
          <cell r="B298" t="str">
            <v>大一ガス(株)</v>
          </cell>
          <cell r="C298">
            <v>4.9399999999999997E-4</v>
          </cell>
          <cell r="D298">
            <v>5.1199999999999998E-4</v>
          </cell>
          <cell r="E298" t="str">
            <v>tCO2/kWh</v>
          </cell>
        </row>
        <row r="299">
          <cell r="B299" t="str">
            <v>大垣ガス(株)</v>
          </cell>
          <cell r="C299">
            <v>5.0199999999999995E-4</v>
          </cell>
          <cell r="D299">
            <v>4.5300000000000001E-4</v>
          </cell>
          <cell r="E299" t="str">
            <v>tCO2/kWh</v>
          </cell>
        </row>
        <row r="300">
          <cell r="B300" t="str">
            <v>大阪いずみ市民生活協同組合(メニューA)</v>
          </cell>
          <cell r="C300">
            <v>4.5800000000000002E-4</v>
          </cell>
          <cell r="D300">
            <v>0</v>
          </cell>
          <cell r="E300" t="str">
            <v>tCO2/kWh</v>
          </cell>
        </row>
        <row r="301">
          <cell r="B301" t="str">
            <v>大阪いずみ市民生活協同組合(メニューB（残差）)</v>
          </cell>
          <cell r="C301">
            <v>4.5800000000000002E-4</v>
          </cell>
          <cell r="D301">
            <v>4.0900000000000002E-4</v>
          </cell>
          <cell r="E301" t="str">
            <v>tCO2/kWh</v>
          </cell>
        </row>
        <row r="302">
          <cell r="B302" t="str">
            <v>大阪いずみ市民生活協同組合((参考値)事業者全体)</v>
          </cell>
          <cell r="C302">
            <v>4.5800000000000002E-4</v>
          </cell>
          <cell r="D302">
            <v>3.97E-4</v>
          </cell>
          <cell r="E302" t="str">
            <v>tCO2/kWh</v>
          </cell>
        </row>
        <row r="303">
          <cell r="B303" t="str">
            <v>大阪瓦斯(株)(メニューA)</v>
          </cell>
          <cell r="C303">
            <v>4.3800000000000002E-4</v>
          </cell>
          <cell r="D303">
            <v>0</v>
          </cell>
          <cell r="E303" t="str">
            <v>tCO2/kWh</v>
          </cell>
        </row>
        <row r="304">
          <cell r="B304" t="str">
            <v>大阪瓦斯(株)(メニューB（残差）)</v>
          </cell>
          <cell r="C304">
            <v>4.3800000000000002E-4</v>
          </cell>
          <cell r="D304">
            <v>4.95E-4</v>
          </cell>
          <cell r="E304" t="str">
            <v>tCO2/kWh</v>
          </cell>
        </row>
        <row r="305">
          <cell r="B305" t="str">
            <v>大阪瓦斯(株)((参考値)事業者全体)</v>
          </cell>
          <cell r="C305">
            <v>4.3800000000000002E-4</v>
          </cell>
          <cell r="D305">
            <v>4.0299999999999998E-4</v>
          </cell>
          <cell r="E305" t="str">
            <v>tCO2/kWh</v>
          </cell>
        </row>
        <row r="306">
          <cell r="B306" t="str">
            <v>おおすみ半島スマートエネルギー(株)</v>
          </cell>
          <cell r="C306">
            <v>3.0899999999999998E-4</v>
          </cell>
          <cell r="D306">
            <v>3.3300000000000002E-4</v>
          </cell>
          <cell r="E306" t="str">
            <v>tCO2/kWh</v>
          </cell>
        </row>
        <row r="307">
          <cell r="B307" t="str">
            <v>大多喜ガス(株)</v>
          </cell>
          <cell r="C307">
            <v>5.04E-4</v>
          </cell>
          <cell r="D307">
            <v>4.6000000000000001E-4</v>
          </cell>
          <cell r="E307" t="str">
            <v>tCO2/kWh</v>
          </cell>
        </row>
        <row r="308">
          <cell r="B308" t="str">
            <v>(株)おおた電力</v>
          </cell>
          <cell r="C308">
            <v>5.0199999999999995E-4</v>
          </cell>
          <cell r="D308">
            <v>4.5300000000000001E-4</v>
          </cell>
          <cell r="E308" t="str">
            <v>tCO2/kWh</v>
          </cell>
        </row>
        <row r="309">
          <cell r="B309" t="str">
            <v>岡田建設(株)</v>
          </cell>
          <cell r="C309">
            <v>5.3899999999999998E-4</v>
          </cell>
          <cell r="D309">
            <v>5.4299999999999997E-4</v>
          </cell>
          <cell r="E309" t="str">
            <v>tCO2/kWh</v>
          </cell>
        </row>
        <row r="310">
          <cell r="B310" t="str">
            <v>(株)オカモト</v>
          </cell>
          <cell r="C310">
            <v>5.3600000000000002E-4</v>
          </cell>
          <cell r="D310">
            <v>5.2800000000000004E-4</v>
          </cell>
          <cell r="E310" t="str">
            <v>tCO2/kWh</v>
          </cell>
        </row>
        <row r="311">
          <cell r="B311" t="str">
            <v>岡山電力(株)</v>
          </cell>
          <cell r="C311">
            <v>4.5899999999999999E-4</v>
          </cell>
          <cell r="D311">
            <v>4.6700000000000002E-4</v>
          </cell>
          <cell r="E311" t="str">
            <v>tCO2/kWh</v>
          </cell>
        </row>
        <row r="312">
          <cell r="B312" t="str">
            <v>(株)沖縄ガスニューパワー</v>
          </cell>
          <cell r="C312">
            <v>4.15E-4</v>
          </cell>
          <cell r="D312">
            <v>5.31E-4</v>
          </cell>
          <cell r="E312" t="str">
            <v>tCO2/kWh</v>
          </cell>
        </row>
        <row r="313">
          <cell r="B313" t="str">
            <v>おきなわコープエナジー(株)</v>
          </cell>
          <cell r="C313">
            <v>7.18E-4</v>
          </cell>
          <cell r="D313">
            <v>6.87E-4</v>
          </cell>
          <cell r="E313" t="str">
            <v>tCO2/kWh</v>
          </cell>
        </row>
        <row r="314">
          <cell r="B314" t="str">
            <v>奥出雲電力(株)</v>
          </cell>
          <cell r="C314">
            <v>8.1000000000000004E-5</v>
          </cell>
          <cell r="D314">
            <v>3.97E-4</v>
          </cell>
          <cell r="E314" t="str">
            <v>tCO2/kWh</v>
          </cell>
        </row>
        <row r="315">
          <cell r="B315" t="str">
            <v>(株)おトクでんき</v>
          </cell>
          <cell r="C315">
            <v>4.86E-4</v>
          </cell>
          <cell r="D315">
            <v>5.0600000000000005E-4</v>
          </cell>
          <cell r="E315" t="str">
            <v>tCO2/kWh</v>
          </cell>
        </row>
        <row r="316">
          <cell r="B316" t="str">
            <v>(株)オノプロックス</v>
          </cell>
          <cell r="C316">
            <v>5.2700000000000002E-4</v>
          </cell>
          <cell r="D316">
            <v>5.5200000000000008E-4</v>
          </cell>
          <cell r="E316" t="str">
            <v>tCO2/kWh</v>
          </cell>
        </row>
        <row r="317">
          <cell r="B317" t="str">
            <v>(株)オプテージ</v>
          </cell>
          <cell r="C317">
            <v>5.53E-4</v>
          </cell>
          <cell r="D317">
            <v>5.6599999999999999E-4</v>
          </cell>
          <cell r="E317" t="str">
            <v>tCO2/kWh</v>
          </cell>
        </row>
        <row r="318">
          <cell r="B318" t="str">
            <v>おまかせ電力(株)</v>
          </cell>
          <cell r="C318">
            <v>4.6300000000000003E-4</v>
          </cell>
          <cell r="D318">
            <v>4.8299999999999998E-4</v>
          </cell>
          <cell r="E318" t="str">
            <v>tCO2/kWh</v>
          </cell>
        </row>
        <row r="319">
          <cell r="B319" t="str">
            <v>おもてなし山形(株)</v>
          </cell>
          <cell r="C319">
            <v>4.8200000000000001E-4</v>
          </cell>
          <cell r="D319">
            <v>4.5600000000000003E-4</v>
          </cell>
          <cell r="E319" t="str">
            <v>tCO2/kWh</v>
          </cell>
        </row>
        <row r="320">
          <cell r="B320" t="str">
            <v>オリックス(株)(メニューA)</v>
          </cell>
          <cell r="C320">
            <v>5.9299999999999999E-4</v>
          </cell>
          <cell r="D320">
            <v>3.9899999999999999E-4</v>
          </cell>
          <cell r="E320" t="str">
            <v>tCO2/kWh</v>
          </cell>
        </row>
        <row r="321">
          <cell r="B321" t="str">
            <v>オリックス(株)(メニューB)</v>
          </cell>
          <cell r="C321">
            <v>5.9299999999999999E-4</v>
          </cell>
          <cell r="D321">
            <v>2.99E-4</v>
          </cell>
          <cell r="E321" t="str">
            <v>tCO2/kWh</v>
          </cell>
        </row>
        <row r="322">
          <cell r="B322" t="str">
            <v>オリックス(株)(メニューC)</v>
          </cell>
          <cell r="C322">
            <v>5.9299999999999999E-4</v>
          </cell>
          <cell r="D322">
            <v>0</v>
          </cell>
          <cell r="E322" t="str">
            <v>tCO2/kWh</v>
          </cell>
        </row>
        <row r="323">
          <cell r="B323" t="str">
            <v>オリックス(株)(メニューD)</v>
          </cell>
          <cell r="C323">
            <v>5.9299999999999999E-4</v>
          </cell>
          <cell r="D323">
            <v>4.4999999999999999E-4</v>
          </cell>
          <cell r="E323" t="str">
            <v>tCO2/kWh</v>
          </cell>
        </row>
        <row r="324">
          <cell r="B324" t="str">
            <v>オリックス(株)(メニューE（残差）)</v>
          </cell>
          <cell r="C324">
            <v>5.9299999999999999E-4</v>
          </cell>
          <cell r="D324">
            <v>8.2200000000000003E-4</v>
          </cell>
          <cell r="E324" t="str">
            <v>tCO2/kWh</v>
          </cell>
        </row>
        <row r="325">
          <cell r="B325" t="str">
            <v>オリックス(株)((参考値)事業者全体)</v>
          </cell>
          <cell r="C325">
            <v>5.9299999999999999E-4</v>
          </cell>
          <cell r="D325">
            <v>7.0699999999999995E-4</v>
          </cell>
          <cell r="E325" t="str">
            <v>tCO2/kWh</v>
          </cell>
        </row>
        <row r="326">
          <cell r="B326" t="str">
            <v>(株)織戸組</v>
          </cell>
          <cell r="C326">
            <v>5.2300000000000003E-4</v>
          </cell>
          <cell r="D326">
            <v>4.7299999999999995E-4</v>
          </cell>
          <cell r="E326" t="str">
            <v>tCO2/kWh</v>
          </cell>
        </row>
        <row r="327">
          <cell r="B327" t="str">
            <v>(株)オンテックス</v>
          </cell>
          <cell r="C327">
            <v>5.5800000000000001E-4</v>
          </cell>
          <cell r="D327">
            <v>5.8799999999999998E-4</v>
          </cell>
          <cell r="E327" t="str">
            <v>tCO2/kWh</v>
          </cell>
        </row>
        <row r="328">
          <cell r="B328" t="str">
            <v>加賀市総合サービス(株)</v>
          </cell>
          <cell r="C328">
            <v>5.1199999999999998E-4</v>
          </cell>
          <cell r="D328">
            <v>5.0699999999999996E-4</v>
          </cell>
          <cell r="E328" t="str">
            <v>tCO2/kWh</v>
          </cell>
        </row>
        <row r="329">
          <cell r="B329" t="str">
            <v>香川電力(株)　(メニューA)</v>
          </cell>
          <cell r="C329">
            <v>5.2099999999999998E-4</v>
          </cell>
          <cell r="D329">
            <v>0</v>
          </cell>
          <cell r="E329" t="str">
            <v>tCO2/kWh</v>
          </cell>
        </row>
        <row r="330">
          <cell r="B330" t="str">
            <v>香川電力(株)　(メニューB（残差）)</v>
          </cell>
          <cell r="C330">
            <v>5.2099999999999998E-4</v>
          </cell>
          <cell r="D330">
            <v>5.3899999999999998E-4</v>
          </cell>
          <cell r="E330" t="str">
            <v>tCO2/kWh</v>
          </cell>
        </row>
        <row r="331">
          <cell r="B331" t="str">
            <v>香川電力(株)　((参考値)事業者全体)</v>
          </cell>
          <cell r="C331">
            <v>5.2099999999999998E-4</v>
          </cell>
          <cell r="D331">
            <v>5.6800000000000004E-4</v>
          </cell>
          <cell r="E331" t="str">
            <v>tCO2/kWh</v>
          </cell>
        </row>
        <row r="332">
          <cell r="B332" t="str">
            <v>角栄ガス(株)</v>
          </cell>
          <cell r="C332">
            <v>5.0199999999999995E-4</v>
          </cell>
          <cell r="D332">
            <v>4.5300000000000001E-4</v>
          </cell>
          <cell r="E332" t="str">
            <v>tCO2/kWh</v>
          </cell>
        </row>
        <row r="333">
          <cell r="B333" t="str">
            <v>格安電力(株)</v>
          </cell>
          <cell r="C333">
            <v>1.9799999999999999E-4</v>
          </cell>
          <cell r="D333">
            <v>1.7899999999999999E-4</v>
          </cell>
          <cell r="E333" t="str">
            <v>tCO2/kWh</v>
          </cell>
        </row>
        <row r="334">
          <cell r="B334" t="str">
            <v>鹿児島電力(株)</v>
          </cell>
          <cell r="C334">
            <v>4.7399999999999997E-4</v>
          </cell>
          <cell r="D334">
            <v>4.2499999999999998E-4</v>
          </cell>
          <cell r="E334" t="str">
            <v>tCO2/kWh</v>
          </cell>
        </row>
        <row r="335">
          <cell r="B335" t="str">
            <v>(株)かみでん里山公社</v>
          </cell>
          <cell r="C335">
            <v>5.1100000000000006E-4</v>
          </cell>
          <cell r="D335">
            <v>5.1699999999999999E-4</v>
          </cell>
          <cell r="E335" t="str">
            <v>tCO2/kWh</v>
          </cell>
        </row>
        <row r="336">
          <cell r="B336" t="str">
            <v>亀岡ふるさとエナジー(株)</v>
          </cell>
          <cell r="C336">
            <v>4.3999999999999999E-5</v>
          </cell>
          <cell r="D336">
            <v>4.84E-4</v>
          </cell>
          <cell r="E336" t="str">
            <v>tCO2/kWh</v>
          </cell>
        </row>
        <row r="337">
          <cell r="B337" t="str">
            <v>(株)唐津パワーホールディングス</v>
          </cell>
          <cell r="C337">
            <v>5.1500000000000005E-4</v>
          </cell>
          <cell r="D337">
            <v>4.6599999999999994E-4</v>
          </cell>
          <cell r="E337" t="str">
            <v>tCO2/kWh</v>
          </cell>
        </row>
        <row r="338">
          <cell r="B338" t="str">
            <v>川重商事(株)(メニューA)</v>
          </cell>
          <cell r="C338">
            <v>5.1000000000000004E-4</v>
          </cell>
          <cell r="D338">
            <v>0</v>
          </cell>
          <cell r="E338" t="str">
            <v>tCO2/kWh</v>
          </cell>
        </row>
        <row r="339">
          <cell r="B339" t="str">
            <v>川重商事(株)(メニューB（残差）)</v>
          </cell>
          <cell r="C339">
            <v>5.1000000000000004E-4</v>
          </cell>
          <cell r="D339">
            <v>5.1599999999999997E-4</v>
          </cell>
          <cell r="E339" t="str">
            <v>tCO2/kWh</v>
          </cell>
        </row>
        <row r="340">
          <cell r="B340" t="str">
            <v>川重商事(株)((参考値)事業者全体)</v>
          </cell>
          <cell r="C340">
            <v>5.1000000000000004E-4</v>
          </cell>
          <cell r="D340">
            <v>5.7600000000000001E-4</v>
          </cell>
          <cell r="E340" t="str">
            <v>tCO2/kWh</v>
          </cell>
        </row>
        <row r="341">
          <cell r="B341" t="str">
            <v>(株)関西空調　</v>
          </cell>
          <cell r="C341">
            <v>5.2300000000000003E-4</v>
          </cell>
          <cell r="D341">
            <v>5.4300000000000008E-4</v>
          </cell>
          <cell r="E341" t="str">
            <v>tCO2/kWh</v>
          </cell>
        </row>
        <row r="342">
          <cell r="B342" t="str">
            <v>(株)関電エネルギーソリューション(メニューA)</v>
          </cell>
          <cell r="C342">
            <v>5.2300000000000003E-4</v>
          </cell>
          <cell r="D342">
            <v>0</v>
          </cell>
          <cell r="E342" t="str">
            <v>tCO2/kWh</v>
          </cell>
        </row>
        <row r="343">
          <cell r="B343" t="str">
            <v>(株)関電エネルギーソリューション(メニューB（残差）)</v>
          </cell>
          <cell r="C343">
            <v>5.2300000000000003E-4</v>
          </cell>
          <cell r="D343">
            <v>6.6399999999999999E-4</v>
          </cell>
          <cell r="E343" t="str">
            <v>tCO2/kWh</v>
          </cell>
        </row>
        <row r="344">
          <cell r="B344" t="str">
            <v>(株)関電エネルギーソリューション((参考値)事業者全体)</v>
          </cell>
          <cell r="C344">
            <v>5.2300000000000003E-4</v>
          </cell>
          <cell r="D344">
            <v>7.0699999999999995E-4</v>
          </cell>
          <cell r="E344" t="str">
            <v>tCO2/kWh</v>
          </cell>
        </row>
        <row r="345">
          <cell r="B345" t="str">
            <v>(株)北九州パワー</v>
          </cell>
          <cell r="C345">
            <v>1.8000000000000001E-4</v>
          </cell>
          <cell r="D345">
            <v>1.3100000000000001E-4</v>
          </cell>
          <cell r="E345" t="str">
            <v>tCO2/kWh</v>
          </cell>
        </row>
        <row r="346">
          <cell r="B346" t="str">
            <v>キタコー(株)</v>
          </cell>
          <cell r="C346">
            <v>5.1400000000000003E-4</v>
          </cell>
          <cell r="D346">
            <v>4.6500000000000003E-4</v>
          </cell>
          <cell r="E346" t="str">
            <v>tCO2/kWh</v>
          </cell>
        </row>
        <row r="347">
          <cell r="B347" t="str">
            <v>北日本ガス(株)</v>
          </cell>
          <cell r="C347">
            <v>5.2800000000000004E-4</v>
          </cell>
          <cell r="D347">
            <v>4.7899999999999999E-4</v>
          </cell>
          <cell r="E347" t="str">
            <v>tCO2/kWh</v>
          </cell>
        </row>
        <row r="348">
          <cell r="B348" t="str">
            <v>北日本石油(株)</v>
          </cell>
          <cell r="C348">
            <v>4.3199999999999998E-4</v>
          </cell>
          <cell r="D348">
            <v>3.88E-4</v>
          </cell>
          <cell r="E348" t="str">
            <v>tCO2/kWh</v>
          </cell>
        </row>
        <row r="349">
          <cell r="B349" t="str">
            <v>岐阜電力(株)</v>
          </cell>
          <cell r="C349">
            <v>5.2099999999999998E-4</v>
          </cell>
          <cell r="D349">
            <v>5.4699999999999996E-4</v>
          </cell>
          <cell r="E349" t="str">
            <v>tCO2/kWh</v>
          </cell>
        </row>
        <row r="350">
          <cell r="B350" t="str">
            <v>キヤノンマーケティングジャパン(株)</v>
          </cell>
          <cell r="C350">
            <v>4.9899999999999999E-4</v>
          </cell>
          <cell r="D350">
            <v>4.4900000000000002E-4</v>
          </cell>
          <cell r="E350" t="str">
            <v>tCO2/kWh</v>
          </cell>
        </row>
        <row r="351">
          <cell r="B351" t="str">
            <v>九州エナジー(株)</v>
          </cell>
          <cell r="C351">
            <v>4.57E-4</v>
          </cell>
          <cell r="D351">
            <v>4.3899999999999999E-4</v>
          </cell>
          <cell r="E351" t="str">
            <v>tCO2/kWh</v>
          </cell>
        </row>
        <row r="352">
          <cell r="B352" t="str">
            <v>九州スポーツ電力(株)</v>
          </cell>
          <cell r="C352">
            <v>5.7599999999999991E-4</v>
          </cell>
          <cell r="D352">
            <v>5.2700000000000002E-4</v>
          </cell>
          <cell r="E352" t="str">
            <v>tCO2/kWh</v>
          </cell>
        </row>
        <row r="353">
          <cell r="B353" t="str">
            <v>九電みらいエナジー(株)</v>
          </cell>
          <cell r="C353">
            <v>4.17E-4</v>
          </cell>
          <cell r="D353">
            <v>3.8900000000000002E-4</v>
          </cell>
          <cell r="E353" t="str">
            <v>tCO2/kWh</v>
          </cell>
        </row>
        <row r="354">
          <cell r="B354" t="str">
            <v>京セラ関電エナジー合同会社</v>
          </cell>
          <cell r="C354">
            <v>2.14E-4</v>
          </cell>
          <cell r="D354">
            <v>2.22E-4</v>
          </cell>
          <cell r="E354" t="str">
            <v>tCO2/kWh</v>
          </cell>
        </row>
        <row r="355">
          <cell r="B355" t="str">
            <v>京都新電力(株)</v>
          </cell>
          <cell r="C355">
            <v>4.8299999999999998E-4</v>
          </cell>
          <cell r="D355">
            <v>5.0299999999999997E-4</v>
          </cell>
          <cell r="E355" t="str">
            <v>tCO2/kWh</v>
          </cell>
        </row>
        <row r="356">
          <cell r="B356" t="str">
            <v>京都生活協同組合(メニューA)</v>
          </cell>
          <cell r="C356">
            <v>4.5800000000000002E-4</v>
          </cell>
          <cell r="D356">
            <v>0</v>
          </cell>
          <cell r="E356" t="str">
            <v>tCO2/kWh</v>
          </cell>
        </row>
        <row r="357">
          <cell r="B357" t="str">
            <v>京都生活協同組合(メニューB（残差）)</v>
          </cell>
          <cell r="C357">
            <v>4.5800000000000002E-4</v>
          </cell>
          <cell r="D357">
            <v>4.1100000000000002E-4</v>
          </cell>
          <cell r="E357" t="str">
            <v>tCO2/kWh</v>
          </cell>
        </row>
        <row r="358">
          <cell r="B358" t="str">
            <v>京都生活協同組合((参考値)事業者全体)</v>
          </cell>
          <cell r="C358">
            <v>4.5800000000000002E-4</v>
          </cell>
          <cell r="D358">
            <v>3.9899999999999999E-4</v>
          </cell>
          <cell r="E358" t="str">
            <v>tCO2/kWh</v>
          </cell>
        </row>
        <row r="359">
          <cell r="B359" t="str">
            <v>桐生瓦斯(株)</v>
          </cell>
          <cell r="C359">
            <v>5.0199999999999995E-4</v>
          </cell>
          <cell r="D359">
            <v>4.5300000000000001E-4</v>
          </cell>
          <cell r="E359" t="str">
            <v>tCO2/kWh</v>
          </cell>
        </row>
        <row r="360">
          <cell r="B360" t="str">
            <v>近畿電力(株)</v>
          </cell>
          <cell r="C360">
            <v>5.04E-4</v>
          </cell>
          <cell r="D360">
            <v>5.2400000000000005E-4</v>
          </cell>
          <cell r="E360" t="str">
            <v>tCO2/kWh</v>
          </cell>
        </row>
        <row r="361">
          <cell r="B361" t="str">
            <v>久慈地域エネルギー(株)</v>
          </cell>
          <cell r="C361">
            <v>5.2500000000000008E-4</v>
          </cell>
          <cell r="D361">
            <v>5.4100000000000003E-4</v>
          </cell>
          <cell r="E361" t="str">
            <v>tCO2/kWh</v>
          </cell>
        </row>
        <row r="362">
          <cell r="B362" t="str">
            <v>郡上エネルギー(株)</v>
          </cell>
          <cell r="C362">
            <v>5.1500000000000005E-4</v>
          </cell>
          <cell r="D362">
            <v>5.3800000000000007E-4</v>
          </cell>
          <cell r="E362" t="str">
            <v>tCO2/kWh</v>
          </cell>
        </row>
        <row r="363">
          <cell r="B363" t="str">
            <v>(株)クボタ</v>
          </cell>
          <cell r="C363">
            <v>4.55E-4</v>
          </cell>
          <cell r="D363">
            <v>4.0500000000000003E-4</v>
          </cell>
          <cell r="E363" t="str">
            <v>tCO2/kWh</v>
          </cell>
        </row>
        <row r="364">
          <cell r="B364" t="str">
            <v>(株)球磨村森電力</v>
          </cell>
          <cell r="C364">
            <v>4.1300000000000001E-4</v>
          </cell>
          <cell r="D364">
            <v>3.6400000000000001E-4</v>
          </cell>
          <cell r="E364" t="str">
            <v>tCO2/kWh</v>
          </cell>
        </row>
        <row r="365">
          <cell r="B365" t="str">
            <v>熊本電力(株)　</v>
          </cell>
          <cell r="C365">
            <v>5.1699999999999999E-4</v>
          </cell>
          <cell r="D365">
            <v>0</v>
          </cell>
          <cell r="E365" t="str">
            <v>tCO2/kWh</v>
          </cell>
        </row>
        <row r="366">
          <cell r="B366" t="str">
            <v>(株)グランデータ（旧：(株)ひまわりでんき）</v>
          </cell>
          <cell r="C366">
            <v>4.86E-4</v>
          </cell>
          <cell r="D366">
            <v>5.2500000000000008E-4</v>
          </cell>
          <cell r="E366" t="str">
            <v>tCO2/kWh</v>
          </cell>
        </row>
        <row r="367">
          <cell r="B367" t="str">
            <v>グリーナ(株)（旧：ネクストエナジー・アンド・リソース(株)）</v>
          </cell>
          <cell r="C367">
            <v>3.7500000000000001E-4</v>
          </cell>
          <cell r="D367">
            <v>0</v>
          </cell>
          <cell r="E367" t="str">
            <v>tCO2/kWh</v>
          </cell>
        </row>
        <row r="368">
          <cell r="B368" t="str">
            <v>(株)グリーンサークル</v>
          </cell>
          <cell r="C368">
            <v>2.5999999999999998E-5</v>
          </cell>
          <cell r="D368">
            <v>4.4799999999999999E-4</v>
          </cell>
          <cell r="E368" t="str">
            <v>tCO2/kWh</v>
          </cell>
        </row>
        <row r="369">
          <cell r="B369" t="str">
            <v>グリーンシティこばやし(株)</v>
          </cell>
          <cell r="C369">
            <v>3.6000000000000002E-4</v>
          </cell>
          <cell r="D369">
            <v>3.3100000000000002E-4</v>
          </cell>
          <cell r="E369" t="str">
            <v>tCO2/kWh</v>
          </cell>
        </row>
        <row r="370">
          <cell r="B370" t="str">
            <v>(株)グリーンパワー大東</v>
          </cell>
          <cell r="C370">
            <v>1.73E-4</v>
          </cell>
          <cell r="D370">
            <v>1.8900000000000001E-4</v>
          </cell>
          <cell r="E370" t="str">
            <v>tCO2/kWh</v>
          </cell>
        </row>
        <row r="371">
          <cell r="B371" t="str">
            <v>グリーンピープルズパワー(株)</v>
          </cell>
          <cell r="C371">
            <v>5.1599999999999997E-4</v>
          </cell>
          <cell r="D371">
            <v>5.3799999999999996E-4</v>
          </cell>
          <cell r="E371" t="str">
            <v>tCO2/kWh</v>
          </cell>
        </row>
        <row r="372">
          <cell r="B372" t="str">
            <v>(株)グリムスパワー</v>
          </cell>
          <cell r="C372">
            <v>5.4100000000000003E-4</v>
          </cell>
          <cell r="D372">
            <v>5.4900000000000001E-4</v>
          </cell>
          <cell r="E372" t="str">
            <v>tCO2/kWh</v>
          </cell>
        </row>
        <row r="373">
          <cell r="B373" t="str">
            <v>くるめエネルギー(株)</v>
          </cell>
          <cell r="C373">
            <v>4.4900000000000002E-4</v>
          </cell>
          <cell r="D373">
            <v>3.9600000000000003E-4</v>
          </cell>
          <cell r="E373" t="str">
            <v>tCO2/kWh</v>
          </cell>
        </row>
        <row r="374">
          <cell r="B374" t="str">
            <v>(株)グローアップ</v>
          </cell>
          <cell r="C374">
            <v>4.9799999999999996E-4</v>
          </cell>
          <cell r="D374">
            <v>4.4900000000000002E-4</v>
          </cell>
          <cell r="E374" t="str">
            <v>tCO2/kWh</v>
          </cell>
        </row>
        <row r="375">
          <cell r="B375" t="str">
            <v>(株)グローバルエンジニアリング</v>
          </cell>
          <cell r="C375">
            <v>4.6299999999999998E-4</v>
          </cell>
          <cell r="D375">
            <v>4.9899999999999999E-4</v>
          </cell>
          <cell r="E375" t="str">
            <v>tCO2/kWh</v>
          </cell>
        </row>
        <row r="376">
          <cell r="B376" t="str">
            <v>(株)グローバルキャスト</v>
          </cell>
          <cell r="C376">
            <v>6.0999999999999997E-4</v>
          </cell>
          <cell r="D376">
            <v>6.4800000000000003E-4</v>
          </cell>
          <cell r="E376" t="str">
            <v>tCO2/kWh</v>
          </cell>
        </row>
        <row r="377">
          <cell r="B377" t="str">
            <v>グローバルソリューションサービス(株)</v>
          </cell>
          <cell r="C377">
            <v>4.95E-4</v>
          </cell>
          <cell r="D377">
            <v>4.8000000000000001E-4</v>
          </cell>
          <cell r="E377" t="str">
            <v>tCO2/kWh</v>
          </cell>
        </row>
        <row r="378">
          <cell r="B378" t="str">
            <v>京葉瓦斯(株)</v>
          </cell>
          <cell r="C378">
            <v>5.1699999999999999E-4</v>
          </cell>
          <cell r="D378">
            <v>5.1599999999999997E-4</v>
          </cell>
          <cell r="E378" t="str">
            <v>tCO2/kWh</v>
          </cell>
        </row>
        <row r="379">
          <cell r="B379" t="str">
            <v>ゲーテハウス(株)</v>
          </cell>
          <cell r="C379">
            <v>4.9399999999999997E-4</v>
          </cell>
          <cell r="D379">
            <v>5.0900000000000001E-4</v>
          </cell>
          <cell r="E379" t="str">
            <v>tCO2/kWh</v>
          </cell>
        </row>
        <row r="380">
          <cell r="B380" t="str">
            <v>(株)ケーブルネット下関</v>
          </cell>
          <cell r="C380">
            <v>4.2700000000000002E-4</v>
          </cell>
          <cell r="D380">
            <v>5.1000000000000004E-4</v>
          </cell>
          <cell r="E380" t="str">
            <v>tCO2/kWh</v>
          </cell>
        </row>
        <row r="381">
          <cell r="B381" t="str">
            <v>気仙沼グリーンエナジー(株)</v>
          </cell>
          <cell r="C381">
            <v>6.0000000000000002E-5</v>
          </cell>
          <cell r="D381">
            <v>4.7399999999999997E-4</v>
          </cell>
          <cell r="E381" t="str">
            <v>tCO2/kWh</v>
          </cell>
        </row>
        <row r="382">
          <cell r="B382" t="str">
            <v>公益財団法人東京都環境公社</v>
          </cell>
          <cell r="C382">
            <v>2.0799999999999999E-4</v>
          </cell>
          <cell r="D382">
            <v>4.9799999999999996E-4</v>
          </cell>
          <cell r="E382" t="str">
            <v>tCO2/kWh</v>
          </cell>
        </row>
        <row r="383">
          <cell r="B383" t="str">
            <v>合同会社北上新電力</v>
          </cell>
          <cell r="C383">
            <v>2.0000000000000001E-4</v>
          </cell>
          <cell r="D383">
            <v>7.0299999999999996E-4</v>
          </cell>
          <cell r="E383" t="str">
            <v>tCO2/kWh</v>
          </cell>
        </row>
        <row r="384">
          <cell r="B384" t="str">
            <v>(株)コープでんき東北</v>
          </cell>
          <cell r="C384">
            <v>4.4200000000000001E-4</v>
          </cell>
          <cell r="D384">
            <v>3.9300000000000001E-4</v>
          </cell>
          <cell r="E384" t="str">
            <v>tCO2/kWh</v>
          </cell>
        </row>
        <row r="385">
          <cell r="B385" t="str">
            <v>コープ電力(株)</v>
          </cell>
          <cell r="C385">
            <v>2.1800000000000001E-4</v>
          </cell>
          <cell r="D385">
            <v>4.9899999999999999E-4</v>
          </cell>
          <cell r="E385" t="str">
            <v>tCO2/kWh</v>
          </cell>
        </row>
        <row r="386">
          <cell r="B386" t="str">
            <v>国際航業(株)</v>
          </cell>
          <cell r="C386">
            <v>4.7199999999999998E-4</v>
          </cell>
          <cell r="D386">
            <v>4.95E-4</v>
          </cell>
          <cell r="E386" t="str">
            <v>tCO2/kWh</v>
          </cell>
        </row>
        <row r="387">
          <cell r="B387" t="str">
            <v>御所野縄文電力(株)</v>
          </cell>
          <cell r="C387">
            <v>3.6000000000000001E-5</v>
          </cell>
          <cell r="D387">
            <v>4.5100000000000001E-4</v>
          </cell>
          <cell r="E387" t="str">
            <v>tCO2/kWh</v>
          </cell>
        </row>
        <row r="388">
          <cell r="B388" t="str">
            <v>五島市民電力(株)</v>
          </cell>
          <cell r="C388">
            <v>1.3200000000000001E-4</v>
          </cell>
          <cell r="D388">
            <v>3.0699999999999998E-4</v>
          </cell>
          <cell r="E388" t="str">
            <v>tCO2/kWh</v>
          </cell>
        </row>
        <row r="389">
          <cell r="B389" t="str">
            <v>こなんウルトラパワー(株)</v>
          </cell>
          <cell r="C389">
            <v>3.0800000000000001E-4</v>
          </cell>
          <cell r="D389">
            <v>4.73E-4</v>
          </cell>
          <cell r="E389" t="str">
            <v>tCO2/kWh</v>
          </cell>
        </row>
        <row r="390">
          <cell r="B390" t="str">
            <v>(株)コンシェルジュ</v>
          </cell>
          <cell r="C390">
            <v>2.02E-4</v>
          </cell>
          <cell r="D390">
            <v>4.6900000000000002E-4</v>
          </cell>
          <cell r="E390" t="str">
            <v>tCO2/kWh</v>
          </cell>
        </row>
        <row r="391">
          <cell r="B391" t="str">
            <v>サーラｅエナジー(株)(メニューA)</v>
          </cell>
          <cell r="C391">
            <v>4.9100000000000001E-4</v>
          </cell>
          <cell r="D391">
            <v>4.1300000000000001E-4</v>
          </cell>
          <cell r="E391" t="str">
            <v>tCO2/kWh</v>
          </cell>
        </row>
        <row r="392">
          <cell r="B392" t="str">
            <v>サーラｅエナジー(株)(メニューB（残差）)</v>
          </cell>
          <cell r="C392">
            <v>4.9100000000000001E-4</v>
          </cell>
          <cell r="D392">
            <v>4.5199999999999998E-4</v>
          </cell>
          <cell r="E392" t="str">
            <v>tCO2/kWh</v>
          </cell>
        </row>
        <row r="393">
          <cell r="B393" t="str">
            <v>サーラｅエナジー(株)((参考値)事業者全体)</v>
          </cell>
          <cell r="C393">
            <v>4.9100000000000001E-4</v>
          </cell>
          <cell r="D393">
            <v>4.7600000000000002E-4</v>
          </cell>
          <cell r="E393" t="str">
            <v>tCO2/kWh</v>
          </cell>
        </row>
        <row r="394">
          <cell r="B394" t="str">
            <v>(株)サイサン</v>
          </cell>
          <cell r="C394">
            <v>4.8000000000000001E-4</v>
          </cell>
          <cell r="D394">
            <v>5.2800000000000004E-4</v>
          </cell>
          <cell r="E394" t="str">
            <v>tCO2/kWh</v>
          </cell>
        </row>
        <row r="395">
          <cell r="B395" t="str">
            <v>埼玉ガス(株)</v>
          </cell>
          <cell r="C395">
            <v>5.0199999999999995E-4</v>
          </cell>
          <cell r="D395">
            <v>4.5300000000000001E-4</v>
          </cell>
          <cell r="E395" t="str">
            <v>tCO2/kWh</v>
          </cell>
        </row>
        <row r="396">
          <cell r="B396" t="str">
            <v>酒田天然瓦斯(株)</v>
          </cell>
          <cell r="C396">
            <v>5.0199999999999995E-4</v>
          </cell>
          <cell r="D396">
            <v>4.5300000000000001E-4</v>
          </cell>
          <cell r="E396" t="str">
            <v>tCO2/kWh</v>
          </cell>
        </row>
        <row r="397">
          <cell r="B397" t="str">
            <v>坂戸ガス(株)</v>
          </cell>
          <cell r="C397">
            <v>4.8200000000000001E-4</v>
          </cell>
          <cell r="D397">
            <v>4.3300000000000001E-4</v>
          </cell>
          <cell r="E397" t="str">
            <v>tCO2/kWh</v>
          </cell>
        </row>
        <row r="398">
          <cell r="B398" t="str">
            <v>(株)さくら新電力</v>
          </cell>
          <cell r="C398">
            <v>5.3400000000000008E-4</v>
          </cell>
          <cell r="D398">
            <v>5.6399999999999994E-4</v>
          </cell>
          <cell r="E398" t="str">
            <v>tCO2/kWh</v>
          </cell>
        </row>
        <row r="399">
          <cell r="B399" t="str">
            <v>札幌電力(株)　</v>
          </cell>
          <cell r="C399">
            <v>6.7500000000000004E-4</v>
          </cell>
          <cell r="D399">
            <v>6.2600000000000004E-4</v>
          </cell>
          <cell r="E399" t="str">
            <v>tCO2/kWh</v>
          </cell>
        </row>
        <row r="400">
          <cell r="B400" t="str">
            <v>里山パワーワークス(株)</v>
          </cell>
          <cell r="C400">
            <v>2.6600000000000001E-4</v>
          </cell>
          <cell r="D400">
            <v>5.8E-4</v>
          </cell>
          <cell r="E400" t="str">
            <v>tCO2/kWh</v>
          </cell>
        </row>
        <row r="401">
          <cell r="B401" t="str">
            <v>(株)サニックス</v>
          </cell>
          <cell r="C401">
            <v>4.8799999999999999E-4</v>
          </cell>
          <cell r="D401">
            <v>5.6400000000000005E-4</v>
          </cell>
          <cell r="E401" t="str">
            <v>tCO2/kWh</v>
          </cell>
        </row>
        <row r="402">
          <cell r="B402" t="str">
            <v>佐野瓦斯(株)</v>
          </cell>
          <cell r="C402">
            <v>5.0199999999999995E-4</v>
          </cell>
          <cell r="D402">
            <v>4.5300000000000001E-4</v>
          </cell>
          <cell r="E402" t="str">
            <v>tCO2/kWh</v>
          </cell>
        </row>
        <row r="403">
          <cell r="B403" t="str">
            <v>サミットエナジー(株)(メニューA)</v>
          </cell>
          <cell r="C403">
            <v>4.26E-4</v>
          </cell>
          <cell r="D403">
            <v>0</v>
          </cell>
          <cell r="E403" t="str">
            <v>tCO2/kWh</v>
          </cell>
        </row>
        <row r="404">
          <cell r="B404" t="str">
            <v>サミットエナジー(株)(メニューB（残差）)</v>
          </cell>
          <cell r="C404">
            <v>4.26E-4</v>
          </cell>
          <cell r="D404">
            <v>4.7600000000000002E-4</v>
          </cell>
          <cell r="E404" t="str">
            <v>tCO2/kWh</v>
          </cell>
        </row>
        <row r="405">
          <cell r="B405" t="str">
            <v>サミットエナジー(株)((参考値)事業者全体)</v>
          </cell>
          <cell r="C405">
            <v>4.26E-4</v>
          </cell>
          <cell r="D405">
            <v>5.1900000000000004E-4</v>
          </cell>
          <cell r="E405" t="str">
            <v>tCO2/kWh</v>
          </cell>
        </row>
        <row r="406">
          <cell r="B406" t="str">
            <v>(株)サン・ビーム</v>
          </cell>
          <cell r="C406">
            <v>5.0199999999999995E-4</v>
          </cell>
          <cell r="D406">
            <v>5.1099999999999995E-4</v>
          </cell>
          <cell r="E406" t="str">
            <v>tCO2/kWh</v>
          </cell>
        </row>
        <row r="407">
          <cell r="B407" t="str">
            <v>三愛石油(株)</v>
          </cell>
          <cell r="C407">
            <v>5.1900000000000004E-4</v>
          </cell>
          <cell r="D407">
            <v>4.6999999999999999E-4</v>
          </cell>
          <cell r="E407" t="str">
            <v>tCO2/kWh</v>
          </cell>
        </row>
        <row r="408">
          <cell r="B408" t="str">
            <v>山陰エレキ・アライアンス(株)</v>
          </cell>
          <cell r="C408">
            <v>4.8899999999999996E-4</v>
          </cell>
          <cell r="D408">
            <v>4.4000000000000002E-4</v>
          </cell>
          <cell r="E408" t="str">
            <v>tCO2/kWh</v>
          </cell>
        </row>
        <row r="409">
          <cell r="B409" t="str">
            <v>山陰酸素工業(株)</v>
          </cell>
          <cell r="C409">
            <v>5.44E-4</v>
          </cell>
          <cell r="D409">
            <v>4.9399999999999997E-4</v>
          </cell>
          <cell r="E409" t="str">
            <v>tCO2/kWh</v>
          </cell>
        </row>
        <row r="410">
          <cell r="B410" t="str">
            <v>三光(株)</v>
          </cell>
          <cell r="C410">
            <v>2.31E-4</v>
          </cell>
          <cell r="D410">
            <v>2.9399999999999999E-4</v>
          </cell>
          <cell r="E410" t="str">
            <v>tCO2/kWh</v>
          </cell>
        </row>
        <row r="411">
          <cell r="B411" t="str">
            <v>サンリン(株)</v>
          </cell>
          <cell r="C411">
            <v>5.1500000000000005E-4</v>
          </cell>
          <cell r="D411">
            <v>4.6599999999999994E-4</v>
          </cell>
          <cell r="E411" t="str">
            <v>tCO2/kWh</v>
          </cell>
        </row>
        <row r="412">
          <cell r="B412" t="str">
            <v>(株)シーエナジー</v>
          </cell>
          <cell r="C412">
            <v>4.6599999999999994E-4</v>
          </cell>
          <cell r="D412">
            <v>4.17E-4</v>
          </cell>
          <cell r="E412" t="str">
            <v>tCO2/kWh</v>
          </cell>
        </row>
        <row r="413">
          <cell r="B413" t="str">
            <v>(株)ジェイコムウエスト</v>
          </cell>
          <cell r="C413">
            <v>4.2400000000000001E-4</v>
          </cell>
          <cell r="D413">
            <v>5.0500000000000002E-4</v>
          </cell>
          <cell r="E413" t="str">
            <v>tCO2/kWh</v>
          </cell>
        </row>
        <row r="414">
          <cell r="B414" t="str">
            <v>(株)ジェイコム九州</v>
          </cell>
          <cell r="C414">
            <v>4.2700000000000002E-4</v>
          </cell>
          <cell r="D414">
            <v>5.0900000000000001E-4</v>
          </cell>
          <cell r="E414" t="str">
            <v>tCO2/kWh</v>
          </cell>
        </row>
        <row r="415">
          <cell r="B415" t="str">
            <v>(株)ジェイコム埼玉・東日本</v>
          </cell>
          <cell r="C415">
            <v>4.2000000000000002E-4</v>
          </cell>
          <cell r="D415">
            <v>5.0100000000000003E-4</v>
          </cell>
          <cell r="E415" t="str">
            <v>tCO2/kWh</v>
          </cell>
        </row>
        <row r="416">
          <cell r="B416" t="str">
            <v>(株)ジェイコム札幌</v>
          </cell>
          <cell r="C416">
            <v>4.26E-4</v>
          </cell>
          <cell r="D416">
            <v>5.0799999999999999E-4</v>
          </cell>
          <cell r="E416" t="str">
            <v>tCO2/kWh</v>
          </cell>
        </row>
        <row r="417">
          <cell r="B417" t="str">
            <v>(株)ジェイコム湘南・神奈川</v>
          </cell>
          <cell r="C417">
            <v>4.1899999999999999E-4</v>
          </cell>
          <cell r="D417">
            <v>5.0000000000000001E-4</v>
          </cell>
          <cell r="E417" t="str">
            <v>tCO2/kWh</v>
          </cell>
        </row>
        <row r="418">
          <cell r="B418" t="str">
            <v>(株)ジェイコム千葉</v>
          </cell>
          <cell r="C418">
            <v>4.1899999999999999E-4</v>
          </cell>
          <cell r="D418">
            <v>5.0000000000000001E-4</v>
          </cell>
          <cell r="E418" t="str">
            <v>tCO2/kWh</v>
          </cell>
        </row>
        <row r="419">
          <cell r="B419" t="str">
            <v>(株)ジェイコム東京</v>
          </cell>
          <cell r="C419">
            <v>4.1899999999999999E-4</v>
          </cell>
          <cell r="D419">
            <v>5.0000000000000001E-4</v>
          </cell>
          <cell r="E419" t="str">
            <v>tCO2/kWh</v>
          </cell>
        </row>
        <row r="420">
          <cell r="B420" t="str">
            <v>シェルジャパン(株)</v>
          </cell>
          <cell r="C420">
            <v>4.8799999999999999E-4</v>
          </cell>
          <cell r="D420">
            <v>4.8799999999999999E-4</v>
          </cell>
          <cell r="E420" t="str">
            <v>tCO2/kWh</v>
          </cell>
        </row>
        <row r="421">
          <cell r="B421" t="str">
            <v>(株)シグナストラスト</v>
          </cell>
          <cell r="C421">
            <v>5.4700000000000007E-4</v>
          </cell>
          <cell r="D421">
            <v>4.9799999999999996E-4</v>
          </cell>
          <cell r="E421" t="str">
            <v>tCO2/kWh</v>
          </cell>
        </row>
        <row r="422">
          <cell r="B422" t="str">
            <v>静岡ガス＆パワー(株)</v>
          </cell>
          <cell r="C422">
            <v>4.9899999999999999E-4</v>
          </cell>
          <cell r="D422">
            <v>4.6000000000000001E-4</v>
          </cell>
          <cell r="E422" t="str">
            <v>tCO2/kWh</v>
          </cell>
        </row>
        <row r="423">
          <cell r="B423" t="str">
            <v>自然電力(株)(メニューA)</v>
          </cell>
          <cell r="C423">
            <v>5.0100000000000003E-4</v>
          </cell>
          <cell r="D423">
            <v>0</v>
          </cell>
          <cell r="E423" t="str">
            <v>tCO2/kWh</v>
          </cell>
        </row>
        <row r="424">
          <cell r="B424" t="str">
            <v>自然電力(株)(メニューB)</v>
          </cell>
          <cell r="C424">
            <v>5.0100000000000003E-4</v>
          </cell>
          <cell r="D424">
            <v>1.9100000000000001E-4</v>
          </cell>
          <cell r="E424" t="str">
            <v>tCO2/kWh</v>
          </cell>
        </row>
        <row r="425">
          <cell r="B425" t="str">
            <v>自然電力(株)(メニューC)</v>
          </cell>
          <cell r="C425">
            <v>5.0100000000000003E-4</v>
          </cell>
          <cell r="D425">
            <v>4.3399999999999998E-4</v>
          </cell>
          <cell r="E425" t="str">
            <v>tCO2/kWh</v>
          </cell>
        </row>
        <row r="426">
          <cell r="B426" t="str">
            <v>自然電力(株)(メニューD)</v>
          </cell>
          <cell r="C426">
            <v>5.0100000000000003E-4</v>
          </cell>
          <cell r="D426">
            <v>4.4799999999999999E-4</v>
          </cell>
          <cell r="E426" t="str">
            <v>tCO2/kWh</v>
          </cell>
        </row>
        <row r="427">
          <cell r="B427" t="str">
            <v>自然電力(株)(メニューE)</v>
          </cell>
          <cell r="C427">
            <v>5.0100000000000003E-4</v>
          </cell>
          <cell r="D427">
            <v>4.55E-4</v>
          </cell>
          <cell r="E427" t="str">
            <v>tCO2/kWh</v>
          </cell>
        </row>
        <row r="428">
          <cell r="B428" t="str">
            <v>自然電力(株)(メニューF（残差）)</v>
          </cell>
          <cell r="C428">
            <v>5.0100000000000003E-4</v>
          </cell>
          <cell r="D428">
            <v>4.6099999999999998E-4</v>
          </cell>
          <cell r="E428" t="str">
            <v>tCO2/kWh</v>
          </cell>
        </row>
        <row r="429">
          <cell r="B429" t="str">
            <v>自然電力(株)((参考値)事業者全体)</v>
          </cell>
          <cell r="C429">
            <v>5.0100000000000003E-4</v>
          </cell>
          <cell r="D429">
            <v>1.5899999999999999E-4</v>
          </cell>
          <cell r="E429" t="str">
            <v>tCO2/kWh</v>
          </cell>
        </row>
        <row r="430">
          <cell r="B430" t="str">
            <v>(株)シナジアパワー</v>
          </cell>
          <cell r="C430">
            <v>5.0600000000000005E-4</v>
          </cell>
          <cell r="D430">
            <v>4.73E-4</v>
          </cell>
          <cell r="E430" t="str">
            <v>tCO2/kWh</v>
          </cell>
        </row>
        <row r="431">
          <cell r="B431" t="str">
            <v>シナネン(株)(メニューA)</v>
          </cell>
          <cell r="C431">
            <v>6.2600000000000004E-4</v>
          </cell>
          <cell r="D431">
            <v>0</v>
          </cell>
          <cell r="E431" t="str">
            <v>tCO2/kWh</v>
          </cell>
        </row>
        <row r="432">
          <cell r="B432" t="str">
            <v>シナネン(株)(メニューB)</v>
          </cell>
          <cell r="C432">
            <v>6.2600000000000004E-4</v>
          </cell>
          <cell r="D432">
            <v>2.9E-4</v>
          </cell>
          <cell r="E432" t="str">
            <v>tCO2/kWh</v>
          </cell>
        </row>
        <row r="433">
          <cell r="B433" t="str">
            <v>シナネン(株)(メニューC)</v>
          </cell>
          <cell r="C433">
            <v>6.2600000000000004E-4</v>
          </cell>
          <cell r="D433">
            <v>3.8999999999999999E-4</v>
          </cell>
          <cell r="E433" t="str">
            <v>tCO2/kWh</v>
          </cell>
        </row>
        <row r="434">
          <cell r="B434" t="str">
            <v>シナネン(株)(メニューD)</v>
          </cell>
          <cell r="C434">
            <v>6.2600000000000004E-4</v>
          </cell>
          <cell r="D434">
            <v>4.8999999999999998E-4</v>
          </cell>
          <cell r="E434" t="str">
            <v>tCO2/kWh</v>
          </cell>
        </row>
        <row r="435">
          <cell r="B435" t="str">
            <v>シナネン(株)(メニューE（残差）)</v>
          </cell>
          <cell r="C435">
            <v>6.2600000000000004E-4</v>
          </cell>
          <cell r="D435">
            <v>7.2900000000000005E-4</v>
          </cell>
          <cell r="E435" t="str">
            <v>tCO2/kWh</v>
          </cell>
        </row>
        <row r="436">
          <cell r="B436" t="str">
            <v>シナネン(株)((参考値)事業者全体)</v>
          </cell>
          <cell r="C436">
            <v>6.2600000000000004E-4</v>
          </cell>
          <cell r="D436">
            <v>5.1400000000000003E-4</v>
          </cell>
          <cell r="E436" t="str">
            <v>tCO2/kWh</v>
          </cell>
        </row>
        <row r="437">
          <cell r="B437" t="str">
            <v>ジニーエナジー合同会社</v>
          </cell>
          <cell r="C437">
            <v>4.8799999999999999E-4</v>
          </cell>
          <cell r="D437">
            <v>4.3899999999999999E-4</v>
          </cell>
          <cell r="E437" t="str">
            <v>tCO2/kWh</v>
          </cell>
        </row>
        <row r="438">
          <cell r="B438" t="str">
            <v>芝浦電力(株)</v>
          </cell>
          <cell r="C438">
            <v>3.5599999999999998E-4</v>
          </cell>
          <cell r="D438">
            <v>5.2999999999999998E-4</v>
          </cell>
          <cell r="E438" t="str">
            <v>tCO2/kWh</v>
          </cell>
        </row>
        <row r="439">
          <cell r="B439" t="str">
            <v>清水建設(株)</v>
          </cell>
          <cell r="C439">
            <v>3.6200000000000002E-4</v>
          </cell>
          <cell r="D439">
            <v>3.2499999999999999E-4</v>
          </cell>
          <cell r="E439" t="str">
            <v>tCO2/kWh</v>
          </cell>
        </row>
        <row r="440">
          <cell r="B440" t="str">
            <v>地元電力(株)</v>
          </cell>
          <cell r="C440">
            <v>4.86E-4</v>
          </cell>
          <cell r="D440">
            <v>5.0600000000000005E-4</v>
          </cell>
          <cell r="E440" t="str">
            <v>tCO2/kWh</v>
          </cell>
        </row>
        <row r="441">
          <cell r="B441" t="str">
            <v>ジャパンベストレスキューシステム(株)</v>
          </cell>
          <cell r="C441">
            <v>7.0999999999999991E-4</v>
          </cell>
          <cell r="D441">
            <v>7.6000000000000004E-4</v>
          </cell>
          <cell r="E441" t="str">
            <v>tCO2/kWh</v>
          </cell>
        </row>
        <row r="442">
          <cell r="B442" t="str">
            <v>湘南電力(株)</v>
          </cell>
          <cell r="C442">
            <v>4.4200000000000001E-4</v>
          </cell>
          <cell r="D442">
            <v>4.6700000000000002E-4</v>
          </cell>
          <cell r="E442" t="str">
            <v>tCO2/kWh</v>
          </cell>
        </row>
        <row r="443">
          <cell r="B443" t="str">
            <v>情報ハイウェイ協同組合</v>
          </cell>
          <cell r="C443">
            <v>5.2099999999999998E-4</v>
          </cell>
          <cell r="D443">
            <v>4.95E-4</v>
          </cell>
          <cell r="E443" t="str">
            <v>tCO2/kWh</v>
          </cell>
        </row>
        <row r="444">
          <cell r="B444" t="str">
            <v>シン・エナジー(株)</v>
          </cell>
          <cell r="C444">
            <v>5.3399999999999997E-4</v>
          </cell>
          <cell r="D444">
            <v>5.1800000000000001E-4</v>
          </cell>
          <cell r="E444" t="str">
            <v>tCO2/kWh</v>
          </cell>
        </row>
        <row r="445">
          <cell r="B445" t="str">
            <v>(株)新出光</v>
          </cell>
          <cell r="C445">
            <v>4.9200000000000003E-4</v>
          </cell>
          <cell r="D445">
            <v>5.2300000000000003E-4</v>
          </cell>
          <cell r="E445" t="str">
            <v>tCO2/kWh</v>
          </cell>
        </row>
        <row r="446">
          <cell r="B446" t="str">
            <v>新エネルギー開発(株)</v>
          </cell>
          <cell r="C446">
            <v>4.9799999999999996E-4</v>
          </cell>
          <cell r="D446">
            <v>4.6999999999999999E-4</v>
          </cell>
          <cell r="E446" t="str">
            <v>tCO2/kWh</v>
          </cell>
        </row>
        <row r="447">
          <cell r="B447" t="str">
            <v>信州電力(株)</v>
          </cell>
          <cell r="C447">
            <v>5.1900000000000004E-4</v>
          </cell>
          <cell r="D447">
            <v>5.4600000000000004E-4</v>
          </cell>
          <cell r="E447" t="str">
            <v>tCO2/kWh</v>
          </cell>
        </row>
        <row r="448">
          <cell r="B448" t="str">
            <v>新電力いばらき(株)</v>
          </cell>
          <cell r="C448">
            <v>1.026E-3</v>
          </cell>
          <cell r="D448">
            <v>9.77E-4</v>
          </cell>
          <cell r="E448" t="str">
            <v>tCO2/kWh</v>
          </cell>
        </row>
        <row r="449">
          <cell r="B449" t="str">
            <v>新電力おおいた(株)</v>
          </cell>
          <cell r="C449">
            <v>4.3199999999999998E-4</v>
          </cell>
          <cell r="D449">
            <v>4.6000000000000001E-4</v>
          </cell>
          <cell r="E449" t="str">
            <v>tCO2/kWh</v>
          </cell>
        </row>
        <row r="450">
          <cell r="B450" t="str">
            <v>新電力新潟(株)</v>
          </cell>
          <cell r="C450">
            <v>4.4200000000000001E-4</v>
          </cell>
          <cell r="D450">
            <v>3.9300000000000001E-4</v>
          </cell>
          <cell r="E450" t="str">
            <v>tCO2/kWh</v>
          </cell>
        </row>
        <row r="451">
          <cell r="B451" t="str">
            <v>新電力フロンティア(株)</v>
          </cell>
          <cell r="C451">
            <v>5.1500000000000005E-4</v>
          </cell>
          <cell r="D451">
            <v>5.3899999999999998E-4</v>
          </cell>
          <cell r="E451" t="str">
            <v>tCO2/kWh</v>
          </cell>
        </row>
        <row r="452">
          <cell r="B452" t="str">
            <v>新日本瓦斯(株)</v>
          </cell>
          <cell r="C452">
            <v>7.6999999999999996E-4</v>
          </cell>
          <cell r="D452">
            <v>7.2000000000000005E-4</v>
          </cell>
          <cell r="E452" t="str">
            <v>tCO2/kWh</v>
          </cell>
        </row>
        <row r="453">
          <cell r="B453" t="str">
            <v>(株)翠光トップライン</v>
          </cell>
          <cell r="C453">
            <v>5.0699999999999996E-4</v>
          </cell>
          <cell r="D453">
            <v>5.2899999999999996E-4</v>
          </cell>
          <cell r="E453" t="str">
            <v>tCO2/kWh</v>
          </cell>
        </row>
        <row r="454">
          <cell r="B454" t="str">
            <v>須賀川瓦斯(株)</v>
          </cell>
          <cell r="C454">
            <v>5.0100000000000003E-4</v>
          </cell>
          <cell r="D454">
            <v>5.0900000000000001E-4</v>
          </cell>
          <cell r="E454" t="str">
            <v>tCO2/kWh</v>
          </cell>
        </row>
        <row r="455">
          <cell r="B455" t="str">
            <v>スズカ電工(株)</v>
          </cell>
          <cell r="C455">
            <v>4.86E-4</v>
          </cell>
          <cell r="D455">
            <v>5.0600000000000005E-4</v>
          </cell>
          <cell r="E455" t="str">
            <v>tCO2/kWh</v>
          </cell>
        </row>
        <row r="456">
          <cell r="B456" t="str">
            <v>鈴与商事(株)(メニューA)</v>
          </cell>
          <cell r="C456">
            <v>3.8900000000000002E-4</v>
          </cell>
          <cell r="D456">
            <v>3.86E-4</v>
          </cell>
          <cell r="E456" t="str">
            <v>tCO2/kWh</v>
          </cell>
        </row>
        <row r="457">
          <cell r="B457" t="str">
            <v>鈴与商事(株)(メニューB（残差）)</v>
          </cell>
          <cell r="C457">
            <v>3.8900000000000002E-4</v>
          </cell>
          <cell r="D457">
            <v>5.53E-4</v>
          </cell>
          <cell r="E457" t="str">
            <v>tCO2/kWh</v>
          </cell>
        </row>
        <row r="458">
          <cell r="B458" t="str">
            <v>鈴与商事(株)((参考値)事業者全体)</v>
          </cell>
          <cell r="C458">
            <v>3.8900000000000002E-4</v>
          </cell>
          <cell r="D458">
            <v>5.3700000000000004E-4</v>
          </cell>
          <cell r="E458" t="str">
            <v>tCO2/kWh</v>
          </cell>
        </row>
        <row r="459">
          <cell r="B459" t="str">
            <v>鈴与電力(株)</v>
          </cell>
          <cell r="C459">
            <v>5.0500000000000002E-4</v>
          </cell>
          <cell r="D459">
            <v>5.2700000000000002E-4</v>
          </cell>
          <cell r="E459" t="str">
            <v>tCO2/kWh</v>
          </cell>
        </row>
        <row r="460">
          <cell r="B460" t="str">
            <v>スマートエコエナジー(株)</v>
          </cell>
          <cell r="C460">
            <v>3.86E-4</v>
          </cell>
          <cell r="D460">
            <v>3.48E-4</v>
          </cell>
          <cell r="E460" t="str">
            <v>tCO2/kWh</v>
          </cell>
        </row>
        <row r="461">
          <cell r="B461" t="str">
            <v>スマートエナジー磐田(株)(メニューA)</v>
          </cell>
          <cell r="C461">
            <v>1.9800000000000002E-4</v>
          </cell>
          <cell r="D461">
            <v>0</v>
          </cell>
          <cell r="E461" t="str">
            <v>tCO2/kWh</v>
          </cell>
        </row>
        <row r="462">
          <cell r="B462" t="str">
            <v>スマートエナジー磐田(株)(メニューB（残差）)</v>
          </cell>
          <cell r="C462">
            <v>1.9800000000000002E-4</v>
          </cell>
          <cell r="D462">
            <v>3.7300000000000001E-4</v>
          </cell>
          <cell r="E462" t="str">
            <v>tCO2/kWh</v>
          </cell>
        </row>
        <row r="463">
          <cell r="B463" t="str">
            <v>スマートエナジー磐田(株)((参考値)事業者全体)</v>
          </cell>
          <cell r="C463">
            <v>1.9800000000000002E-4</v>
          </cell>
          <cell r="D463">
            <v>3.4600000000000001E-4</v>
          </cell>
          <cell r="E463" t="str">
            <v>tCO2/kWh</v>
          </cell>
        </row>
        <row r="464">
          <cell r="B464" t="str">
            <v>スマートエナジー熊本(株)</v>
          </cell>
          <cell r="C464">
            <v>7.1000000000000005E-5</v>
          </cell>
          <cell r="D464">
            <v>7.6000000000000004E-5</v>
          </cell>
          <cell r="E464" t="str">
            <v>tCO2/kWh</v>
          </cell>
        </row>
        <row r="465">
          <cell r="B465" t="str">
            <v>(株)スマートテック(メニューA)</v>
          </cell>
          <cell r="C465">
            <v>4.06E-4</v>
          </cell>
          <cell r="D465">
            <v>0</v>
          </cell>
          <cell r="E465" t="str">
            <v>tCO2/kWh</v>
          </cell>
        </row>
        <row r="466">
          <cell r="B466" t="str">
            <v>(株)スマートテック(メニューB（残差）)</v>
          </cell>
          <cell r="C466">
            <v>4.06E-4</v>
          </cell>
          <cell r="D466">
            <v>4.9100000000000001E-4</v>
          </cell>
          <cell r="E466" t="str">
            <v>tCO2/kWh</v>
          </cell>
        </row>
        <row r="467">
          <cell r="B467" t="str">
            <v>(株)スマートテック((参考値)事業者全体)</v>
          </cell>
          <cell r="C467">
            <v>4.06E-4</v>
          </cell>
          <cell r="D467">
            <v>4.9899999999999999E-4</v>
          </cell>
          <cell r="E467" t="str">
            <v>tCO2/kWh</v>
          </cell>
        </row>
        <row r="468">
          <cell r="B468" t="str">
            <v>諏訪瓦斯(株)</v>
          </cell>
          <cell r="C468">
            <v>5.0199999999999995E-4</v>
          </cell>
          <cell r="D468">
            <v>4.5300000000000001E-4</v>
          </cell>
          <cell r="E468" t="str">
            <v>tCO2/kWh</v>
          </cell>
        </row>
        <row r="469">
          <cell r="B469" t="str">
            <v>生活協同組合コープぐんま</v>
          </cell>
          <cell r="C469">
            <v>4.5600000000000003E-4</v>
          </cell>
          <cell r="D469">
            <v>4.06E-4</v>
          </cell>
          <cell r="E469" t="str">
            <v>tCO2/kWh</v>
          </cell>
        </row>
        <row r="470">
          <cell r="B470" t="str">
            <v>生活協同組合コープこうべ</v>
          </cell>
          <cell r="C470">
            <v>2.8299999999999999E-4</v>
          </cell>
          <cell r="D470">
            <v>3.8299999999999999E-4</v>
          </cell>
          <cell r="E470" t="str">
            <v>tCO2/kWh</v>
          </cell>
        </row>
        <row r="471">
          <cell r="B471" t="str">
            <v>生活協同組合コープしが(メニューA)</v>
          </cell>
          <cell r="C471">
            <v>4.6000000000000001E-4</v>
          </cell>
          <cell r="D471">
            <v>0</v>
          </cell>
          <cell r="E471" t="str">
            <v>tCO2/kWh</v>
          </cell>
        </row>
        <row r="472">
          <cell r="B472" t="str">
            <v>生活協同組合コープしが(メニューB（残差）)</v>
          </cell>
          <cell r="C472">
            <v>4.6000000000000001E-4</v>
          </cell>
          <cell r="D472">
            <v>4.1100000000000002E-4</v>
          </cell>
          <cell r="E472" t="str">
            <v>tCO2/kWh</v>
          </cell>
        </row>
        <row r="473">
          <cell r="B473" t="str">
            <v>生活協同組合コープしが((参考値)事業者全体)</v>
          </cell>
          <cell r="C473">
            <v>4.6000000000000001E-4</v>
          </cell>
          <cell r="D473">
            <v>3.9899999999999999E-4</v>
          </cell>
          <cell r="E473" t="str">
            <v>tCO2/kWh</v>
          </cell>
        </row>
        <row r="474">
          <cell r="B474" t="str">
            <v>生活協同組合コープながの</v>
          </cell>
          <cell r="C474">
            <v>4.5800000000000002E-4</v>
          </cell>
          <cell r="D474">
            <v>4.0899999999999997E-4</v>
          </cell>
          <cell r="E474" t="str">
            <v>tCO2/kWh</v>
          </cell>
        </row>
        <row r="475">
          <cell r="B475" t="str">
            <v>生活協同組合コープみらい</v>
          </cell>
          <cell r="C475">
            <v>4.5600000000000003E-4</v>
          </cell>
          <cell r="D475">
            <v>4.06E-4</v>
          </cell>
          <cell r="E475" t="str">
            <v>tCO2/kWh</v>
          </cell>
        </row>
        <row r="476">
          <cell r="B476" t="str">
            <v>(株)生活クラブエナジー</v>
          </cell>
          <cell r="C476">
            <v>1.7699999999999999E-4</v>
          </cell>
          <cell r="D476">
            <v>3.9500000000000001E-4</v>
          </cell>
          <cell r="E476" t="str">
            <v>tCO2/kWh</v>
          </cell>
        </row>
        <row r="477">
          <cell r="B477" t="str">
            <v>西武ガス(株)</v>
          </cell>
          <cell r="C477">
            <v>5.0199999999999995E-4</v>
          </cell>
          <cell r="D477">
            <v>4.5300000000000001E-4</v>
          </cell>
          <cell r="E477" t="str">
            <v>tCO2/kWh</v>
          </cell>
        </row>
        <row r="478">
          <cell r="B478" t="str">
            <v>西部瓦斯(株)</v>
          </cell>
          <cell r="C478">
            <v>4.5600000000000003E-4</v>
          </cell>
          <cell r="D478">
            <v>4.2299999999999998E-4</v>
          </cell>
          <cell r="E478" t="str">
            <v>tCO2/kWh</v>
          </cell>
        </row>
        <row r="479">
          <cell r="B479" t="str">
            <v>積水化学工業(株)(メニューA)</v>
          </cell>
          <cell r="C479">
            <v>1.7799999999999999E-4</v>
          </cell>
          <cell r="D479">
            <v>0</v>
          </cell>
          <cell r="E479" t="str">
            <v>tCO2/kWh</v>
          </cell>
        </row>
        <row r="480">
          <cell r="B480" t="str">
            <v>積水化学工業(株)(メニューB（残差）)</v>
          </cell>
          <cell r="C480">
            <v>1.7799999999999999E-4</v>
          </cell>
          <cell r="D480">
            <v>0</v>
          </cell>
          <cell r="E480" t="str">
            <v>tCO2/kWh</v>
          </cell>
        </row>
        <row r="481">
          <cell r="B481" t="str">
            <v>積水化学工業(株)((参考値)事業者全体)</v>
          </cell>
          <cell r="C481">
            <v>1.7799999999999999E-4</v>
          </cell>
          <cell r="D481">
            <v>4.4700000000000002E-4</v>
          </cell>
          <cell r="E481" t="str">
            <v>tCO2/kWh</v>
          </cell>
        </row>
        <row r="482">
          <cell r="B482" t="str">
            <v>石油資源開発(株)</v>
          </cell>
          <cell r="C482">
            <v>4.9399999999999997E-4</v>
          </cell>
          <cell r="D482">
            <v>5.0799999999999999E-4</v>
          </cell>
          <cell r="E482" t="str">
            <v>tCO2/kWh</v>
          </cell>
        </row>
        <row r="483">
          <cell r="B483" t="str">
            <v>ゼロワットパワー(株)(メニューA)</v>
          </cell>
          <cell r="C483">
            <v>9.9000000000000008E-5</v>
          </cell>
          <cell r="D483">
            <v>0</v>
          </cell>
          <cell r="E483" t="str">
            <v>tCO2/kWh</v>
          </cell>
        </row>
        <row r="484">
          <cell r="B484" t="str">
            <v>ゼロワットパワー(株)(メニューB)</v>
          </cell>
          <cell r="C484">
            <v>9.9000000000000008E-5</v>
          </cell>
          <cell r="D484">
            <v>0</v>
          </cell>
          <cell r="E484" t="str">
            <v>tCO2/kWh</v>
          </cell>
        </row>
        <row r="485">
          <cell r="B485" t="str">
            <v>ゼロワットパワー(株)(メニューC（残差）)</v>
          </cell>
          <cell r="C485">
            <v>9.9000000000000008E-5</v>
          </cell>
          <cell r="D485">
            <v>4.3600000000000003E-4</v>
          </cell>
          <cell r="E485" t="str">
            <v>tCO2/kWh</v>
          </cell>
        </row>
        <row r="486">
          <cell r="B486" t="str">
            <v>ゼロワットパワー(株)((参考値)事業者全体)</v>
          </cell>
          <cell r="C486">
            <v>9.9000000000000008E-5</v>
          </cell>
          <cell r="D486">
            <v>4.08E-4</v>
          </cell>
          <cell r="E486" t="str">
            <v>tCO2/kWh</v>
          </cell>
        </row>
        <row r="487">
          <cell r="B487" t="str">
            <v>(株)センカク</v>
          </cell>
          <cell r="C487">
            <v>5.22E-4</v>
          </cell>
          <cell r="D487">
            <v>5.4799999999999998E-4</v>
          </cell>
          <cell r="E487" t="str">
            <v>tCO2/kWh</v>
          </cell>
        </row>
        <row r="488">
          <cell r="B488" t="str">
            <v>セントラル石油瓦斯(株)（旧：中央セントラルガス(株)）</v>
          </cell>
          <cell r="C488">
            <v>5.5099999999999995E-4</v>
          </cell>
          <cell r="D488">
            <v>5.0199999999999995E-4</v>
          </cell>
          <cell r="E488" t="str">
            <v>tCO2/kWh</v>
          </cell>
        </row>
        <row r="489">
          <cell r="B489" t="str">
            <v>全農エネルギー(株)</v>
          </cell>
          <cell r="C489">
            <v>5.5599999999999996E-4</v>
          </cell>
          <cell r="D489">
            <v>5.4299999999999997E-4</v>
          </cell>
          <cell r="E489" t="str">
            <v>tCO2/kWh</v>
          </cell>
        </row>
        <row r="490">
          <cell r="B490" t="str">
            <v>総合エネルギー(株)(メニューA)</v>
          </cell>
          <cell r="C490">
            <v>5.0500000000000002E-4</v>
          </cell>
          <cell r="D490">
            <v>0</v>
          </cell>
          <cell r="E490" t="str">
            <v>tCO2/kWh</v>
          </cell>
        </row>
        <row r="491">
          <cell r="B491" t="str">
            <v>総合エネルギー(株)(メニューB（残差）)</v>
          </cell>
          <cell r="C491">
            <v>5.0500000000000002E-4</v>
          </cell>
          <cell r="D491">
            <v>4.9700000000000005E-4</v>
          </cell>
          <cell r="E491" t="str">
            <v>tCO2/kWh</v>
          </cell>
        </row>
        <row r="492">
          <cell r="B492" t="str">
            <v>総合エネルギー(株)((参考値)事業者全体)</v>
          </cell>
          <cell r="C492">
            <v>5.0500000000000002E-4</v>
          </cell>
          <cell r="D492">
            <v>5.1500000000000005E-4</v>
          </cell>
          <cell r="E492" t="str">
            <v>tCO2/kWh</v>
          </cell>
        </row>
        <row r="493">
          <cell r="B493" t="str">
            <v>そうまＩグリッド合同会社</v>
          </cell>
          <cell r="C493">
            <v>4.1399999999999998E-4</v>
          </cell>
          <cell r="D493">
            <v>5.1400000000000003E-4</v>
          </cell>
          <cell r="E493" t="str">
            <v>tCO2/kWh</v>
          </cell>
        </row>
        <row r="494">
          <cell r="B494" t="str">
            <v>(株)大仙こまちパワー</v>
          </cell>
          <cell r="C494">
            <v>3.0000000000000001E-6</v>
          </cell>
          <cell r="D494">
            <v>4.3600000000000008E-4</v>
          </cell>
          <cell r="E494" t="str">
            <v>tCO2/kWh</v>
          </cell>
        </row>
        <row r="495">
          <cell r="B495" t="str">
            <v>大東ガス(株)</v>
          </cell>
          <cell r="C495">
            <v>5.0199999999999995E-4</v>
          </cell>
          <cell r="D495">
            <v>4.5300000000000001E-4</v>
          </cell>
          <cell r="E495" t="str">
            <v>tCO2/kWh</v>
          </cell>
        </row>
        <row r="496">
          <cell r="B496" t="str">
            <v>大東建託パートナーズ(株)（旧：大東エナジー(株)）</v>
          </cell>
          <cell r="C496">
            <v>4.4299999999999998E-4</v>
          </cell>
          <cell r="D496">
            <v>4.5100000000000001E-4</v>
          </cell>
          <cell r="E496" t="str">
            <v>tCO2/kWh</v>
          </cell>
        </row>
        <row r="497">
          <cell r="B497" t="str">
            <v>ダイヤモンドパワー(株)(メニューA)</v>
          </cell>
          <cell r="C497">
            <v>4.4700000000000002E-4</v>
          </cell>
          <cell r="D497">
            <v>1.8799999999999999E-4</v>
          </cell>
          <cell r="E497" t="str">
            <v>tCO2/kWh</v>
          </cell>
        </row>
        <row r="498">
          <cell r="B498" t="str">
            <v>ダイヤモンドパワー(株)(メニューB（残差）)</v>
          </cell>
          <cell r="C498">
            <v>4.4700000000000002E-4</v>
          </cell>
          <cell r="D498">
            <v>6.9999999999999999E-4</v>
          </cell>
          <cell r="E498" t="str">
            <v>tCO2/kWh</v>
          </cell>
        </row>
        <row r="499">
          <cell r="B499" t="str">
            <v>ダイヤモンドパワー(株)((参考値)事業者全体)</v>
          </cell>
          <cell r="C499">
            <v>4.4700000000000002E-4</v>
          </cell>
          <cell r="D499">
            <v>5.7399999999999997E-4</v>
          </cell>
          <cell r="E499" t="str">
            <v>tCO2/kWh</v>
          </cell>
        </row>
        <row r="500">
          <cell r="B500" t="str">
            <v>太陽ガス(株)</v>
          </cell>
          <cell r="C500">
            <v>5.1800000000000001E-4</v>
          </cell>
          <cell r="D500">
            <v>5.3799999999999996E-4</v>
          </cell>
          <cell r="E500" t="str">
            <v>tCO2/kWh</v>
          </cell>
        </row>
        <row r="501">
          <cell r="B501" t="str">
            <v>(株)ダイレクトパワー</v>
          </cell>
          <cell r="C501">
            <v>5.6499999999999996E-4</v>
          </cell>
          <cell r="D501">
            <v>5.8599999999999993E-4</v>
          </cell>
          <cell r="E501" t="str">
            <v>tCO2/kWh</v>
          </cell>
        </row>
        <row r="502">
          <cell r="B502" t="str">
            <v>大和ハウス工業(株)　(メニューA)</v>
          </cell>
          <cell r="C502">
            <v>5.44E-4</v>
          </cell>
          <cell r="D502">
            <v>0</v>
          </cell>
          <cell r="E502" t="str">
            <v>tCO2/kWh</v>
          </cell>
        </row>
        <row r="503">
          <cell r="B503" t="str">
            <v>大和ハウス工業(株)　(メニューB)</v>
          </cell>
          <cell r="C503">
            <v>5.44E-4</v>
          </cell>
          <cell r="D503">
            <v>2.6800000000000001E-4</v>
          </cell>
          <cell r="E503" t="str">
            <v>tCO2/kWh</v>
          </cell>
        </row>
        <row r="504">
          <cell r="B504" t="str">
            <v>大和ハウス工業(株)　(メニューC)</v>
          </cell>
          <cell r="C504">
            <v>5.44E-4</v>
          </cell>
          <cell r="D504">
            <v>4.0000000000000002E-4</v>
          </cell>
          <cell r="E504" t="str">
            <v>tCO2/kWh</v>
          </cell>
        </row>
        <row r="505">
          <cell r="B505" t="str">
            <v>大和ハウス工業(株)　(メニューD)</v>
          </cell>
          <cell r="C505">
            <v>5.44E-4</v>
          </cell>
          <cell r="D505">
            <v>3.68E-4</v>
          </cell>
          <cell r="E505" t="str">
            <v>tCO2/kWh</v>
          </cell>
        </row>
        <row r="506">
          <cell r="B506" t="str">
            <v>大和ハウス工業(株)　(メニューE（残差）)</v>
          </cell>
          <cell r="C506">
            <v>5.44E-4</v>
          </cell>
          <cell r="D506">
            <v>5.2400000000000005E-4</v>
          </cell>
          <cell r="E506" t="str">
            <v>tCO2/kWh</v>
          </cell>
        </row>
        <row r="507">
          <cell r="B507" t="str">
            <v>大和ハウス工業(株)　((参考値)事業者全体)</v>
          </cell>
          <cell r="C507">
            <v>5.44E-4</v>
          </cell>
          <cell r="D507">
            <v>5.2599999999999999E-4</v>
          </cell>
          <cell r="E507" t="str">
            <v>tCO2/kWh</v>
          </cell>
        </row>
        <row r="508">
          <cell r="B508" t="str">
            <v>(株)タクマエナジー(メニューA)</v>
          </cell>
          <cell r="C508">
            <v>1.8200000000000001E-4</v>
          </cell>
          <cell r="D508">
            <v>0</v>
          </cell>
          <cell r="E508" t="str">
            <v>tCO2/kWh</v>
          </cell>
        </row>
        <row r="509">
          <cell r="B509" t="str">
            <v>(株)タクマエナジー(メニューB（残差）)</v>
          </cell>
          <cell r="C509">
            <v>1.8200000000000001E-4</v>
          </cell>
          <cell r="D509">
            <v>4.6900000000000002E-4</v>
          </cell>
          <cell r="E509" t="str">
            <v>tCO2/kWh</v>
          </cell>
        </row>
        <row r="510">
          <cell r="B510" t="str">
            <v>(株)タクマエナジー((参考値)事業者全体)</v>
          </cell>
          <cell r="C510">
            <v>1.8200000000000001E-4</v>
          </cell>
          <cell r="D510">
            <v>2.0599999999999999E-4</v>
          </cell>
          <cell r="E510" t="str">
            <v>tCO2/kWh</v>
          </cell>
        </row>
        <row r="511">
          <cell r="B511" t="str">
            <v>武陽ガス(株)</v>
          </cell>
          <cell r="C511">
            <v>5.0199999999999995E-4</v>
          </cell>
          <cell r="D511">
            <v>4.5300000000000001E-4</v>
          </cell>
          <cell r="E511" t="str">
            <v>tCO2/kWh</v>
          </cell>
        </row>
        <row r="512">
          <cell r="B512" t="str">
            <v>たんたんエナジー(株)</v>
          </cell>
          <cell r="C512">
            <v>0</v>
          </cell>
          <cell r="D512">
            <v>0</v>
          </cell>
          <cell r="E512" t="str">
            <v>tCO2/kWh</v>
          </cell>
        </row>
        <row r="513">
          <cell r="B513" t="str">
            <v>(株)地域電力</v>
          </cell>
          <cell r="C513">
            <v>4.9700000000000005E-4</v>
          </cell>
          <cell r="D513">
            <v>5.0000000000000001E-4</v>
          </cell>
          <cell r="E513" t="str">
            <v>tCO2/kWh</v>
          </cell>
        </row>
        <row r="514">
          <cell r="B514" t="str">
            <v>(株)地球クラブ</v>
          </cell>
          <cell r="C514">
            <v>2.1000000000000001E-4</v>
          </cell>
          <cell r="D514">
            <v>4.0200000000000001E-4</v>
          </cell>
          <cell r="E514" t="str">
            <v>tCO2/kWh</v>
          </cell>
        </row>
        <row r="515">
          <cell r="B515" t="str">
            <v>秩父新電力(株)(メニューA)</v>
          </cell>
          <cell r="C515">
            <v>2.8699999999999998E-4</v>
          </cell>
          <cell r="D515">
            <v>0</v>
          </cell>
          <cell r="E515" t="str">
            <v>tCO2/kWh</v>
          </cell>
        </row>
        <row r="516">
          <cell r="B516" t="str">
            <v>秩父新電力(株)(メニューB（残差）)</v>
          </cell>
          <cell r="C516">
            <v>2.8699999999999998E-4</v>
          </cell>
          <cell r="D516">
            <v>3.1399999999999999E-4</v>
          </cell>
          <cell r="E516" t="str">
            <v>tCO2/kWh</v>
          </cell>
        </row>
        <row r="517">
          <cell r="B517" t="str">
            <v>秩父新電力(株)((参考値)事業者全体)</v>
          </cell>
          <cell r="C517">
            <v>2.8699999999999998E-4</v>
          </cell>
          <cell r="D517">
            <v>3.1399999999999999E-4</v>
          </cell>
          <cell r="E517" t="str">
            <v>tCO2/kWh</v>
          </cell>
        </row>
        <row r="518">
          <cell r="B518" t="str">
            <v>千葉電力(株)</v>
          </cell>
          <cell r="C518">
            <v>4.6900000000000002E-4</v>
          </cell>
          <cell r="D518">
            <v>4.3100000000000001E-4</v>
          </cell>
          <cell r="E518" t="str">
            <v>tCO2/kWh</v>
          </cell>
        </row>
        <row r="519">
          <cell r="B519" t="str">
            <v>(株)地方創生テクノロジーラボ</v>
          </cell>
          <cell r="C519">
            <v>4.9600000000000002E-4</v>
          </cell>
          <cell r="D519">
            <v>5.1900000000000004E-4</v>
          </cell>
          <cell r="E519" t="str">
            <v>tCO2/kWh</v>
          </cell>
        </row>
        <row r="520">
          <cell r="B520" t="str">
            <v>中央電力(株)</v>
          </cell>
          <cell r="C520">
            <v>3.8200000000000002E-4</v>
          </cell>
          <cell r="D520">
            <v>3.88E-4</v>
          </cell>
          <cell r="E520" t="str">
            <v>tCO2/kWh</v>
          </cell>
        </row>
        <row r="521">
          <cell r="B521" t="str">
            <v>中央電力エナジー(株)</v>
          </cell>
          <cell r="C521">
            <v>4.8299999999999998E-4</v>
          </cell>
          <cell r="D521">
            <v>4.7600000000000002E-4</v>
          </cell>
          <cell r="E521" t="str">
            <v>tCO2/kWh</v>
          </cell>
        </row>
        <row r="522">
          <cell r="B522" t="str">
            <v>(株)津軽あっぷるパワー</v>
          </cell>
          <cell r="C522">
            <v>3.1000000000000001E-5</v>
          </cell>
          <cell r="D522">
            <v>4.6999999999999999E-4</v>
          </cell>
          <cell r="E522" t="str">
            <v>tCO2/kWh</v>
          </cell>
        </row>
        <row r="523">
          <cell r="B523" t="str">
            <v>土浦ケーブルテレビ(株)</v>
          </cell>
          <cell r="C523">
            <v>4.1899999999999999E-4</v>
          </cell>
          <cell r="D523">
            <v>5.0000000000000001E-4</v>
          </cell>
          <cell r="E523" t="str">
            <v>tCO2/kWh</v>
          </cell>
        </row>
        <row r="524">
          <cell r="B524" t="str">
            <v>ツネイシＣバリューズ(株)</v>
          </cell>
          <cell r="C524">
            <v>4.8799999999999999E-4</v>
          </cell>
          <cell r="D524">
            <v>1.258E-3</v>
          </cell>
          <cell r="E524" t="str">
            <v>tCO2/kWh</v>
          </cell>
        </row>
        <row r="525">
          <cell r="B525" t="str">
            <v>ティーダッシュ合同会社（旧：ズームエナジージャパン合同会社）</v>
          </cell>
          <cell r="C525">
            <v>4.8099999999999998E-4</v>
          </cell>
          <cell r="D525">
            <v>4.4999999999999999E-4</v>
          </cell>
          <cell r="E525" t="str">
            <v>tCO2/kWh</v>
          </cell>
        </row>
        <row r="526">
          <cell r="B526" t="str">
            <v>デジタルグリッド(株)(メニューA)</v>
          </cell>
          <cell r="C526">
            <v>4.6700000000000002E-4</v>
          </cell>
          <cell r="D526">
            <v>0</v>
          </cell>
          <cell r="E526" t="str">
            <v>tCO2/kWh</v>
          </cell>
        </row>
        <row r="527">
          <cell r="B527" t="str">
            <v>デジタルグリッド(株)(メニューB)</v>
          </cell>
          <cell r="C527">
            <v>4.6700000000000002E-4</v>
          </cell>
          <cell r="D527">
            <v>0</v>
          </cell>
          <cell r="E527" t="str">
            <v>tCO2/kWh</v>
          </cell>
        </row>
        <row r="528">
          <cell r="B528" t="str">
            <v>デジタルグリッド(株)(メニューC（残差）)</v>
          </cell>
          <cell r="C528">
            <v>4.6700000000000002E-4</v>
          </cell>
          <cell r="D528">
            <v>0</v>
          </cell>
          <cell r="E528" t="str">
            <v>tCO2/kWh</v>
          </cell>
        </row>
        <row r="529">
          <cell r="B529" t="str">
            <v>デジタルグリッド(株)((参考値)事業者全体)</v>
          </cell>
          <cell r="C529">
            <v>4.6700000000000002E-4</v>
          </cell>
          <cell r="D529">
            <v>0</v>
          </cell>
          <cell r="E529" t="str">
            <v>tCO2/kWh</v>
          </cell>
        </row>
        <row r="530">
          <cell r="B530" t="str">
            <v>テス・エンジニアリング(株)</v>
          </cell>
          <cell r="C530">
            <v>2.32E-4</v>
          </cell>
          <cell r="D530">
            <v>6.3500000000000004E-4</v>
          </cell>
          <cell r="E530" t="str">
            <v>tCO2/kWh</v>
          </cell>
        </row>
        <row r="531">
          <cell r="B531" t="str">
            <v>テプコカスタマーサービス(株)(メニューA)</v>
          </cell>
          <cell r="C531">
            <v>5.1400000000000003E-4</v>
          </cell>
          <cell r="D531">
            <v>0</v>
          </cell>
          <cell r="E531" t="str">
            <v>tCO2/kWh</v>
          </cell>
        </row>
        <row r="532">
          <cell r="B532" t="str">
            <v>テプコカスタマーサービス(株)(メニューB（残差）)</v>
          </cell>
          <cell r="C532">
            <v>5.1400000000000003E-4</v>
          </cell>
          <cell r="D532">
            <v>5.3300000000000005E-4</v>
          </cell>
          <cell r="E532" t="str">
            <v>tCO2/kWh</v>
          </cell>
        </row>
        <row r="533">
          <cell r="B533" t="str">
            <v>テプコカスタマーサービス(株)((参考値)事業者全体)</v>
          </cell>
          <cell r="C533">
            <v>5.1400000000000003E-4</v>
          </cell>
          <cell r="D533">
            <v>5.0699999999999996E-4</v>
          </cell>
          <cell r="E533" t="str">
            <v>tCO2/kWh</v>
          </cell>
        </row>
        <row r="534">
          <cell r="B534" t="str">
            <v>(株)デベロップ（旧：１号発電所(株)）</v>
          </cell>
          <cell r="C534">
            <v>4.1899999999999999E-4</v>
          </cell>
          <cell r="D534">
            <v>3.6999999999999999E-4</v>
          </cell>
          <cell r="E534" t="str">
            <v>tCO2/kWh</v>
          </cell>
        </row>
        <row r="535">
          <cell r="B535" t="str">
            <v>(株)テレ・マーカー</v>
          </cell>
          <cell r="C535">
            <v>6.1799999999999995E-4</v>
          </cell>
          <cell r="D535">
            <v>6.6E-4</v>
          </cell>
          <cell r="E535" t="str">
            <v>tCO2/kWh</v>
          </cell>
        </row>
        <row r="536">
          <cell r="B536" t="str">
            <v>(株)デンケン</v>
          </cell>
          <cell r="C536">
            <v>5.1099999999999995E-4</v>
          </cell>
          <cell r="D536">
            <v>5.3600000000000002E-4</v>
          </cell>
          <cell r="E536" t="str">
            <v>tCO2/kWh</v>
          </cell>
        </row>
        <row r="537">
          <cell r="B537" t="str">
            <v>電力保全サービス(株)</v>
          </cell>
          <cell r="C537">
            <v>4.57E-4</v>
          </cell>
          <cell r="D537">
            <v>4.0700000000000003E-4</v>
          </cell>
          <cell r="E537" t="str">
            <v>tCO2/kWh</v>
          </cell>
        </row>
        <row r="538">
          <cell r="B538" t="str">
            <v>東海電力(株)</v>
          </cell>
          <cell r="C538">
            <v>6.5900000000000008E-4</v>
          </cell>
          <cell r="D538">
            <v>6.0999999999999997E-4</v>
          </cell>
          <cell r="E538" t="str">
            <v>tCO2/kWh</v>
          </cell>
        </row>
        <row r="539">
          <cell r="B539" t="str">
            <v>東罐商事(株)</v>
          </cell>
          <cell r="C539">
            <v>4.6299999999999998E-4</v>
          </cell>
          <cell r="D539">
            <v>4.1300000000000001E-4</v>
          </cell>
          <cell r="E539" t="str">
            <v>tCO2/kWh</v>
          </cell>
        </row>
        <row r="540">
          <cell r="B540" t="str">
            <v>(株)東急パワーサプライ</v>
          </cell>
          <cell r="C540">
            <v>5.2999999999999998E-4</v>
          </cell>
          <cell r="D540">
            <v>4.8999999999999998E-4</v>
          </cell>
          <cell r="E540" t="str">
            <v>tCO2/kWh</v>
          </cell>
        </row>
        <row r="541">
          <cell r="B541" t="str">
            <v>東京エコサービス(株)</v>
          </cell>
          <cell r="C541">
            <v>5.1999999999999997E-5</v>
          </cell>
          <cell r="D541">
            <v>4.1999999999999998E-5</v>
          </cell>
          <cell r="E541" t="str">
            <v>tCO2/kWh</v>
          </cell>
        </row>
        <row r="542">
          <cell r="B542" t="str">
            <v>東京ガス(株)</v>
          </cell>
          <cell r="C542">
            <v>3.9599999999999998E-4</v>
          </cell>
          <cell r="D542">
            <v>3.6400000000000001E-4</v>
          </cell>
          <cell r="E542" t="str">
            <v>tCO2/kWh</v>
          </cell>
        </row>
        <row r="543">
          <cell r="B543" t="str">
            <v>東芝エネルギーシステムズ(株)</v>
          </cell>
          <cell r="C543">
            <v>5.1800000000000001E-4</v>
          </cell>
          <cell r="D543">
            <v>5.3799999999999996E-4</v>
          </cell>
          <cell r="E543" t="str">
            <v>tCO2/kWh</v>
          </cell>
        </row>
        <row r="544">
          <cell r="B544" t="str">
            <v>東邦ガス(株)(メニューA)</v>
          </cell>
          <cell r="C544">
            <v>5.1400000000000003E-4</v>
          </cell>
          <cell r="D544">
            <v>4.2000000000000002E-4</v>
          </cell>
          <cell r="E544" t="str">
            <v>tCO2/kWh</v>
          </cell>
        </row>
        <row r="545">
          <cell r="B545" t="str">
            <v>東邦ガス(株)(メニューB（残差）)</v>
          </cell>
          <cell r="C545">
            <v>5.1400000000000003E-4</v>
          </cell>
          <cell r="D545">
            <v>4.86E-4</v>
          </cell>
          <cell r="E545" t="str">
            <v>tCO2/kWh</v>
          </cell>
        </row>
        <row r="546">
          <cell r="B546" t="str">
            <v>東邦ガス(株)((参考値)事業者全体)</v>
          </cell>
          <cell r="C546">
            <v>5.1400000000000003E-4</v>
          </cell>
          <cell r="D546">
            <v>6.2E-4</v>
          </cell>
          <cell r="E546" t="str">
            <v>tCO2/kWh</v>
          </cell>
        </row>
        <row r="547">
          <cell r="B547" t="str">
            <v>東北電力エナジートレーディング(株)</v>
          </cell>
          <cell r="C547">
            <v>4.8799999999999999E-4</v>
          </cell>
          <cell r="D547">
            <v>4.8799999999999999E-4</v>
          </cell>
          <cell r="E547" t="str">
            <v>tCO2/kWh</v>
          </cell>
        </row>
        <row r="548">
          <cell r="B548" t="str">
            <v>(株)東名</v>
          </cell>
          <cell r="C548">
            <v>4.86E-4</v>
          </cell>
          <cell r="D548">
            <v>5.0600000000000005E-4</v>
          </cell>
          <cell r="E548" t="str">
            <v>tCO2/kWh</v>
          </cell>
        </row>
        <row r="549">
          <cell r="B549" t="str">
            <v>(株)トーセキ</v>
          </cell>
          <cell r="C549">
            <v>5.2900000000000006E-4</v>
          </cell>
          <cell r="D549">
            <v>5.5800000000000001E-4</v>
          </cell>
          <cell r="E549" t="str">
            <v>tCO2/kWh</v>
          </cell>
        </row>
        <row r="550">
          <cell r="B550" t="str">
            <v>(株)トーヨーエネルギーファーム</v>
          </cell>
          <cell r="C550">
            <v>5.0199999999999995E-4</v>
          </cell>
          <cell r="D550">
            <v>5.2099999999999998E-4</v>
          </cell>
          <cell r="E550" t="str">
            <v>tCO2/kWh</v>
          </cell>
        </row>
        <row r="551">
          <cell r="B551" t="str">
            <v>(株)ところざわ未来電力(メニューA)</v>
          </cell>
          <cell r="C551">
            <v>4.1E-5</v>
          </cell>
          <cell r="D551">
            <v>1.35E-4</v>
          </cell>
          <cell r="E551" t="str">
            <v>tCO2/kWh</v>
          </cell>
        </row>
        <row r="552">
          <cell r="B552" t="str">
            <v>(株)ところざわ未来電力(メニューB（残差）)</v>
          </cell>
          <cell r="C552">
            <v>4.1E-5</v>
          </cell>
          <cell r="D552">
            <v>2.9E-4</v>
          </cell>
          <cell r="E552" t="str">
            <v>tCO2/kWh</v>
          </cell>
        </row>
        <row r="553">
          <cell r="B553" t="str">
            <v>(株)ところざわ未来電力((参考値)事業者全体)</v>
          </cell>
          <cell r="C553">
            <v>4.1E-5</v>
          </cell>
          <cell r="D553">
            <v>2.7300000000000002E-4</v>
          </cell>
          <cell r="E553" t="str">
            <v>tCO2/kWh</v>
          </cell>
        </row>
        <row r="554">
          <cell r="B554" t="str">
            <v>(株)どさんこパワー</v>
          </cell>
          <cell r="C554">
            <v>5.3800000000000007E-4</v>
          </cell>
          <cell r="D554">
            <v>5.6299999999999992E-4</v>
          </cell>
          <cell r="E554" t="str">
            <v>tCO2/kWh</v>
          </cell>
        </row>
        <row r="555">
          <cell r="B555" t="str">
            <v>とちぎコープ生活協同組合</v>
          </cell>
          <cell r="C555">
            <v>4.5600000000000003E-4</v>
          </cell>
          <cell r="D555">
            <v>4.06E-4</v>
          </cell>
          <cell r="E555" t="str">
            <v>tCO2/kWh</v>
          </cell>
        </row>
        <row r="556">
          <cell r="B556" t="str">
            <v>(株)とっとり市民電力</v>
          </cell>
          <cell r="C556">
            <v>4.9200000000000003E-4</v>
          </cell>
          <cell r="D556">
            <v>5.2300000000000003E-4</v>
          </cell>
          <cell r="E556" t="str">
            <v>tCO2/kWh</v>
          </cell>
        </row>
        <row r="557">
          <cell r="B557" t="str">
            <v>凸版印刷(株)</v>
          </cell>
          <cell r="C557">
            <v>5.1900000000000004E-4</v>
          </cell>
          <cell r="D557">
            <v>5.0000000000000001E-4</v>
          </cell>
          <cell r="E557" t="str">
            <v>tCO2/kWh</v>
          </cell>
        </row>
        <row r="558">
          <cell r="B558" t="str">
            <v>(株)トドック電力</v>
          </cell>
          <cell r="C558">
            <v>5.5800000000000001E-4</v>
          </cell>
          <cell r="D558">
            <v>6.0300000000000002E-4</v>
          </cell>
          <cell r="E558" t="str">
            <v>tCO2/kWh</v>
          </cell>
        </row>
        <row r="559">
          <cell r="B559" t="str">
            <v>(株)登米電力</v>
          </cell>
          <cell r="C559">
            <v>5.2099999999999998E-4</v>
          </cell>
          <cell r="D559">
            <v>5.2400000000000005E-4</v>
          </cell>
          <cell r="E559" t="str">
            <v>tCO2/kWh</v>
          </cell>
        </row>
        <row r="560">
          <cell r="B560" t="str">
            <v>富山電力(株)</v>
          </cell>
          <cell r="C560">
            <v>5.2500000000000008E-4</v>
          </cell>
          <cell r="D560">
            <v>5.5000000000000003E-4</v>
          </cell>
          <cell r="E560" t="str">
            <v>tCO2/kWh</v>
          </cell>
        </row>
        <row r="561">
          <cell r="B561" t="str">
            <v>(株)トヨタエナジーソリューションズ</v>
          </cell>
          <cell r="C561">
            <v>5.0199999999999995E-4</v>
          </cell>
          <cell r="D561">
            <v>4.6099999999999998E-4</v>
          </cell>
          <cell r="E561" t="str">
            <v>tCO2/kWh</v>
          </cell>
        </row>
        <row r="562">
          <cell r="B562" t="str">
            <v>(株)とんでんホールディングス</v>
          </cell>
          <cell r="C562">
            <v>3.3100000000000002E-4</v>
          </cell>
          <cell r="D562">
            <v>4.9899999999999999E-4</v>
          </cell>
          <cell r="E562" t="str">
            <v>tCO2/kWh</v>
          </cell>
        </row>
        <row r="563">
          <cell r="B563" t="str">
            <v>(株)内藤工業所</v>
          </cell>
          <cell r="C563">
            <v>5.1699999999999999E-4</v>
          </cell>
          <cell r="D563">
            <v>5.2300000000000003E-4</v>
          </cell>
          <cell r="E563" t="str">
            <v>tCO2/kWh</v>
          </cell>
        </row>
        <row r="564">
          <cell r="B564" t="str">
            <v>(株)中海テレビ放送</v>
          </cell>
          <cell r="C564">
            <v>4.37E-4</v>
          </cell>
          <cell r="D564">
            <v>5.1900000000000004E-4</v>
          </cell>
          <cell r="E564" t="str">
            <v>tCO2/kWh</v>
          </cell>
        </row>
        <row r="565">
          <cell r="B565" t="str">
            <v>長崎地域電力(株)</v>
          </cell>
          <cell r="C565">
            <v>4.4099999999999999E-4</v>
          </cell>
          <cell r="D565">
            <v>3.9200000000000004E-4</v>
          </cell>
          <cell r="E565" t="str">
            <v>tCO2/kWh</v>
          </cell>
        </row>
        <row r="566">
          <cell r="B566" t="str">
            <v>(株)ナカシマパワーソリューション</v>
          </cell>
          <cell r="C566">
            <v>4.9200000000000003E-4</v>
          </cell>
          <cell r="D566">
            <v>5.0799999999999999E-4</v>
          </cell>
          <cell r="E566" t="str">
            <v>tCO2/kWh</v>
          </cell>
        </row>
        <row r="567">
          <cell r="B567" t="str">
            <v>(株)中之条パワー</v>
          </cell>
          <cell r="C567">
            <v>2.99E-4</v>
          </cell>
          <cell r="D567">
            <v>4.9200000000000003E-4</v>
          </cell>
          <cell r="E567" t="str">
            <v>tCO2/kWh</v>
          </cell>
        </row>
        <row r="568">
          <cell r="B568" t="str">
            <v>長野都市ガス(株)</v>
          </cell>
          <cell r="C568">
            <v>5.0199999999999995E-4</v>
          </cell>
          <cell r="D568">
            <v>4.5300000000000001E-4</v>
          </cell>
          <cell r="E568" t="str">
            <v>tCO2/kWh</v>
          </cell>
        </row>
        <row r="569">
          <cell r="B569" t="str">
            <v>(株)ナサホーム</v>
          </cell>
          <cell r="C569">
            <v>5.2500000000000008E-4</v>
          </cell>
          <cell r="D569">
            <v>5.5099999999999995E-4</v>
          </cell>
          <cell r="E569" t="str">
            <v>tCO2/kWh</v>
          </cell>
        </row>
        <row r="570">
          <cell r="B570" t="str">
            <v>なでしこ電力(株)</v>
          </cell>
          <cell r="C570">
            <v>2.3499999999999999E-4</v>
          </cell>
          <cell r="D570">
            <v>4.9200000000000003E-4</v>
          </cell>
          <cell r="E570" t="str">
            <v>tCO2/kWh</v>
          </cell>
        </row>
        <row r="571">
          <cell r="B571" t="str">
            <v>奈良電力(株)</v>
          </cell>
          <cell r="C571">
            <v>5.4199999999999995E-4</v>
          </cell>
          <cell r="D571">
            <v>5.2599999999999999E-4</v>
          </cell>
          <cell r="E571" t="str">
            <v>tCO2/kWh</v>
          </cell>
        </row>
        <row r="572">
          <cell r="B572" t="str">
            <v>(株)成田香取エネルギー</v>
          </cell>
          <cell r="C572">
            <v>3.8900000000000002E-4</v>
          </cell>
          <cell r="D572">
            <v>4.7600000000000002E-4</v>
          </cell>
          <cell r="E572" t="str">
            <v>tCO2/kWh</v>
          </cell>
        </row>
        <row r="573">
          <cell r="B573" t="str">
            <v>南部だんだんエナジー(株)</v>
          </cell>
          <cell r="C573">
            <v>1.6899999999999999E-4</v>
          </cell>
          <cell r="D573">
            <v>3.8200000000000002E-4</v>
          </cell>
          <cell r="E573" t="str">
            <v>tCO2/kWh</v>
          </cell>
        </row>
        <row r="574">
          <cell r="B574" t="str">
            <v>(株)ナンワエナジー</v>
          </cell>
          <cell r="C574">
            <v>4.44E-4</v>
          </cell>
          <cell r="D574">
            <v>4.64E-4</v>
          </cell>
          <cell r="E574" t="str">
            <v>tCO2/kWh</v>
          </cell>
        </row>
        <row r="575">
          <cell r="B575" t="str">
            <v>新潟県民電力(株)</v>
          </cell>
          <cell r="C575">
            <v>4.86E-4</v>
          </cell>
          <cell r="D575">
            <v>5.0600000000000005E-4</v>
          </cell>
          <cell r="E575" t="str">
            <v>tCO2/kWh</v>
          </cell>
        </row>
        <row r="576">
          <cell r="B576" t="str">
            <v>新潟スワンエナジー(株)</v>
          </cell>
          <cell r="C576">
            <v>1.13E-4</v>
          </cell>
          <cell r="D576">
            <v>3.2000000000000003E-4</v>
          </cell>
          <cell r="E576" t="str">
            <v>tCO2/kWh</v>
          </cell>
        </row>
        <row r="577">
          <cell r="B577" t="str">
            <v>西多摩バイオパワー(株)</v>
          </cell>
          <cell r="C577">
            <v>1.7E-5</v>
          </cell>
          <cell r="D577">
            <v>4.4499999999999997E-4</v>
          </cell>
          <cell r="E577" t="str">
            <v>tCO2/kWh</v>
          </cell>
        </row>
        <row r="578">
          <cell r="B578" t="str">
            <v>西日本電力(株)</v>
          </cell>
          <cell r="C578">
            <v>6.7400000000000001E-4</v>
          </cell>
          <cell r="D578">
            <v>6.2500000000000001E-4</v>
          </cell>
          <cell r="E578" t="str">
            <v>tCO2/kWh</v>
          </cell>
        </row>
        <row r="579">
          <cell r="B579" t="str">
            <v>ニシムラ(株)</v>
          </cell>
          <cell r="C579">
            <v>5.5199999999999997E-4</v>
          </cell>
          <cell r="D579">
            <v>5.8399999999999999E-4</v>
          </cell>
          <cell r="E579" t="str">
            <v>tCO2/kWh</v>
          </cell>
        </row>
        <row r="580">
          <cell r="B580" t="str">
            <v>にちほクラウド電力(株)</v>
          </cell>
          <cell r="C580">
            <v>4.9700000000000005E-4</v>
          </cell>
          <cell r="D580">
            <v>5.2099999999999998E-4</v>
          </cell>
          <cell r="E580" t="str">
            <v>tCO2/kWh</v>
          </cell>
        </row>
        <row r="581">
          <cell r="B581" t="str">
            <v>日産トレーデイング(株)</v>
          </cell>
          <cell r="C581">
            <v>3.8200000000000002E-4</v>
          </cell>
          <cell r="D581">
            <v>4.8799999999999999E-4</v>
          </cell>
          <cell r="E581" t="str">
            <v>tCO2/kWh</v>
          </cell>
        </row>
        <row r="582">
          <cell r="B582" t="str">
            <v>日鉄エンジニアリング(株)</v>
          </cell>
          <cell r="C582">
            <v>5.9800000000000001E-4</v>
          </cell>
          <cell r="D582">
            <v>6.4300000000000002E-4</v>
          </cell>
          <cell r="E582" t="str">
            <v>tCO2/kWh</v>
          </cell>
        </row>
        <row r="583">
          <cell r="B583" t="str">
            <v>日本エネルギー総合システム(株)(メニューA)</v>
          </cell>
          <cell r="C583">
            <v>5.5000000000000003E-4</v>
          </cell>
          <cell r="D583">
            <v>0</v>
          </cell>
          <cell r="E583" t="str">
            <v>tCO2/kWh</v>
          </cell>
        </row>
        <row r="584">
          <cell r="B584" t="str">
            <v>日本エネルギー総合システム(株)(メニューB（残差）)</v>
          </cell>
          <cell r="C584">
            <v>5.5000000000000003E-4</v>
          </cell>
          <cell r="D584">
            <v>5.5099999999999995E-4</v>
          </cell>
          <cell r="E584" t="str">
            <v>tCO2/kWh</v>
          </cell>
        </row>
        <row r="585">
          <cell r="B585" t="str">
            <v>日本エネルギー総合システム(株)((参考値)事業者全体)</v>
          </cell>
          <cell r="C585">
            <v>5.5000000000000003E-4</v>
          </cell>
          <cell r="D585">
            <v>5.5000000000000003E-4</v>
          </cell>
          <cell r="E585" t="str">
            <v>tCO2/kWh</v>
          </cell>
        </row>
        <row r="586">
          <cell r="B586" t="str">
            <v>日本瓦斯(株)</v>
          </cell>
          <cell r="C586">
            <v>5.1800000000000001E-4</v>
          </cell>
          <cell r="D586">
            <v>4.6899999999999996E-4</v>
          </cell>
          <cell r="E586" t="str">
            <v>tCO2/kWh</v>
          </cell>
        </row>
        <row r="587">
          <cell r="B587" t="str">
            <v>(株)日本省電</v>
          </cell>
          <cell r="C587">
            <v>5.0299999999999997E-4</v>
          </cell>
          <cell r="D587">
            <v>4.5400000000000003E-4</v>
          </cell>
          <cell r="E587" t="str">
            <v>tCO2/kWh</v>
          </cell>
        </row>
        <row r="588">
          <cell r="B588" t="str">
            <v>(株)日本セレモニー(メニューA)</v>
          </cell>
          <cell r="C588">
            <v>4.8899999999999996E-4</v>
          </cell>
          <cell r="D588">
            <v>4.4299999999999998E-4</v>
          </cell>
          <cell r="E588" t="str">
            <v>tCO2/kWh</v>
          </cell>
        </row>
        <row r="589">
          <cell r="B589" t="str">
            <v>(株)日本セレモニー(メニューB（残差）)</v>
          </cell>
          <cell r="C589">
            <v>4.8899999999999996E-4</v>
          </cell>
          <cell r="D589">
            <v>6.7900000000000002E-4</v>
          </cell>
          <cell r="E589" t="str">
            <v>tCO2/kWh</v>
          </cell>
        </row>
        <row r="590">
          <cell r="B590" t="str">
            <v>(株)日本セレモニー((参考値)事業者全体)</v>
          </cell>
          <cell r="C590">
            <v>4.8899999999999996E-4</v>
          </cell>
          <cell r="D590">
            <v>5.1900000000000004E-4</v>
          </cell>
          <cell r="E590" t="str">
            <v>tCO2/kWh</v>
          </cell>
        </row>
        <row r="591">
          <cell r="B591" t="str">
            <v>日本テクノ(株)</v>
          </cell>
          <cell r="C591">
            <v>3.9300000000000001E-4</v>
          </cell>
          <cell r="D591">
            <v>5.0100000000000003E-4</v>
          </cell>
          <cell r="E591" t="str">
            <v>tCO2/kWh</v>
          </cell>
        </row>
        <row r="592">
          <cell r="B592" t="str">
            <v>日本電灯電力販売(株)</v>
          </cell>
          <cell r="C592">
            <v>5.1500000000000005E-4</v>
          </cell>
          <cell r="D592">
            <v>5.3799999999999996E-4</v>
          </cell>
          <cell r="E592" t="str">
            <v>tCO2/kWh</v>
          </cell>
        </row>
        <row r="593">
          <cell r="B593" t="str">
            <v>日本ファシリティ・ソリューション(株)</v>
          </cell>
          <cell r="C593">
            <v>5.1099999999999995E-4</v>
          </cell>
          <cell r="D593">
            <v>4.6200000000000001E-4</v>
          </cell>
          <cell r="E593" t="str">
            <v>tCO2/kWh</v>
          </cell>
        </row>
        <row r="594">
          <cell r="B594" t="str">
            <v>ネイチャーエナジー小国(株)</v>
          </cell>
          <cell r="C594">
            <v>3.8499999999999998E-4</v>
          </cell>
          <cell r="D594">
            <v>4.26E-4</v>
          </cell>
          <cell r="E594" t="str">
            <v>tCO2/kWh</v>
          </cell>
        </row>
        <row r="595">
          <cell r="B595" t="str">
            <v>(株)ネクシィーズ・ゼロ</v>
          </cell>
          <cell r="C595">
            <v>5.31E-4</v>
          </cell>
          <cell r="D595">
            <v>5.5500000000000005E-4</v>
          </cell>
          <cell r="E595" t="str">
            <v>tCO2/kWh</v>
          </cell>
        </row>
        <row r="596">
          <cell r="B596" t="str">
            <v>ネクストパワーやまと(株)</v>
          </cell>
          <cell r="C596">
            <v>4.1899999999999999E-4</v>
          </cell>
          <cell r="D596">
            <v>4.5600000000000003E-4</v>
          </cell>
          <cell r="E596" t="str">
            <v>tCO2/kWh</v>
          </cell>
        </row>
        <row r="597">
          <cell r="B597" t="str">
            <v>寝屋川電力(株)</v>
          </cell>
          <cell r="C597">
            <v>5.2599999999999999E-4</v>
          </cell>
          <cell r="D597">
            <v>5.5100000000000006E-4</v>
          </cell>
          <cell r="E597" t="str">
            <v>tCO2/kWh</v>
          </cell>
        </row>
        <row r="598">
          <cell r="B598" t="str">
            <v>パーパススマートパワー(株)</v>
          </cell>
          <cell r="C598">
            <v>5.13E-4</v>
          </cell>
          <cell r="D598">
            <v>4.6299999999999998E-4</v>
          </cell>
          <cell r="E598" t="str">
            <v>tCO2/kWh</v>
          </cell>
        </row>
        <row r="599">
          <cell r="B599" t="str">
            <v>パシフィックパワー(株)</v>
          </cell>
          <cell r="C599">
            <v>3.2000000000000003E-4</v>
          </cell>
          <cell r="D599">
            <v>6.1300000000000005E-4</v>
          </cell>
          <cell r="E599" t="str">
            <v>tCO2/kWh</v>
          </cell>
        </row>
        <row r="600">
          <cell r="B600" t="str">
            <v>パナソニック(株)(メニューA)</v>
          </cell>
          <cell r="C600">
            <v>4.4200000000000001E-4</v>
          </cell>
          <cell r="D600">
            <v>0</v>
          </cell>
          <cell r="E600" t="str">
            <v>tCO2/kWh</v>
          </cell>
        </row>
        <row r="601">
          <cell r="B601" t="str">
            <v>パナソニック(株)(メニューB（残差）)</v>
          </cell>
          <cell r="C601">
            <v>4.4200000000000001E-4</v>
          </cell>
          <cell r="D601">
            <v>6.8499999999999995E-4</v>
          </cell>
          <cell r="E601" t="str">
            <v>tCO2/kWh</v>
          </cell>
        </row>
        <row r="602">
          <cell r="B602" t="str">
            <v>パナソニック(株)((参考値)事業者全体)</v>
          </cell>
          <cell r="C602">
            <v>4.4200000000000001E-4</v>
          </cell>
          <cell r="D602">
            <v>5.2499999999999997E-4</v>
          </cell>
          <cell r="E602" t="str">
            <v>tCO2/kWh</v>
          </cell>
        </row>
        <row r="603">
          <cell r="B603" t="str">
            <v>(株)花巻銀河パワー</v>
          </cell>
          <cell r="C603">
            <v>4.6E-5</v>
          </cell>
          <cell r="D603">
            <v>4.5800000000000002E-4</v>
          </cell>
          <cell r="E603" t="str">
            <v>tCO2/kWh</v>
          </cell>
        </row>
        <row r="604">
          <cell r="B604" t="str">
            <v>(株)パネイル</v>
          </cell>
          <cell r="C604">
            <v>5.0100000000000003E-4</v>
          </cell>
          <cell r="D604">
            <v>5.71E-4</v>
          </cell>
          <cell r="E604" t="str">
            <v>tCO2/kWh</v>
          </cell>
        </row>
        <row r="605">
          <cell r="B605" t="str">
            <v>(株)はまエネ</v>
          </cell>
          <cell r="C605">
            <v>5.04E-4</v>
          </cell>
          <cell r="D605">
            <v>5.31E-4</v>
          </cell>
          <cell r="E605" t="str">
            <v>tCO2/kWh</v>
          </cell>
        </row>
        <row r="606">
          <cell r="B606" t="str">
            <v>浜田ガス(株)</v>
          </cell>
          <cell r="C606">
            <v>4.8899999999999996E-4</v>
          </cell>
          <cell r="D606">
            <v>4.4000000000000002E-4</v>
          </cell>
          <cell r="E606" t="str">
            <v>tCO2/kWh</v>
          </cell>
        </row>
        <row r="607">
          <cell r="B607" t="str">
            <v>(株)浜松新電力</v>
          </cell>
          <cell r="C607">
            <v>1.03E-4</v>
          </cell>
          <cell r="D607">
            <v>3.6999999999999999E-4</v>
          </cell>
          <cell r="E607" t="str">
            <v>tCO2/kWh</v>
          </cell>
        </row>
        <row r="608">
          <cell r="B608" t="str">
            <v>(株)バランスハーツ</v>
          </cell>
          <cell r="C608">
            <v>4.73E-4</v>
          </cell>
          <cell r="D608">
            <v>4.7699999999999999E-4</v>
          </cell>
          <cell r="E608" t="str">
            <v>tCO2/kWh</v>
          </cell>
        </row>
        <row r="609">
          <cell r="B609" t="str">
            <v>はりま電力(株)</v>
          </cell>
          <cell r="C609">
            <v>5.1400000000000003E-4</v>
          </cell>
          <cell r="D609">
            <v>4.9700000000000005E-4</v>
          </cell>
          <cell r="E609" t="str">
            <v>tCO2/kWh</v>
          </cell>
        </row>
        <row r="610">
          <cell r="B610" t="str">
            <v>(株)ハルエネ</v>
          </cell>
          <cell r="C610">
            <v>4.9200000000000003E-4</v>
          </cell>
          <cell r="D610">
            <v>5.0900000000000001E-4</v>
          </cell>
          <cell r="E610" t="str">
            <v>tCO2/kWh</v>
          </cell>
        </row>
        <row r="611">
          <cell r="B611" t="str">
            <v>(株)パルシステム電力</v>
          </cell>
          <cell r="C611">
            <v>3.6600000000000001E-4</v>
          </cell>
          <cell r="D611">
            <v>6.9300000000000004E-4</v>
          </cell>
          <cell r="E611" t="str">
            <v>tCO2/kWh</v>
          </cell>
        </row>
        <row r="612">
          <cell r="B612" t="str">
            <v>(株)パワー・オプティマイザー</v>
          </cell>
          <cell r="C612">
            <v>5.3399999999999997E-4</v>
          </cell>
          <cell r="D612">
            <v>5.3899999999999998E-4</v>
          </cell>
          <cell r="E612" t="str">
            <v>tCO2/kWh</v>
          </cell>
        </row>
        <row r="613">
          <cell r="B613" t="str">
            <v>パワーネクスト(株)（旧：パワーシェアリング(株)）</v>
          </cell>
          <cell r="C613">
            <v>4.8799999999999999E-4</v>
          </cell>
          <cell r="D613">
            <v>5.1199999999999998E-4</v>
          </cell>
          <cell r="E613" t="str">
            <v>tCO2/kWh</v>
          </cell>
        </row>
        <row r="614">
          <cell r="B614" t="str">
            <v>ひおき地域エネルギー(株)(メニューA)</v>
          </cell>
          <cell r="C614">
            <v>4.3300000000000001E-4</v>
          </cell>
          <cell r="D614">
            <v>3.39E-4</v>
          </cell>
          <cell r="E614" t="str">
            <v>tCO2/kWh</v>
          </cell>
        </row>
        <row r="615">
          <cell r="B615" t="str">
            <v>ひおき地域エネルギー(株)(メニューB)</v>
          </cell>
          <cell r="C615">
            <v>4.3300000000000001E-4</v>
          </cell>
          <cell r="D615">
            <v>3.7199999999999999E-4</v>
          </cell>
          <cell r="E615" t="str">
            <v>tCO2/kWh</v>
          </cell>
        </row>
        <row r="616">
          <cell r="B616" t="str">
            <v>ひおき地域エネルギー(株)(メニューC（残差）)</v>
          </cell>
          <cell r="C616">
            <v>4.3300000000000001E-4</v>
          </cell>
          <cell r="D616">
            <v>4.6200000000000001E-4</v>
          </cell>
          <cell r="E616" t="str">
            <v>tCO2/kWh</v>
          </cell>
        </row>
        <row r="617">
          <cell r="B617" t="str">
            <v>ひおき地域エネルギー(株)((参考値)事業者全体)</v>
          </cell>
          <cell r="C617">
            <v>4.3300000000000001E-4</v>
          </cell>
          <cell r="D617">
            <v>4.7199999999999998E-4</v>
          </cell>
          <cell r="E617" t="str">
            <v>tCO2/kWh</v>
          </cell>
        </row>
        <row r="618">
          <cell r="B618" t="str">
            <v>東日本ガス(株)</v>
          </cell>
          <cell r="C618">
            <v>5.2300000000000003E-4</v>
          </cell>
          <cell r="D618">
            <v>4.7399999999999997E-4</v>
          </cell>
          <cell r="E618" t="str">
            <v>tCO2/kWh</v>
          </cell>
        </row>
        <row r="619">
          <cell r="B619" t="str">
            <v>東日本電力(株)</v>
          </cell>
          <cell r="C619">
            <v>6.69E-4</v>
          </cell>
          <cell r="D619">
            <v>6.2E-4</v>
          </cell>
          <cell r="E619" t="str">
            <v>tCO2/kWh</v>
          </cell>
        </row>
        <row r="620">
          <cell r="B620" t="str">
            <v>日高都市ガス(株)</v>
          </cell>
          <cell r="C620">
            <v>5.0199999999999995E-4</v>
          </cell>
          <cell r="D620">
            <v>4.5300000000000001E-4</v>
          </cell>
          <cell r="E620" t="str">
            <v>tCO2/kWh</v>
          </cell>
        </row>
        <row r="621">
          <cell r="B621" t="str">
            <v>日田グリーン電力(株)(メニューA)</v>
          </cell>
          <cell r="C621">
            <v>2.5999999999999998E-5</v>
          </cell>
          <cell r="D621">
            <v>0</v>
          </cell>
          <cell r="E621" t="str">
            <v>tCO2/kWh</v>
          </cell>
        </row>
        <row r="622">
          <cell r="B622" t="str">
            <v>日田グリーン電力(株)(メニューB（残差）)</v>
          </cell>
          <cell r="C622">
            <v>2.5999999999999998E-5</v>
          </cell>
          <cell r="D622">
            <v>4.06E-4</v>
          </cell>
          <cell r="E622" t="str">
            <v>tCO2/kWh</v>
          </cell>
        </row>
        <row r="623">
          <cell r="B623" t="str">
            <v>日田グリーン電力(株)((参考値)事業者全体)</v>
          </cell>
          <cell r="C623">
            <v>2.5999999999999998E-5</v>
          </cell>
          <cell r="D623">
            <v>4.8999999999999998E-4</v>
          </cell>
          <cell r="E623" t="str">
            <v>tCO2/kWh</v>
          </cell>
        </row>
        <row r="624">
          <cell r="B624" t="str">
            <v>日立造船(株)(メニューA)</v>
          </cell>
          <cell r="C624">
            <v>1.3700000000000002E-4</v>
          </cell>
          <cell r="D624">
            <v>0</v>
          </cell>
          <cell r="E624" t="str">
            <v>tCO2/kWh</v>
          </cell>
        </row>
        <row r="625">
          <cell r="B625" t="str">
            <v>日立造船(株)(メニューB)</v>
          </cell>
          <cell r="C625">
            <v>1.3700000000000002E-4</v>
          </cell>
          <cell r="D625">
            <v>0</v>
          </cell>
          <cell r="E625" t="str">
            <v>tCO2/kWh</v>
          </cell>
        </row>
        <row r="626">
          <cell r="B626" t="str">
            <v>日立造船(株)(メニューC（残差）)</v>
          </cell>
          <cell r="C626">
            <v>1.3700000000000002E-4</v>
          </cell>
          <cell r="D626">
            <v>1.95E-4</v>
          </cell>
          <cell r="E626" t="str">
            <v>tCO2/kWh</v>
          </cell>
        </row>
        <row r="627">
          <cell r="B627" t="str">
            <v>日立造船(株)((参考値)事業者全体)</v>
          </cell>
          <cell r="C627">
            <v>1.3700000000000002E-4</v>
          </cell>
          <cell r="D627">
            <v>1.75E-4</v>
          </cell>
          <cell r="E627" t="str">
            <v>tCO2/kWh</v>
          </cell>
        </row>
        <row r="628">
          <cell r="B628" t="str">
            <v>(株)ビビット</v>
          </cell>
          <cell r="C628">
            <v>5.2300000000000003E-4</v>
          </cell>
          <cell r="D628">
            <v>4.9600000000000002E-4</v>
          </cell>
          <cell r="E628" t="str">
            <v>tCO2/kWh</v>
          </cell>
        </row>
        <row r="629">
          <cell r="B629" t="str">
            <v>ヒューリックプロパティソリューション(株)</v>
          </cell>
          <cell r="C629">
            <v>4.2400000000000001E-4</v>
          </cell>
          <cell r="D629">
            <v>4.8899999999999996E-4</v>
          </cell>
          <cell r="E629" t="str">
            <v>tCO2/kWh</v>
          </cell>
        </row>
        <row r="630">
          <cell r="B630" t="str">
            <v>兵庫電力(株)</v>
          </cell>
          <cell r="C630">
            <v>4.7299999999999995E-4</v>
          </cell>
          <cell r="D630">
            <v>4.2400000000000001E-4</v>
          </cell>
          <cell r="E630" t="str">
            <v>tCO2/kWh</v>
          </cell>
        </row>
        <row r="631">
          <cell r="B631" t="str">
            <v>弘前ガス(株)</v>
          </cell>
          <cell r="C631">
            <v>6.2500000000000001E-4</v>
          </cell>
          <cell r="D631">
            <v>5.7599999999999991E-4</v>
          </cell>
          <cell r="E631" t="str">
            <v>tCO2/kWh</v>
          </cell>
        </row>
        <row r="632">
          <cell r="B632" t="str">
            <v>(株)広島一電力</v>
          </cell>
          <cell r="C632">
            <v>4.7800000000000002E-4</v>
          </cell>
          <cell r="D632">
            <v>5.0199999999999995E-4</v>
          </cell>
          <cell r="E632" t="str">
            <v>tCO2/kWh</v>
          </cell>
        </row>
        <row r="633">
          <cell r="B633" t="str">
            <v>広島電力(株)</v>
          </cell>
          <cell r="C633">
            <v>6.730000000000001E-4</v>
          </cell>
          <cell r="D633">
            <v>6.2399999999999999E-4</v>
          </cell>
          <cell r="E633" t="str">
            <v>tCO2/kWh</v>
          </cell>
        </row>
        <row r="634">
          <cell r="B634" t="str">
            <v>ファミリーエナジー合同会社</v>
          </cell>
          <cell r="C634">
            <v>4.0700000000000003E-4</v>
          </cell>
          <cell r="D634">
            <v>4.0299999999999998E-4</v>
          </cell>
          <cell r="E634" t="str">
            <v>tCO2/kWh</v>
          </cell>
        </row>
        <row r="635">
          <cell r="B635" t="str">
            <v>(株)ファミリーネット・ジャパン</v>
          </cell>
          <cell r="C635">
            <v>5.9500000000000004E-4</v>
          </cell>
          <cell r="D635">
            <v>5.5599999999999996E-4</v>
          </cell>
          <cell r="E635" t="str">
            <v>tCO2/kWh</v>
          </cell>
        </row>
        <row r="636">
          <cell r="B636" t="str">
            <v>(株)フィット</v>
          </cell>
          <cell r="C636">
            <v>3.4499999999999998E-4</v>
          </cell>
          <cell r="D636">
            <v>2.9700000000000001E-4</v>
          </cell>
          <cell r="E636" t="str">
            <v>tCO2/kWh</v>
          </cell>
        </row>
        <row r="637">
          <cell r="B637" t="str">
            <v>フィンテックラボ協同組合</v>
          </cell>
          <cell r="C637">
            <v>7.0600000000000003E-4</v>
          </cell>
          <cell r="D637">
            <v>6.8900000000000005E-4</v>
          </cell>
          <cell r="E637" t="str">
            <v>tCO2/kWh</v>
          </cell>
        </row>
        <row r="638">
          <cell r="B638" t="str">
            <v>(株)フォーバルテレコム　</v>
          </cell>
          <cell r="C638">
            <v>4.7299999999999995E-4</v>
          </cell>
          <cell r="D638">
            <v>4.2400000000000001E-4</v>
          </cell>
          <cell r="E638" t="str">
            <v>tCO2/kWh</v>
          </cell>
        </row>
        <row r="639">
          <cell r="B639" t="str">
            <v>(株)フォレストパワー(メニューA)</v>
          </cell>
          <cell r="C639">
            <v>3.8000000000000002E-5</v>
          </cell>
          <cell r="D639">
            <v>4.1300000000000001E-4</v>
          </cell>
          <cell r="E639" t="str">
            <v>tCO2/kWh</v>
          </cell>
        </row>
        <row r="640">
          <cell r="B640" t="str">
            <v>(株)フォレストパワー(メニューB（残差）)</v>
          </cell>
          <cell r="C640">
            <v>3.8000000000000002E-5</v>
          </cell>
          <cell r="D640">
            <v>4.3600000000000003E-4</v>
          </cell>
          <cell r="E640" t="str">
            <v>tCO2/kWh</v>
          </cell>
        </row>
        <row r="641">
          <cell r="B641" t="str">
            <v>(株)フォレストパワー((参考値)事業者全体)</v>
          </cell>
          <cell r="C641">
            <v>3.8000000000000002E-5</v>
          </cell>
          <cell r="D641">
            <v>4.7399999999999997E-4</v>
          </cell>
          <cell r="E641" t="str">
            <v>tCO2/kWh</v>
          </cell>
        </row>
        <row r="642">
          <cell r="B642" t="str">
            <v>ふかやｅパワー(株)</v>
          </cell>
          <cell r="C642">
            <v>5.3899999999999998E-4</v>
          </cell>
          <cell r="D642">
            <v>5.5599999999999996E-4</v>
          </cell>
          <cell r="E642" t="str">
            <v>tCO2/kWh</v>
          </cell>
        </row>
        <row r="643">
          <cell r="B643" t="str">
            <v>福井電力(株)</v>
          </cell>
          <cell r="C643">
            <v>5.669999999999999E-4</v>
          </cell>
          <cell r="D643">
            <v>5.9999999999999995E-4</v>
          </cell>
          <cell r="E643" t="str">
            <v>tCO2/kWh</v>
          </cell>
        </row>
        <row r="644">
          <cell r="B644" t="str">
            <v>福岡電力(株)</v>
          </cell>
          <cell r="C644">
            <v>4.1899999999999999E-4</v>
          </cell>
          <cell r="D644">
            <v>3.6999999999999999E-4</v>
          </cell>
          <cell r="E644" t="str">
            <v>tCO2/kWh</v>
          </cell>
        </row>
        <row r="645">
          <cell r="B645" t="str">
            <v>ふくしま新電力(株)</v>
          </cell>
          <cell r="C645">
            <v>4.8799999999999999E-4</v>
          </cell>
          <cell r="D645">
            <v>4.7899999999999999E-4</v>
          </cell>
          <cell r="E645" t="str">
            <v>tCO2/kWh</v>
          </cell>
        </row>
        <row r="646">
          <cell r="B646" t="str">
            <v>福島フェニックス電力(株)</v>
          </cell>
          <cell r="C646">
            <v>4.9899999999999999E-4</v>
          </cell>
          <cell r="D646">
            <v>5.22E-4</v>
          </cell>
          <cell r="E646" t="str">
            <v>tCO2/kWh</v>
          </cell>
        </row>
        <row r="647">
          <cell r="B647" t="str">
            <v>ふくのしま電力(株)</v>
          </cell>
          <cell r="C647">
            <v>5.1500000000000005E-4</v>
          </cell>
          <cell r="D647">
            <v>5.2500000000000008E-4</v>
          </cell>
          <cell r="E647" t="str">
            <v>tCO2/kWh</v>
          </cell>
        </row>
        <row r="648">
          <cell r="B648" t="str">
            <v>福山未来エナジー(株)</v>
          </cell>
          <cell r="C648">
            <v>2.2900000000000001E-4</v>
          </cell>
          <cell r="D648">
            <v>3.5300000000000002E-4</v>
          </cell>
          <cell r="E648" t="str">
            <v>tCO2/kWh</v>
          </cell>
        </row>
        <row r="649">
          <cell r="B649" t="str">
            <v>富士山エナジー(株)</v>
          </cell>
          <cell r="C649">
            <v>4.8099999999999998E-4</v>
          </cell>
          <cell r="D649">
            <v>4.3199999999999998E-4</v>
          </cell>
          <cell r="E649" t="str">
            <v>tCO2/kWh</v>
          </cell>
        </row>
        <row r="650">
          <cell r="B650" t="str">
            <v>富士山電力(株)</v>
          </cell>
          <cell r="C650">
            <v>4.8099999999999998E-4</v>
          </cell>
          <cell r="D650">
            <v>5.0100000000000003E-4</v>
          </cell>
          <cell r="E650" t="str">
            <v>tCO2/kWh</v>
          </cell>
        </row>
        <row r="651">
          <cell r="B651" t="str">
            <v>(株)藤田商店</v>
          </cell>
          <cell r="C651">
            <v>4.9700000000000005E-4</v>
          </cell>
          <cell r="D651">
            <v>5.04E-4</v>
          </cell>
          <cell r="E651" t="str">
            <v>tCO2/kWh</v>
          </cell>
        </row>
        <row r="652">
          <cell r="B652" t="str">
            <v>武州瓦斯(株)</v>
          </cell>
          <cell r="C652">
            <v>5.0199999999999995E-4</v>
          </cell>
          <cell r="D652">
            <v>4.5300000000000001E-4</v>
          </cell>
          <cell r="E652" t="str">
            <v>tCO2/kWh</v>
          </cell>
        </row>
        <row r="653">
          <cell r="B653" t="str">
            <v>(株)フソウ・エナジー</v>
          </cell>
          <cell r="C653">
            <v>4.9700000000000005E-4</v>
          </cell>
          <cell r="D653">
            <v>5.4799999999999998E-4</v>
          </cell>
          <cell r="E653" t="str">
            <v>tCO2/kWh</v>
          </cell>
        </row>
        <row r="654">
          <cell r="B654" t="str">
            <v>府中・調布まちなかエナジー(株)</v>
          </cell>
          <cell r="C654">
            <v>4.95E-4</v>
          </cell>
          <cell r="D654">
            <v>5.13E-4</v>
          </cell>
          <cell r="E654" t="str">
            <v>tCO2/kWh</v>
          </cell>
        </row>
        <row r="655">
          <cell r="B655" t="str">
            <v>フラワーペイメント(株)</v>
          </cell>
          <cell r="C655">
            <v>7.2599999999999997E-4</v>
          </cell>
          <cell r="D655">
            <v>8.1299999999999992E-4</v>
          </cell>
          <cell r="E655" t="str">
            <v>tCO2/kWh</v>
          </cell>
        </row>
        <row r="656">
          <cell r="B656" t="str">
            <v>(株)ぶんごおおのエナジー</v>
          </cell>
          <cell r="C656">
            <v>4.2000000000000002E-4</v>
          </cell>
          <cell r="D656">
            <v>4.7800000000000002E-4</v>
          </cell>
          <cell r="E656" t="str">
            <v>tCO2/kWh</v>
          </cell>
        </row>
        <row r="657">
          <cell r="B657" t="str">
            <v>(株)ホープ</v>
          </cell>
          <cell r="C657">
            <v>5.2400000000000005E-4</v>
          </cell>
          <cell r="D657">
            <v>3.7800000000000003E-4</v>
          </cell>
          <cell r="E657" t="str">
            <v>tCO2/kWh</v>
          </cell>
        </row>
        <row r="658">
          <cell r="B658" t="str">
            <v>北海道瓦斯(株)</v>
          </cell>
          <cell r="C658">
            <v>4.2400000000000001E-4</v>
          </cell>
          <cell r="D658">
            <v>4.9399999999999997E-4</v>
          </cell>
          <cell r="E658" t="str">
            <v>tCO2/kWh</v>
          </cell>
        </row>
        <row r="659">
          <cell r="B659" t="str">
            <v>北海道電力コクリエーション(株)</v>
          </cell>
          <cell r="C659">
            <v>9.1100000000000003E-4</v>
          </cell>
          <cell r="D659">
            <v>8.6200000000000003E-4</v>
          </cell>
          <cell r="E659" t="str">
            <v>tCO2/kWh</v>
          </cell>
        </row>
        <row r="660">
          <cell r="B660" t="str">
            <v>(株)坊っちゃん電力</v>
          </cell>
          <cell r="C660">
            <v>4.6900000000000002E-4</v>
          </cell>
          <cell r="D660">
            <v>4.6900000000000002E-4</v>
          </cell>
          <cell r="E660" t="str">
            <v>tCO2/kWh</v>
          </cell>
        </row>
        <row r="661">
          <cell r="B661" t="str">
            <v>堀川産業(株)</v>
          </cell>
          <cell r="C661">
            <v>5.0199999999999995E-4</v>
          </cell>
          <cell r="D661">
            <v>4.5300000000000001E-4</v>
          </cell>
          <cell r="E661" t="str">
            <v>tCO2/kWh</v>
          </cell>
        </row>
        <row r="662">
          <cell r="B662" t="str">
            <v>本庄ガス(株)</v>
          </cell>
          <cell r="C662">
            <v>5.0199999999999995E-4</v>
          </cell>
          <cell r="D662">
            <v>4.5300000000000001E-4</v>
          </cell>
          <cell r="E662" t="str">
            <v>tCO2/kWh</v>
          </cell>
        </row>
        <row r="663">
          <cell r="B663" t="str">
            <v>(株)まち未来製作所</v>
          </cell>
          <cell r="C663">
            <v>1.06E-4</v>
          </cell>
          <cell r="D663">
            <v>5.0500000000000002E-4</v>
          </cell>
          <cell r="E663" t="str">
            <v>tCO2/kWh</v>
          </cell>
        </row>
        <row r="664">
          <cell r="B664" t="str">
            <v>松阪新電力(株)</v>
          </cell>
          <cell r="C664">
            <v>2.02E-4</v>
          </cell>
          <cell r="D664">
            <v>3.59E-4</v>
          </cell>
          <cell r="E664" t="str">
            <v>tCO2/kWh</v>
          </cell>
        </row>
        <row r="665">
          <cell r="B665" t="str">
            <v>松本ガス(株)</v>
          </cell>
          <cell r="C665">
            <v>5.0199999999999995E-4</v>
          </cell>
          <cell r="D665">
            <v>4.5300000000000001E-4</v>
          </cell>
          <cell r="E665" t="str">
            <v>tCO2/kWh</v>
          </cell>
        </row>
        <row r="666">
          <cell r="B666" t="str">
            <v>真庭バイオエネルギー(株)</v>
          </cell>
          <cell r="C666">
            <v>6.0999999999999999E-5</v>
          </cell>
          <cell r="D666">
            <v>4.4000000000000002E-4</v>
          </cell>
          <cell r="E666" t="str">
            <v>tCO2/kWh</v>
          </cell>
        </row>
        <row r="667">
          <cell r="B667" t="str">
            <v>丸紅伊那みらいでんき(株)</v>
          </cell>
          <cell r="C667">
            <v>1.8599999999999999E-4</v>
          </cell>
          <cell r="D667">
            <v>2.8400000000000002E-4</v>
          </cell>
          <cell r="E667" t="str">
            <v>tCO2/kWh</v>
          </cell>
        </row>
        <row r="668">
          <cell r="B668" t="str">
            <v>丸紅新電力(株)(メニューA)</v>
          </cell>
          <cell r="C668">
            <v>3.0800000000000001E-4</v>
          </cell>
          <cell r="D668">
            <v>4.1300000000000001E-4</v>
          </cell>
          <cell r="E668" t="str">
            <v>tCO2/kWh</v>
          </cell>
        </row>
        <row r="669">
          <cell r="B669" t="str">
            <v>丸紅新電力(株)(メニューB（残差）)</v>
          </cell>
          <cell r="C669">
            <v>3.0800000000000001E-4</v>
          </cell>
          <cell r="D669">
            <v>4.84E-4</v>
          </cell>
          <cell r="E669" t="str">
            <v>tCO2/kWh</v>
          </cell>
        </row>
        <row r="670">
          <cell r="B670" t="str">
            <v>丸紅新電力(株)((参考値)事業者全体)</v>
          </cell>
          <cell r="C670">
            <v>3.0800000000000001E-4</v>
          </cell>
          <cell r="D670">
            <v>5.4199999999999995E-4</v>
          </cell>
          <cell r="E670" t="str">
            <v>tCO2/kWh</v>
          </cell>
        </row>
        <row r="671">
          <cell r="B671" t="str">
            <v>(株)マルヰ</v>
          </cell>
          <cell r="C671">
            <v>5.2300000000000003E-4</v>
          </cell>
          <cell r="D671">
            <v>5.4500000000000002E-4</v>
          </cell>
          <cell r="E671" t="str">
            <v>tCO2/kWh</v>
          </cell>
        </row>
        <row r="672">
          <cell r="B672" t="str">
            <v>(株)三河の山里コミュニティパワー</v>
          </cell>
          <cell r="C672">
            <v>5.0199999999999995E-4</v>
          </cell>
          <cell r="D672">
            <v>4.5300000000000001E-4</v>
          </cell>
          <cell r="E672" t="str">
            <v>tCO2/kWh</v>
          </cell>
        </row>
        <row r="673">
          <cell r="B673" t="str">
            <v>(株)三郷ひまわりエナジー</v>
          </cell>
          <cell r="C673">
            <v>4.0000000000000002E-4</v>
          </cell>
          <cell r="D673">
            <v>3.5499999999999996E-4</v>
          </cell>
          <cell r="E673" t="str">
            <v>tCO2/kWh</v>
          </cell>
        </row>
        <row r="674">
          <cell r="B674" t="str">
            <v>三井物産(株)</v>
          </cell>
          <cell r="C674">
            <v>3.4E-5</v>
          </cell>
          <cell r="D674">
            <v>4.5899999999999999E-4</v>
          </cell>
          <cell r="E674" t="str">
            <v>tCO2/kWh</v>
          </cell>
        </row>
        <row r="675">
          <cell r="B675" t="str">
            <v>(株)ミツウロコヴェッセル</v>
          </cell>
          <cell r="C675">
            <v>6.6200000000000005E-4</v>
          </cell>
          <cell r="D675">
            <v>6.1300000000000005E-4</v>
          </cell>
          <cell r="E675" t="str">
            <v>tCO2/kWh</v>
          </cell>
        </row>
        <row r="676">
          <cell r="B676" t="str">
            <v>ミツウロコグリーンエネルギー(株)(メニューA)</v>
          </cell>
          <cell r="C676">
            <v>3.3399999999999999E-4</v>
          </cell>
          <cell r="D676">
            <v>0</v>
          </cell>
          <cell r="E676" t="str">
            <v>tCO2/kWh</v>
          </cell>
        </row>
        <row r="677">
          <cell r="B677" t="str">
            <v>ミツウロコグリーンエネルギー(株)(メニューB)</v>
          </cell>
          <cell r="C677">
            <v>3.3399999999999999E-4</v>
          </cell>
          <cell r="D677">
            <v>1.9799999999999999E-4</v>
          </cell>
          <cell r="E677" t="str">
            <v>tCO2/kWh</v>
          </cell>
        </row>
        <row r="678">
          <cell r="B678" t="str">
            <v>ミツウロコグリーンエネルギー(株)(メニューC)</v>
          </cell>
          <cell r="C678">
            <v>3.3399999999999999E-4</v>
          </cell>
          <cell r="D678">
            <v>3.9300000000000001E-4</v>
          </cell>
          <cell r="E678" t="str">
            <v>tCO2/kWh</v>
          </cell>
        </row>
        <row r="679">
          <cell r="B679" t="str">
            <v>ミツウロコグリーンエネルギー(株)(メニューD)</v>
          </cell>
          <cell r="C679">
            <v>3.3399999999999999E-4</v>
          </cell>
          <cell r="D679">
            <v>0</v>
          </cell>
          <cell r="E679" t="str">
            <v>tCO2/kWh</v>
          </cell>
        </row>
        <row r="680">
          <cell r="B680" t="str">
            <v>ミツウロコグリーンエネルギー(株)(メニューE（残差）)</v>
          </cell>
          <cell r="C680">
            <v>3.3399999999999999E-4</v>
          </cell>
          <cell r="D680">
            <v>4.9100000000000001E-4</v>
          </cell>
          <cell r="E680" t="str">
            <v>tCO2/kWh</v>
          </cell>
        </row>
        <row r="681">
          <cell r="B681" t="str">
            <v>ミツウロコグリーンエネルギー(株)((参考値)事業者全体)</v>
          </cell>
          <cell r="C681">
            <v>3.3399999999999999E-4</v>
          </cell>
          <cell r="D681">
            <v>4.7399999999999997E-4</v>
          </cell>
          <cell r="E681" t="str">
            <v>tCO2/kWh</v>
          </cell>
        </row>
        <row r="682">
          <cell r="B682" t="str">
            <v>水戸電力(株)</v>
          </cell>
          <cell r="C682">
            <v>3.97E-4</v>
          </cell>
          <cell r="D682">
            <v>3.6299999999999999E-4</v>
          </cell>
          <cell r="E682" t="str">
            <v>tCO2/kWh</v>
          </cell>
        </row>
        <row r="683">
          <cell r="B683" t="str">
            <v>三友エンテック(株)</v>
          </cell>
          <cell r="C683">
            <v>4.7299999999999995E-4</v>
          </cell>
          <cell r="D683">
            <v>4.2400000000000001E-4</v>
          </cell>
          <cell r="E683" t="str">
            <v>tCO2/kWh</v>
          </cell>
        </row>
        <row r="684">
          <cell r="B684" t="str">
            <v>緑屋電気(株)</v>
          </cell>
          <cell r="C684">
            <v>4.6200000000000001E-4</v>
          </cell>
          <cell r="D684">
            <v>0</v>
          </cell>
          <cell r="E684" t="str">
            <v>tCO2/kWh</v>
          </cell>
        </row>
        <row r="685">
          <cell r="B685" t="str">
            <v>(株)ミナサポ</v>
          </cell>
          <cell r="C685">
            <v>5.13E-4</v>
          </cell>
          <cell r="D685">
            <v>4.8099999999999998E-4</v>
          </cell>
          <cell r="E685" t="str">
            <v>tCO2/kWh</v>
          </cell>
        </row>
        <row r="686">
          <cell r="B686" t="str">
            <v>みなとみらい電力(株)</v>
          </cell>
          <cell r="C686">
            <v>5.3399999999999997E-4</v>
          </cell>
          <cell r="D686">
            <v>5.6300000000000002E-4</v>
          </cell>
          <cell r="E686" t="str">
            <v>tCO2/kWh</v>
          </cell>
        </row>
        <row r="687">
          <cell r="B687" t="str">
            <v>みの市民エネルギー(株)</v>
          </cell>
          <cell r="C687">
            <v>5.0799999999999999E-4</v>
          </cell>
          <cell r="D687">
            <v>5.2999999999999998E-4</v>
          </cell>
          <cell r="E687" t="str">
            <v>tCO2/kWh</v>
          </cell>
        </row>
        <row r="688">
          <cell r="B688" t="str">
            <v>(株)美作国電力</v>
          </cell>
          <cell r="C688">
            <v>5.3399999999999997E-4</v>
          </cell>
          <cell r="D688">
            <v>4.8500000000000003E-4</v>
          </cell>
          <cell r="E688" t="str">
            <v>tCO2/kWh</v>
          </cell>
        </row>
        <row r="689">
          <cell r="B689" t="str">
            <v>宮城電力(株)</v>
          </cell>
          <cell r="C689">
            <v>6.7400000000000001E-4</v>
          </cell>
          <cell r="D689">
            <v>6.2500000000000001E-4</v>
          </cell>
          <cell r="E689" t="str">
            <v>tCO2/kWh</v>
          </cell>
        </row>
        <row r="690">
          <cell r="B690" t="str">
            <v>(株)宮交シティ</v>
          </cell>
          <cell r="C690">
            <v>4.2299999999999998E-4</v>
          </cell>
          <cell r="D690">
            <v>3.7399999999999998E-4</v>
          </cell>
          <cell r="E690" t="str">
            <v>tCO2/kWh</v>
          </cell>
        </row>
        <row r="691">
          <cell r="B691" t="str">
            <v>宮古新電力(株)</v>
          </cell>
          <cell r="C691">
            <v>4.4799999999999999E-4</v>
          </cell>
          <cell r="D691">
            <v>4.26E-4</v>
          </cell>
          <cell r="E691" t="str">
            <v>tCO2/kWh</v>
          </cell>
        </row>
        <row r="692">
          <cell r="B692" t="str">
            <v>(株)宮崎ガスリビング</v>
          </cell>
          <cell r="C692">
            <v>4.0099999999999999E-4</v>
          </cell>
          <cell r="D692">
            <v>4.08E-4</v>
          </cell>
          <cell r="E692" t="str">
            <v>tCO2/kWh</v>
          </cell>
        </row>
        <row r="693">
          <cell r="B693" t="str">
            <v>宮崎電力(株)</v>
          </cell>
          <cell r="C693">
            <v>4.57E-4</v>
          </cell>
          <cell r="D693">
            <v>4.4799999999999999E-4</v>
          </cell>
          <cell r="E693" t="str">
            <v>tCO2/kWh</v>
          </cell>
        </row>
        <row r="694">
          <cell r="B694" t="str">
            <v>宮崎パワーライン(株)</v>
          </cell>
          <cell r="C694">
            <v>3.4E-5</v>
          </cell>
          <cell r="D694">
            <v>4.4299999999999998E-4</v>
          </cell>
          <cell r="E694" t="str">
            <v>tCO2/kWh</v>
          </cell>
        </row>
        <row r="695">
          <cell r="B695" t="str">
            <v>みやまスマートエネルギー(株)</v>
          </cell>
          <cell r="C695">
            <v>4.0100000000000004E-4</v>
          </cell>
          <cell r="D695">
            <v>4.1899999999999999E-4</v>
          </cell>
          <cell r="E695" t="str">
            <v>tCO2/kWh</v>
          </cell>
        </row>
        <row r="696">
          <cell r="B696" t="str">
            <v>みよしエナジー(株)</v>
          </cell>
          <cell r="C696">
            <v>4.5200000000000004E-4</v>
          </cell>
          <cell r="D696">
            <v>4.6899999999999996E-4</v>
          </cell>
          <cell r="E696" t="str">
            <v>tCO2/kWh</v>
          </cell>
        </row>
        <row r="697">
          <cell r="B697" t="str">
            <v>(株)みらい電力(メニューA)</v>
          </cell>
          <cell r="C697">
            <v>2.92E-4</v>
          </cell>
          <cell r="D697">
            <v>0</v>
          </cell>
          <cell r="E697" t="str">
            <v>tCO2/kWh</v>
          </cell>
        </row>
        <row r="698">
          <cell r="B698" t="str">
            <v>(株)みらい電力(メニューB（残差）)</v>
          </cell>
          <cell r="C698">
            <v>2.92E-4</v>
          </cell>
          <cell r="D698">
            <v>4.4999999999999999E-4</v>
          </cell>
          <cell r="E698" t="str">
            <v>tCO2/kWh</v>
          </cell>
        </row>
        <row r="699">
          <cell r="B699" t="str">
            <v>(株)みらい電力((参考値)事業者全体)</v>
          </cell>
          <cell r="C699">
            <v>2.92E-4</v>
          </cell>
          <cell r="D699">
            <v>4.9100000000000001E-4</v>
          </cell>
          <cell r="E699" t="str">
            <v>tCO2/kWh</v>
          </cell>
        </row>
        <row r="700">
          <cell r="B700" t="str">
            <v>ミライフ(株)</v>
          </cell>
          <cell r="C700">
            <v>5.3499999999999999E-4</v>
          </cell>
          <cell r="D700">
            <v>5.4500000000000002E-4</v>
          </cell>
          <cell r="E700" t="str">
            <v>tCO2/kWh</v>
          </cell>
        </row>
        <row r="701">
          <cell r="B701" t="str">
            <v>ミライフ東日本(株)</v>
          </cell>
          <cell r="C701">
            <v>5.4799999999999998E-4</v>
          </cell>
          <cell r="D701">
            <v>5.4299999999999997E-4</v>
          </cell>
          <cell r="E701" t="str">
            <v>tCO2/kWh</v>
          </cell>
        </row>
        <row r="702">
          <cell r="B702" t="str">
            <v>みんな電力(株)(メニューA)</v>
          </cell>
          <cell r="C702">
            <v>6.3999999999999997E-5</v>
          </cell>
          <cell r="D702">
            <v>0</v>
          </cell>
          <cell r="E702" t="str">
            <v>tCO2/kWh</v>
          </cell>
        </row>
        <row r="703">
          <cell r="B703" t="str">
            <v>みんな電力(株)(メニューB)</v>
          </cell>
          <cell r="C703">
            <v>6.3999999999999997E-5</v>
          </cell>
          <cell r="D703">
            <v>1.12E-4</v>
          </cell>
          <cell r="E703" t="str">
            <v>tCO2/kWh</v>
          </cell>
        </row>
        <row r="704">
          <cell r="B704" t="str">
            <v>みんな電力(株)(メニューC（残差）)</v>
          </cell>
          <cell r="C704">
            <v>6.3999999999999997E-5</v>
          </cell>
          <cell r="D704">
            <v>3.7100000000000002E-4</v>
          </cell>
          <cell r="E704" t="str">
            <v>tCO2/kWh</v>
          </cell>
        </row>
        <row r="705">
          <cell r="B705" t="str">
            <v>みんな電力(株)((参考値)事業者全体)</v>
          </cell>
          <cell r="C705">
            <v>6.3999999999999997E-5</v>
          </cell>
          <cell r="D705">
            <v>4.4099999999999999E-4</v>
          </cell>
          <cell r="E705" t="str">
            <v>tCO2/kWh</v>
          </cell>
        </row>
        <row r="706">
          <cell r="B706" t="str">
            <v>(株)明治産業</v>
          </cell>
          <cell r="C706">
            <v>4.46E-4</v>
          </cell>
          <cell r="D706">
            <v>4.3100000000000001E-4</v>
          </cell>
          <cell r="E706" t="str">
            <v>tCO2/kWh</v>
          </cell>
        </row>
        <row r="707">
          <cell r="B707" t="str">
            <v>名南共同エネルギー(株)</v>
          </cell>
          <cell r="C707">
            <v>5.5400000000000002E-4</v>
          </cell>
          <cell r="D707">
            <v>5.6300000000000002E-4</v>
          </cell>
          <cell r="E707" t="str">
            <v>tCO2/kWh</v>
          </cell>
        </row>
        <row r="708">
          <cell r="B708" t="str">
            <v>森のエネルギー(株)</v>
          </cell>
          <cell r="C708">
            <v>5.3700000000000004E-4</v>
          </cell>
          <cell r="D708">
            <v>5.5400000000000002E-4</v>
          </cell>
          <cell r="E708" t="str">
            <v>tCO2/kWh</v>
          </cell>
        </row>
        <row r="709">
          <cell r="B709" t="str">
            <v>森の電力(株)</v>
          </cell>
          <cell r="C709">
            <v>4.1E-5</v>
          </cell>
          <cell r="D709">
            <v>4.8099999999999998E-4</v>
          </cell>
          <cell r="E709" t="str">
            <v>tCO2/kWh</v>
          </cell>
        </row>
        <row r="710">
          <cell r="B710" t="str">
            <v>(株)やまがた新電力</v>
          </cell>
          <cell r="C710">
            <v>1.7200000000000001E-4</v>
          </cell>
          <cell r="D710">
            <v>5.3399999999999997E-4</v>
          </cell>
          <cell r="E710" t="str">
            <v>tCO2/kWh</v>
          </cell>
        </row>
        <row r="711">
          <cell r="B711" t="str">
            <v>大和エネルギー(株)</v>
          </cell>
          <cell r="C711">
            <v>4.4200000000000001E-4</v>
          </cell>
          <cell r="D711">
            <v>3.8900000000000002E-4</v>
          </cell>
          <cell r="E711" t="str">
            <v>tCO2/kWh</v>
          </cell>
        </row>
        <row r="712">
          <cell r="B712" t="str">
            <v>大和ライフエナジア(株)</v>
          </cell>
          <cell r="C712">
            <v>5.1100000000000006E-4</v>
          </cell>
          <cell r="D712">
            <v>4.6200000000000001E-4</v>
          </cell>
          <cell r="E712" t="str">
            <v>tCO2/kWh</v>
          </cell>
        </row>
        <row r="713">
          <cell r="B713" t="str">
            <v>やめエネルギー(株)</v>
          </cell>
          <cell r="C713">
            <v>4.8200000000000001E-4</v>
          </cell>
          <cell r="D713">
            <v>4.9399999999999997E-4</v>
          </cell>
          <cell r="E713" t="str">
            <v>tCO2/kWh</v>
          </cell>
        </row>
        <row r="714">
          <cell r="B714" t="str">
            <v>(株)ユーミーエナジー</v>
          </cell>
          <cell r="C714">
            <v>5.3499999999999999E-4</v>
          </cell>
          <cell r="D714">
            <v>5.5999999999999995E-4</v>
          </cell>
          <cell r="E714" t="str">
            <v>tCO2/kWh</v>
          </cell>
        </row>
        <row r="715">
          <cell r="B715" t="str">
            <v>(株)ユーラスグリーンエナジー</v>
          </cell>
          <cell r="C715">
            <v>3.6299999999999999E-4</v>
          </cell>
          <cell r="D715">
            <v>0</v>
          </cell>
          <cell r="E715" t="str">
            <v>tCO2/kWh</v>
          </cell>
        </row>
        <row r="716">
          <cell r="B716" t="str">
            <v>(株)ユビニティー</v>
          </cell>
          <cell r="C716">
            <v>4.86E-4</v>
          </cell>
          <cell r="D716">
            <v>5.0199999999999995E-4</v>
          </cell>
          <cell r="E716" t="str">
            <v>tCO2/kWh</v>
          </cell>
        </row>
        <row r="717">
          <cell r="B717" t="str">
            <v>(株)横須賀アーバンウッドパワー</v>
          </cell>
          <cell r="C717">
            <v>4.1100000000000002E-4</v>
          </cell>
          <cell r="D717">
            <v>4.73E-4</v>
          </cell>
          <cell r="E717" t="str">
            <v>tCO2/kWh</v>
          </cell>
        </row>
        <row r="718">
          <cell r="B718" t="str">
            <v>横浜ウォーター(株)(メニューA)</v>
          </cell>
          <cell r="C718">
            <v>3.6600000000000001E-4</v>
          </cell>
          <cell r="D718">
            <v>5.0000000000000001E-4</v>
          </cell>
          <cell r="E718" t="str">
            <v>tCO2/kWh</v>
          </cell>
        </row>
        <row r="719">
          <cell r="B719" t="str">
            <v>(株)横浜環境デザイン</v>
          </cell>
          <cell r="C719">
            <v>3.1100000000000002E-4</v>
          </cell>
          <cell r="D719">
            <v>5.1800000000000001E-4</v>
          </cell>
          <cell r="E719" t="str">
            <v>tCO2/kWh</v>
          </cell>
        </row>
        <row r="720">
          <cell r="B720" t="str">
            <v>(株)吉田石油店</v>
          </cell>
          <cell r="C720">
            <v>5.0199999999999995E-4</v>
          </cell>
          <cell r="D720">
            <v>4.5300000000000001E-4</v>
          </cell>
          <cell r="E720" t="str">
            <v>tCO2/kWh</v>
          </cell>
        </row>
        <row r="721">
          <cell r="B721" t="str">
            <v>四つ葉電力(株)</v>
          </cell>
          <cell r="C721">
            <v>4.86E-4</v>
          </cell>
          <cell r="D721">
            <v>5.0600000000000005E-4</v>
          </cell>
          <cell r="E721" t="str">
            <v>tCO2/kWh</v>
          </cell>
        </row>
        <row r="722">
          <cell r="B722" t="str">
            <v>米子瓦斯(株)</v>
          </cell>
          <cell r="C722">
            <v>4.8899999999999996E-4</v>
          </cell>
          <cell r="D722">
            <v>4.4000000000000002E-4</v>
          </cell>
          <cell r="E722" t="str">
            <v>tCO2/kWh</v>
          </cell>
        </row>
        <row r="723">
          <cell r="B723" t="str">
            <v>楽天モバイル(株)</v>
          </cell>
          <cell r="C723">
            <v>5.5699999999999999E-4</v>
          </cell>
          <cell r="D723">
            <v>5.3399999999999997E-4</v>
          </cell>
          <cell r="E723" t="str">
            <v>tCO2/kWh</v>
          </cell>
        </row>
        <row r="724">
          <cell r="B724" t="str">
            <v>リエスパワー(株)</v>
          </cell>
          <cell r="C724">
            <v>4.4499999999999997E-4</v>
          </cell>
          <cell r="D724">
            <v>0</v>
          </cell>
          <cell r="E724" t="str">
            <v>tCO2/kWh</v>
          </cell>
        </row>
        <row r="725">
          <cell r="B725" t="str">
            <v>リエスパワーネクスト(株)</v>
          </cell>
          <cell r="C725">
            <v>5.4199999999999995E-4</v>
          </cell>
          <cell r="D725">
            <v>3.7399999999999998E-4</v>
          </cell>
          <cell r="E725" t="str">
            <v>tCO2/kWh</v>
          </cell>
        </row>
        <row r="726">
          <cell r="B726" t="str">
            <v>(株)リエゾンエナジー</v>
          </cell>
          <cell r="C726">
            <v>4.7899999999999999E-4</v>
          </cell>
          <cell r="D726">
            <v>4.2999999999999999E-4</v>
          </cell>
          <cell r="E726" t="str">
            <v>tCO2/kWh</v>
          </cell>
        </row>
        <row r="727">
          <cell r="B727" t="str">
            <v>(株)リケン工業</v>
          </cell>
          <cell r="C727">
            <v>4.8700000000000002E-4</v>
          </cell>
          <cell r="D727">
            <v>5.0699999999999996E-4</v>
          </cell>
          <cell r="E727" t="str">
            <v>tCO2/kWh</v>
          </cell>
        </row>
        <row r="728">
          <cell r="B728" t="str">
            <v>リコージャパン(株)(メニューA)</v>
          </cell>
          <cell r="C728">
            <v>4.4099999999999999E-4</v>
          </cell>
          <cell r="D728">
            <v>0</v>
          </cell>
          <cell r="E728" t="str">
            <v>tCO2/kWh</v>
          </cell>
        </row>
        <row r="729">
          <cell r="B729" t="str">
            <v>リコージャパン(株)(メニューB)</v>
          </cell>
          <cell r="C729">
            <v>4.4099999999999999E-4</v>
          </cell>
          <cell r="D729">
            <v>0</v>
          </cell>
          <cell r="E729" t="str">
            <v>tCO2/kWh</v>
          </cell>
        </row>
        <row r="730">
          <cell r="B730" t="str">
            <v>リコージャパン(株)(メニューC)</v>
          </cell>
          <cell r="C730">
            <v>4.4099999999999999E-4</v>
          </cell>
          <cell r="D730">
            <v>2.8400000000000002E-4</v>
          </cell>
          <cell r="E730" t="str">
            <v>tCO2/kWh</v>
          </cell>
        </row>
        <row r="731">
          <cell r="B731" t="str">
            <v>リコージャパン(株)(メニューD)</v>
          </cell>
          <cell r="C731">
            <v>4.4099999999999999E-4</v>
          </cell>
          <cell r="D731">
            <v>0</v>
          </cell>
          <cell r="E731" t="str">
            <v>tCO2/kWh</v>
          </cell>
        </row>
        <row r="732">
          <cell r="B732" t="str">
            <v>リコージャパン(株)(メニューE)</v>
          </cell>
          <cell r="C732">
            <v>4.4099999999999999E-4</v>
          </cell>
          <cell r="D732">
            <v>3.6999999999999999E-4</v>
          </cell>
          <cell r="E732" t="str">
            <v>tCO2/kWh</v>
          </cell>
        </row>
        <row r="733">
          <cell r="B733" t="str">
            <v>リコージャパン(株)(メニューF（残差）)</v>
          </cell>
          <cell r="C733">
            <v>4.4099999999999999E-4</v>
          </cell>
          <cell r="D733">
            <v>4.28E-4</v>
          </cell>
          <cell r="E733" t="str">
            <v>tCO2/kWh</v>
          </cell>
        </row>
        <row r="734">
          <cell r="B734" t="str">
            <v>リコージャパン(株)((参考値)事業者全体)</v>
          </cell>
          <cell r="C734">
            <v>4.4099999999999999E-4</v>
          </cell>
          <cell r="D734">
            <v>4.7199999999999998E-4</v>
          </cell>
          <cell r="E734" t="str">
            <v>tCO2/kWh</v>
          </cell>
        </row>
        <row r="735">
          <cell r="B735" t="str">
            <v>リストプロパティーズ(株)</v>
          </cell>
          <cell r="C735">
            <v>6.0599999999999998E-4</v>
          </cell>
          <cell r="D735">
            <v>6.38E-4</v>
          </cell>
          <cell r="E735" t="str">
            <v>tCO2/kWh</v>
          </cell>
        </row>
        <row r="736">
          <cell r="B736" t="str">
            <v>(株)リミックスポイント</v>
          </cell>
          <cell r="C736">
            <v>4.9100000000000001E-4</v>
          </cell>
          <cell r="D736">
            <v>5.0699999999999996E-4</v>
          </cell>
          <cell r="E736" t="str">
            <v>tCO2/kWh</v>
          </cell>
        </row>
        <row r="737">
          <cell r="B737" t="str">
            <v>(株)ルーア</v>
          </cell>
          <cell r="C737">
            <v>1.011E-3</v>
          </cell>
          <cell r="D737">
            <v>1.1000000000000001E-3</v>
          </cell>
          <cell r="E737" t="str">
            <v>tCO2/kWh</v>
          </cell>
        </row>
        <row r="738">
          <cell r="B738" t="str">
            <v>レックスイノベーション(株)</v>
          </cell>
          <cell r="C738">
            <v>5.9299999999999999E-4</v>
          </cell>
          <cell r="D738">
            <v>6.2799999999999998E-4</v>
          </cell>
          <cell r="E738" t="str">
            <v>tCO2/kWh</v>
          </cell>
        </row>
        <row r="739">
          <cell r="B739" t="str">
            <v>ローカルエナジー(株)</v>
          </cell>
          <cell r="C739">
            <v>4.17E-4</v>
          </cell>
          <cell r="D739">
            <v>4.9799999999999996E-4</v>
          </cell>
          <cell r="E739" t="str">
            <v>tCO2/kWh</v>
          </cell>
        </row>
        <row r="740">
          <cell r="B740" t="str">
            <v>ローカルでんき(株)</v>
          </cell>
          <cell r="C740">
            <v>5.3700000000000004E-4</v>
          </cell>
          <cell r="D740">
            <v>5.4600000000000004E-4</v>
          </cell>
          <cell r="E740" t="str">
            <v>tCO2/kWh</v>
          </cell>
        </row>
        <row r="741">
          <cell r="B741" t="str">
            <v>和歌山電力(株)</v>
          </cell>
          <cell r="C741">
            <v>5.1599999999999997E-4</v>
          </cell>
          <cell r="D741">
            <v>5.3700000000000004E-4</v>
          </cell>
          <cell r="E741" t="str">
            <v>tCO2/kWh</v>
          </cell>
        </row>
        <row r="742">
          <cell r="B742" t="str">
            <v>綿半パートナーズ(株)</v>
          </cell>
          <cell r="C742">
            <v>5.7799999999999995E-4</v>
          </cell>
          <cell r="D742">
            <v>6.1200000000000002E-4</v>
          </cell>
          <cell r="E742" t="str">
            <v>tCO2/kWh</v>
          </cell>
        </row>
        <row r="743">
          <cell r="B743" t="str">
            <v>ワタミエナジー(株)</v>
          </cell>
          <cell r="C743">
            <v>4.7100000000000001E-4</v>
          </cell>
          <cell r="D743">
            <v>4.9200000000000003E-4</v>
          </cell>
          <cell r="E743" t="str">
            <v>tCO2/kWh</v>
          </cell>
        </row>
        <row r="744">
          <cell r="B744" t="str">
            <v>代替値</v>
          </cell>
          <cell r="C744">
            <v>4.6999999999999999E-4</v>
          </cell>
          <cell r="D744">
            <v>4.6999999999999999E-4</v>
          </cell>
          <cell r="E744" t="str">
            <v>tCO2/kWh</v>
          </cell>
        </row>
        <row r="745">
          <cell r="B745" t="str">
            <v>_</v>
          </cell>
        </row>
        <row r="746">
          <cell r="B746" t="str">
            <v>～～一般送配電事業者～～</v>
          </cell>
        </row>
        <row r="747">
          <cell r="B747" t="str">
            <v>北海道電力ネットワーク(一般)</v>
          </cell>
          <cell r="C747">
            <v>4.4499999999999997E-4</v>
          </cell>
          <cell r="D747">
            <v>4.4499999999999997E-4</v>
          </cell>
          <cell r="E747" t="str">
            <v>tCO2/kWh</v>
          </cell>
        </row>
        <row r="748">
          <cell r="B748" t="str">
            <v>東北電力ネットワーク(一般)</v>
          </cell>
          <cell r="C748">
            <v>4.4499999999999997E-4</v>
          </cell>
          <cell r="D748">
            <v>4.4499999999999997E-4</v>
          </cell>
          <cell r="E748" t="str">
            <v>tCO2/kWh</v>
          </cell>
        </row>
        <row r="749">
          <cell r="B749" t="str">
            <v>東京電力パワーグリッド(一般)</v>
          </cell>
          <cell r="C749">
            <v>4.4499999999999997E-4</v>
          </cell>
          <cell r="D749">
            <v>4.4499999999999997E-4</v>
          </cell>
          <cell r="E749" t="str">
            <v>tCO2/kWh</v>
          </cell>
        </row>
        <row r="750">
          <cell r="B750" t="str">
            <v>中部電力パワーグリッド(一般)</v>
          </cell>
          <cell r="C750">
            <v>4.4499999999999997E-4</v>
          </cell>
          <cell r="D750">
            <v>4.4499999999999997E-4</v>
          </cell>
          <cell r="E750" t="str">
            <v>tCO2/kWh</v>
          </cell>
        </row>
        <row r="751">
          <cell r="B751" t="str">
            <v>北陸電力送配電(一般)</v>
          </cell>
          <cell r="C751">
            <v>4.4499999999999997E-4</v>
          </cell>
          <cell r="D751">
            <v>4.4499999999999997E-4</v>
          </cell>
          <cell r="E751" t="str">
            <v>tCO2/kWh</v>
          </cell>
        </row>
        <row r="752">
          <cell r="B752" t="str">
            <v>関西電力送配電(一般)</v>
          </cell>
          <cell r="C752">
            <v>4.4499999999999997E-4</v>
          </cell>
          <cell r="D752">
            <v>4.4499999999999997E-4</v>
          </cell>
          <cell r="E752" t="str">
            <v>tCO2/kWh</v>
          </cell>
        </row>
        <row r="753">
          <cell r="B753" t="str">
            <v>中国電力ネットワーク(一般)</v>
          </cell>
          <cell r="C753">
            <v>4.4499999999999997E-4</v>
          </cell>
          <cell r="D753">
            <v>4.4499999999999997E-4</v>
          </cell>
          <cell r="E753" t="str">
            <v>tCO2/kWh</v>
          </cell>
        </row>
        <row r="754">
          <cell r="B754" t="str">
            <v>四国電力送配電(一般)</v>
          </cell>
          <cell r="C754">
            <v>4.4499999999999997E-4</v>
          </cell>
          <cell r="D754">
            <v>4.4499999999999997E-4</v>
          </cell>
          <cell r="E754" t="str">
            <v>tCO2/kWh</v>
          </cell>
        </row>
        <row r="755">
          <cell r="B755" t="str">
            <v>九州電力送配電(一般)</v>
          </cell>
          <cell r="C755">
            <v>4.4499999999999997E-4</v>
          </cell>
          <cell r="D755">
            <v>4.4499999999999997E-4</v>
          </cell>
          <cell r="E755" t="str">
            <v>tCO2/kWh</v>
          </cell>
        </row>
        <row r="756">
          <cell r="B756" t="str">
            <v>沖縄電力(一般)</v>
          </cell>
          <cell r="C756">
            <v>7.2199999999999999E-4</v>
          </cell>
          <cell r="D756">
            <v>6.96E-4</v>
          </cell>
          <cell r="E756" t="str">
            <v>tCO2/kWh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a:spPr>
      <a:bodyPr wrap="none" lIns="90000" tIns="36000" bIns="0" rtlCol="0" anchor="t" anchorCtr="0"/>
      <a:lstStyle>
        <a:defPPr algn="l" eaLnBrk="0" fontAlgn="base" hangingPunct="0">
          <a:spcBef>
            <a:spcPct val="0"/>
          </a:spcBef>
          <a:spcAft>
            <a:spcPct val="0"/>
          </a:spcAft>
          <a:defRPr kumimoji="0" sz="1400" b="1">
            <a:solidFill>
              <a:srgbClr val="000000"/>
            </a:solidFill>
            <a:latin typeface="+mn-ea"/>
            <a:ea typeface="+mn-ea"/>
          </a:defRPr>
        </a:defPPr>
      </a:lstStyle>
    </a:spDef>
    <a:lnDef>
      <a:spPr>
        <a:ln>
          <a:solidFill>
            <a:srgbClr val="FF0000"/>
          </a:solidFill>
          <a:tailEnd type="oval" w="lg" len="lg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167E-97F2-455E-AF0C-E3014599D4EB}">
  <sheetPr codeName="Sheet1">
    <tabColor rgb="FF00B0F0"/>
  </sheetPr>
  <dimension ref="A1:L61"/>
  <sheetViews>
    <sheetView showGridLines="0" zoomScale="85" zoomScaleNormal="85" workbookViewId="0">
      <selection activeCell="D41" sqref="D41"/>
    </sheetView>
  </sheetViews>
  <sheetFormatPr defaultColWidth="1.625" defaultRowHeight="13.5" customHeight="1"/>
  <cols>
    <col min="1" max="1" width="5.125" style="52" customWidth="1"/>
    <col min="2" max="2" width="9.625" style="52" bestFit="1" customWidth="1"/>
    <col min="3" max="3" width="47.125" style="52" bestFit="1" customWidth="1"/>
    <col min="4" max="4" width="52.125" style="52" customWidth="1"/>
    <col min="5" max="5" width="10.125" style="52" customWidth="1"/>
    <col min="6" max="6" width="38.125" style="52" customWidth="1"/>
    <col min="7" max="16" width="1.625" style="52"/>
    <col min="17" max="17" width="5.125" style="52" customWidth="1"/>
    <col min="18" max="18" width="32.125" style="52" customWidth="1"/>
    <col min="19" max="19" width="54.5" style="52" customWidth="1"/>
    <col min="20" max="23" width="9.625" style="52" customWidth="1"/>
    <col min="24" max="24" width="23.125" style="52" customWidth="1"/>
    <col min="25" max="25" width="11.125" style="52" customWidth="1"/>
    <col min="26" max="26" width="13.625" style="52" customWidth="1"/>
    <col min="27" max="27" width="32.125" style="52" customWidth="1"/>
    <col min="28" max="28" width="38.125" style="52" customWidth="1"/>
    <col min="29" max="272" width="1.625" style="52"/>
    <col min="273" max="273" width="5.125" style="52" customWidth="1"/>
    <col min="274" max="274" width="32.125" style="52" customWidth="1"/>
    <col min="275" max="275" width="54.5" style="52" customWidth="1"/>
    <col min="276" max="279" width="9.625" style="52" customWidth="1"/>
    <col min="280" max="280" width="23.125" style="52" customWidth="1"/>
    <col min="281" max="281" width="11.125" style="52" customWidth="1"/>
    <col min="282" max="282" width="13.625" style="52" customWidth="1"/>
    <col min="283" max="283" width="32.125" style="52" customWidth="1"/>
    <col min="284" max="284" width="38.125" style="52" customWidth="1"/>
    <col min="285" max="528" width="1.625" style="52"/>
    <col min="529" max="529" width="5.125" style="52" customWidth="1"/>
    <col min="530" max="530" width="32.125" style="52" customWidth="1"/>
    <col min="531" max="531" width="54.5" style="52" customWidth="1"/>
    <col min="532" max="535" width="9.625" style="52" customWidth="1"/>
    <col min="536" max="536" width="23.125" style="52" customWidth="1"/>
    <col min="537" max="537" width="11.125" style="52" customWidth="1"/>
    <col min="538" max="538" width="13.625" style="52" customWidth="1"/>
    <col min="539" max="539" width="32.125" style="52" customWidth="1"/>
    <col min="540" max="540" width="38.125" style="52" customWidth="1"/>
    <col min="541" max="784" width="1.625" style="52"/>
    <col min="785" max="785" width="5.125" style="52" customWidth="1"/>
    <col min="786" max="786" width="32.125" style="52" customWidth="1"/>
    <col min="787" max="787" width="54.5" style="52" customWidth="1"/>
    <col min="788" max="791" width="9.625" style="52" customWidth="1"/>
    <col min="792" max="792" width="23.125" style="52" customWidth="1"/>
    <col min="793" max="793" width="11.125" style="52" customWidth="1"/>
    <col min="794" max="794" width="13.625" style="52" customWidth="1"/>
    <col min="795" max="795" width="32.125" style="52" customWidth="1"/>
    <col min="796" max="796" width="38.125" style="52" customWidth="1"/>
    <col min="797" max="1040" width="1.625" style="52"/>
    <col min="1041" max="1041" width="5.125" style="52" customWidth="1"/>
    <col min="1042" max="1042" width="32.125" style="52" customWidth="1"/>
    <col min="1043" max="1043" width="54.5" style="52" customWidth="1"/>
    <col min="1044" max="1047" width="9.625" style="52" customWidth="1"/>
    <col min="1048" max="1048" width="23.125" style="52" customWidth="1"/>
    <col min="1049" max="1049" width="11.125" style="52" customWidth="1"/>
    <col min="1050" max="1050" width="13.625" style="52" customWidth="1"/>
    <col min="1051" max="1051" width="32.125" style="52" customWidth="1"/>
    <col min="1052" max="1052" width="38.125" style="52" customWidth="1"/>
    <col min="1053" max="1296" width="1.625" style="52"/>
    <col min="1297" max="1297" width="5.125" style="52" customWidth="1"/>
    <col min="1298" max="1298" width="32.125" style="52" customWidth="1"/>
    <col min="1299" max="1299" width="54.5" style="52" customWidth="1"/>
    <col min="1300" max="1303" width="9.625" style="52" customWidth="1"/>
    <col min="1304" max="1304" width="23.125" style="52" customWidth="1"/>
    <col min="1305" max="1305" width="11.125" style="52" customWidth="1"/>
    <col min="1306" max="1306" width="13.625" style="52" customWidth="1"/>
    <col min="1307" max="1307" width="32.125" style="52" customWidth="1"/>
    <col min="1308" max="1308" width="38.125" style="52" customWidth="1"/>
    <col min="1309" max="1552" width="1.625" style="52"/>
    <col min="1553" max="1553" width="5.125" style="52" customWidth="1"/>
    <col min="1554" max="1554" width="32.125" style="52" customWidth="1"/>
    <col min="1555" max="1555" width="54.5" style="52" customWidth="1"/>
    <col min="1556" max="1559" width="9.625" style="52" customWidth="1"/>
    <col min="1560" max="1560" width="23.125" style="52" customWidth="1"/>
    <col min="1561" max="1561" width="11.125" style="52" customWidth="1"/>
    <col min="1562" max="1562" width="13.625" style="52" customWidth="1"/>
    <col min="1563" max="1563" width="32.125" style="52" customWidth="1"/>
    <col min="1564" max="1564" width="38.125" style="52" customWidth="1"/>
    <col min="1565" max="1808" width="1.625" style="52"/>
    <col min="1809" max="1809" width="5.125" style="52" customWidth="1"/>
    <col min="1810" max="1810" width="32.125" style="52" customWidth="1"/>
    <col min="1811" max="1811" width="54.5" style="52" customWidth="1"/>
    <col min="1812" max="1815" width="9.625" style="52" customWidth="1"/>
    <col min="1816" max="1816" width="23.125" style="52" customWidth="1"/>
    <col min="1817" max="1817" width="11.125" style="52" customWidth="1"/>
    <col min="1818" max="1818" width="13.625" style="52" customWidth="1"/>
    <col min="1819" max="1819" width="32.125" style="52" customWidth="1"/>
    <col min="1820" max="1820" width="38.125" style="52" customWidth="1"/>
    <col min="1821" max="2064" width="1.625" style="52"/>
    <col min="2065" max="2065" width="5.125" style="52" customWidth="1"/>
    <col min="2066" max="2066" width="32.125" style="52" customWidth="1"/>
    <col min="2067" max="2067" width="54.5" style="52" customWidth="1"/>
    <col min="2068" max="2071" width="9.625" style="52" customWidth="1"/>
    <col min="2072" max="2072" width="23.125" style="52" customWidth="1"/>
    <col min="2073" max="2073" width="11.125" style="52" customWidth="1"/>
    <col min="2074" max="2074" width="13.625" style="52" customWidth="1"/>
    <col min="2075" max="2075" width="32.125" style="52" customWidth="1"/>
    <col min="2076" max="2076" width="38.125" style="52" customWidth="1"/>
    <col min="2077" max="2320" width="1.625" style="52"/>
    <col min="2321" max="2321" width="5.125" style="52" customWidth="1"/>
    <col min="2322" max="2322" width="32.125" style="52" customWidth="1"/>
    <col min="2323" max="2323" width="54.5" style="52" customWidth="1"/>
    <col min="2324" max="2327" width="9.625" style="52" customWidth="1"/>
    <col min="2328" max="2328" width="23.125" style="52" customWidth="1"/>
    <col min="2329" max="2329" width="11.125" style="52" customWidth="1"/>
    <col min="2330" max="2330" width="13.625" style="52" customWidth="1"/>
    <col min="2331" max="2331" width="32.125" style="52" customWidth="1"/>
    <col min="2332" max="2332" width="38.125" style="52" customWidth="1"/>
    <col min="2333" max="2576" width="1.625" style="52"/>
    <col min="2577" max="2577" width="5.125" style="52" customWidth="1"/>
    <col min="2578" max="2578" width="32.125" style="52" customWidth="1"/>
    <col min="2579" max="2579" width="54.5" style="52" customWidth="1"/>
    <col min="2580" max="2583" width="9.625" style="52" customWidth="1"/>
    <col min="2584" max="2584" width="23.125" style="52" customWidth="1"/>
    <col min="2585" max="2585" width="11.125" style="52" customWidth="1"/>
    <col min="2586" max="2586" width="13.625" style="52" customWidth="1"/>
    <col min="2587" max="2587" width="32.125" style="52" customWidth="1"/>
    <col min="2588" max="2588" width="38.125" style="52" customWidth="1"/>
    <col min="2589" max="2832" width="1.625" style="52"/>
    <col min="2833" max="2833" width="5.125" style="52" customWidth="1"/>
    <col min="2834" max="2834" width="32.125" style="52" customWidth="1"/>
    <col min="2835" max="2835" width="54.5" style="52" customWidth="1"/>
    <col min="2836" max="2839" width="9.625" style="52" customWidth="1"/>
    <col min="2840" max="2840" width="23.125" style="52" customWidth="1"/>
    <col min="2841" max="2841" width="11.125" style="52" customWidth="1"/>
    <col min="2842" max="2842" width="13.625" style="52" customWidth="1"/>
    <col min="2843" max="2843" width="32.125" style="52" customWidth="1"/>
    <col min="2844" max="2844" width="38.125" style="52" customWidth="1"/>
    <col min="2845" max="3088" width="1.625" style="52"/>
    <col min="3089" max="3089" width="5.125" style="52" customWidth="1"/>
    <col min="3090" max="3090" width="32.125" style="52" customWidth="1"/>
    <col min="3091" max="3091" width="54.5" style="52" customWidth="1"/>
    <col min="3092" max="3095" width="9.625" style="52" customWidth="1"/>
    <col min="3096" max="3096" width="23.125" style="52" customWidth="1"/>
    <col min="3097" max="3097" width="11.125" style="52" customWidth="1"/>
    <col min="3098" max="3098" width="13.625" style="52" customWidth="1"/>
    <col min="3099" max="3099" width="32.125" style="52" customWidth="1"/>
    <col min="3100" max="3100" width="38.125" style="52" customWidth="1"/>
    <col min="3101" max="3344" width="1.625" style="52"/>
    <col min="3345" max="3345" width="5.125" style="52" customWidth="1"/>
    <col min="3346" max="3346" width="32.125" style="52" customWidth="1"/>
    <col min="3347" max="3347" width="54.5" style="52" customWidth="1"/>
    <col min="3348" max="3351" width="9.625" style="52" customWidth="1"/>
    <col min="3352" max="3352" width="23.125" style="52" customWidth="1"/>
    <col min="3353" max="3353" width="11.125" style="52" customWidth="1"/>
    <col min="3354" max="3354" width="13.625" style="52" customWidth="1"/>
    <col min="3355" max="3355" width="32.125" style="52" customWidth="1"/>
    <col min="3356" max="3356" width="38.125" style="52" customWidth="1"/>
    <col min="3357" max="3600" width="1.625" style="52"/>
    <col min="3601" max="3601" width="5.125" style="52" customWidth="1"/>
    <col min="3602" max="3602" width="32.125" style="52" customWidth="1"/>
    <col min="3603" max="3603" width="54.5" style="52" customWidth="1"/>
    <col min="3604" max="3607" width="9.625" style="52" customWidth="1"/>
    <col min="3608" max="3608" width="23.125" style="52" customWidth="1"/>
    <col min="3609" max="3609" width="11.125" style="52" customWidth="1"/>
    <col min="3610" max="3610" width="13.625" style="52" customWidth="1"/>
    <col min="3611" max="3611" width="32.125" style="52" customWidth="1"/>
    <col min="3612" max="3612" width="38.125" style="52" customWidth="1"/>
    <col min="3613" max="3856" width="1.625" style="52"/>
    <col min="3857" max="3857" width="5.125" style="52" customWidth="1"/>
    <col min="3858" max="3858" width="32.125" style="52" customWidth="1"/>
    <col min="3859" max="3859" width="54.5" style="52" customWidth="1"/>
    <col min="3860" max="3863" width="9.625" style="52" customWidth="1"/>
    <col min="3864" max="3864" width="23.125" style="52" customWidth="1"/>
    <col min="3865" max="3865" width="11.125" style="52" customWidth="1"/>
    <col min="3866" max="3866" width="13.625" style="52" customWidth="1"/>
    <col min="3867" max="3867" width="32.125" style="52" customWidth="1"/>
    <col min="3868" max="3868" width="38.125" style="52" customWidth="1"/>
    <col min="3869" max="4112" width="1.625" style="52"/>
    <col min="4113" max="4113" width="5.125" style="52" customWidth="1"/>
    <col min="4114" max="4114" width="32.125" style="52" customWidth="1"/>
    <col min="4115" max="4115" width="54.5" style="52" customWidth="1"/>
    <col min="4116" max="4119" width="9.625" style="52" customWidth="1"/>
    <col min="4120" max="4120" width="23.125" style="52" customWidth="1"/>
    <col min="4121" max="4121" width="11.125" style="52" customWidth="1"/>
    <col min="4122" max="4122" width="13.625" style="52" customWidth="1"/>
    <col min="4123" max="4123" width="32.125" style="52" customWidth="1"/>
    <col min="4124" max="4124" width="38.125" style="52" customWidth="1"/>
    <col min="4125" max="4368" width="1.625" style="52"/>
    <col min="4369" max="4369" width="5.125" style="52" customWidth="1"/>
    <col min="4370" max="4370" width="32.125" style="52" customWidth="1"/>
    <col min="4371" max="4371" width="54.5" style="52" customWidth="1"/>
    <col min="4372" max="4375" width="9.625" style="52" customWidth="1"/>
    <col min="4376" max="4376" width="23.125" style="52" customWidth="1"/>
    <col min="4377" max="4377" width="11.125" style="52" customWidth="1"/>
    <col min="4378" max="4378" width="13.625" style="52" customWidth="1"/>
    <col min="4379" max="4379" width="32.125" style="52" customWidth="1"/>
    <col min="4380" max="4380" width="38.125" style="52" customWidth="1"/>
    <col min="4381" max="4624" width="1.625" style="52"/>
    <col min="4625" max="4625" width="5.125" style="52" customWidth="1"/>
    <col min="4626" max="4626" width="32.125" style="52" customWidth="1"/>
    <col min="4627" max="4627" width="54.5" style="52" customWidth="1"/>
    <col min="4628" max="4631" width="9.625" style="52" customWidth="1"/>
    <col min="4632" max="4632" width="23.125" style="52" customWidth="1"/>
    <col min="4633" max="4633" width="11.125" style="52" customWidth="1"/>
    <col min="4634" max="4634" width="13.625" style="52" customWidth="1"/>
    <col min="4635" max="4635" width="32.125" style="52" customWidth="1"/>
    <col min="4636" max="4636" width="38.125" style="52" customWidth="1"/>
    <col min="4637" max="4880" width="1.625" style="52"/>
    <col min="4881" max="4881" width="5.125" style="52" customWidth="1"/>
    <col min="4882" max="4882" width="32.125" style="52" customWidth="1"/>
    <col min="4883" max="4883" width="54.5" style="52" customWidth="1"/>
    <col min="4884" max="4887" width="9.625" style="52" customWidth="1"/>
    <col min="4888" max="4888" width="23.125" style="52" customWidth="1"/>
    <col min="4889" max="4889" width="11.125" style="52" customWidth="1"/>
    <col min="4890" max="4890" width="13.625" style="52" customWidth="1"/>
    <col min="4891" max="4891" width="32.125" style="52" customWidth="1"/>
    <col min="4892" max="4892" width="38.125" style="52" customWidth="1"/>
    <col min="4893" max="5136" width="1.625" style="52"/>
    <col min="5137" max="5137" width="5.125" style="52" customWidth="1"/>
    <col min="5138" max="5138" width="32.125" style="52" customWidth="1"/>
    <col min="5139" max="5139" width="54.5" style="52" customWidth="1"/>
    <col min="5140" max="5143" width="9.625" style="52" customWidth="1"/>
    <col min="5144" max="5144" width="23.125" style="52" customWidth="1"/>
    <col min="5145" max="5145" width="11.125" style="52" customWidth="1"/>
    <col min="5146" max="5146" width="13.625" style="52" customWidth="1"/>
    <col min="5147" max="5147" width="32.125" style="52" customWidth="1"/>
    <col min="5148" max="5148" width="38.125" style="52" customWidth="1"/>
    <col min="5149" max="5392" width="1.625" style="52"/>
    <col min="5393" max="5393" width="5.125" style="52" customWidth="1"/>
    <col min="5394" max="5394" width="32.125" style="52" customWidth="1"/>
    <col min="5395" max="5395" width="54.5" style="52" customWidth="1"/>
    <col min="5396" max="5399" width="9.625" style="52" customWidth="1"/>
    <col min="5400" max="5400" width="23.125" style="52" customWidth="1"/>
    <col min="5401" max="5401" width="11.125" style="52" customWidth="1"/>
    <col min="5402" max="5402" width="13.625" style="52" customWidth="1"/>
    <col min="5403" max="5403" width="32.125" style="52" customWidth="1"/>
    <col min="5404" max="5404" width="38.125" style="52" customWidth="1"/>
    <col min="5405" max="5648" width="1.625" style="52"/>
    <col min="5649" max="5649" width="5.125" style="52" customWidth="1"/>
    <col min="5650" max="5650" width="32.125" style="52" customWidth="1"/>
    <col min="5651" max="5651" width="54.5" style="52" customWidth="1"/>
    <col min="5652" max="5655" width="9.625" style="52" customWidth="1"/>
    <col min="5656" max="5656" width="23.125" style="52" customWidth="1"/>
    <col min="5657" max="5657" width="11.125" style="52" customWidth="1"/>
    <col min="5658" max="5658" width="13.625" style="52" customWidth="1"/>
    <col min="5659" max="5659" width="32.125" style="52" customWidth="1"/>
    <col min="5660" max="5660" width="38.125" style="52" customWidth="1"/>
    <col min="5661" max="5904" width="1.625" style="52"/>
    <col min="5905" max="5905" width="5.125" style="52" customWidth="1"/>
    <col min="5906" max="5906" width="32.125" style="52" customWidth="1"/>
    <col min="5907" max="5907" width="54.5" style="52" customWidth="1"/>
    <col min="5908" max="5911" width="9.625" style="52" customWidth="1"/>
    <col min="5912" max="5912" width="23.125" style="52" customWidth="1"/>
    <col min="5913" max="5913" width="11.125" style="52" customWidth="1"/>
    <col min="5914" max="5914" width="13.625" style="52" customWidth="1"/>
    <col min="5915" max="5915" width="32.125" style="52" customWidth="1"/>
    <col min="5916" max="5916" width="38.125" style="52" customWidth="1"/>
    <col min="5917" max="6160" width="1.625" style="52"/>
    <col min="6161" max="6161" width="5.125" style="52" customWidth="1"/>
    <col min="6162" max="6162" width="32.125" style="52" customWidth="1"/>
    <col min="6163" max="6163" width="54.5" style="52" customWidth="1"/>
    <col min="6164" max="6167" width="9.625" style="52" customWidth="1"/>
    <col min="6168" max="6168" width="23.125" style="52" customWidth="1"/>
    <col min="6169" max="6169" width="11.125" style="52" customWidth="1"/>
    <col min="6170" max="6170" width="13.625" style="52" customWidth="1"/>
    <col min="6171" max="6171" width="32.125" style="52" customWidth="1"/>
    <col min="6172" max="6172" width="38.125" style="52" customWidth="1"/>
    <col min="6173" max="6416" width="1.625" style="52"/>
    <col min="6417" max="6417" width="5.125" style="52" customWidth="1"/>
    <col min="6418" max="6418" width="32.125" style="52" customWidth="1"/>
    <col min="6419" max="6419" width="54.5" style="52" customWidth="1"/>
    <col min="6420" max="6423" width="9.625" style="52" customWidth="1"/>
    <col min="6424" max="6424" width="23.125" style="52" customWidth="1"/>
    <col min="6425" max="6425" width="11.125" style="52" customWidth="1"/>
    <col min="6426" max="6426" width="13.625" style="52" customWidth="1"/>
    <col min="6427" max="6427" width="32.125" style="52" customWidth="1"/>
    <col min="6428" max="6428" width="38.125" style="52" customWidth="1"/>
    <col min="6429" max="6672" width="1.625" style="52"/>
    <col min="6673" max="6673" width="5.125" style="52" customWidth="1"/>
    <col min="6674" max="6674" width="32.125" style="52" customWidth="1"/>
    <col min="6675" max="6675" width="54.5" style="52" customWidth="1"/>
    <col min="6676" max="6679" width="9.625" style="52" customWidth="1"/>
    <col min="6680" max="6680" width="23.125" style="52" customWidth="1"/>
    <col min="6681" max="6681" width="11.125" style="52" customWidth="1"/>
    <col min="6682" max="6682" width="13.625" style="52" customWidth="1"/>
    <col min="6683" max="6683" width="32.125" style="52" customWidth="1"/>
    <col min="6684" max="6684" width="38.125" style="52" customWidth="1"/>
    <col min="6685" max="6928" width="1.625" style="52"/>
    <col min="6929" max="6929" width="5.125" style="52" customWidth="1"/>
    <col min="6930" max="6930" width="32.125" style="52" customWidth="1"/>
    <col min="6931" max="6931" width="54.5" style="52" customWidth="1"/>
    <col min="6932" max="6935" width="9.625" style="52" customWidth="1"/>
    <col min="6936" max="6936" width="23.125" style="52" customWidth="1"/>
    <col min="6937" max="6937" width="11.125" style="52" customWidth="1"/>
    <col min="6938" max="6938" width="13.625" style="52" customWidth="1"/>
    <col min="6939" max="6939" width="32.125" style="52" customWidth="1"/>
    <col min="6940" max="6940" width="38.125" style="52" customWidth="1"/>
    <col min="6941" max="7184" width="1.625" style="52"/>
    <col min="7185" max="7185" width="5.125" style="52" customWidth="1"/>
    <col min="7186" max="7186" width="32.125" style="52" customWidth="1"/>
    <col min="7187" max="7187" width="54.5" style="52" customWidth="1"/>
    <col min="7188" max="7191" width="9.625" style="52" customWidth="1"/>
    <col min="7192" max="7192" width="23.125" style="52" customWidth="1"/>
    <col min="7193" max="7193" width="11.125" style="52" customWidth="1"/>
    <col min="7194" max="7194" width="13.625" style="52" customWidth="1"/>
    <col min="7195" max="7195" width="32.125" style="52" customWidth="1"/>
    <col min="7196" max="7196" width="38.125" style="52" customWidth="1"/>
    <col min="7197" max="7440" width="1.625" style="52"/>
    <col min="7441" max="7441" width="5.125" style="52" customWidth="1"/>
    <col min="7442" max="7442" width="32.125" style="52" customWidth="1"/>
    <col min="7443" max="7443" width="54.5" style="52" customWidth="1"/>
    <col min="7444" max="7447" width="9.625" style="52" customWidth="1"/>
    <col min="7448" max="7448" width="23.125" style="52" customWidth="1"/>
    <col min="7449" max="7449" width="11.125" style="52" customWidth="1"/>
    <col min="7450" max="7450" width="13.625" style="52" customWidth="1"/>
    <col min="7451" max="7451" width="32.125" style="52" customWidth="1"/>
    <col min="7452" max="7452" width="38.125" style="52" customWidth="1"/>
    <col min="7453" max="7696" width="1.625" style="52"/>
    <col min="7697" max="7697" width="5.125" style="52" customWidth="1"/>
    <col min="7698" max="7698" width="32.125" style="52" customWidth="1"/>
    <col min="7699" max="7699" width="54.5" style="52" customWidth="1"/>
    <col min="7700" max="7703" width="9.625" style="52" customWidth="1"/>
    <col min="7704" max="7704" width="23.125" style="52" customWidth="1"/>
    <col min="7705" max="7705" width="11.125" style="52" customWidth="1"/>
    <col min="7706" max="7706" width="13.625" style="52" customWidth="1"/>
    <col min="7707" max="7707" width="32.125" style="52" customWidth="1"/>
    <col min="7708" max="7708" width="38.125" style="52" customWidth="1"/>
    <col min="7709" max="7952" width="1.625" style="52"/>
    <col min="7953" max="7953" width="5.125" style="52" customWidth="1"/>
    <col min="7954" max="7954" width="32.125" style="52" customWidth="1"/>
    <col min="7955" max="7955" width="54.5" style="52" customWidth="1"/>
    <col min="7956" max="7959" width="9.625" style="52" customWidth="1"/>
    <col min="7960" max="7960" width="23.125" style="52" customWidth="1"/>
    <col min="7961" max="7961" width="11.125" style="52" customWidth="1"/>
    <col min="7962" max="7962" width="13.625" style="52" customWidth="1"/>
    <col min="7963" max="7963" width="32.125" style="52" customWidth="1"/>
    <col min="7964" max="7964" width="38.125" style="52" customWidth="1"/>
    <col min="7965" max="8208" width="1.625" style="52"/>
    <col min="8209" max="8209" width="5.125" style="52" customWidth="1"/>
    <col min="8210" max="8210" width="32.125" style="52" customWidth="1"/>
    <col min="8211" max="8211" width="54.5" style="52" customWidth="1"/>
    <col min="8212" max="8215" width="9.625" style="52" customWidth="1"/>
    <col min="8216" max="8216" width="23.125" style="52" customWidth="1"/>
    <col min="8217" max="8217" width="11.125" style="52" customWidth="1"/>
    <col min="8218" max="8218" width="13.625" style="52" customWidth="1"/>
    <col min="8219" max="8219" width="32.125" style="52" customWidth="1"/>
    <col min="8220" max="8220" width="38.125" style="52" customWidth="1"/>
    <col min="8221" max="8464" width="1.625" style="52"/>
    <col min="8465" max="8465" width="5.125" style="52" customWidth="1"/>
    <col min="8466" max="8466" width="32.125" style="52" customWidth="1"/>
    <col min="8467" max="8467" width="54.5" style="52" customWidth="1"/>
    <col min="8468" max="8471" width="9.625" style="52" customWidth="1"/>
    <col min="8472" max="8472" width="23.125" style="52" customWidth="1"/>
    <col min="8473" max="8473" width="11.125" style="52" customWidth="1"/>
    <col min="8474" max="8474" width="13.625" style="52" customWidth="1"/>
    <col min="8475" max="8475" width="32.125" style="52" customWidth="1"/>
    <col min="8476" max="8476" width="38.125" style="52" customWidth="1"/>
    <col min="8477" max="8720" width="1.625" style="52"/>
    <col min="8721" max="8721" width="5.125" style="52" customWidth="1"/>
    <col min="8722" max="8722" width="32.125" style="52" customWidth="1"/>
    <col min="8723" max="8723" width="54.5" style="52" customWidth="1"/>
    <col min="8724" max="8727" width="9.625" style="52" customWidth="1"/>
    <col min="8728" max="8728" width="23.125" style="52" customWidth="1"/>
    <col min="8729" max="8729" width="11.125" style="52" customWidth="1"/>
    <col min="8730" max="8730" width="13.625" style="52" customWidth="1"/>
    <col min="8731" max="8731" width="32.125" style="52" customWidth="1"/>
    <col min="8732" max="8732" width="38.125" style="52" customWidth="1"/>
    <col min="8733" max="8976" width="1.625" style="52"/>
    <col min="8977" max="8977" width="5.125" style="52" customWidth="1"/>
    <col min="8978" max="8978" width="32.125" style="52" customWidth="1"/>
    <col min="8979" max="8979" width="54.5" style="52" customWidth="1"/>
    <col min="8980" max="8983" width="9.625" style="52" customWidth="1"/>
    <col min="8984" max="8984" width="23.125" style="52" customWidth="1"/>
    <col min="8985" max="8985" width="11.125" style="52" customWidth="1"/>
    <col min="8986" max="8986" width="13.625" style="52" customWidth="1"/>
    <col min="8987" max="8987" width="32.125" style="52" customWidth="1"/>
    <col min="8988" max="8988" width="38.125" style="52" customWidth="1"/>
    <col min="8989" max="9232" width="1.625" style="52"/>
    <col min="9233" max="9233" width="5.125" style="52" customWidth="1"/>
    <col min="9234" max="9234" width="32.125" style="52" customWidth="1"/>
    <col min="9235" max="9235" width="54.5" style="52" customWidth="1"/>
    <col min="9236" max="9239" width="9.625" style="52" customWidth="1"/>
    <col min="9240" max="9240" width="23.125" style="52" customWidth="1"/>
    <col min="9241" max="9241" width="11.125" style="52" customWidth="1"/>
    <col min="9242" max="9242" width="13.625" style="52" customWidth="1"/>
    <col min="9243" max="9243" width="32.125" style="52" customWidth="1"/>
    <col min="9244" max="9244" width="38.125" style="52" customWidth="1"/>
    <col min="9245" max="9488" width="1.625" style="52"/>
    <col min="9489" max="9489" width="5.125" style="52" customWidth="1"/>
    <col min="9490" max="9490" width="32.125" style="52" customWidth="1"/>
    <col min="9491" max="9491" width="54.5" style="52" customWidth="1"/>
    <col min="9492" max="9495" width="9.625" style="52" customWidth="1"/>
    <col min="9496" max="9496" width="23.125" style="52" customWidth="1"/>
    <col min="9497" max="9497" width="11.125" style="52" customWidth="1"/>
    <col min="9498" max="9498" width="13.625" style="52" customWidth="1"/>
    <col min="9499" max="9499" width="32.125" style="52" customWidth="1"/>
    <col min="9500" max="9500" width="38.125" style="52" customWidth="1"/>
    <col min="9501" max="9744" width="1.625" style="52"/>
    <col min="9745" max="9745" width="5.125" style="52" customWidth="1"/>
    <col min="9746" max="9746" width="32.125" style="52" customWidth="1"/>
    <col min="9747" max="9747" width="54.5" style="52" customWidth="1"/>
    <col min="9748" max="9751" width="9.625" style="52" customWidth="1"/>
    <col min="9752" max="9752" width="23.125" style="52" customWidth="1"/>
    <col min="9753" max="9753" width="11.125" style="52" customWidth="1"/>
    <col min="9754" max="9754" width="13.625" style="52" customWidth="1"/>
    <col min="9755" max="9755" width="32.125" style="52" customWidth="1"/>
    <col min="9756" max="9756" width="38.125" style="52" customWidth="1"/>
    <col min="9757" max="10000" width="1.625" style="52"/>
    <col min="10001" max="10001" width="5.125" style="52" customWidth="1"/>
    <col min="10002" max="10002" width="32.125" style="52" customWidth="1"/>
    <col min="10003" max="10003" width="54.5" style="52" customWidth="1"/>
    <col min="10004" max="10007" width="9.625" style="52" customWidth="1"/>
    <col min="10008" max="10008" width="23.125" style="52" customWidth="1"/>
    <col min="10009" max="10009" width="11.125" style="52" customWidth="1"/>
    <col min="10010" max="10010" width="13.625" style="52" customWidth="1"/>
    <col min="10011" max="10011" width="32.125" style="52" customWidth="1"/>
    <col min="10012" max="10012" width="38.125" style="52" customWidth="1"/>
    <col min="10013" max="10256" width="1.625" style="52"/>
    <col min="10257" max="10257" width="5.125" style="52" customWidth="1"/>
    <col min="10258" max="10258" width="32.125" style="52" customWidth="1"/>
    <col min="10259" max="10259" width="54.5" style="52" customWidth="1"/>
    <col min="10260" max="10263" width="9.625" style="52" customWidth="1"/>
    <col min="10264" max="10264" width="23.125" style="52" customWidth="1"/>
    <col min="10265" max="10265" width="11.125" style="52" customWidth="1"/>
    <col min="10266" max="10266" width="13.625" style="52" customWidth="1"/>
    <col min="10267" max="10267" width="32.125" style="52" customWidth="1"/>
    <col min="10268" max="10268" width="38.125" style="52" customWidth="1"/>
    <col min="10269" max="10512" width="1.625" style="52"/>
    <col min="10513" max="10513" width="5.125" style="52" customWidth="1"/>
    <col min="10514" max="10514" width="32.125" style="52" customWidth="1"/>
    <col min="10515" max="10515" width="54.5" style="52" customWidth="1"/>
    <col min="10516" max="10519" width="9.625" style="52" customWidth="1"/>
    <col min="10520" max="10520" width="23.125" style="52" customWidth="1"/>
    <col min="10521" max="10521" width="11.125" style="52" customWidth="1"/>
    <col min="10522" max="10522" width="13.625" style="52" customWidth="1"/>
    <col min="10523" max="10523" width="32.125" style="52" customWidth="1"/>
    <col min="10524" max="10524" width="38.125" style="52" customWidth="1"/>
    <col min="10525" max="10768" width="1.625" style="52"/>
    <col min="10769" max="10769" width="5.125" style="52" customWidth="1"/>
    <col min="10770" max="10770" width="32.125" style="52" customWidth="1"/>
    <col min="10771" max="10771" width="54.5" style="52" customWidth="1"/>
    <col min="10772" max="10775" width="9.625" style="52" customWidth="1"/>
    <col min="10776" max="10776" width="23.125" style="52" customWidth="1"/>
    <col min="10777" max="10777" width="11.125" style="52" customWidth="1"/>
    <col min="10778" max="10778" width="13.625" style="52" customWidth="1"/>
    <col min="10779" max="10779" width="32.125" style="52" customWidth="1"/>
    <col min="10780" max="10780" width="38.125" style="52" customWidth="1"/>
    <col min="10781" max="11024" width="1.625" style="52"/>
    <col min="11025" max="11025" width="5.125" style="52" customWidth="1"/>
    <col min="11026" max="11026" width="32.125" style="52" customWidth="1"/>
    <col min="11027" max="11027" width="54.5" style="52" customWidth="1"/>
    <col min="11028" max="11031" width="9.625" style="52" customWidth="1"/>
    <col min="11032" max="11032" width="23.125" style="52" customWidth="1"/>
    <col min="11033" max="11033" width="11.125" style="52" customWidth="1"/>
    <col min="11034" max="11034" width="13.625" style="52" customWidth="1"/>
    <col min="11035" max="11035" width="32.125" style="52" customWidth="1"/>
    <col min="11036" max="11036" width="38.125" style="52" customWidth="1"/>
    <col min="11037" max="11280" width="1.625" style="52"/>
    <col min="11281" max="11281" width="5.125" style="52" customWidth="1"/>
    <col min="11282" max="11282" width="32.125" style="52" customWidth="1"/>
    <col min="11283" max="11283" width="54.5" style="52" customWidth="1"/>
    <col min="11284" max="11287" width="9.625" style="52" customWidth="1"/>
    <col min="11288" max="11288" width="23.125" style="52" customWidth="1"/>
    <col min="11289" max="11289" width="11.125" style="52" customWidth="1"/>
    <col min="11290" max="11290" width="13.625" style="52" customWidth="1"/>
    <col min="11291" max="11291" width="32.125" style="52" customWidth="1"/>
    <col min="11292" max="11292" width="38.125" style="52" customWidth="1"/>
    <col min="11293" max="11536" width="1.625" style="52"/>
    <col min="11537" max="11537" width="5.125" style="52" customWidth="1"/>
    <col min="11538" max="11538" width="32.125" style="52" customWidth="1"/>
    <col min="11539" max="11539" width="54.5" style="52" customWidth="1"/>
    <col min="11540" max="11543" width="9.625" style="52" customWidth="1"/>
    <col min="11544" max="11544" width="23.125" style="52" customWidth="1"/>
    <col min="11545" max="11545" width="11.125" style="52" customWidth="1"/>
    <col min="11546" max="11546" width="13.625" style="52" customWidth="1"/>
    <col min="11547" max="11547" width="32.125" style="52" customWidth="1"/>
    <col min="11548" max="11548" width="38.125" style="52" customWidth="1"/>
    <col min="11549" max="11792" width="1.625" style="52"/>
    <col min="11793" max="11793" width="5.125" style="52" customWidth="1"/>
    <col min="11794" max="11794" width="32.125" style="52" customWidth="1"/>
    <col min="11795" max="11795" width="54.5" style="52" customWidth="1"/>
    <col min="11796" max="11799" width="9.625" style="52" customWidth="1"/>
    <col min="11800" max="11800" width="23.125" style="52" customWidth="1"/>
    <col min="11801" max="11801" width="11.125" style="52" customWidth="1"/>
    <col min="11802" max="11802" width="13.625" style="52" customWidth="1"/>
    <col min="11803" max="11803" width="32.125" style="52" customWidth="1"/>
    <col min="11804" max="11804" width="38.125" style="52" customWidth="1"/>
    <col min="11805" max="12048" width="1.625" style="52"/>
    <col min="12049" max="12049" width="5.125" style="52" customWidth="1"/>
    <col min="12050" max="12050" width="32.125" style="52" customWidth="1"/>
    <col min="12051" max="12051" width="54.5" style="52" customWidth="1"/>
    <col min="12052" max="12055" width="9.625" style="52" customWidth="1"/>
    <col min="12056" max="12056" width="23.125" style="52" customWidth="1"/>
    <col min="12057" max="12057" width="11.125" style="52" customWidth="1"/>
    <col min="12058" max="12058" width="13.625" style="52" customWidth="1"/>
    <col min="12059" max="12059" width="32.125" style="52" customWidth="1"/>
    <col min="12060" max="12060" width="38.125" style="52" customWidth="1"/>
    <col min="12061" max="12304" width="1.625" style="52"/>
    <col min="12305" max="12305" width="5.125" style="52" customWidth="1"/>
    <col min="12306" max="12306" width="32.125" style="52" customWidth="1"/>
    <col min="12307" max="12307" width="54.5" style="52" customWidth="1"/>
    <col min="12308" max="12311" width="9.625" style="52" customWidth="1"/>
    <col min="12312" max="12312" width="23.125" style="52" customWidth="1"/>
    <col min="12313" max="12313" width="11.125" style="52" customWidth="1"/>
    <col min="12314" max="12314" width="13.625" style="52" customWidth="1"/>
    <col min="12315" max="12315" width="32.125" style="52" customWidth="1"/>
    <col min="12316" max="12316" width="38.125" style="52" customWidth="1"/>
    <col min="12317" max="12560" width="1.625" style="52"/>
    <col min="12561" max="12561" width="5.125" style="52" customWidth="1"/>
    <col min="12562" max="12562" width="32.125" style="52" customWidth="1"/>
    <col min="12563" max="12563" width="54.5" style="52" customWidth="1"/>
    <col min="12564" max="12567" width="9.625" style="52" customWidth="1"/>
    <col min="12568" max="12568" width="23.125" style="52" customWidth="1"/>
    <col min="12569" max="12569" width="11.125" style="52" customWidth="1"/>
    <col min="12570" max="12570" width="13.625" style="52" customWidth="1"/>
    <col min="12571" max="12571" width="32.125" style="52" customWidth="1"/>
    <col min="12572" max="12572" width="38.125" style="52" customWidth="1"/>
    <col min="12573" max="12816" width="1.625" style="52"/>
    <col min="12817" max="12817" width="5.125" style="52" customWidth="1"/>
    <col min="12818" max="12818" width="32.125" style="52" customWidth="1"/>
    <col min="12819" max="12819" width="54.5" style="52" customWidth="1"/>
    <col min="12820" max="12823" width="9.625" style="52" customWidth="1"/>
    <col min="12824" max="12824" width="23.125" style="52" customWidth="1"/>
    <col min="12825" max="12825" width="11.125" style="52" customWidth="1"/>
    <col min="12826" max="12826" width="13.625" style="52" customWidth="1"/>
    <col min="12827" max="12827" width="32.125" style="52" customWidth="1"/>
    <col min="12828" max="12828" width="38.125" style="52" customWidth="1"/>
    <col min="12829" max="13072" width="1.625" style="52"/>
    <col min="13073" max="13073" width="5.125" style="52" customWidth="1"/>
    <col min="13074" max="13074" width="32.125" style="52" customWidth="1"/>
    <col min="13075" max="13075" width="54.5" style="52" customWidth="1"/>
    <col min="13076" max="13079" width="9.625" style="52" customWidth="1"/>
    <col min="13080" max="13080" width="23.125" style="52" customWidth="1"/>
    <col min="13081" max="13081" width="11.125" style="52" customWidth="1"/>
    <col min="13082" max="13082" width="13.625" style="52" customWidth="1"/>
    <col min="13083" max="13083" width="32.125" style="52" customWidth="1"/>
    <col min="13084" max="13084" width="38.125" style="52" customWidth="1"/>
    <col min="13085" max="13328" width="1.625" style="52"/>
    <col min="13329" max="13329" width="5.125" style="52" customWidth="1"/>
    <col min="13330" max="13330" width="32.125" style="52" customWidth="1"/>
    <col min="13331" max="13331" width="54.5" style="52" customWidth="1"/>
    <col min="13332" max="13335" width="9.625" style="52" customWidth="1"/>
    <col min="13336" max="13336" width="23.125" style="52" customWidth="1"/>
    <col min="13337" max="13337" width="11.125" style="52" customWidth="1"/>
    <col min="13338" max="13338" width="13.625" style="52" customWidth="1"/>
    <col min="13339" max="13339" width="32.125" style="52" customWidth="1"/>
    <col min="13340" max="13340" width="38.125" style="52" customWidth="1"/>
    <col min="13341" max="13584" width="1.625" style="52"/>
    <col min="13585" max="13585" width="5.125" style="52" customWidth="1"/>
    <col min="13586" max="13586" width="32.125" style="52" customWidth="1"/>
    <col min="13587" max="13587" width="54.5" style="52" customWidth="1"/>
    <col min="13588" max="13591" width="9.625" style="52" customWidth="1"/>
    <col min="13592" max="13592" width="23.125" style="52" customWidth="1"/>
    <col min="13593" max="13593" width="11.125" style="52" customWidth="1"/>
    <col min="13594" max="13594" width="13.625" style="52" customWidth="1"/>
    <col min="13595" max="13595" width="32.125" style="52" customWidth="1"/>
    <col min="13596" max="13596" width="38.125" style="52" customWidth="1"/>
    <col min="13597" max="13840" width="1.625" style="52"/>
    <col min="13841" max="13841" width="5.125" style="52" customWidth="1"/>
    <col min="13842" max="13842" width="32.125" style="52" customWidth="1"/>
    <col min="13843" max="13843" width="54.5" style="52" customWidth="1"/>
    <col min="13844" max="13847" width="9.625" style="52" customWidth="1"/>
    <col min="13848" max="13848" width="23.125" style="52" customWidth="1"/>
    <col min="13849" max="13849" width="11.125" style="52" customWidth="1"/>
    <col min="13850" max="13850" width="13.625" style="52" customWidth="1"/>
    <col min="13851" max="13851" width="32.125" style="52" customWidth="1"/>
    <col min="13852" max="13852" width="38.125" style="52" customWidth="1"/>
    <col min="13853" max="14096" width="1.625" style="52"/>
    <col min="14097" max="14097" width="5.125" style="52" customWidth="1"/>
    <col min="14098" max="14098" width="32.125" style="52" customWidth="1"/>
    <col min="14099" max="14099" width="54.5" style="52" customWidth="1"/>
    <col min="14100" max="14103" width="9.625" style="52" customWidth="1"/>
    <col min="14104" max="14104" width="23.125" style="52" customWidth="1"/>
    <col min="14105" max="14105" width="11.125" style="52" customWidth="1"/>
    <col min="14106" max="14106" width="13.625" style="52" customWidth="1"/>
    <col min="14107" max="14107" width="32.125" style="52" customWidth="1"/>
    <col min="14108" max="14108" width="38.125" style="52" customWidth="1"/>
    <col min="14109" max="14352" width="1.625" style="52"/>
    <col min="14353" max="14353" width="5.125" style="52" customWidth="1"/>
    <col min="14354" max="14354" width="32.125" style="52" customWidth="1"/>
    <col min="14355" max="14355" width="54.5" style="52" customWidth="1"/>
    <col min="14356" max="14359" width="9.625" style="52" customWidth="1"/>
    <col min="14360" max="14360" width="23.125" style="52" customWidth="1"/>
    <col min="14361" max="14361" width="11.125" style="52" customWidth="1"/>
    <col min="14362" max="14362" width="13.625" style="52" customWidth="1"/>
    <col min="14363" max="14363" width="32.125" style="52" customWidth="1"/>
    <col min="14364" max="14364" width="38.125" style="52" customWidth="1"/>
    <col min="14365" max="14608" width="1.625" style="52"/>
    <col min="14609" max="14609" width="5.125" style="52" customWidth="1"/>
    <col min="14610" max="14610" width="32.125" style="52" customWidth="1"/>
    <col min="14611" max="14611" width="54.5" style="52" customWidth="1"/>
    <col min="14612" max="14615" width="9.625" style="52" customWidth="1"/>
    <col min="14616" max="14616" width="23.125" style="52" customWidth="1"/>
    <col min="14617" max="14617" width="11.125" style="52" customWidth="1"/>
    <col min="14618" max="14618" width="13.625" style="52" customWidth="1"/>
    <col min="14619" max="14619" width="32.125" style="52" customWidth="1"/>
    <col min="14620" max="14620" width="38.125" style="52" customWidth="1"/>
    <col min="14621" max="14864" width="1.625" style="52"/>
    <col min="14865" max="14865" width="5.125" style="52" customWidth="1"/>
    <col min="14866" max="14866" width="32.125" style="52" customWidth="1"/>
    <col min="14867" max="14867" width="54.5" style="52" customWidth="1"/>
    <col min="14868" max="14871" width="9.625" style="52" customWidth="1"/>
    <col min="14872" max="14872" width="23.125" style="52" customWidth="1"/>
    <col min="14873" max="14873" width="11.125" style="52" customWidth="1"/>
    <col min="14874" max="14874" width="13.625" style="52" customWidth="1"/>
    <col min="14875" max="14875" width="32.125" style="52" customWidth="1"/>
    <col min="14876" max="14876" width="38.125" style="52" customWidth="1"/>
    <col min="14877" max="15120" width="1.625" style="52"/>
    <col min="15121" max="15121" width="5.125" style="52" customWidth="1"/>
    <col min="15122" max="15122" width="32.125" style="52" customWidth="1"/>
    <col min="15123" max="15123" width="54.5" style="52" customWidth="1"/>
    <col min="15124" max="15127" width="9.625" style="52" customWidth="1"/>
    <col min="15128" max="15128" width="23.125" style="52" customWidth="1"/>
    <col min="15129" max="15129" width="11.125" style="52" customWidth="1"/>
    <col min="15130" max="15130" width="13.625" style="52" customWidth="1"/>
    <col min="15131" max="15131" width="32.125" style="52" customWidth="1"/>
    <col min="15132" max="15132" width="38.125" style="52" customWidth="1"/>
    <col min="15133" max="15376" width="1.625" style="52"/>
    <col min="15377" max="15377" width="5.125" style="52" customWidth="1"/>
    <col min="15378" max="15378" width="32.125" style="52" customWidth="1"/>
    <col min="15379" max="15379" width="54.5" style="52" customWidth="1"/>
    <col min="15380" max="15383" width="9.625" style="52" customWidth="1"/>
    <col min="15384" max="15384" width="23.125" style="52" customWidth="1"/>
    <col min="15385" max="15385" width="11.125" style="52" customWidth="1"/>
    <col min="15386" max="15386" width="13.625" style="52" customWidth="1"/>
    <col min="15387" max="15387" width="32.125" style="52" customWidth="1"/>
    <col min="15388" max="15388" width="38.125" style="52" customWidth="1"/>
    <col min="15389" max="15632" width="1.625" style="52"/>
    <col min="15633" max="15633" width="5.125" style="52" customWidth="1"/>
    <col min="15634" max="15634" width="32.125" style="52" customWidth="1"/>
    <col min="15635" max="15635" width="54.5" style="52" customWidth="1"/>
    <col min="15636" max="15639" width="9.625" style="52" customWidth="1"/>
    <col min="15640" max="15640" width="23.125" style="52" customWidth="1"/>
    <col min="15641" max="15641" width="11.125" style="52" customWidth="1"/>
    <col min="15642" max="15642" width="13.625" style="52" customWidth="1"/>
    <col min="15643" max="15643" width="32.125" style="52" customWidth="1"/>
    <col min="15644" max="15644" width="38.125" style="52" customWidth="1"/>
    <col min="15645" max="15888" width="1.625" style="52"/>
    <col min="15889" max="15889" width="5.125" style="52" customWidth="1"/>
    <col min="15890" max="15890" width="32.125" style="52" customWidth="1"/>
    <col min="15891" max="15891" width="54.5" style="52" customWidth="1"/>
    <col min="15892" max="15895" width="9.625" style="52" customWidth="1"/>
    <col min="15896" max="15896" width="23.125" style="52" customWidth="1"/>
    <col min="15897" max="15897" width="11.125" style="52" customWidth="1"/>
    <col min="15898" max="15898" width="13.625" style="52" customWidth="1"/>
    <col min="15899" max="15899" width="32.125" style="52" customWidth="1"/>
    <col min="15900" max="15900" width="38.125" style="52" customWidth="1"/>
    <col min="15901" max="16384" width="1.625" style="52"/>
  </cols>
  <sheetData>
    <row r="1" spans="1:12" ht="17.100000000000001" customHeight="1">
      <c r="D1" s="202" t="str">
        <f>E7</f>
        <v>2026/12/21</v>
      </c>
    </row>
    <row r="2" spans="1:12" ht="13.5" customHeight="1">
      <c r="C2" s="55"/>
      <c r="E2" s="53"/>
      <c r="F2" s="53"/>
    </row>
    <row r="3" spans="1:12" s="55" customFormat="1" ht="19.5">
      <c r="A3" s="54"/>
      <c r="B3" s="54"/>
      <c r="C3" s="54"/>
      <c r="D3" s="54"/>
    </row>
    <row r="4" spans="1:12" ht="13.5" customHeight="1" thickBot="1">
      <c r="A4" s="54"/>
      <c r="B4" s="54"/>
      <c r="C4" s="54"/>
      <c r="D4" s="54"/>
    </row>
    <row r="5" spans="1:12" ht="27" customHeight="1" thickBot="1">
      <c r="A5" s="153" t="s">
        <v>141</v>
      </c>
      <c r="B5" s="154" t="s">
        <v>691</v>
      </c>
      <c r="C5" s="154" t="s">
        <v>692</v>
      </c>
      <c r="D5" s="154" t="s">
        <v>693</v>
      </c>
      <c r="E5" s="156" t="s">
        <v>547</v>
      </c>
      <c r="F5" s="155" t="s">
        <v>42</v>
      </c>
      <c r="I5" s="1"/>
    </row>
    <row r="6" spans="1:12" s="60" customFormat="1" ht="12.75" customHeight="1" thickTop="1">
      <c r="A6" s="56">
        <v>1</v>
      </c>
      <c r="B6" s="99"/>
      <c r="C6" s="58"/>
      <c r="D6" s="58" t="s">
        <v>1596</v>
      </c>
      <c r="E6" s="157" t="s">
        <v>1595</v>
      </c>
      <c r="F6" s="59"/>
    </row>
    <row r="7" spans="1:12" s="60" customFormat="1" ht="12.75" customHeight="1">
      <c r="A7" s="192">
        <v>2</v>
      </c>
      <c r="B7" s="198"/>
      <c r="C7" s="199" t="s">
        <v>1623</v>
      </c>
      <c r="D7" s="199" t="s">
        <v>1690</v>
      </c>
      <c r="E7" s="200" t="s">
        <v>1624</v>
      </c>
      <c r="F7" s="61"/>
    </row>
    <row r="8" spans="1:12" s="60" customFormat="1" ht="12.75" customHeight="1">
      <c r="A8" s="192">
        <v>3</v>
      </c>
      <c r="B8" s="198"/>
      <c r="C8" s="226" t="s">
        <v>1875</v>
      </c>
      <c r="D8" s="199" t="s">
        <v>1876</v>
      </c>
      <c r="E8" s="200" t="s">
        <v>1877</v>
      </c>
      <c r="F8" s="59"/>
    </row>
    <row r="9" spans="1:12" s="60" customFormat="1" ht="12.75" customHeight="1">
      <c r="A9" s="56"/>
      <c r="B9" s="99"/>
      <c r="C9" s="58"/>
      <c r="D9" s="58"/>
      <c r="E9" s="158"/>
      <c r="F9" s="59"/>
    </row>
    <row r="10" spans="1:12" s="60" customFormat="1" ht="12.75" customHeight="1">
      <c r="A10" s="56"/>
      <c r="B10" s="99"/>
      <c r="C10" s="58"/>
      <c r="D10" s="58"/>
      <c r="E10" s="158"/>
      <c r="F10" s="59"/>
    </row>
    <row r="11" spans="1:12" s="60" customFormat="1" ht="12.75" customHeight="1">
      <c r="A11" s="56"/>
      <c r="B11" s="99"/>
      <c r="C11" s="58"/>
      <c r="D11" s="58"/>
      <c r="E11" s="158"/>
      <c r="F11" s="59"/>
    </row>
    <row r="12" spans="1:12" s="60" customFormat="1" ht="12.75" customHeight="1">
      <c r="A12" s="56"/>
      <c r="B12" s="99"/>
      <c r="C12" s="58"/>
      <c r="D12" s="58"/>
      <c r="E12" s="158"/>
      <c r="F12" s="59"/>
    </row>
    <row r="13" spans="1:12" s="60" customFormat="1" ht="12.75" customHeight="1">
      <c r="A13" s="56"/>
      <c r="B13" s="99"/>
      <c r="C13" s="58"/>
      <c r="D13" s="58"/>
      <c r="E13" s="158"/>
      <c r="F13" s="59"/>
    </row>
    <row r="14" spans="1:12" s="60" customFormat="1" ht="12.75" customHeight="1">
      <c r="A14" s="56"/>
      <c r="B14" s="99"/>
      <c r="C14" s="58"/>
      <c r="D14" s="58"/>
      <c r="E14" s="158"/>
      <c r="F14" s="59"/>
      <c r="L14" s="2"/>
    </row>
    <row r="15" spans="1:12" s="60" customFormat="1" ht="12.75" customHeight="1">
      <c r="A15" s="56"/>
      <c r="B15" s="99"/>
      <c r="C15" s="58"/>
      <c r="D15" s="58"/>
      <c r="E15" s="158"/>
      <c r="F15" s="59"/>
      <c r="L15" s="2"/>
    </row>
    <row r="16" spans="1:12" s="60" customFormat="1" ht="13.5" customHeight="1">
      <c r="A16" s="56"/>
      <c r="B16" s="99"/>
      <c r="C16" s="58"/>
      <c r="D16" s="58"/>
      <c r="E16" s="158"/>
      <c r="F16" s="59"/>
      <c r="L16" s="2"/>
    </row>
    <row r="17" spans="1:12" s="60" customFormat="1" ht="13.5" customHeight="1">
      <c r="A17" s="56"/>
      <c r="B17" s="99"/>
      <c r="C17" s="58"/>
      <c r="D17" s="58"/>
      <c r="E17" s="158"/>
      <c r="F17" s="59"/>
      <c r="L17" s="2"/>
    </row>
    <row r="18" spans="1:12" s="60" customFormat="1" ht="13.5" customHeight="1">
      <c r="A18" s="56"/>
      <c r="B18" s="99"/>
      <c r="C18" s="58"/>
      <c r="D18" s="58"/>
      <c r="E18" s="158"/>
      <c r="F18" s="59"/>
      <c r="L18" s="2"/>
    </row>
    <row r="19" spans="1:12" s="60" customFormat="1" ht="13.5" customHeight="1">
      <c r="A19" s="56"/>
      <c r="B19" s="99"/>
      <c r="C19" s="58"/>
      <c r="D19" s="58"/>
      <c r="E19" s="158"/>
      <c r="F19" s="59"/>
    </row>
    <row r="20" spans="1:12" s="60" customFormat="1" ht="13.5" customHeight="1">
      <c r="A20" s="56"/>
      <c r="B20" s="99"/>
      <c r="C20" s="58"/>
      <c r="D20" s="58"/>
      <c r="E20" s="158"/>
      <c r="F20" s="59"/>
    </row>
    <row r="21" spans="1:12" s="60" customFormat="1" ht="13.5" customHeight="1">
      <c r="A21" s="56"/>
      <c r="B21" s="99"/>
      <c r="C21" s="58"/>
      <c r="D21" s="58"/>
      <c r="E21" s="158"/>
      <c r="F21" s="59"/>
    </row>
    <row r="22" spans="1:12" s="60" customFormat="1" ht="13.5" customHeight="1">
      <c r="A22" s="56"/>
      <c r="B22" s="99"/>
      <c r="C22" s="58"/>
      <c r="D22" s="58"/>
      <c r="E22" s="158"/>
      <c r="F22" s="59"/>
    </row>
    <row r="23" spans="1:12" s="60" customFormat="1" ht="13.5" customHeight="1">
      <c r="A23" s="56"/>
      <c r="B23" s="99"/>
      <c r="C23" s="58"/>
      <c r="D23" s="58"/>
      <c r="E23" s="158"/>
      <c r="F23" s="59"/>
    </row>
    <row r="24" spans="1:12" s="60" customFormat="1" ht="13.5" customHeight="1">
      <c r="A24" s="56"/>
      <c r="B24" s="99"/>
      <c r="C24" s="58"/>
      <c r="D24" s="58"/>
      <c r="E24" s="158"/>
      <c r="F24" s="59"/>
    </row>
    <row r="25" spans="1:12" s="60" customFormat="1" ht="13.5" customHeight="1">
      <c r="A25" s="56"/>
      <c r="B25" s="99"/>
      <c r="C25" s="58"/>
      <c r="D25" s="58"/>
      <c r="E25" s="158"/>
      <c r="F25" s="59"/>
    </row>
    <row r="26" spans="1:12" s="60" customFormat="1" ht="13.5" customHeight="1">
      <c r="A26" s="56"/>
      <c r="B26" s="99"/>
      <c r="C26" s="58"/>
      <c r="D26" s="58"/>
      <c r="E26" s="158"/>
      <c r="F26" s="59"/>
    </row>
    <row r="27" spans="1:12" s="60" customFormat="1" ht="13.5" customHeight="1">
      <c r="A27" s="56"/>
      <c r="B27" s="99"/>
      <c r="C27" s="58"/>
      <c r="D27" s="58"/>
      <c r="E27" s="158"/>
      <c r="F27" s="59"/>
    </row>
    <row r="28" spans="1:12" s="60" customFormat="1" ht="13.5" customHeight="1">
      <c r="A28" s="56"/>
      <c r="B28" s="99"/>
      <c r="C28" s="58"/>
      <c r="D28" s="58"/>
      <c r="E28" s="158"/>
      <c r="F28" s="59"/>
    </row>
    <row r="29" spans="1:12" s="60" customFormat="1" ht="13.5" customHeight="1">
      <c r="A29" s="56"/>
      <c r="B29" s="99"/>
      <c r="C29" s="58"/>
      <c r="D29" s="58"/>
      <c r="E29" s="158"/>
      <c r="F29" s="59"/>
    </row>
    <row r="30" spans="1:12" s="60" customFormat="1" ht="13.5" customHeight="1">
      <c r="A30" s="56"/>
      <c r="B30" s="99"/>
      <c r="C30" s="58"/>
      <c r="D30" s="58"/>
      <c r="E30" s="158"/>
      <c r="F30" s="59"/>
    </row>
    <row r="31" spans="1:12" s="60" customFormat="1" ht="13.5" customHeight="1">
      <c r="A31" s="56"/>
      <c r="B31" s="99"/>
      <c r="C31" s="58"/>
      <c r="D31" s="58"/>
      <c r="E31" s="158"/>
      <c r="F31" s="59"/>
    </row>
    <row r="32" spans="1:12" s="60" customFormat="1" ht="13.5" customHeight="1">
      <c r="A32" s="56"/>
      <c r="B32" s="99"/>
      <c r="C32" s="58"/>
      <c r="D32" s="58"/>
      <c r="E32" s="158"/>
      <c r="F32" s="59"/>
    </row>
    <row r="33" spans="1:6" s="60" customFormat="1" ht="13.5" customHeight="1">
      <c r="A33" s="56"/>
      <c r="B33" s="99"/>
      <c r="C33" s="58"/>
      <c r="D33" s="58"/>
      <c r="E33" s="158"/>
      <c r="F33" s="59"/>
    </row>
    <row r="34" spans="1:6" s="60" customFormat="1" ht="13.5" customHeight="1">
      <c r="A34" s="56"/>
      <c r="B34" s="99"/>
      <c r="C34" s="58"/>
      <c r="D34" s="58"/>
      <c r="E34" s="158"/>
      <c r="F34" s="59"/>
    </row>
    <row r="35" spans="1:6" s="60" customFormat="1" ht="13.5" customHeight="1">
      <c r="A35" s="56"/>
      <c r="B35" s="99"/>
      <c r="C35" s="58"/>
      <c r="D35" s="58"/>
      <c r="E35" s="158"/>
      <c r="F35" s="59"/>
    </row>
    <row r="36" spans="1:6" s="60" customFormat="1" ht="13.5" customHeight="1">
      <c r="A36" s="56"/>
      <c r="B36" s="99"/>
      <c r="C36" s="58"/>
      <c r="D36" s="58"/>
      <c r="E36" s="158"/>
      <c r="F36" s="59"/>
    </row>
    <row r="37" spans="1:6" s="60" customFormat="1" ht="13.5" customHeight="1">
      <c r="A37" s="56"/>
      <c r="B37" s="99"/>
      <c r="C37" s="58"/>
      <c r="D37" s="58"/>
      <c r="E37" s="158"/>
      <c r="F37" s="59"/>
    </row>
    <row r="38" spans="1:6" s="60" customFormat="1" ht="13.5" customHeight="1">
      <c r="A38" s="56"/>
      <c r="B38" s="99"/>
      <c r="C38" s="58"/>
      <c r="D38" s="58"/>
      <c r="E38" s="158"/>
      <c r="F38" s="59"/>
    </row>
    <row r="39" spans="1:6" s="60" customFormat="1" ht="13.5" customHeight="1">
      <c r="A39" s="56"/>
      <c r="B39" s="99"/>
      <c r="C39" s="58"/>
      <c r="D39" s="58"/>
      <c r="E39" s="158"/>
      <c r="F39" s="59"/>
    </row>
    <row r="40" spans="1:6" s="60" customFormat="1" ht="13.5" customHeight="1">
      <c r="A40" s="56"/>
      <c r="B40" s="99"/>
      <c r="C40" s="58"/>
      <c r="D40" s="58"/>
      <c r="E40" s="158"/>
      <c r="F40" s="59"/>
    </row>
    <row r="41" spans="1:6" s="60" customFormat="1" ht="13.5" customHeight="1">
      <c r="A41" s="56"/>
      <c r="B41" s="99"/>
      <c r="C41" s="58"/>
      <c r="D41" s="58"/>
      <c r="E41" s="158"/>
      <c r="F41" s="59"/>
    </row>
    <row r="42" spans="1:6" s="60" customFormat="1" ht="13.5" customHeight="1">
      <c r="A42" s="56"/>
      <c r="B42" s="99"/>
      <c r="C42" s="58"/>
      <c r="D42" s="58"/>
      <c r="E42" s="158"/>
      <c r="F42" s="59"/>
    </row>
    <row r="43" spans="1:6" s="60" customFormat="1" ht="13.5" customHeight="1">
      <c r="A43" s="56"/>
      <c r="B43" s="99"/>
      <c r="C43" s="58"/>
      <c r="D43" s="58"/>
      <c r="E43" s="158"/>
      <c r="F43" s="59"/>
    </row>
    <row r="44" spans="1:6" s="60" customFormat="1" ht="13.5" customHeight="1">
      <c r="A44" s="56"/>
      <c r="B44" s="99"/>
      <c r="C44" s="58"/>
      <c r="D44" s="58"/>
      <c r="E44" s="158"/>
      <c r="F44" s="59"/>
    </row>
    <row r="45" spans="1:6" s="60" customFormat="1" ht="13.5" customHeight="1">
      <c r="A45" s="56"/>
      <c r="B45" s="99"/>
      <c r="C45" s="58"/>
      <c r="D45" s="58"/>
      <c r="E45" s="158"/>
      <c r="F45" s="59"/>
    </row>
    <row r="46" spans="1:6" s="60" customFormat="1" ht="13.5" customHeight="1">
      <c r="A46" s="56"/>
      <c r="B46" s="99"/>
      <c r="C46" s="58"/>
      <c r="D46" s="58"/>
      <c r="E46" s="158"/>
      <c r="F46" s="59"/>
    </row>
    <row r="47" spans="1:6" s="60" customFormat="1" ht="13.5" customHeight="1">
      <c r="A47" s="56"/>
      <c r="B47" s="99"/>
      <c r="C47" s="58"/>
      <c r="D47" s="58"/>
      <c r="E47" s="158"/>
      <c r="F47" s="59"/>
    </row>
    <row r="48" spans="1:6" s="60" customFormat="1" ht="13.5" customHeight="1">
      <c r="A48" s="56"/>
      <c r="B48" s="99"/>
      <c r="C48" s="58"/>
      <c r="D48" s="58"/>
      <c r="E48" s="158"/>
      <c r="F48" s="59"/>
    </row>
    <row r="49" spans="1:6" s="60" customFormat="1" ht="13.5" customHeight="1">
      <c r="A49" s="56"/>
      <c r="B49" s="99"/>
      <c r="C49" s="58"/>
      <c r="D49" s="58"/>
      <c r="E49" s="158"/>
      <c r="F49" s="59"/>
    </row>
    <row r="50" spans="1:6" s="60" customFormat="1" ht="13.5" customHeight="1">
      <c r="A50" s="56"/>
      <c r="B50" s="99"/>
      <c r="C50" s="58"/>
      <c r="D50" s="58"/>
      <c r="E50" s="158"/>
      <c r="F50" s="59"/>
    </row>
    <row r="51" spans="1:6" s="60" customFormat="1" ht="13.5" customHeight="1">
      <c r="A51" s="56"/>
      <c r="B51" s="99"/>
      <c r="C51" s="58"/>
      <c r="D51" s="58"/>
      <c r="E51" s="158"/>
      <c r="F51" s="59"/>
    </row>
    <row r="52" spans="1:6" s="60" customFormat="1" ht="13.5" customHeight="1">
      <c r="A52" s="56"/>
      <c r="B52" s="99"/>
      <c r="C52" s="58"/>
      <c r="D52" s="58"/>
      <c r="E52" s="158"/>
      <c r="F52" s="59"/>
    </row>
    <row r="53" spans="1:6" s="60" customFormat="1" ht="13.5" customHeight="1">
      <c r="A53" s="56"/>
      <c r="B53" s="99"/>
      <c r="C53" s="58"/>
      <c r="D53" s="58"/>
      <c r="E53" s="158"/>
      <c r="F53" s="59"/>
    </row>
    <row r="54" spans="1:6" s="60" customFormat="1" ht="13.5" customHeight="1">
      <c r="A54" s="56"/>
      <c r="B54" s="99"/>
      <c r="C54" s="58"/>
      <c r="D54" s="58"/>
      <c r="E54" s="158"/>
      <c r="F54" s="59"/>
    </row>
    <row r="55" spans="1:6" s="60" customFormat="1" ht="13.5" customHeight="1">
      <c r="A55" s="56"/>
      <c r="B55" s="99"/>
      <c r="C55" s="58"/>
      <c r="D55" s="58"/>
      <c r="E55" s="158"/>
      <c r="F55" s="59"/>
    </row>
    <row r="56" spans="1:6" s="60" customFormat="1" ht="13.5" customHeight="1">
      <c r="A56" s="56"/>
      <c r="B56" s="99"/>
      <c r="C56" s="58"/>
      <c r="D56" s="58"/>
      <c r="E56" s="158"/>
      <c r="F56" s="59"/>
    </row>
    <row r="57" spans="1:6" s="60" customFormat="1" ht="13.5" customHeight="1">
      <c r="A57" s="56"/>
      <c r="B57" s="99"/>
      <c r="C57" s="58"/>
      <c r="D57" s="58"/>
      <c r="E57" s="158"/>
      <c r="F57" s="59"/>
    </row>
    <row r="58" spans="1:6" s="60" customFormat="1" ht="13.5" customHeight="1">
      <c r="A58" s="56"/>
      <c r="B58" s="99"/>
      <c r="C58" s="58"/>
      <c r="D58" s="58"/>
      <c r="E58" s="158"/>
      <c r="F58" s="59"/>
    </row>
    <row r="59" spans="1:6" s="60" customFormat="1" ht="13.5" customHeight="1">
      <c r="A59" s="56"/>
      <c r="B59" s="99"/>
      <c r="C59" s="58"/>
      <c r="D59" s="58"/>
      <c r="E59" s="158"/>
      <c r="F59" s="59"/>
    </row>
    <row r="60" spans="1:6" s="60" customFormat="1" ht="13.5" customHeight="1">
      <c r="A60" s="56"/>
      <c r="B60" s="99"/>
      <c r="C60" s="58"/>
      <c r="D60" s="58"/>
      <c r="E60" s="158"/>
      <c r="F60" s="59"/>
    </row>
    <row r="61" spans="1:6" s="60" customFormat="1" ht="13.5" customHeight="1" thickBot="1">
      <c r="A61" s="67"/>
      <c r="B61" s="68"/>
      <c r="C61" s="68"/>
      <c r="D61" s="68"/>
      <c r="E61" s="159"/>
      <c r="F61" s="69"/>
    </row>
  </sheetData>
  <phoneticPr fontId="3"/>
  <hyperlinks>
    <hyperlink ref="C8" location="月別建物エネルギー集計情報!A1" display="【step3残対応】　月別建物エネルギー集計情報" xr:uid="{B7A73BB5-395B-42FE-A94D-2BC6A58583B2}"/>
  </hyperlinks>
  <printOptions horizontalCentered="1"/>
  <pageMargins left="0.39370078740157483" right="0.39370078740157483" top="0.59055118110236227" bottom="0.62992125984251968" header="0.19685039370078741" footer="0.19685039370078741"/>
  <pageSetup paperSize="8" scale="73" fitToWidth="0" fitToHeight="0" orientation="landscape" verticalDpi="300" r:id="rId1"/>
  <headerFooter alignWithMargins="0">
    <oddFooter>&amp;RPage &amp;P／Page &amp;N</oddFooter>
  </headerFooter>
  <colBreaks count="1" manualBreakCount="1">
    <brk id="6" min="1" max="16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9F64-F74A-4B56-BC80-BF578F044EBB}">
  <sheetPr codeName="Sheet3"/>
  <dimension ref="A1"/>
  <sheetViews>
    <sheetView zoomScale="55" zoomScaleNormal="55" workbookViewId="0">
      <selection activeCell="U1" sqref="U1"/>
    </sheetView>
  </sheetViews>
  <sheetFormatPr defaultRowHeight="18.75"/>
  <sheetData>
    <row r="1" ht="17.100000000000001" customHeight="1"/>
  </sheetData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6EC2-96F9-4C45-A0A6-2999D4790457}">
  <sheetPr codeName="Sheet2">
    <tabColor rgb="FF00B0F0"/>
  </sheetPr>
  <dimension ref="A1:L63"/>
  <sheetViews>
    <sheetView showGridLines="0" topLeftCell="B23" zoomScale="103" zoomScaleNormal="85" workbookViewId="0">
      <selection activeCell="E56" sqref="E56"/>
    </sheetView>
  </sheetViews>
  <sheetFormatPr defaultColWidth="1.625" defaultRowHeight="13.5" customHeight="1"/>
  <cols>
    <col min="1" max="2" width="5.125" style="52" customWidth="1"/>
    <col min="3" max="3" width="9.625" style="52" bestFit="1" customWidth="1"/>
    <col min="4" max="4" width="47.125" style="52" bestFit="1" customWidth="1"/>
    <col min="5" max="5" width="52.125" style="52" customWidth="1"/>
    <col min="6" max="6" width="38.125" style="52" customWidth="1"/>
    <col min="7" max="16" width="1.625" style="52"/>
    <col min="17" max="17" width="5.125" style="52" customWidth="1"/>
    <col min="18" max="18" width="32.125" style="52" customWidth="1"/>
    <col min="19" max="19" width="54.5" style="52" customWidth="1"/>
    <col min="20" max="23" width="9.625" style="52" customWidth="1"/>
    <col min="24" max="24" width="23.125" style="52" customWidth="1"/>
    <col min="25" max="25" width="11.125" style="52" customWidth="1"/>
    <col min="26" max="26" width="13.625" style="52" customWidth="1"/>
    <col min="27" max="27" width="32.125" style="52" customWidth="1"/>
    <col min="28" max="28" width="38.125" style="52" customWidth="1"/>
    <col min="29" max="272" width="1.625" style="52"/>
    <col min="273" max="273" width="5.125" style="52" customWidth="1"/>
    <col min="274" max="274" width="32.125" style="52" customWidth="1"/>
    <col min="275" max="275" width="54.5" style="52" customWidth="1"/>
    <col min="276" max="279" width="9.625" style="52" customWidth="1"/>
    <col min="280" max="280" width="23.125" style="52" customWidth="1"/>
    <col min="281" max="281" width="11.125" style="52" customWidth="1"/>
    <col min="282" max="282" width="13.625" style="52" customWidth="1"/>
    <col min="283" max="283" width="32.125" style="52" customWidth="1"/>
    <col min="284" max="284" width="38.125" style="52" customWidth="1"/>
    <col min="285" max="528" width="1.625" style="52"/>
    <col min="529" max="529" width="5.125" style="52" customWidth="1"/>
    <col min="530" max="530" width="32.125" style="52" customWidth="1"/>
    <col min="531" max="531" width="54.5" style="52" customWidth="1"/>
    <col min="532" max="535" width="9.625" style="52" customWidth="1"/>
    <col min="536" max="536" width="23.125" style="52" customWidth="1"/>
    <col min="537" max="537" width="11.125" style="52" customWidth="1"/>
    <col min="538" max="538" width="13.625" style="52" customWidth="1"/>
    <col min="539" max="539" width="32.125" style="52" customWidth="1"/>
    <col min="540" max="540" width="38.125" style="52" customWidth="1"/>
    <col min="541" max="784" width="1.625" style="52"/>
    <col min="785" max="785" width="5.125" style="52" customWidth="1"/>
    <col min="786" max="786" width="32.125" style="52" customWidth="1"/>
    <col min="787" max="787" width="54.5" style="52" customWidth="1"/>
    <col min="788" max="791" width="9.625" style="52" customWidth="1"/>
    <col min="792" max="792" width="23.125" style="52" customWidth="1"/>
    <col min="793" max="793" width="11.125" style="52" customWidth="1"/>
    <col min="794" max="794" width="13.625" style="52" customWidth="1"/>
    <col min="795" max="795" width="32.125" style="52" customWidth="1"/>
    <col min="796" max="796" width="38.125" style="52" customWidth="1"/>
    <col min="797" max="1040" width="1.625" style="52"/>
    <col min="1041" max="1041" width="5.125" style="52" customWidth="1"/>
    <col min="1042" max="1042" width="32.125" style="52" customWidth="1"/>
    <col min="1043" max="1043" width="54.5" style="52" customWidth="1"/>
    <col min="1044" max="1047" width="9.625" style="52" customWidth="1"/>
    <col min="1048" max="1048" width="23.125" style="52" customWidth="1"/>
    <col min="1049" max="1049" width="11.125" style="52" customWidth="1"/>
    <col min="1050" max="1050" width="13.625" style="52" customWidth="1"/>
    <col min="1051" max="1051" width="32.125" style="52" customWidth="1"/>
    <col min="1052" max="1052" width="38.125" style="52" customWidth="1"/>
    <col min="1053" max="1296" width="1.625" style="52"/>
    <col min="1297" max="1297" width="5.125" style="52" customWidth="1"/>
    <col min="1298" max="1298" width="32.125" style="52" customWidth="1"/>
    <col min="1299" max="1299" width="54.5" style="52" customWidth="1"/>
    <col min="1300" max="1303" width="9.625" style="52" customWidth="1"/>
    <col min="1304" max="1304" width="23.125" style="52" customWidth="1"/>
    <col min="1305" max="1305" width="11.125" style="52" customWidth="1"/>
    <col min="1306" max="1306" width="13.625" style="52" customWidth="1"/>
    <col min="1307" max="1307" width="32.125" style="52" customWidth="1"/>
    <col min="1308" max="1308" width="38.125" style="52" customWidth="1"/>
    <col min="1309" max="1552" width="1.625" style="52"/>
    <col min="1553" max="1553" width="5.125" style="52" customWidth="1"/>
    <col min="1554" max="1554" width="32.125" style="52" customWidth="1"/>
    <col min="1555" max="1555" width="54.5" style="52" customWidth="1"/>
    <col min="1556" max="1559" width="9.625" style="52" customWidth="1"/>
    <col min="1560" max="1560" width="23.125" style="52" customWidth="1"/>
    <col min="1561" max="1561" width="11.125" style="52" customWidth="1"/>
    <col min="1562" max="1562" width="13.625" style="52" customWidth="1"/>
    <col min="1563" max="1563" width="32.125" style="52" customWidth="1"/>
    <col min="1564" max="1564" width="38.125" style="52" customWidth="1"/>
    <col min="1565" max="1808" width="1.625" style="52"/>
    <col min="1809" max="1809" width="5.125" style="52" customWidth="1"/>
    <col min="1810" max="1810" width="32.125" style="52" customWidth="1"/>
    <col min="1811" max="1811" width="54.5" style="52" customWidth="1"/>
    <col min="1812" max="1815" width="9.625" style="52" customWidth="1"/>
    <col min="1816" max="1816" width="23.125" style="52" customWidth="1"/>
    <col min="1817" max="1817" width="11.125" style="52" customWidth="1"/>
    <col min="1818" max="1818" width="13.625" style="52" customWidth="1"/>
    <col min="1819" max="1819" width="32.125" style="52" customWidth="1"/>
    <col min="1820" max="1820" width="38.125" style="52" customWidth="1"/>
    <col min="1821" max="2064" width="1.625" style="52"/>
    <col min="2065" max="2065" width="5.125" style="52" customWidth="1"/>
    <col min="2066" max="2066" width="32.125" style="52" customWidth="1"/>
    <col min="2067" max="2067" width="54.5" style="52" customWidth="1"/>
    <col min="2068" max="2071" width="9.625" style="52" customWidth="1"/>
    <col min="2072" max="2072" width="23.125" style="52" customWidth="1"/>
    <col min="2073" max="2073" width="11.125" style="52" customWidth="1"/>
    <col min="2074" max="2074" width="13.625" style="52" customWidth="1"/>
    <col min="2075" max="2075" width="32.125" style="52" customWidth="1"/>
    <col min="2076" max="2076" width="38.125" style="52" customWidth="1"/>
    <col min="2077" max="2320" width="1.625" style="52"/>
    <col min="2321" max="2321" width="5.125" style="52" customWidth="1"/>
    <col min="2322" max="2322" width="32.125" style="52" customWidth="1"/>
    <col min="2323" max="2323" width="54.5" style="52" customWidth="1"/>
    <col min="2324" max="2327" width="9.625" style="52" customWidth="1"/>
    <col min="2328" max="2328" width="23.125" style="52" customWidth="1"/>
    <col min="2329" max="2329" width="11.125" style="52" customWidth="1"/>
    <col min="2330" max="2330" width="13.625" style="52" customWidth="1"/>
    <col min="2331" max="2331" width="32.125" style="52" customWidth="1"/>
    <col min="2332" max="2332" width="38.125" style="52" customWidth="1"/>
    <col min="2333" max="2576" width="1.625" style="52"/>
    <col min="2577" max="2577" width="5.125" style="52" customWidth="1"/>
    <col min="2578" max="2578" width="32.125" style="52" customWidth="1"/>
    <col min="2579" max="2579" width="54.5" style="52" customWidth="1"/>
    <col min="2580" max="2583" width="9.625" style="52" customWidth="1"/>
    <col min="2584" max="2584" width="23.125" style="52" customWidth="1"/>
    <col min="2585" max="2585" width="11.125" style="52" customWidth="1"/>
    <col min="2586" max="2586" width="13.625" style="52" customWidth="1"/>
    <col min="2587" max="2587" width="32.125" style="52" customWidth="1"/>
    <col min="2588" max="2588" width="38.125" style="52" customWidth="1"/>
    <col min="2589" max="2832" width="1.625" style="52"/>
    <col min="2833" max="2833" width="5.125" style="52" customWidth="1"/>
    <col min="2834" max="2834" width="32.125" style="52" customWidth="1"/>
    <col min="2835" max="2835" width="54.5" style="52" customWidth="1"/>
    <col min="2836" max="2839" width="9.625" style="52" customWidth="1"/>
    <col min="2840" max="2840" width="23.125" style="52" customWidth="1"/>
    <col min="2841" max="2841" width="11.125" style="52" customWidth="1"/>
    <col min="2842" max="2842" width="13.625" style="52" customWidth="1"/>
    <col min="2843" max="2843" width="32.125" style="52" customWidth="1"/>
    <col min="2844" max="2844" width="38.125" style="52" customWidth="1"/>
    <col min="2845" max="3088" width="1.625" style="52"/>
    <col min="3089" max="3089" width="5.125" style="52" customWidth="1"/>
    <col min="3090" max="3090" width="32.125" style="52" customWidth="1"/>
    <col min="3091" max="3091" width="54.5" style="52" customWidth="1"/>
    <col min="3092" max="3095" width="9.625" style="52" customWidth="1"/>
    <col min="3096" max="3096" width="23.125" style="52" customWidth="1"/>
    <col min="3097" max="3097" width="11.125" style="52" customWidth="1"/>
    <col min="3098" max="3098" width="13.625" style="52" customWidth="1"/>
    <col min="3099" max="3099" width="32.125" style="52" customWidth="1"/>
    <col min="3100" max="3100" width="38.125" style="52" customWidth="1"/>
    <col min="3101" max="3344" width="1.625" style="52"/>
    <col min="3345" max="3345" width="5.125" style="52" customWidth="1"/>
    <col min="3346" max="3346" width="32.125" style="52" customWidth="1"/>
    <col min="3347" max="3347" width="54.5" style="52" customWidth="1"/>
    <col min="3348" max="3351" width="9.625" style="52" customWidth="1"/>
    <col min="3352" max="3352" width="23.125" style="52" customWidth="1"/>
    <col min="3353" max="3353" width="11.125" style="52" customWidth="1"/>
    <col min="3354" max="3354" width="13.625" style="52" customWidth="1"/>
    <col min="3355" max="3355" width="32.125" style="52" customWidth="1"/>
    <col min="3356" max="3356" width="38.125" style="52" customWidth="1"/>
    <col min="3357" max="3600" width="1.625" style="52"/>
    <col min="3601" max="3601" width="5.125" style="52" customWidth="1"/>
    <col min="3602" max="3602" width="32.125" style="52" customWidth="1"/>
    <col min="3603" max="3603" width="54.5" style="52" customWidth="1"/>
    <col min="3604" max="3607" width="9.625" style="52" customWidth="1"/>
    <col min="3608" max="3608" width="23.125" style="52" customWidth="1"/>
    <col min="3609" max="3609" width="11.125" style="52" customWidth="1"/>
    <col min="3610" max="3610" width="13.625" style="52" customWidth="1"/>
    <col min="3611" max="3611" width="32.125" style="52" customWidth="1"/>
    <col min="3612" max="3612" width="38.125" style="52" customWidth="1"/>
    <col min="3613" max="3856" width="1.625" style="52"/>
    <col min="3857" max="3857" width="5.125" style="52" customWidth="1"/>
    <col min="3858" max="3858" width="32.125" style="52" customWidth="1"/>
    <col min="3859" max="3859" width="54.5" style="52" customWidth="1"/>
    <col min="3860" max="3863" width="9.625" style="52" customWidth="1"/>
    <col min="3864" max="3864" width="23.125" style="52" customWidth="1"/>
    <col min="3865" max="3865" width="11.125" style="52" customWidth="1"/>
    <col min="3866" max="3866" width="13.625" style="52" customWidth="1"/>
    <col min="3867" max="3867" width="32.125" style="52" customWidth="1"/>
    <col min="3868" max="3868" width="38.125" style="52" customWidth="1"/>
    <col min="3869" max="4112" width="1.625" style="52"/>
    <col min="4113" max="4113" width="5.125" style="52" customWidth="1"/>
    <col min="4114" max="4114" width="32.125" style="52" customWidth="1"/>
    <col min="4115" max="4115" width="54.5" style="52" customWidth="1"/>
    <col min="4116" max="4119" width="9.625" style="52" customWidth="1"/>
    <col min="4120" max="4120" width="23.125" style="52" customWidth="1"/>
    <col min="4121" max="4121" width="11.125" style="52" customWidth="1"/>
    <col min="4122" max="4122" width="13.625" style="52" customWidth="1"/>
    <col min="4123" max="4123" width="32.125" style="52" customWidth="1"/>
    <col min="4124" max="4124" width="38.125" style="52" customWidth="1"/>
    <col min="4125" max="4368" width="1.625" style="52"/>
    <col min="4369" max="4369" width="5.125" style="52" customWidth="1"/>
    <col min="4370" max="4370" width="32.125" style="52" customWidth="1"/>
    <col min="4371" max="4371" width="54.5" style="52" customWidth="1"/>
    <col min="4372" max="4375" width="9.625" style="52" customWidth="1"/>
    <col min="4376" max="4376" width="23.125" style="52" customWidth="1"/>
    <col min="4377" max="4377" width="11.125" style="52" customWidth="1"/>
    <col min="4378" max="4378" width="13.625" style="52" customWidth="1"/>
    <col min="4379" max="4379" width="32.125" style="52" customWidth="1"/>
    <col min="4380" max="4380" width="38.125" style="52" customWidth="1"/>
    <col min="4381" max="4624" width="1.625" style="52"/>
    <col min="4625" max="4625" width="5.125" style="52" customWidth="1"/>
    <col min="4626" max="4626" width="32.125" style="52" customWidth="1"/>
    <col min="4627" max="4627" width="54.5" style="52" customWidth="1"/>
    <col min="4628" max="4631" width="9.625" style="52" customWidth="1"/>
    <col min="4632" max="4632" width="23.125" style="52" customWidth="1"/>
    <col min="4633" max="4633" width="11.125" style="52" customWidth="1"/>
    <col min="4634" max="4634" width="13.625" style="52" customWidth="1"/>
    <col min="4635" max="4635" width="32.125" style="52" customWidth="1"/>
    <col min="4636" max="4636" width="38.125" style="52" customWidth="1"/>
    <col min="4637" max="4880" width="1.625" style="52"/>
    <col min="4881" max="4881" width="5.125" style="52" customWidth="1"/>
    <col min="4882" max="4882" width="32.125" style="52" customWidth="1"/>
    <col min="4883" max="4883" width="54.5" style="52" customWidth="1"/>
    <col min="4884" max="4887" width="9.625" style="52" customWidth="1"/>
    <col min="4888" max="4888" width="23.125" style="52" customWidth="1"/>
    <col min="4889" max="4889" width="11.125" style="52" customWidth="1"/>
    <col min="4890" max="4890" width="13.625" style="52" customWidth="1"/>
    <col min="4891" max="4891" width="32.125" style="52" customWidth="1"/>
    <col min="4892" max="4892" width="38.125" style="52" customWidth="1"/>
    <col min="4893" max="5136" width="1.625" style="52"/>
    <col min="5137" max="5137" width="5.125" style="52" customWidth="1"/>
    <col min="5138" max="5138" width="32.125" style="52" customWidth="1"/>
    <col min="5139" max="5139" width="54.5" style="52" customWidth="1"/>
    <col min="5140" max="5143" width="9.625" style="52" customWidth="1"/>
    <col min="5144" max="5144" width="23.125" style="52" customWidth="1"/>
    <col min="5145" max="5145" width="11.125" style="52" customWidth="1"/>
    <col min="5146" max="5146" width="13.625" style="52" customWidth="1"/>
    <col min="5147" max="5147" width="32.125" style="52" customWidth="1"/>
    <col min="5148" max="5148" width="38.125" style="52" customWidth="1"/>
    <col min="5149" max="5392" width="1.625" style="52"/>
    <col min="5393" max="5393" width="5.125" style="52" customWidth="1"/>
    <col min="5394" max="5394" width="32.125" style="52" customWidth="1"/>
    <col min="5395" max="5395" width="54.5" style="52" customWidth="1"/>
    <col min="5396" max="5399" width="9.625" style="52" customWidth="1"/>
    <col min="5400" max="5400" width="23.125" style="52" customWidth="1"/>
    <col min="5401" max="5401" width="11.125" style="52" customWidth="1"/>
    <col min="5402" max="5402" width="13.625" style="52" customWidth="1"/>
    <col min="5403" max="5403" width="32.125" style="52" customWidth="1"/>
    <col min="5404" max="5404" width="38.125" style="52" customWidth="1"/>
    <col min="5405" max="5648" width="1.625" style="52"/>
    <col min="5649" max="5649" width="5.125" style="52" customWidth="1"/>
    <col min="5650" max="5650" width="32.125" style="52" customWidth="1"/>
    <col min="5651" max="5651" width="54.5" style="52" customWidth="1"/>
    <col min="5652" max="5655" width="9.625" style="52" customWidth="1"/>
    <col min="5656" max="5656" width="23.125" style="52" customWidth="1"/>
    <col min="5657" max="5657" width="11.125" style="52" customWidth="1"/>
    <col min="5658" max="5658" width="13.625" style="52" customWidth="1"/>
    <col min="5659" max="5659" width="32.125" style="52" customWidth="1"/>
    <col min="5660" max="5660" width="38.125" style="52" customWidth="1"/>
    <col min="5661" max="5904" width="1.625" style="52"/>
    <col min="5905" max="5905" width="5.125" style="52" customWidth="1"/>
    <col min="5906" max="5906" width="32.125" style="52" customWidth="1"/>
    <col min="5907" max="5907" width="54.5" style="52" customWidth="1"/>
    <col min="5908" max="5911" width="9.625" style="52" customWidth="1"/>
    <col min="5912" max="5912" width="23.125" style="52" customWidth="1"/>
    <col min="5913" max="5913" width="11.125" style="52" customWidth="1"/>
    <col min="5914" max="5914" width="13.625" style="52" customWidth="1"/>
    <col min="5915" max="5915" width="32.125" style="52" customWidth="1"/>
    <col min="5916" max="5916" width="38.125" style="52" customWidth="1"/>
    <col min="5917" max="6160" width="1.625" style="52"/>
    <col min="6161" max="6161" width="5.125" style="52" customWidth="1"/>
    <col min="6162" max="6162" width="32.125" style="52" customWidth="1"/>
    <col min="6163" max="6163" width="54.5" style="52" customWidth="1"/>
    <col min="6164" max="6167" width="9.625" style="52" customWidth="1"/>
    <col min="6168" max="6168" width="23.125" style="52" customWidth="1"/>
    <col min="6169" max="6169" width="11.125" style="52" customWidth="1"/>
    <col min="6170" max="6170" width="13.625" style="52" customWidth="1"/>
    <col min="6171" max="6171" width="32.125" style="52" customWidth="1"/>
    <col min="6172" max="6172" width="38.125" style="52" customWidth="1"/>
    <col min="6173" max="6416" width="1.625" style="52"/>
    <col min="6417" max="6417" width="5.125" style="52" customWidth="1"/>
    <col min="6418" max="6418" width="32.125" style="52" customWidth="1"/>
    <col min="6419" max="6419" width="54.5" style="52" customWidth="1"/>
    <col min="6420" max="6423" width="9.625" style="52" customWidth="1"/>
    <col min="6424" max="6424" width="23.125" style="52" customWidth="1"/>
    <col min="6425" max="6425" width="11.125" style="52" customWidth="1"/>
    <col min="6426" max="6426" width="13.625" style="52" customWidth="1"/>
    <col min="6427" max="6427" width="32.125" style="52" customWidth="1"/>
    <col min="6428" max="6428" width="38.125" style="52" customWidth="1"/>
    <col min="6429" max="6672" width="1.625" style="52"/>
    <col min="6673" max="6673" width="5.125" style="52" customWidth="1"/>
    <col min="6674" max="6674" width="32.125" style="52" customWidth="1"/>
    <col min="6675" max="6675" width="54.5" style="52" customWidth="1"/>
    <col min="6676" max="6679" width="9.625" style="52" customWidth="1"/>
    <col min="6680" max="6680" width="23.125" style="52" customWidth="1"/>
    <col min="6681" max="6681" width="11.125" style="52" customWidth="1"/>
    <col min="6682" max="6682" width="13.625" style="52" customWidth="1"/>
    <col min="6683" max="6683" width="32.125" style="52" customWidth="1"/>
    <col min="6684" max="6684" width="38.125" style="52" customWidth="1"/>
    <col min="6685" max="6928" width="1.625" style="52"/>
    <col min="6929" max="6929" width="5.125" style="52" customWidth="1"/>
    <col min="6930" max="6930" width="32.125" style="52" customWidth="1"/>
    <col min="6931" max="6931" width="54.5" style="52" customWidth="1"/>
    <col min="6932" max="6935" width="9.625" style="52" customWidth="1"/>
    <col min="6936" max="6936" width="23.125" style="52" customWidth="1"/>
    <col min="6937" max="6937" width="11.125" style="52" customWidth="1"/>
    <col min="6938" max="6938" width="13.625" style="52" customWidth="1"/>
    <col min="6939" max="6939" width="32.125" style="52" customWidth="1"/>
    <col min="6940" max="6940" width="38.125" style="52" customWidth="1"/>
    <col min="6941" max="7184" width="1.625" style="52"/>
    <col min="7185" max="7185" width="5.125" style="52" customWidth="1"/>
    <col min="7186" max="7186" width="32.125" style="52" customWidth="1"/>
    <col min="7187" max="7187" width="54.5" style="52" customWidth="1"/>
    <col min="7188" max="7191" width="9.625" style="52" customWidth="1"/>
    <col min="7192" max="7192" width="23.125" style="52" customWidth="1"/>
    <col min="7193" max="7193" width="11.125" style="52" customWidth="1"/>
    <col min="7194" max="7194" width="13.625" style="52" customWidth="1"/>
    <col min="7195" max="7195" width="32.125" style="52" customWidth="1"/>
    <col min="7196" max="7196" width="38.125" style="52" customWidth="1"/>
    <col min="7197" max="7440" width="1.625" style="52"/>
    <col min="7441" max="7441" width="5.125" style="52" customWidth="1"/>
    <col min="7442" max="7442" width="32.125" style="52" customWidth="1"/>
    <col min="7443" max="7443" width="54.5" style="52" customWidth="1"/>
    <col min="7444" max="7447" width="9.625" style="52" customWidth="1"/>
    <col min="7448" max="7448" width="23.125" style="52" customWidth="1"/>
    <col min="7449" max="7449" width="11.125" style="52" customWidth="1"/>
    <col min="7450" max="7450" width="13.625" style="52" customWidth="1"/>
    <col min="7451" max="7451" width="32.125" style="52" customWidth="1"/>
    <col min="7452" max="7452" width="38.125" style="52" customWidth="1"/>
    <col min="7453" max="7696" width="1.625" style="52"/>
    <col min="7697" max="7697" width="5.125" style="52" customWidth="1"/>
    <col min="7698" max="7698" width="32.125" style="52" customWidth="1"/>
    <col min="7699" max="7699" width="54.5" style="52" customWidth="1"/>
    <col min="7700" max="7703" width="9.625" style="52" customWidth="1"/>
    <col min="7704" max="7704" width="23.125" style="52" customWidth="1"/>
    <col min="7705" max="7705" width="11.125" style="52" customWidth="1"/>
    <col min="7706" max="7706" width="13.625" style="52" customWidth="1"/>
    <col min="7707" max="7707" width="32.125" style="52" customWidth="1"/>
    <col min="7708" max="7708" width="38.125" style="52" customWidth="1"/>
    <col min="7709" max="7952" width="1.625" style="52"/>
    <col min="7953" max="7953" width="5.125" style="52" customWidth="1"/>
    <col min="7954" max="7954" width="32.125" style="52" customWidth="1"/>
    <col min="7955" max="7955" width="54.5" style="52" customWidth="1"/>
    <col min="7956" max="7959" width="9.625" style="52" customWidth="1"/>
    <col min="7960" max="7960" width="23.125" style="52" customWidth="1"/>
    <col min="7961" max="7961" width="11.125" style="52" customWidth="1"/>
    <col min="7962" max="7962" width="13.625" style="52" customWidth="1"/>
    <col min="7963" max="7963" width="32.125" style="52" customWidth="1"/>
    <col min="7964" max="7964" width="38.125" style="52" customWidth="1"/>
    <col min="7965" max="8208" width="1.625" style="52"/>
    <col min="8209" max="8209" width="5.125" style="52" customWidth="1"/>
    <col min="8210" max="8210" width="32.125" style="52" customWidth="1"/>
    <col min="8211" max="8211" width="54.5" style="52" customWidth="1"/>
    <col min="8212" max="8215" width="9.625" style="52" customWidth="1"/>
    <col min="8216" max="8216" width="23.125" style="52" customWidth="1"/>
    <col min="8217" max="8217" width="11.125" style="52" customWidth="1"/>
    <col min="8218" max="8218" width="13.625" style="52" customWidth="1"/>
    <col min="8219" max="8219" width="32.125" style="52" customWidth="1"/>
    <col min="8220" max="8220" width="38.125" style="52" customWidth="1"/>
    <col min="8221" max="8464" width="1.625" style="52"/>
    <col min="8465" max="8465" width="5.125" style="52" customWidth="1"/>
    <col min="8466" max="8466" width="32.125" style="52" customWidth="1"/>
    <col min="8467" max="8467" width="54.5" style="52" customWidth="1"/>
    <col min="8468" max="8471" width="9.625" style="52" customWidth="1"/>
    <col min="8472" max="8472" width="23.125" style="52" customWidth="1"/>
    <col min="8473" max="8473" width="11.125" style="52" customWidth="1"/>
    <col min="8474" max="8474" width="13.625" style="52" customWidth="1"/>
    <col min="8475" max="8475" width="32.125" style="52" customWidth="1"/>
    <col min="8476" max="8476" width="38.125" style="52" customWidth="1"/>
    <col min="8477" max="8720" width="1.625" style="52"/>
    <col min="8721" max="8721" width="5.125" style="52" customWidth="1"/>
    <col min="8722" max="8722" width="32.125" style="52" customWidth="1"/>
    <col min="8723" max="8723" width="54.5" style="52" customWidth="1"/>
    <col min="8724" max="8727" width="9.625" style="52" customWidth="1"/>
    <col min="8728" max="8728" width="23.125" style="52" customWidth="1"/>
    <col min="8729" max="8729" width="11.125" style="52" customWidth="1"/>
    <col min="8730" max="8730" width="13.625" style="52" customWidth="1"/>
    <col min="8731" max="8731" width="32.125" style="52" customWidth="1"/>
    <col min="8732" max="8732" width="38.125" style="52" customWidth="1"/>
    <col min="8733" max="8976" width="1.625" style="52"/>
    <col min="8977" max="8977" width="5.125" style="52" customWidth="1"/>
    <col min="8978" max="8978" width="32.125" style="52" customWidth="1"/>
    <col min="8979" max="8979" width="54.5" style="52" customWidth="1"/>
    <col min="8980" max="8983" width="9.625" style="52" customWidth="1"/>
    <col min="8984" max="8984" width="23.125" style="52" customWidth="1"/>
    <col min="8985" max="8985" width="11.125" style="52" customWidth="1"/>
    <col min="8986" max="8986" width="13.625" style="52" customWidth="1"/>
    <col min="8987" max="8987" width="32.125" style="52" customWidth="1"/>
    <col min="8988" max="8988" width="38.125" style="52" customWidth="1"/>
    <col min="8989" max="9232" width="1.625" style="52"/>
    <col min="9233" max="9233" width="5.125" style="52" customWidth="1"/>
    <col min="9234" max="9234" width="32.125" style="52" customWidth="1"/>
    <col min="9235" max="9235" width="54.5" style="52" customWidth="1"/>
    <col min="9236" max="9239" width="9.625" style="52" customWidth="1"/>
    <col min="9240" max="9240" width="23.125" style="52" customWidth="1"/>
    <col min="9241" max="9241" width="11.125" style="52" customWidth="1"/>
    <col min="9242" max="9242" width="13.625" style="52" customWidth="1"/>
    <col min="9243" max="9243" width="32.125" style="52" customWidth="1"/>
    <col min="9244" max="9244" width="38.125" style="52" customWidth="1"/>
    <col min="9245" max="9488" width="1.625" style="52"/>
    <col min="9489" max="9489" width="5.125" style="52" customWidth="1"/>
    <col min="9490" max="9490" width="32.125" style="52" customWidth="1"/>
    <col min="9491" max="9491" width="54.5" style="52" customWidth="1"/>
    <col min="9492" max="9495" width="9.625" style="52" customWidth="1"/>
    <col min="9496" max="9496" width="23.125" style="52" customWidth="1"/>
    <col min="9497" max="9497" width="11.125" style="52" customWidth="1"/>
    <col min="9498" max="9498" width="13.625" style="52" customWidth="1"/>
    <col min="9499" max="9499" width="32.125" style="52" customWidth="1"/>
    <col min="9500" max="9500" width="38.125" style="52" customWidth="1"/>
    <col min="9501" max="9744" width="1.625" style="52"/>
    <col min="9745" max="9745" width="5.125" style="52" customWidth="1"/>
    <col min="9746" max="9746" width="32.125" style="52" customWidth="1"/>
    <col min="9747" max="9747" width="54.5" style="52" customWidth="1"/>
    <col min="9748" max="9751" width="9.625" style="52" customWidth="1"/>
    <col min="9752" max="9752" width="23.125" style="52" customWidth="1"/>
    <col min="9753" max="9753" width="11.125" style="52" customWidth="1"/>
    <col min="9754" max="9754" width="13.625" style="52" customWidth="1"/>
    <col min="9755" max="9755" width="32.125" style="52" customWidth="1"/>
    <col min="9756" max="9756" width="38.125" style="52" customWidth="1"/>
    <col min="9757" max="10000" width="1.625" style="52"/>
    <col min="10001" max="10001" width="5.125" style="52" customWidth="1"/>
    <col min="10002" max="10002" width="32.125" style="52" customWidth="1"/>
    <col min="10003" max="10003" width="54.5" style="52" customWidth="1"/>
    <col min="10004" max="10007" width="9.625" style="52" customWidth="1"/>
    <col min="10008" max="10008" width="23.125" style="52" customWidth="1"/>
    <col min="10009" max="10009" width="11.125" style="52" customWidth="1"/>
    <col min="10010" max="10010" width="13.625" style="52" customWidth="1"/>
    <col min="10011" max="10011" width="32.125" style="52" customWidth="1"/>
    <col min="10012" max="10012" width="38.125" style="52" customWidth="1"/>
    <col min="10013" max="10256" width="1.625" style="52"/>
    <col min="10257" max="10257" width="5.125" style="52" customWidth="1"/>
    <col min="10258" max="10258" width="32.125" style="52" customWidth="1"/>
    <col min="10259" max="10259" width="54.5" style="52" customWidth="1"/>
    <col min="10260" max="10263" width="9.625" style="52" customWidth="1"/>
    <col min="10264" max="10264" width="23.125" style="52" customWidth="1"/>
    <col min="10265" max="10265" width="11.125" style="52" customWidth="1"/>
    <col min="10266" max="10266" width="13.625" style="52" customWidth="1"/>
    <col min="10267" max="10267" width="32.125" style="52" customWidth="1"/>
    <col min="10268" max="10268" width="38.125" style="52" customWidth="1"/>
    <col min="10269" max="10512" width="1.625" style="52"/>
    <col min="10513" max="10513" width="5.125" style="52" customWidth="1"/>
    <col min="10514" max="10514" width="32.125" style="52" customWidth="1"/>
    <col min="10515" max="10515" width="54.5" style="52" customWidth="1"/>
    <col min="10516" max="10519" width="9.625" style="52" customWidth="1"/>
    <col min="10520" max="10520" width="23.125" style="52" customWidth="1"/>
    <col min="10521" max="10521" width="11.125" style="52" customWidth="1"/>
    <col min="10522" max="10522" width="13.625" style="52" customWidth="1"/>
    <col min="10523" max="10523" width="32.125" style="52" customWidth="1"/>
    <col min="10524" max="10524" width="38.125" style="52" customWidth="1"/>
    <col min="10525" max="10768" width="1.625" style="52"/>
    <col min="10769" max="10769" width="5.125" style="52" customWidth="1"/>
    <col min="10770" max="10770" width="32.125" style="52" customWidth="1"/>
    <col min="10771" max="10771" width="54.5" style="52" customWidth="1"/>
    <col min="10772" max="10775" width="9.625" style="52" customWidth="1"/>
    <col min="10776" max="10776" width="23.125" style="52" customWidth="1"/>
    <col min="10777" max="10777" width="11.125" style="52" customWidth="1"/>
    <col min="10778" max="10778" width="13.625" style="52" customWidth="1"/>
    <col min="10779" max="10779" width="32.125" style="52" customWidth="1"/>
    <col min="10780" max="10780" width="38.125" style="52" customWidth="1"/>
    <col min="10781" max="11024" width="1.625" style="52"/>
    <col min="11025" max="11025" width="5.125" style="52" customWidth="1"/>
    <col min="11026" max="11026" width="32.125" style="52" customWidth="1"/>
    <col min="11027" max="11027" width="54.5" style="52" customWidth="1"/>
    <col min="11028" max="11031" width="9.625" style="52" customWidth="1"/>
    <col min="11032" max="11032" width="23.125" style="52" customWidth="1"/>
    <col min="11033" max="11033" width="11.125" style="52" customWidth="1"/>
    <col min="11034" max="11034" width="13.625" style="52" customWidth="1"/>
    <col min="11035" max="11035" width="32.125" style="52" customWidth="1"/>
    <col min="11036" max="11036" width="38.125" style="52" customWidth="1"/>
    <col min="11037" max="11280" width="1.625" style="52"/>
    <col min="11281" max="11281" width="5.125" style="52" customWidth="1"/>
    <col min="11282" max="11282" width="32.125" style="52" customWidth="1"/>
    <col min="11283" max="11283" width="54.5" style="52" customWidth="1"/>
    <col min="11284" max="11287" width="9.625" style="52" customWidth="1"/>
    <col min="11288" max="11288" width="23.125" style="52" customWidth="1"/>
    <col min="11289" max="11289" width="11.125" style="52" customWidth="1"/>
    <col min="11290" max="11290" width="13.625" style="52" customWidth="1"/>
    <col min="11291" max="11291" width="32.125" style="52" customWidth="1"/>
    <col min="11292" max="11292" width="38.125" style="52" customWidth="1"/>
    <col min="11293" max="11536" width="1.625" style="52"/>
    <col min="11537" max="11537" width="5.125" style="52" customWidth="1"/>
    <col min="11538" max="11538" width="32.125" style="52" customWidth="1"/>
    <col min="11539" max="11539" width="54.5" style="52" customWidth="1"/>
    <col min="11540" max="11543" width="9.625" style="52" customWidth="1"/>
    <col min="11544" max="11544" width="23.125" style="52" customWidth="1"/>
    <col min="11545" max="11545" width="11.125" style="52" customWidth="1"/>
    <col min="11546" max="11546" width="13.625" style="52" customWidth="1"/>
    <col min="11547" max="11547" width="32.125" style="52" customWidth="1"/>
    <col min="11548" max="11548" width="38.125" style="52" customWidth="1"/>
    <col min="11549" max="11792" width="1.625" style="52"/>
    <col min="11793" max="11793" width="5.125" style="52" customWidth="1"/>
    <col min="11794" max="11794" width="32.125" style="52" customWidth="1"/>
    <col min="11795" max="11795" width="54.5" style="52" customWidth="1"/>
    <col min="11796" max="11799" width="9.625" style="52" customWidth="1"/>
    <col min="11800" max="11800" width="23.125" style="52" customWidth="1"/>
    <col min="11801" max="11801" width="11.125" style="52" customWidth="1"/>
    <col min="11802" max="11802" width="13.625" style="52" customWidth="1"/>
    <col min="11803" max="11803" width="32.125" style="52" customWidth="1"/>
    <col min="11804" max="11804" width="38.125" style="52" customWidth="1"/>
    <col min="11805" max="12048" width="1.625" style="52"/>
    <col min="12049" max="12049" width="5.125" style="52" customWidth="1"/>
    <col min="12050" max="12050" width="32.125" style="52" customWidth="1"/>
    <col min="12051" max="12051" width="54.5" style="52" customWidth="1"/>
    <col min="12052" max="12055" width="9.625" style="52" customWidth="1"/>
    <col min="12056" max="12056" width="23.125" style="52" customWidth="1"/>
    <col min="12057" max="12057" width="11.125" style="52" customWidth="1"/>
    <col min="12058" max="12058" width="13.625" style="52" customWidth="1"/>
    <col min="12059" max="12059" width="32.125" style="52" customWidth="1"/>
    <col min="12060" max="12060" width="38.125" style="52" customWidth="1"/>
    <col min="12061" max="12304" width="1.625" style="52"/>
    <col min="12305" max="12305" width="5.125" style="52" customWidth="1"/>
    <col min="12306" max="12306" width="32.125" style="52" customWidth="1"/>
    <col min="12307" max="12307" width="54.5" style="52" customWidth="1"/>
    <col min="12308" max="12311" width="9.625" style="52" customWidth="1"/>
    <col min="12312" max="12312" width="23.125" style="52" customWidth="1"/>
    <col min="12313" max="12313" width="11.125" style="52" customWidth="1"/>
    <col min="12314" max="12314" width="13.625" style="52" customWidth="1"/>
    <col min="12315" max="12315" width="32.125" style="52" customWidth="1"/>
    <col min="12316" max="12316" width="38.125" style="52" customWidth="1"/>
    <col min="12317" max="12560" width="1.625" style="52"/>
    <col min="12561" max="12561" width="5.125" style="52" customWidth="1"/>
    <col min="12562" max="12562" width="32.125" style="52" customWidth="1"/>
    <col min="12563" max="12563" width="54.5" style="52" customWidth="1"/>
    <col min="12564" max="12567" width="9.625" style="52" customWidth="1"/>
    <col min="12568" max="12568" width="23.125" style="52" customWidth="1"/>
    <col min="12569" max="12569" width="11.125" style="52" customWidth="1"/>
    <col min="12570" max="12570" width="13.625" style="52" customWidth="1"/>
    <col min="12571" max="12571" width="32.125" style="52" customWidth="1"/>
    <col min="12572" max="12572" width="38.125" style="52" customWidth="1"/>
    <col min="12573" max="12816" width="1.625" style="52"/>
    <col min="12817" max="12817" width="5.125" style="52" customWidth="1"/>
    <col min="12818" max="12818" width="32.125" style="52" customWidth="1"/>
    <col min="12819" max="12819" width="54.5" style="52" customWidth="1"/>
    <col min="12820" max="12823" width="9.625" style="52" customWidth="1"/>
    <col min="12824" max="12824" width="23.125" style="52" customWidth="1"/>
    <col min="12825" max="12825" width="11.125" style="52" customWidth="1"/>
    <col min="12826" max="12826" width="13.625" style="52" customWidth="1"/>
    <col min="12827" max="12827" width="32.125" style="52" customWidth="1"/>
    <col min="12828" max="12828" width="38.125" style="52" customWidth="1"/>
    <col min="12829" max="13072" width="1.625" style="52"/>
    <col min="13073" max="13073" width="5.125" style="52" customWidth="1"/>
    <col min="13074" max="13074" width="32.125" style="52" customWidth="1"/>
    <col min="13075" max="13075" width="54.5" style="52" customWidth="1"/>
    <col min="13076" max="13079" width="9.625" style="52" customWidth="1"/>
    <col min="13080" max="13080" width="23.125" style="52" customWidth="1"/>
    <col min="13081" max="13081" width="11.125" style="52" customWidth="1"/>
    <col min="13082" max="13082" width="13.625" style="52" customWidth="1"/>
    <col min="13083" max="13083" width="32.125" style="52" customWidth="1"/>
    <col min="13084" max="13084" width="38.125" style="52" customWidth="1"/>
    <col min="13085" max="13328" width="1.625" style="52"/>
    <col min="13329" max="13329" width="5.125" style="52" customWidth="1"/>
    <col min="13330" max="13330" width="32.125" style="52" customWidth="1"/>
    <col min="13331" max="13331" width="54.5" style="52" customWidth="1"/>
    <col min="13332" max="13335" width="9.625" style="52" customWidth="1"/>
    <col min="13336" max="13336" width="23.125" style="52" customWidth="1"/>
    <col min="13337" max="13337" width="11.125" style="52" customWidth="1"/>
    <col min="13338" max="13338" width="13.625" style="52" customWidth="1"/>
    <col min="13339" max="13339" width="32.125" style="52" customWidth="1"/>
    <col min="13340" max="13340" width="38.125" style="52" customWidth="1"/>
    <col min="13341" max="13584" width="1.625" style="52"/>
    <col min="13585" max="13585" width="5.125" style="52" customWidth="1"/>
    <col min="13586" max="13586" width="32.125" style="52" customWidth="1"/>
    <col min="13587" max="13587" width="54.5" style="52" customWidth="1"/>
    <col min="13588" max="13591" width="9.625" style="52" customWidth="1"/>
    <col min="13592" max="13592" width="23.125" style="52" customWidth="1"/>
    <col min="13593" max="13593" width="11.125" style="52" customWidth="1"/>
    <col min="13594" max="13594" width="13.625" style="52" customWidth="1"/>
    <col min="13595" max="13595" width="32.125" style="52" customWidth="1"/>
    <col min="13596" max="13596" width="38.125" style="52" customWidth="1"/>
    <col min="13597" max="13840" width="1.625" style="52"/>
    <col min="13841" max="13841" width="5.125" style="52" customWidth="1"/>
    <col min="13842" max="13842" width="32.125" style="52" customWidth="1"/>
    <col min="13843" max="13843" width="54.5" style="52" customWidth="1"/>
    <col min="13844" max="13847" width="9.625" style="52" customWidth="1"/>
    <col min="13848" max="13848" width="23.125" style="52" customWidth="1"/>
    <col min="13849" max="13849" width="11.125" style="52" customWidth="1"/>
    <col min="13850" max="13850" width="13.625" style="52" customWidth="1"/>
    <col min="13851" max="13851" width="32.125" style="52" customWidth="1"/>
    <col min="13852" max="13852" width="38.125" style="52" customWidth="1"/>
    <col min="13853" max="14096" width="1.625" style="52"/>
    <col min="14097" max="14097" width="5.125" style="52" customWidth="1"/>
    <col min="14098" max="14098" width="32.125" style="52" customWidth="1"/>
    <col min="14099" max="14099" width="54.5" style="52" customWidth="1"/>
    <col min="14100" max="14103" width="9.625" style="52" customWidth="1"/>
    <col min="14104" max="14104" width="23.125" style="52" customWidth="1"/>
    <col min="14105" max="14105" width="11.125" style="52" customWidth="1"/>
    <col min="14106" max="14106" width="13.625" style="52" customWidth="1"/>
    <col min="14107" max="14107" width="32.125" style="52" customWidth="1"/>
    <col min="14108" max="14108" width="38.125" style="52" customWidth="1"/>
    <col min="14109" max="14352" width="1.625" style="52"/>
    <col min="14353" max="14353" width="5.125" style="52" customWidth="1"/>
    <col min="14354" max="14354" width="32.125" style="52" customWidth="1"/>
    <col min="14355" max="14355" width="54.5" style="52" customWidth="1"/>
    <col min="14356" max="14359" width="9.625" style="52" customWidth="1"/>
    <col min="14360" max="14360" width="23.125" style="52" customWidth="1"/>
    <col min="14361" max="14361" width="11.125" style="52" customWidth="1"/>
    <col min="14362" max="14362" width="13.625" style="52" customWidth="1"/>
    <col min="14363" max="14363" width="32.125" style="52" customWidth="1"/>
    <col min="14364" max="14364" width="38.125" style="52" customWidth="1"/>
    <col min="14365" max="14608" width="1.625" style="52"/>
    <col min="14609" max="14609" width="5.125" style="52" customWidth="1"/>
    <col min="14610" max="14610" width="32.125" style="52" customWidth="1"/>
    <col min="14611" max="14611" width="54.5" style="52" customWidth="1"/>
    <col min="14612" max="14615" width="9.625" style="52" customWidth="1"/>
    <col min="14616" max="14616" width="23.125" style="52" customWidth="1"/>
    <col min="14617" max="14617" width="11.125" style="52" customWidth="1"/>
    <col min="14618" max="14618" width="13.625" style="52" customWidth="1"/>
    <col min="14619" max="14619" width="32.125" style="52" customWidth="1"/>
    <col min="14620" max="14620" width="38.125" style="52" customWidth="1"/>
    <col min="14621" max="14864" width="1.625" style="52"/>
    <col min="14865" max="14865" width="5.125" style="52" customWidth="1"/>
    <col min="14866" max="14866" width="32.125" style="52" customWidth="1"/>
    <col min="14867" max="14867" width="54.5" style="52" customWidth="1"/>
    <col min="14868" max="14871" width="9.625" style="52" customWidth="1"/>
    <col min="14872" max="14872" width="23.125" style="52" customWidth="1"/>
    <col min="14873" max="14873" width="11.125" style="52" customWidth="1"/>
    <col min="14874" max="14874" width="13.625" style="52" customWidth="1"/>
    <col min="14875" max="14875" width="32.125" style="52" customWidth="1"/>
    <col min="14876" max="14876" width="38.125" style="52" customWidth="1"/>
    <col min="14877" max="15120" width="1.625" style="52"/>
    <col min="15121" max="15121" width="5.125" style="52" customWidth="1"/>
    <col min="15122" max="15122" width="32.125" style="52" customWidth="1"/>
    <col min="15123" max="15123" width="54.5" style="52" customWidth="1"/>
    <col min="15124" max="15127" width="9.625" style="52" customWidth="1"/>
    <col min="15128" max="15128" width="23.125" style="52" customWidth="1"/>
    <col min="15129" max="15129" width="11.125" style="52" customWidth="1"/>
    <col min="15130" max="15130" width="13.625" style="52" customWidth="1"/>
    <col min="15131" max="15131" width="32.125" style="52" customWidth="1"/>
    <col min="15132" max="15132" width="38.125" style="52" customWidth="1"/>
    <col min="15133" max="15376" width="1.625" style="52"/>
    <col min="15377" max="15377" width="5.125" style="52" customWidth="1"/>
    <col min="15378" max="15378" width="32.125" style="52" customWidth="1"/>
    <col min="15379" max="15379" width="54.5" style="52" customWidth="1"/>
    <col min="15380" max="15383" width="9.625" style="52" customWidth="1"/>
    <col min="15384" max="15384" width="23.125" style="52" customWidth="1"/>
    <col min="15385" max="15385" width="11.125" style="52" customWidth="1"/>
    <col min="15386" max="15386" width="13.625" style="52" customWidth="1"/>
    <col min="15387" max="15387" width="32.125" style="52" customWidth="1"/>
    <col min="15388" max="15388" width="38.125" style="52" customWidth="1"/>
    <col min="15389" max="15632" width="1.625" style="52"/>
    <col min="15633" max="15633" width="5.125" style="52" customWidth="1"/>
    <col min="15634" max="15634" width="32.125" style="52" customWidth="1"/>
    <col min="15635" max="15635" width="54.5" style="52" customWidth="1"/>
    <col min="15636" max="15639" width="9.625" style="52" customWidth="1"/>
    <col min="15640" max="15640" width="23.125" style="52" customWidth="1"/>
    <col min="15641" max="15641" width="11.125" style="52" customWidth="1"/>
    <col min="15642" max="15642" width="13.625" style="52" customWidth="1"/>
    <col min="15643" max="15643" width="32.125" style="52" customWidth="1"/>
    <col min="15644" max="15644" width="38.125" style="52" customWidth="1"/>
    <col min="15645" max="15888" width="1.625" style="52"/>
    <col min="15889" max="15889" width="5.125" style="52" customWidth="1"/>
    <col min="15890" max="15890" width="32.125" style="52" customWidth="1"/>
    <col min="15891" max="15891" width="54.5" style="52" customWidth="1"/>
    <col min="15892" max="15895" width="9.625" style="52" customWidth="1"/>
    <col min="15896" max="15896" width="23.125" style="52" customWidth="1"/>
    <col min="15897" max="15897" width="11.125" style="52" customWidth="1"/>
    <col min="15898" max="15898" width="13.625" style="52" customWidth="1"/>
    <col min="15899" max="15899" width="32.125" style="52" customWidth="1"/>
    <col min="15900" max="15900" width="38.125" style="52" customWidth="1"/>
    <col min="15901" max="16384" width="1.625" style="52"/>
  </cols>
  <sheetData>
    <row r="1" spans="1:12" ht="17.100000000000001" customHeight="1">
      <c r="E1" s="203" t="str">
        <f>修正履歴!E7</f>
        <v>2026/12/21</v>
      </c>
    </row>
    <row r="2" spans="1:12" ht="13.5" customHeight="1">
      <c r="D2" s="55" t="s">
        <v>597</v>
      </c>
      <c r="F2" s="53"/>
    </row>
    <row r="3" spans="1:12" s="55" customFormat="1" ht="19.5">
      <c r="A3" s="54" t="s">
        <v>140</v>
      </c>
      <c r="B3" s="54"/>
      <c r="C3" s="54"/>
      <c r="D3" s="54"/>
      <c r="E3" s="54"/>
    </row>
    <row r="4" spans="1:12" ht="13.5" customHeight="1" thickBot="1">
      <c r="A4" s="54"/>
      <c r="B4" s="54"/>
      <c r="C4" s="54"/>
      <c r="D4" s="54"/>
      <c r="E4" s="54"/>
    </row>
    <row r="5" spans="1:12" ht="27" customHeight="1" thickBot="1">
      <c r="A5" s="153" t="s">
        <v>141</v>
      </c>
      <c r="B5" s="154" t="s">
        <v>142</v>
      </c>
      <c r="C5" s="154" t="s">
        <v>143</v>
      </c>
      <c r="D5" s="154" t="s">
        <v>144</v>
      </c>
      <c r="E5" s="205" t="s">
        <v>145</v>
      </c>
      <c r="F5" s="155" t="s">
        <v>42</v>
      </c>
      <c r="I5" s="1"/>
    </row>
    <row r="6" spans="1:12" s="60" customFormat="1" ht="13.5" customHeight="1" thickTop="1">
      <c r="A6" s="56">
        <v>1</v>
      </c>
      <c r="B6" s="57" t="s">
        <v>333</v>
      </c>
      <c r="C6" s="57" t="s">
        <v>587</v>
      </c>
      <c r="D6" s="99" t="s">
        <v>198</v>
      </c>
      <c r="E6" s="204" t="s">
        <v>201</v>
      </c>
      <c r="F6" s="59"/>
    </row>
    <row r="7" spans="1:12" s="60" customFormat="1" ht="13.5" customHeight="1">
      <c r="A7" s="56">
        <f>A6+1</f>
        <v>2</v>
      </c>
      <c r="B7" s="57" t="s">
        <v>1545</v>
      </c>
      <c r="C7" s="57" t="s">
        <v>587</v>
      </c>
      <c r="D7" s="99" t="s">
        <v>1541</v>
      </c>
      <c r="E7" s="143" t="s">
        <v>1543</v>
      </c>
      <c r="F7" s="59"/>
    </row>
    <row r="8" spans="1:12" s="60" customFormat="1" ht="13.5" customHeight="1">
      <c r="A8" s="56">
        <f t="shared" ref="A8:A62" si="0">A7+1</f>
        <v>3</v>
      </c>
      <c r="B8" s="57" t="s">
        <v>1545</v>
      </c>
      <c r="C8" s="57" t="s">
        <v>587</v>
      </c>
      <c r="D8" s="99" t="s">
        <v>1542</v>
      </c>
      <c r="E8" s="143" t="s">
        <v>1544</v>
      </c>
      <c r="F8" s="59"/>
    </row>
    <row r="9" spans="1:12" s="60" customFormat="1" ht="13.5" customHeight="1">
      <c r="A9" s="56">
        <f t="shared" si="0"/>
        <v>4</v>
      </c>
      <c r="B9" s="57" t="s">
        <v>333</v>
      </c>
      <c r="C9" s="57" t="s">
        <v>199</v>
      </c>
      <c r="D9" s="99" t="s">
        <v>202</v>
      </c>
      <c r="E9" s="58" t="s">
        <v>207</v>
      </c>
      <c r="F9" s="59"/>
    </row>
    <row r="10" spans="1:12" s="60" customFormat="1" ht="13.5" customHeight="1">
      <c r="A10" s="56">
        <f t="shared" si="0"/>
        <v>5</v>
      </c>
      <c r="B10" s="57" t="s">
        <v>200</v>
      </c>
      <c r="C10" s="57" t="s">
        <v>199</v>
      </c>
      <c r="D10" s="99" t="s">
        <v>203</v>
      </c>
      <c r="E10" s="58" t="s">
        <v>208</v>
      </c>
      <c r="F10" s="59"/>
    </row>
    <row r="11" spans="1:12" s="60" customFormat="1" ht="13.5" customHeight="1">
      <c r="A11" s="56">
        <f t="shared" si="0"/>
        <v>6</v>
      </c>
      <c r="B11" s="57" t="s">
        <v>200</v>
      </c>
      <c r="C11" s="57" t="s">
        <v>199</v>
      </c>
      <c r="D11" s="99" t="s">
        <v>204</v>
      </c>
      <c r="E11" s="58" t="s">
        <v>209</v>
      </c>
      <c r="F11" s="59"/>
    </row>
    <row r="12" spans="1:12" s="60" customFormat="1" ht="13.5" customHeight="1">
      <c r="A12" s="56">
        <f t="shared" si="0"/>
        <v>7</v>
      </c>
      <c r="B12" s="57" t="s">
        <v>200</v>
      </c>
      <c r="C12" s="57" t="s">
        <v>199</v>
      </c>
      <c r="D12" s="99" t="s">
        <v>205</v>
      </c>
      <c r="E12" s="58" t="s">
        <v>210</v>
      </c>
      <c r="F12" s="59"/>
    </row>
    <row r="13" spans="1:12" s="60" customFormat="1" ht="13.5" customHeight="1">
      <c r="A13" s="56">
        <f t="shared" si="0"/>
        <v>8</v>
      </c>
      <c r="B13" s="57" t="s">
        <v>200</v>
      </c>
      <c r="C13" s="57" t="s">
        <v>199</v>
      </c>
      <c r="D13" s="99" t="s">
        <v>637</v>
      </c>
      <c r="E13" s="58" t="s">
        <v>212</v>
      </c>
      <c r="F13" s="61" t="s">
        <v>1688</v>
      </c>
    </row>
    <row r="14" spans="1:12" s="60" customFormat="1" ht="13.5" customHeight="1">
      <c r="A14" s="56">
        <f t="shared" si="0"/>
        <v>9</v>
      </c>
      <c r="B14" s="57" t="s">
        <v>200</v>
      </c>
      <c r="C14" s="57" t="s">
        <v>199</v>
      </c>
      <c r="D14" s="99" t="s">
        <v>206</v>
      </c>
      <c r="E14" s="58" t="s">
        <v>211</v>
      </c>
      <c r="F14" s="59"/>
    </row>
    <row r="15" spans="1:12" s="60" customFormat="1" ht="13.5" customHeight="1">
      <c r="A15" s="56">
        <f t="shared" si="0"/>
        <v>10</v>
      </c>
      <c r="B15" s="57" t="s">
        <v>200</v>
      </c>
      <c r="C15" s="57" t="s">
        <v>199</v>
      </c>
      <c r="D15" s="99" t="s">
        <v>635</v>
      </c>
      <c r="E15" s="62" t="s">
        <v>214</v>
      </c>
      <c r="F15" s="61"/>
    </row>
    <row r="16" spans="1:12" s="60" customFormat="1" ht="13.5" customHeight="1">
      <c r="A16" s="56">
        <f t="shared" si="0"/>
        <v>11</v>
      </c>
      <c r="B16" s="57" t="s">
        <v>200</v>
      </c>
      <c r="C16" s="57" t="s">
        <v>199</v>
      </c>
      <c r="D16" s="99" t="s">
        <v>320</v>
      </c>
      <c r="E16" s="58" t="s">
        <v>335</v>
      </c>
      <c r="F16" s="59"/>
      <c r="L16" s="2"/>
    </row>
    <row r="17" spans="1:12" s="60" customFormat="1" ht="13.5" customHeight="1">
      <c r="A17" s="56">
        <f t="shared" si="0"/>
        <v>12</v>
      </c>
      <c r="B17" s="57" t="s">
        <v>333</v>
      </c>
      <c r="C17" s="57" t="s">
        <v>199</v>
      </c>
      <c r="D17" s="99" t="s">
        <v>321</v>
      </c>
      <c r="E17" s="63" t="s">
        <v>337</v>
      </c>
      <c r="F17" s="59"/>
      <c r="L17" s="2"/>
    </row>
    <row r="18" spans="1:12" s="60" customFormat="1" ht="13.5" customHeight="1">
      <c r="A18" s="56">
        <f t="shared" si="0"/>
        <v>13</v>
      </c>
      <c r="B18" s="57" t="s">
        <v>333</v>
      </c>
      <c r="C18" s="57" t="s">
        <v>199</v>
      </c>
      <c r="D18" s="99" t="s">
        <v>322</v>
      </c>
      <c r="E18" s="63" t="s">
        <v>338</v>
      </c>
      <c r="F18" s="59"/>
      <c r="L18" s="2"/>
    </row>
    <row r="19" spans="1:12" s="60" customFormat="1" ht="13.5" customHeight="1">
      <c r="A19" s="56">
        <f t="shared" si="0"/>
        <v>14</v>
      </c>
      <c r="B19" s="57" t="s">
        <v>200</v>
      </c>
      <c r="C19" s="57" t="s">
        <v>199</v>
      </c>
      <c r="D19" s="99" t="s">
        <v>323</v>
      </c>
      <c r="E19" s="58" t="s">
        <v>339</v>
      </c>
      <c r="F19" s="59"/>
      <c r="L19" s="2"/>
    </row>
    <row r="20" spans="1:12" s="60" customFormat="1" ht="13.5" customHeight="1">
      <c r="A20" s="56">
        <f t="shared" si="0"/>
        <v>15</v>
      </c>
      <c r="B20" s="57" t="s">
        <v>333</v>
      </c>
      <c r="C20" s="57" t="s">
        <v>199</v>
      </c>
      <c r="D20" s="99" t="s">
        <v>324</v>
      </c>
      <c r="E20" s="63" t="s">
        <v>340</v>
      </c>
      <c r="F20" s="59"/>
      <c r="L20" s="2"/>
    </row>
    <row r="21" spans="1:12" s="60" customFormat="1" ht="13.5" customHeight="1">
      <c r="A21" s="56">
        <f t="shared" si="0"/>
        <v>16</v>
      </c>
      <c r="B21" s="57" t="s">
        <v>200</v>
      </c>
      <c r="C21" s="57" t="s">
        <v>199</v>
      </c>
      <c r="D21" s="99" t="s">
        <v>325</v>
      </c>
      <c r="E21" s="66" t="s">
        <v>334</v>
      </c>
      <c r="F21" s="59"/>
    </row>
    <row r="22" spans="1:12" s="60" customFormat="1" ht="13.5" customHeight="1">
      <c r="A22" s="56">
        <f t="shared" si="0"/>
        <v>17</v>
      </c>
      <c r="B22" s="57" t="s">
        <v>200</v>
      </c>
      <c r="C22" s="57" t="s">
        <v>199</v>
      </c>
      <c r="D22" s="99" t="s">
        <v>636</v>
      </c>
      <c r="E22" s="66" t="s">
        <v>341</v>
      </c>
      <c r="F22" s="59"/>
    </row>
    <row r="23" spans="1:12" s="60" customFormat="1" ht="13.5" customHeight="1">
      <c r="A23" s="56">
        <f t="shared" si="0"/>
        <v>18</v>
      </c>
      <c r="B23" s="57" t="s">
        <v>200</v>
      </c>
      <c r="C23" s="57" t="s">
        <v>199</v>
      </c>
      <c r="D23" s="100" t="s">
        <v>326</v>
      </c>
      <c r="E23" s="64" t="s">
        <v>342</v>
      </c>
      <c r="F23" s="65"/>
    </row>
    <row r="24" spans="1:12" s="60" customFormat="1" ht="13.5" customHeight="1">
      <c r="A24" s="56">
        <f t="shared" si="0"/>
        <v>19</v>
      </c>
      <c r="B24" s="57" t="s">
        <v>200</v>
      </c>
      <c r="C24" s="57" t="s">
        <v>199</v>
      </c>
      <c r="D24" s="100" t="s">
        <v>327</v>
      </c>
      <c r="E24" s="64" t="s">
        <v>343</v>
      </c>
      <c r="F24" s="65"/>
    </row>
    <row r="25" spans="1:12" s="60" customFormat="1" ht="13.5" customHeight="1">
      <c r="A25" s="56">
        <f t="shared" si="0"/>
        <v>20</v>
      </c>
      <c r="B25" s="57" t="s">
        <v>200</v>
      </c>
      <c r="C25" s="57" t="s">
        <v>199</v>
      </c>
      <c r="D25" s="100" t="s">
        <v>328</v>
      </c>
      <c r="E25" s="64" t="s">
        <v>344</v>
      </c>
      <c r="F25" s="65"/>
    </row>
    <row r="26" spans="1:12" s="60" customFormat="1" ht="13.5" customHeight="1">
      <c r="A26" s="56">
        <f t="shared" si="0"/>
        <v>21</v>
      </c>
      <c r="B26" s="57" t="s">
        <v>519</v>
      </c>
      <c r="C26" s="57" t="s">
        <v>336</v>
      </c>
      <c r="D26" s="100" t="s">
        <v>329</v>
      </c>
      <c r="E26" s="64" t="s">
        <v>345</v>
      </c>
      <c r="F26" s="65"/>
    </row>
    <row r="27" spans="1:12" s="60" customFormat="1" ht="13.5" customHeight="1">
      <c r="A27" s="56">
        <f t="shared" si="0"/>
        <v>22</v>
      </c>
      <c r="B27" s="57" t="s">
        <v>519</v>
      </c>
      <c r="C27" s="57" t="s">
        <v>336</v>
      </c>
      <c r="D27" s="100" t="s">
        <v>418</v>
      </c>
      <c r="E27" s="64" t="s">
        <v>520</v>
      </c>
      <c r="F27" s="65" t="s">
        <v>521</v>
      </c>
    </row>
    <row r="28" spans="1:12" s="60" customFormat="1" ht="13.5" customHeight="1">
      <c r="A28" s="56">
        <f t="shared" si="0"/>
        <v>23</v>
      </c>
      <c r="B28" s="57" t="s">
        <v>333</v>
      </c>
      <c r="C28" s="57" t="s">
        <v>199</v>
      </c>
      <c r="D28" s="100" t="s">
        <v>330</v>
      </c>
      <c r="E28" s="64" t="s">
        <v>346</v>
      </c>
      <c r="F28" s="65" t="s">
        <v>560</v>
      </c>
    </row>
    <row r="29" spans="1:12" s="60" customFormat="1" ht="13.5" customHeight="1">
      <c r="A29" s="56">
        <f t="shared" si="0"/>
        <v>24</v>
      </c>
      <c r="B29" s="57" t="s">
        <v>333</v>
      </c>
      <c r="C29" s="57" t="s">
        <v>199</v>
      </c>
      <c r="D29" s="100" t="s">
        <v>331</v>
      </c>
      <c r="E29" s="64" t="s">
        <v>347</v>
      </c>
      <c r="F29" s="65"/>
    </row>
    <row r="30" spans="1:12" s="60" customFormat="1" ht="13.5" customHeight="1">
      <c r="A30" s="56">
        <f t="shared" si="0"/>
        <v>25</v>
      </c>
      <c r="B30" s="57" t="s">
        <v>333</v>
      </c>
      <c r="C30" s="57" t="s">
        <v>199</v>
      </c>
      <c r="D30" s="100" t="s">
        <v>332</v>
      </c>
      <c r="E30" s="64" t="s">
        <v>348</v>
      </c>
      <c r="F30" s="65"/>
    </row>
    <row r="31" spans="1:12" s="60" customFormat="1" ht="13.5" customHeight="1">
      <c r="A31" s="56">
        <f t="shared" si="0"/>
        <v>26</v>
      </c>
      <c r="B31" s="57" t="s">
        <v>200</v>
      </c>
      <c r="C31" s="57" t="s">
        <v>199</v>
      </c>
      <c r="D31" s="101" t="s">
        <v>552</v>
      </c>
      <c r="E31" s="64" t="s">
        <v>554</v>
      </c>
      <c r="F31" s="65"/>
    </row>
    <row r="32" spans="1:12" s="60" customFormat="1" ht="13.5" customHeight="1">
      <c r="A32" s="56">
        <f t="shared" si="0"/>
        <v>27</v>
      </c>
      <c r="B32" s="57" t="s">
        <v>200</v>
      </c>
      <c r="C32" s="57" t="s">
        <v>199</v>
      </c>
      <c r="D32" s="101" t="s">
        <v>555</v>
      </c>
      <c r="E32" s="64" t="s">
        <v>556</v>
      </c>
      <c r="F32" s="65"/>
    </row>
    <row r="33" spans="1:6" s="60" customFormat="1" ht="13.5" customHeight="1">
      <c r="A33" s="56">
        <f t="shared" si="0"/>
        <v>28</v>
      </c>
      <c r="B33" s="57" t="s">
        <v>200</v>
      </c>
      <c r="C33" s="57" t="s">
        <v>199</v>
      </c>
      <c r="D33" s="101" t="s">
        <v>553</v>
      </c>
      <c r="E33" s="64" t="s">
        <v>557</v>
      </c>
      <c r="F33" s="65"/>
    </row>
    <row r="34" spans="1:6" s="60" customFormat="1" ht="13.5" customHeight="1">
      <c r="A34" s="56">
        <f t="shared" si="0"/>
        <v>29</v>
      </c>
      <c r="B34" s="57" t="s">
        <v>200</v>
      </c>
      <c r="C34" s="57" t="s">
        <v>199</v>
      </c>
      <c r="D34" s="101" t="s">
        <v>558</v>
      </c>
      <c r="E34" s="64" t="s">
        <v>559</v>
      </c>
      <c r="F34" s="65"/>
    </row>
    <row r="35" spans="1:6" s="60" customFormat="1" ht="13.5" customHeight="1">
      <c r="A35" s="56">
        <f t="shared" si="0"/>
        <v>30</v>
      </c>
      <c r="B35" s="57" t="s">
        <v>333</v>
      </c>
      <c r="C35" s="57" t="s">
        <v>199</v>
      </c>
      <c r="D35" s="100" t="s">
        <v>565</v>
      </c>
      <c r="E35" s="64" t="s">
        <v>566</v>
      </c>
      <c r="F35" s="65"/>
    </row>
    <row r="36" spans="1:6" s="60" customFormat="1" ht="13.5" customHeight="1">
      <c r="A36" s="56">
        <f t="shared" si="0"/>
        <v>31</v>
      </c>
      <c r="B36" s="57" t="s">
        <v>200</v>
      </c>
      <c r="C36" s="57" t="s">
        <v>199</v>
      </c>
      <c r="D36" s="100" t="s">
        <v>583</v>
      </c>
      <c r="E36" s="64" t="s">
        <v>585</v>
      </c>
      <c r="F36" s="65"/>
    </row>
    <row r="37" spans="1:6" s="60" customFormat="1" ht="13.5" customHeight="1">
      <c r="A37" s="56">
        <f t="shared" si="0"/>
        <v>32</v>
      </c>
      <c r="B37" s="57" t="s">
        <v>200</v>
      </c>
      <c r="C37" s="57" t="s">
        <v>199</v>
      </c>
      <c r="D37" s="100" t="s">
        <v>584</v>
      </c>
      <c r="E37" s="64" t="s">
        <v>586</v>
      </c>
      <c r="F37" s="65"/>
    </row>
    <row r="38" spans="1:6" s="60" customFormat="1" ht="13.5" customHeight="1">
      <c r="A38" s="56">
        <f t="shared" si="0"/>
        <v>33</v>
      </c>
      <c r="B38" s="57" t="s">
        <v>333</v>
      </c>
      <c r="C38" s="57" t="s">
        <v>199</v>
      </c>
      <c r="D38" s="100" t="s">
        <v>588</v>
      </c>
      <c r="E38" s="64" t="s">
        <v>589</v>
      </c>
      <c r="F38" s="65"/>
    </row>
    <row r="39" spans="1:6" s="60" customFormat="1" ht="13.5" customHeight="1">
      <c r="A39" s="56">
        <f t="shared" si="0"/>
        <v>34</v>
      </c>
      <c r="B39" s="57" t="s">
        <v>200</v>
      </c>
      <c r="C39" s="57" t="s">
        <v>199</v>
      </c>
      <c r="D39" s="100" t="s">
        <v>595</v>
      </c>
      <c r="E39" s="64" t="s">
        <v>596</v>
      </c>
      <c r="F39" s="65"/>
    </row>
    <row r="40" spans="1:6" s="60" customFormat="1" ht="13.5" customHeight="1">
      <c r="A40" s="56">
        <f t="shared" si="0"/>
        <v>35</v>
      </c>
      <c r="B40" s="57" t="s">
        <v>333</v>
      </c>
      <c r="C40" s="57" t="s">
        <v>199</v>
      </c>
      <c r="D40" s="101" t="s">
        <v>598</v>
      </c>
      <c r="E40" s="64" t="s">
        <v>599</v>
      </c>
      <c r="F40" s="65"/>
    </row>
    <row r="41" spans="1:6" s="60" customFormat="1" ht="13.5" customHeight="1">
      <c r="A41" s="56">
        <f t="shared" si="0"/>
        <v>36</v>
      </c>
      <c r="B41" s="57" t="s">
        <v>333</v>
      </c>
      <c r="C41" s="57" t="s">
        <v>199</v>
      </c>
      <c r="D41" s="101" t="s">
        <v>600</v>
      </c>
      <c r="E41" s="64" t="s">
        <v>601</v>
      </c>
      <c r="F41" s="65"/>
    </row>
    <row r="42" spans="1:6" s="60" customFormat="1" ht="13.5" customHeight="1">
      <c r="A42" s="56">
        <f t="shared" si="0"/>
        <v>37</v>
      </c>
      <c r="B42" s="57" t="s">
        <v>333</v>
      </c>
      <c r="C42" s="57" t="s">
        <v>199</v>
      </c>
      <c r="D42" s="100" t="s">
        <v>606</v>
      </c>
      <c r="E42" s="64" t="s">
        <v>607</v>
      </c>
      <c r="F42" s="65"/>
    </row>
    <row r="43" spans="1:6" s="60" customFormat="1" ht="13.5" customHeight="1">
      <c r="A43" s="56">
        <f t="shared" si="0"/>
        <v>38</v>
      </c>
      <c r="B43" s="57" t="s">
        <v>200</v>
      </c>
      <c r="C43" s="57" t="s">
        <v>199</v>
      </c>
      <c r="D43" s="100" t="s">
        <v>689</v>
      </c>
      <c r="E43" s="64" t="s">
        <v>690</v>
      </c>
      <c r="F43" s="65"/>
    </row>
    <row r="44" spans="1:6" s="60" customFormat="1" ht="13.5" customHeight="1">
      <c r="A44" s="56">
        <f t="shared" si="0"/>
        <v>39</v>
      </c>
      <c r="B44" s="57" t="s">
        <v>333</v>
      </c>
      <c r="C44" s="57" t="s">
        <v>199</v>
      </c>
      <c r="D44" s="100" t="s">
        <v>804</v>
      </c>
      <c r="E44" s="64" t="s">
        <v>805</v>
      </c>
      <c r="F44" s="65"/>
    </row>
    <row r="45" spans="1:6" s="60" customFormat="1" ht="13.5" customHeight="1">
      <c r="A45" s="56">
        <f t="shared" si="0"/>
        <v>40</v>
      </c>
      <c r="B45" s="57" t="s">
        <v>333</v>
      </c>
      <c r="C45" s="57" t="s">
        <v>199</v>
      </c>
      <c r="D45" s="100" t="s">
        <v>812</v>
      </c>
      <c r="E45" s="64" t="s">
        <v>813</v>
      </c>
      <c r="F45" s="65"/>
    </row>
    <row r="46" spans="1:6" s="60" customFormat="1" ht="13.5" customHeight="1">
      <c r="A46" s="56">
        <f t="shared" si="0"/>
        <v>41</v>
      </c>
      <c r="B46" s="57" t="s">
        <v>333</v>
      </c>
      <c r="C46" s="57" t="s">
        <v>199</v>
      </c>
      <c r="D46" s="100" t="s">
        <v>1151</v>
      </c>
      <c r="E46" s="64"/>
      <c r="F46" s="65"/>
    </row>
    <row r="47" spans="1:6" s="60" customFormat="1" ht="13.5" customHeight="1">
      <c r="A47" s="56">
        <f t="shared" si="0"/>
        <v>42</v>
      </c>
      <c r="B47" s="57" t="s">
        <v>333</v>
      </c>
      <c r="C47" s="57" t="s">
        <v>199</v>
      </c>
      <c r="D47" s="100" t="s">
        <v>1152</v>
      </c>
      <c r="E47" s="64"/>
      <c r="F47" s="65"/>
    </row>
    <row r="48" spans="1:6" s="60" customFormat="1" ht="13.5" customHeight="1">
      <c r="A48" s="56">
        <f t="shared" si="0"/>
        <v>43</v>
      </c>
      <c r="B48" s="57" t="s">
        <v>333</v>
      </c>
      <c r="C48" s="57" t="s">
        <v>199</v>
      </c>
      <c r="D48" s="100" t="s">
        <v>1153</v>
      </c>
      <c r="E48" s="64"/>
      <c r="F48" s="65"/>
    </row>
    <row r="49" spans="1:6" s="60" customFormat="1" ht="13.5" customHeight="1">
      <c r="A49" s="56">
        <f t="shared" si="0"/>
        <v>44</v>
      </c>
      <c r="B49" s="57" t="s">
        <v>333</v>
      </c>
      <c r="C49" s="57" t="s">
        <v>199</v>
      </c>
      <c r="D49" s="100" t="s">
        <v>1154</v>
      </c>
      <c r="E49" s="64"/>
      <c r="F49" s="65"/>
    </row>
    <row r="50" spans="1:6" s="60" customFormat="1" ht="13.5" customHeight="1">
      <c r="A50" s="56">
        <f t="shared" si="0"/>
        <v>45</v>
      </c>
      <c r="B50" s="57" t="s">
        <v>333</v>
      </c>
      <c r="C50" s="57" t="s">
        <v>199</v>
      </c>
      <c r="D50" s="100" t="s">
        <v>1341</v>
      </c>
      <c r="E50" s="64" t="s">
        <v>1342</v>
      </c>
      <c r="F50" s="65"/>
    </row>
    <row r="51" spans="1:6" s="60" customFormat="1" ht="13.5" customHeight="1">
      <c r="A51" s="56">
        <f t="shared" si="0"/>
        <v>46</v>
      </c>
      <c r="B51" s="57" t="s">
        <v>333</v>
      </c>
      <c r="C51" s="57" t="s">
        <v>199</v>
      </c>
      <c r="D51" s="100" t="s">
        <v>1519</v>
      </c>
      <c r="E51" s="64"/>
      <c r="F51" s="65"/>
    </row>
    <row r="52" spans="1:6" s="60" customFormat="1" ht="14.25" customHeight="1">
      <c r="A52" s="56">
        <f t="shared" si="0"/>
        <v>47</v>
      </c>
      <c r="B52" s="57" t="s">
        <v>333</v>
      </c>
      <c r="C52" s="57" t="s">
        <v>199</v>
      </c>
      <c r="D52" s="100" t="s">
        <v>1520</v>
      </c>
      <c r="E52" s="64"/>
      <c r="F52" s="65"/>
    </row>
    <row r="53" spans="1:6" s="60" customFormat="1" ht="14.25" customHeight="1">
      <c r="A53" s="56">
        <f t="shared" si="0"/>
        <v>48</v>
      </c>
      <c r="B53" s="57" t="s">
        <v>333</v>
      </c>
      <c r="C53" s="57" t="s">
        <v>199</v>
      </c>
      <c r="D53" s="100" t="s">
        <v>1586</v>
      </c>
      <c r="E53" s="64"/>
      <c r="F53" s="65"/>
    </row>
    <row r="54" spans="1:6" s="60" customFormat="1" ht="13.5" customHeight="1">
      <c r="A54" s="192">
        <f t="shared" si="0"/>
        <v>49</v>
      </c>
      <c r="B54" s="193" t="s">
        <v>200</v>
      </c>
      <c r="C54" s="193" t="s">
        <v>199</v>
      </c>
      <c r="D54" s="196" t="s">
        <v>1622</v>
      </c>
      <c r="E54" s="194" t="s">
        <v>1673</v>
      </c>
      <c r="F54" s="61" t="s">
        <v>1689</v>
      </c>
    </row>
    <row r="55" spans="1:6" s="60" customFormat="1" ht="13.5" customHeight="1">
      <c r="A55" s="192">
        <f t="shared" si="0"/>
        <v>50</v>
      </c>
      <c r="B55" s="193" t="s">
        <v>200</v>
      </c>
      <c r="C55" s="193" t="s">
        <v>199</v>
      </c>
      <c r="D55" s="196" t="s">
        <v>1621</v>
      </c>
      <c r="E55" s="194" t="s">
        <v>1881</v>
      </c>
      <c r="F55" s="61" t="s">
        <v>1689</v>
      </c>
    </row>
    <row r="56" spans="1:6" s="60" customFormat="1" ht="13.5" customHeight="1">
      <c r="A56" s="192">
        <f t="shared" si="0"/>
        <v>51</v>
      </c>
      <c r="B56" s="193" t="s">
        <v>200</v>
      </c>
      <c r="C56" s="193" t="s">
        <v>199</v>
      </c>
      <c r="D56" s="196" t="s">
        <v>1650</v>
      </c>
      <c r="E56" s="194" t="s">
        <v>1672</v>
      </c>
      <c r="F56" s="61" t="s">
        <v>1689</v>
      </c>
    </row>
    <row r="57" spans="1:6" s="60" customFormat="1" ht="13.5" customHeight="1">
      <c r="A57" s="192">
        <f t="shared" si="0"/>
        <v>52</v>
      </c>
      <c r="B57" s="193" t="s">
        <v>200</v>
      </c>
      <c r="C57" s="193" t="s">
        <v>199</v>
      </c>
      <c r="D57" s="196" t="s">
        <v>1653</v>
      </c>
      <c r="E57" s="194" t="s">
        <v>1671</v>
      </c>
      <c r="F57" s="61" t="s">
        <v>1689</v>
      </c>
    </row>
    <row r="58" spans="1:6" s="60" customFormat="1" ht="13.5" customHeight="1">
      <c r="A58" s="192">
        <f t="shared" si="0"/>
        <v>53</v>
      </c>
      <c r="B58" s="193" t="s">
        <v>200</v>
      </c>
      <c r="C58" s="193" t="s">
        <v>199</v>
      </c>
      <c r="D58" s="196" t="s">
        <v>1651</v>
      </c>
      <c r="E58" s="194" t="s">
        <v>1670</v>
      </c>
      <c r="F58" s="61" t="s">
        <v>1689</v>
      </c>
    </row>
    <row r="59" spans="1:6" s="60" customFormat="1" ht="13.5" customHeight="1">
      <c r="A59" s="192">
        <f t="shared" si="0"/>
        <v>54</v>
      </c>
      <c r="B59" s="193" t="s">
        <v>200</v>
      </c>
      <c r="C59" s="193" t="s">
        <v>199</v>
      </c>
      <c r="D59" s="196" t="s">
        <v>1654</v>
      </c>
      <c r="E59" s="194" t="s">
        <v>1669</v>
      </c>
      <c r="F59" s="61" t="s">
        <v>1689</v>
      </c>
    </row>
    <row r="60" spans="1:6" s="60" customFormat="1" ht="13.5" customHeight="1">
      <c r="A60" s="192">
        <f t="shared" si="0"/>
        <v>55</v>
      </c>
      <c r="B60" s="193" t="s">
        <v>200</v>
      </c>
      <c r="C60" s="193" t="s">
        <v>199</v>
      </c>
      <c r="D60" s="196" t="s">
        <v>1655</v>
      </c>
      <c r="E60" s="194" t="s">
        <v>1685</v>
      </c>
      <c r="F60" s="61" t="s">
        <v>1689</v>
      </c>
    </row>
    <row r="61" spans="1:6" s="60" customFormat="1" ht="13.5" customHeight="1">
      <c r="A61" s="192">
        <f t="shared" si="0"/>
        <v>56</v>
      </c>
      <c r="B61" s="193" t="s">
        <v>200</v>
      </c>
      <c r="C61" s="193" t="s">
        <v>199</v>
      </c>
      <c r="D61" s="201" t="s">
        <v>1656</v>
      </c>
      <c r="E61" s="194" t="s">
        <v>1686</v>
      </c>
      <c r="F61" s="61" t="s">
        <v>1689</v>
      </c>
    </row>
    <row r="62" spans="1:6" s="60" customFormat="1" ht="13.5" customHeight="1">
      <c r="A62" s="192">
        <f t="shared" si="0"/>
        <v>57</v>
      </c>
      <c r="B62" s="193" t="s">
        <v>200</v>
      </c>
      <c r="C62" s="193" t="s">
        <v>199</v>
      </c>
      <c r="D62" s="201" t="s">
        <v>1657</v>
      </c>
      <c r="E62" s="194" t="s">
        <v>1687</v>
      </c>
      <c r="F62" s="61" t="s">
        <v>1689</v>
      </c>
    </row>
    <row r="63" spans="1:6" s="60" customFormat="1" ht="13.5" customHeight="1" thickBot="1">
      <c r="A63" s="67"/>
      <c r="B63" s="68"/>
      <c r="C63" s="68"/>
      <c r="D63" s="68"/>
      <c r="E63" s="68"/>
      <c r="F63" s="69"/>
    </row>
  </sheetData>
  <phoneticPr fontId="3"/>
  <dataValidations count="2">
    <dataValidation type="list" allowBlank="1" showInputMessage="1" showErrorMessage="1" sqref="C6:C62" xr:uid="{9934435B-2588-4939-97D9-1E12E06D33A6}">
      <formula1>"PostgreSQL,Hive"</formula1>
    </dataValidation>
    <dataValidation type="list" allowBlank="1" showInputMessage="1" showErrorMessage="1" sqref="B6:B62" xr:uid="{DBD53C25-5948-43FC-8342-0CEEB2C86D24}">
      <formula1>"共通,マスタ,トラン"</formula1>
    </dataValidation>
  </dataValidations>
  <hyperlinks>
    <hyperlink ref="D9" location="利用者組織情報!A1" display="利用者組織情報" xr:uid="{4E2CFA77-FCE0-4556-BB95-DEC57EB2CE53}"/>
    <hyperlink ref="D10" location="ユーザー別利用状況!A1" display="ユーザー別利用状況" xr:uid="{2B288C1C-882B-4D1D-A4EA-61C814193642}"/>
    <hyperlink ref="D11" location="操作履歴情報!A1" display="操作履歴情報" xr:uid="{EBD05571-8807-4AE9-806F-C5EF268903F8}"/>
    <hyperlink ref="D12" location="お知らせ!A1" display="お知らせ" xr:uid="{057E690C-A5AA-42C8-815D-023CF99DE941}"/>
    <hyperlink ref="D13" location="'30分値情報'!A1" display="30分値情報" xr:uid="{9E51BB17-85B3-488F-AF6A-1A79D3DD8C24}"/>
    <hyperlink ref="D14" location="Scope3集計情報!A1" display="Scope3集計情報" xr:uid="{EDEAC4C4-28B2-4C26-85E3-64AA2A8A5453}"/>
    <hyperlink ref="D15" location="可視化事業者ヒアリングデータ格納情報!A1" display="可視化事業者ヒアリングデータ格納情報" xr:uid="{4BF543BB-942A-4905-AA08-704F11578B18}"/>
    <hyperlink ref="D16" location="CN対策実施申込情報!A1" display="CN対策実施申込情報" xr:uid="{3715CB1E-AF7F-429A-B6D8-55D12A5029C4}"/>
    <hyperlink ref="D17" location="企業基本情報マスタ!A1" display="企業基本情報マスタ" xr:uid="{1C5C8321-FA8A-4AFD-A7E3-99644B76F084}"/>
    <hyperlink ref="D18" location="企業詳細情報マスタ!A1" display="企業詳細情報マスタ" xr:uid="{58831A1D-43E2-4B94-A6EA-FD0BA0ED50A8}"/>
    <hyperlink ref="D19" location="建物情報!A1" display="建物情報" xr:uid="{648E5629-D35B-4BF7-8994-97994C09D044}"/>
    <hyperlink ref="D20" location="建物マスタ!A1" display="建物マスタ" xr:uid="{AD2FA5F8-F1B3-4E25-8393-B163C3E3311D}"/>
    <hyperlink ref="D21" location="レポート格納情報!A1" display="レポート格納情報" xr:uid="{010D59D9-67D2-4943-AA1F-D0FCDC7B8A9A}"/>
    <hyperlink ref="D22" location="'可視化事業者受領エネルギー格納情報（JFS用）'!A1" display="可視化事業者受領エネルギー格納情報（JFS用）" xr:uid="{E8A593B5-7D8E-4F6E-BFEC-52477D9D0BB9}"/>
    <hyperlink ref="D23" location="可視化事業者共通エネルギー格納情報!A1" display="可視化事業者共通エネルギー格納情報" xr:uid="{7328F78F-563C-451D-A52E-4F5F01015FC3}"/>
    <hyperlink ref="D24" location="欠損一覧情報!A1" display="欠損一覧情報" xr:uid="{F855E683-2D7E-4DB7-8646-F732C8154148}"/>
    <hyperlink ref="D25" location="'KPI一覧情報　'!A1" display="KPI一覧情報　" xr:uid="{0BE1EC09-A1CC-4A5C-9226-1642E352E907}"/>
    <hyperlink ref="D26" location="日本標準産業分類マスタ!A1" display="日本標準産業分類マスタ" xr:uid="{1A3AFAE8-7306-4EE7-B4C9-DCF4C2A4A978}"/>
    <hyperlink ref="D27" location="'活動項目小分類（事業者）マスタ'!A1" display="活動項目小分類（事業者）マスタ" xr:uid="{7996800D-BFE3-4FA6-ACAC-4282E6530B36}"/>
    <hyperlink ref="D28" location="電力会社排出係数マスタ!A1" display="電力会社排出係数マスタ" xr:uid="{89063037-A87A-48D9-A4A6-C12C8E2BABD1}"/>
    <hyperlink ref="D29" location="エリア情報マスタ!A1" display="エリア情報マスタ" xr:uid="{927F1291-E4EC-48F5-9F73-C1864F86B765}"/>
    <hyperlink ref="D30" location="建物グループマスタ!A1" display="建物グループマスタ" xr:uid="{B94B7F51-D875-465D-AAE3-BA36DECE0B54}"/>
    <hyperlink ref="D31" location="年度別建物エネルギー集計情報!A1" display="年度別建物エネルギー集計情報" xr:uid="{83EC1FC4-F43B-4AB8-8D1A-84FC0EBE16CA}"/>
    <hyperlink ref="D32" location="年度別法人エネルギー集計情報!A1" display="年度別法人エネルギー集計情報" xr:uid="{D04D9D67-479E-4140-BDB8-7FC6DD44552E}"/>
    <hyperlink ref="D33" location="月別建物エネルギー集計情報!A1" display="月別建物エネルギー集計情報" xr:uid="{10EA4E51-9C15-49D6-A0E8-21AD2DC60FBD}"/>
    <hyperlink ref="D34" location="月別法人エネルギー集計情報!A1" display="月別法人エネルギー集計情報" xr:uid="{B2191A9C-98B2-440C-9F17-3889A6D2DD32}"/>
    <hyperlink ref="D35" location="算定ロジックマスタ!A1" display="算定ロジックマスタ" xr:uid="{35169DC1-6F87-41DE-AAA0-E3FDF8E109FC}"/>
    <hyperlink ref="D36" location="CNレポート情報!A1" display="CNレポート情報" xr:uid="{F149EEF7-57B4-4607-8FBD-A93CD8288141}"/>
    <hyperlink ref="D37" location="電力使用状況見える化レポート!A1" display="電力使用状況見える化レポート" xr:uid="{9482B25F-8E0F-463F-BCB5-407DBAA1E650}"/>
    <hyperlink ref="D38" location="法人コード情報マスタ!A1" display="法人コード情報マスタ" xr:uid="{88A1ED5B-C064-45CF-8F9D-0FECC19227E5}"/>
    <hyperlink ref="D39" location="フォーマット格納情報!A1" display="フォーマット格納情報" xr:uid="{58255F31-EE6C-4D44-A6D0-137FC8B38A48}"/>
    <hyperlink ref="D40" location="公表ベンチマークデータ情報!A1" display="公表ベンチマークデータ情報" xr:uid="{28AD3DF9-54D1-43CC-ABB8-7D34A70FBE06}"/>
    <hyperlink ref="D41" location="気象データ情報!A1" display="気象データ情報" xr:uid="{6C9618FD-C486-4FD4-9B89-FC11FA2CA2B4}"/>
    <hyperlink ref="D42" location="熱供給事業者基礎排出係数マスタ!A1" display="熱供給事業者基礎排出係数マスタ" xr:uid="{BF3FEFD0-CE6E-40E7-95DD-0A05FC7D881A}"/>
    <hyperlink ref="D43" location="ファイル管理!A1" display="ファイル管理" xr:uid="{AA101374-4B1B-40C8-8C2B-A490223AF3CE}"/>
    <hyperlink ref="D44" location="担当者情報マスタ!A1" display="担当者情報マスタ" xr:uid="{505F9C92-2D6B-4909-9646-8AB603973F48}"/>
    <hyperlink ref="D45" location="組織権限情報!A1" display="組織権限情報" xr:uid="{43FAA089-5AAF-45C3-BB80-2E65DE5956CE}"/>
    <hyperlink ref="D46" location="都市ガス供給事業者別単位発熱量マスタ!A1" display="都市ガス供給事業者別単位発熱量マスタ" xr:uid="{BFDAAC32-F151-4391-A1C5-39F60E153B2B}"/>
    <hyperlink ref="D47" location="都市ガス供給事業者マスタ!A1" display="都市ガス供給事業者マスタ" xr:uid="{705546F0-6C86-4960-B831-7C005525AC15}"/>
    <hyperlink ref="D48" location="非化石証書定数マスタ!A1" display="非化石証書定数マスタ" xr:uid="{29B0E255-7A1C-452F-8694-C66FFE9FE8E8}"/>
    <hyperlink ref="D49" location="熱供給事業者メニュー別マスタ!A1" display="熱供給事業者メニュー別マスタ" xr:uid="{54B9F7CB-3A25-46A0-8D46-809093A08098}"/>
    <hyperlink ref="D50" location="都道府県情報マスタ!A1" display="都道府県情報マスタ" xr:uid="{C8218E81-72DF-4153-B570-5326C9D17FE3}"/>
    <hyperlink ref="D51" location="CNランキングスナップショット!A1" display="CNランキングスナップショット" xr:uid="{8AC9F78A-2E68-4E77-BC46-460D722814FE}"/>
    <hyperlink ref="D52" location="'レポート作成要求（出力条件・KPI・積み上げ内訳）'!A1" display="レポート作成要求（出力条件・KPI・積み上げ内訳）" xr:uid="{BCAD5507-6184-49DF-BA87-A84C17BD4436}"/>
    <hyperlink ref="D6:D8" location="利用者組織情報!A1" display="利用者組織情報" xr:uid="{B70466A9-7C54-4FB7-A9D4-9C6A7974F29E}"/>
    <hyperlink ref="D6" location="ユーザー情報!A1" display="ユーザー情報" xr:uid="{4BD643D2-D820-4C88-8D76-2BBD530285EA}"/>
    <hyperlink ref="D7" location="最終ログイン情報!A1" display="最終ログイン情報" xr:uid="{8E85F396-37F8-43A1-8C3E-362C62B00AFA}"/>
    <hyperlink ref="D8" location="セッション情報!A1" display="セッション情報" xr:uid="{20E2CED7-6C82-4C3D-88E3-CBB12AFE48B3}"/>
    <hyperlink ref="D53" location="電力見える化レポートフラグ付けスナップショット!A1" display="電力見える化レポートフラグ付けスナップショット" xr:uid="{95DEAB73-1B1F-4A4A-BBDB-1BBEA13F7E20}"/>
    <hyperlink ref="D54" location="CO2集計レポート管理情報!Print_Titles" display="CO2集計レポート管理情報" xr:uid="{93CBB240-9C6C-4877-AA5F-6C52D603F443}"/>
    <hyperlink ref="D55" location="営業担当引継情報!Print_Titles" display="営業担当引継情報" xr:uid="{6CF632D7-B476-4CD0-AA45-CC3A2AC7C994}"/>
    <hyperlink ref="D56" location="ARVEお客さま情報!Print_Titles" display="ARVEお客さま情報" xr:uid="{4CE5C4BA-D844-45E8-964B-81BC1F761821}"/>
    <hyperlink ref="D57" location="過去分ARVEお客さま情報!Print_Titles" display="過去分ARVEお客さま情報" xr:uid="{36F4B926-682B-4DAA-A008-E58B041A15B5}"/>
    <hyperlink ref="D58" location="'30分値取込管理'!Print_Titles" display="30分値取込管理" xr:uid="{CC0A5AAE-083E-47BD-80DF-37DE34919BA2}"/>
    <hyperlink ref="D59" location="EPデータ参照基盤30分値!A1" display="EPデータ参照基盤30分値" xr:uid="{29C1E3F7-E045-4AA9-9E58-1F93D3AC9931}"/>
    <hyperlink ref="D60" location="EPデータ参照基盤契約電力!Print_Titles" display="EPデータ参照基盤契約電力" xr:uid="{1C7DDADC-8174-4B7C-81DA-459488CC6208}"/>
    <hyperlink ref="D61" location="電力見える化レポート管理情報!A1" display="電力見える化レポート管理情報" xr:uid="{DD76C100-A50A-4F81-B62C-EF4A4FAA722E}"/>
    <hyperlink ref="D62" location="担当者別電力見える化レポート管理情報!A1" display="担当者別電力見える化レポート管理情報" xr:uid="{8A38C2F0-7314-4F6B-83C7-EF0FD99873B8}"/>
  </hyperlinks>
  <printOptions horizontalCentered="1"/>
  <pageMargins left="0.39370078740157483" right="0.39370078740157483" top="0.59055118110236227" bottom="0.62992125984251968" header="0.19685039370078741" footer="0.19685039370078741"/>
  <pageSetup paperSize="8" scale="73" fitToWidth="0" fitToHeight="0" orientation="landscape" verticalDpi="300" r:id="rId1"/>
  <headerFooter alignWithMargins="0">
    <oddFooter>&amp;RPage &amp;P／Page &amp;N</oddFooter>
  </headerFooter>
  <colBreaks count="1" manualBreakCount="1">
    <brk id="6" min="1" max="16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4B88-B391-4FAC-BC0C-16623208795E}">
  <sheetPr>
    <tabColor theme="7"/>
    <pageSetUpPr fitToPage="1"/>
  </sheetPr>
  <dimension ref="B9:GP315"/>
  <sheetViews>
    <sheetView showGridLines="0" topLeftCell="AR46" zoomScale="50" zoomScaleNormal="50" zoomScaleSheetLayoutView="55" workbookViewId="0">
      <selection activeCell="FJ81" sqref="FJ81"/>
    </sheetView>
  </sheetViews>
  <sheetFormatPr defaultColWidth="2.625" defaultRowHeight="13.5" customHeight="1"/>
  <cols>
    <col min="1" max="106" width="2.625" style="227"/>
    <col min="107" max="107" width="5.125" style="227" bestFit="1" customWidth="1"/>
    <col min="108" max="115" width="2.625" style="227"/>
    <col min="116" max="126" width="2.625" style="227" customWidth="1"/>
    <col min="127" max="131" width="2.625" style="227"/>
    <col min="132" max="132" width="2.625" style="227" customWidth="1"/>
    <col min="133" max="133" width="12.625" style="227" customWidth="1"/>
    <col min="134" max="134" width="2.625" style="227"/>
    <col min="135" max="135" width="12.625" style="227" bestFit="1" customWidth="1"/>
    <col min="136" max="163" width="2.625" style="227"/>
    <col min="164" max="164" width="6.125" style="227" bestFit="1" customWidth="1"/>
    <col min="165" max="203" width="2.625" style="227"/>
    <col min="204" max="204" width="12.625" style="227" bestFit="1" customWidth="1"/>
    <col min="205" max="206" width="2.625" style="227"/>
    <col min="207" max="207" width="14.125" style="227" bestFit="1" customWidth="1"/>
    <col min="208" max="16384" width="2.625" style="227"/>
  </cols>
  <sheetData>
    <row r="9" spans="2:198" ht="13.5" customHeight="1" thickBot="1"/>
    <row r="10" spans="2:198" ht="13.5" customHeight="1">
      <c r="B10" s="228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229"/>
      <c r="CQ10" s="229"/>
      <c r="CR10" s="229"/>
      <c r="CS10" s="229"/>
      <c r="CT10" s="229"/>
      <c r="CU10" s="229"/>
      <c r="CV10" s="229"/>
      <c r="CW10" s="229"/>
      <c r="CX10" s="229"/>
      <c r="CY10" s="229"/>
      <c r="CZ10" s="229"/>
      <c r="DA10" s="229"/>
      <c r="DB10" s="229"/>
      <c r="DC10" s="229"/>
      <c r="DD10" s="229"/>
      <c r="DE10" s="229"/>
      <c r="DF10" s="229"/>
      <c r="DG10" s="229"/>
      <c r="DH10" s="229"/>
      <c r="DI10" s="229"/>
      <c r="DJ10" s="229"/>
      <c r="DK10" s="229"/>
      <c r="DL10" s="229"/>
      <c r="DM10" s="229"/>
      <c r="DN10" s="229"/>
      <c r="DO10" s="229"/>
      <c r="DP10" s="229"/>
      <c r="DQ10" s="229"/>
      <c r="DR10" s="229"/>
      <c r="DS10" s="229"/>
      <c r="DT10" s="229"/>
      <c r="DU10" s="229"/>
      <c r="DV10" s="229"/>
      <c r="DW10" s="229"/>
      <c r="DX10" s="229"/>
      <c r="DY10" s="229"/>
      <c r="DZ10" s="229"/>
      <c r="EA10" s="229"/>
      <c r="EB10" s="229"/>
      <c r="EC10" s="229"/>
      <c r="ED10" s="229"/>
      <c r="EE10" s="229"/>
      <c r="EF10" s="229"/>
      <c r="EG10" s="229"/>
      <c r="EH10" s="229"/>
      <c r="EI10" s="229"/>
      <c r="EJ10" s="229"/>
      <c r="EK10" s="229"/>
      <c r="EL10" s="229"/>
      <c r="EM10" s="229"/>
      <c r="EN10" s="229"/>
      <c r="EO10" s="229"/>
      <c r="EP10" s="229"/>
      <c r="EQ10" s="229"/>
      <c r="ER10" s="229"/>
      <c r="ES10" s="229"/>
      <c r="ET10" s="229"/>
      <c r="EU10" s="229"/>
      <c r="EV10" s="229"/>
      <c r="EW10" s="229"/>
      <c r="EX10" s="229"/>
      <c r="EY10" s="229"/>
      <c r="EZ10" s="229"/>
      <c r="FA10" s="229"/>
      <c r="FB10" s="229"/>
      <c r="FC10" s="229"/>
      <c r="FD10" s="229"/>
      <c r="FE10" s="229"/>
      <c r="FF10" s="229"/>
      <c r="FG10" s="229"/>
      <c r="FH10" s="229"/>
      <c r="FI10" s="229"/>
      <c r="FJ10" s="229"/>
      <c r="FK10" s="229"/>
      <c r="FL10" s="229"/>
      <c r="FM10" s="229"/>
      <c r="FN10" s="229"/>
      <c r="FO10" s="229"/>
      <c r="FP10" s="229"/>
      <c r="FQ10" s="229"/>
      <c r="FR10" s="229"/>
      <c r="FS10" s="229"/>
      <c r="FT10" s="229"/>
      <c r="FU10" s="229"/>
      <c r="FV10" s="229"/>
      <c r="FW10" s="229"/>
      <c r="FX10" s="229"/>
      <c r="FY10" s="229"/>
      <c r="FZ10" s="229"/>
      <c r="GA10" s="229"/>
      <c r="GB10" s="229"/>
      <c r="GC10" s="229"/>
      <c r="GD10" s="229"/>
      <c r="GE10" s="229"/>
      <c r="GF10" s="229"/>
      <c r="GG10" s="229"/>
      <c r="GH10" s="229"/>
      <c r="GI10" s="229"/>
      <c r="GJ10" s="229"/>
      <c r="GK10" s="229"/>
      <c r="GL10" s="229"/>
      <c r="GM10" s="229"/>
      <c r="GN10" s="229"/>
      <c r="GO10" s="229"/>
      <c r="GP10" s="230"/>
    </row>
    <row r="11" spans="2:198" ht="13.5" customHeight="1">
      <c r="B11" s="231"/>
      <c r="GP11" s="232"/>
    </row>
    <row r="12" spans="2:198" ht="13.5" customHeight="1">
      <c r="B12" s="231"/>
      <c r="GP12" s="232"/>
    </row>
    <row r="13" spans="2:198" ht="13.5" customHeight="1">
      <c r="B13" s="231"/>
      <c r="GP13" s="232"/>
    </row>
    <row r="14" spans="2:198" ht="13.5" customHeight="1">
      <c r="B14" s="231"/>
      <c r="GP14" s="232"/>
    </row>
    <row r="15" spans="2:198" ht="13.5" customHeight="1">
      <c r="B15" s="231"/>
      <c r="GP15" s="232"/>
    </row>
    <row r="16" spans="2:198" ht="13.5" customHeight="1">
      <c r="B16" s="231"/>
      <c r="GP16" s="232"/>
    </row>
    <row r="17" spans="2:198" ht="13.5" customHeight="1">
      <c r="B17" s="231"/>
      <c r="GP17" s="232"/>
    </row>
    <row r="18" spans="2:198" ht="13.5" customHeight="1">
      <c r="B18" s="231"/>
      <c r="GP18" s="232"/>
    </row>
    <row r="19" spans="2:198" ht="13.5" customHeight="1">
      <c r="B19" s="231"/>
      <c r="GP19" s="232"/>
    </row>
    <row r="20" spans="2:198" ht="13.5" customHeight="1">
      <c r="B20" s="231"/>
      <c r="GP20" s="232"/>
    </row>
    <row r="21" spans="2:198" ht="13.5" customHeight="1">
      <c r="B21" s="231"/>
      <c r="GP21" s="232"/>
    </row>
    <row r="22" spans="2:198" ht="13.5" customHeight="1">
      <c r="B22" s="231"/>
      <c r="GP22" s="232"/>
    </row>
    <row r="23" spans="2:198" ht="13.5" customHeight="1">
      <c r="B23" s="231"/>
      <c r="DC23" s="233"/>
      <c r="GP23" s="232"/>
    </row>
    <row r="24" spans="2:198" ht="13.5" customHeight="1">
      <c r="B24" s="231"/>
      <c r="DC24" s="233"/>
      <c r="GP24" s="232"/>
    </row>
    <row r="25" spans="2:198" ht="13.5" customHeight="1">
      <c r="B25" s="231"/>
      <c r="GP25" s="232"/>
    </row>
    <row r="26" spans="2:198" ht="13.5" customHeight="1">
      <c r="B26" s="231"/>
      <c r="GP26" s="232"/>
    </row>
    <row r="27" spans="2:198" ht="13.5" customHeight="1">
      <c r="B27" s="231"/>
      <c r="M27" s="234"/>
      <c r="N27" s="234"/>
      <c r="O27" s="234"/>
      <c r="P27" s="234"/>
      <c r="Q27" s="234"/>
      <c r="R27" s="234"/>
      <c r="GP27" s="232"/>
    </row>
    <row r="28" spans="2:198" ht="13.5" customHeight="1">
      <c r="B28" s="231"/>
      <c r="GP28" s="232"/>
    </row>
    <row r="29" spans="2:198" ht="13.5" customHeight="1">
      <c r="B29" s="231"/>
      <c r="GP29" s="232"/>
    </row>
    <row r="30" spans="2:198" ht="13.5" customHeight="1">
      <c r="B30" s="231"/>
      <c r="GP30" s="232"/>
    </row>
    <row r="31" spans="2:198" ht="13.5" customHeight="1">
      <c r="B31" s="231"/>
      <c r="GP31" s="232"/>
    </row>
    <row r="32" spans="2:198" ht="13.5" customHeight="1">
      <c r="B32" s="231"/>
      <c r="GP32" s="232"/>
    </row>
    <row r="33" spans="2:198" ht="13.5" customHeight="1">
      <c r="B33" s="231"/>
      <c r="GP33" s="232"/>
    </row>
    <row r="34" spans="2:198" ht="13.5" customHeight="1">
      <c r="B34" s="231"/>
      <c r="GP34" s="232"/>
    </row>
    <row r="35" spans="2:198" ht="13.5" customHeight="1">
      <c r="B35" s="231"/>
      <c r="GP35" s="232"/>
    </row>
    <row r="36" spans="2:198" ht="13.5" customHeight="1">
      <c r="B36" s="231"/>
      <c r="GP36" s="232"/>
    </row>
    <row r="37" spans="2:198" ht="13.5" customHeight="1">
      <c r="B37" s="231"/>
      <c r="GP37" s="232"/>
    </row>
    <row r="38" spans="2:198" ht="13.5" customHeight="1">
      <c r="B38" s="231"/>
      <c r="GP38" s="232"/>
    </row>
    <row r="39" spans="2:198" ht="13.5" customHeight="1">
      <c r="B39" s="231"/>
      <c r="GP39" s="232"/>
    </row>
    <row r="40" spans="2:198" ht="13.5" customHeight="1">
      <c r="B40" s="231"/>
      <c r="GP40" s="232"/>
    </row>
    <row r="41" spans="2:198" ht="13.5" customHeight="1">
      <c r="B41" s="231"/>
      <c r="GP41" s="232"/>
    </row>
    <row r="42" spans="2:198" ht="13.5" customHeight="1">
      <c r="B42" s="231"/>
      <c r="GP42" s="232"/>
    </row>
    <row r="43" spans="2:198" ht="13.5" customHeight="1">
      <c r="B43" s="231"/>
      <c r="GP43" s="232"/>
    </row>
    <row r="44" spans="2:198" ht="13.5" customHeight="1">
      <c r="B44" s="231"/>
      <c r="GP44" s="232"/>
    </row>
    <row r="45" spans="2:198" ht="13.5" customHeight="1">
      <c r="B45" s="231"/>
      <c r="GP45" s="232"/>
    </row>
    <row r="46" spans="2:198" ht="13.5" customHeight="1">
      <c r="B46" s="231"/>
      <c r="GP46" s="232"/>
    </row>
    <row r="47" spans="2:198" ht="13.5" customHeight="1">
      <c r="B47" s="231"/>
      <c r="GP47" s="232"/>
    </row>
    <row r="48" spans="2:198" ht="13.5" customHeight="1">
      <c r="B48" s="231"/>
      <c r="GP48" s="232"/>
    </row>
    <row r="49" spans="2:198" ht="13.5" customHeight="1">
      <c r="B49" s="231"/>
      <c r="GP49" s="232"/>
    </row>
    <row r="50" spans="2:198" ht="13.5" customHeight="1">
      <c r="B50" s="231"/>
      <c r="GP50" s="232"/>
    </row>
    <row r="51" spans="2:198" ht="13.5" customHeight="1">
      <c r="B51" s="231"/>
      <c r="EC51" s="235"/>
      <c r="EE51" s="235"/>
      <c r="GP51" s="232"/>
    </row>
    <row r="52" spans="2:198" ht="13.5" customHeight="1">
      <c r="B52" s="231"/>
      <c r="GP52" s="232"/>
    </row>
    <row r="53" spans="2:198" ht="13.5" customHeight="1">
      <c r="B53" s="231"/>
      <c r="GP53" s="232"/>
    </row>
    <row r="54" spans="2:198" ht="13.5" customHeight="1">
      <c r="B54" s="231"/>
      <c r="GP54" s="232"/>
    </row>
    <row r="55" spans="2:198" ht="13.5" customHeight="1">
      <c r="B55" s="231"/>
      <c r="AV55" s="236"/>
      <c r="EC55" s="235"/>
      <c r="EE55" s="235"/>
      <c r="GP55" s="232"/>
    </row>
    <row r="56" spans="2:198" ht="13.5" customHeight="1">
      <c r="B56" s="231"/>
      <c r="EC56" s="235"/>
      <c r="EE56" s="235"/>
      <c r="GP56" s="232"/>
    </row>
    <row r="57" spans="2:198" ht="13.5" customHeight="1">
      <c r="B57" s="231"/>
      <c r="EC57" s="235"/>
      <c r="GP57" s="232"/>
    </row>
    <row r="58" spans="2:198" ht="13.5" customHeight="1">
      <c r="B58" s="231"/>
      <c r="GP58" s="232"/>
    </row>
    <row r="59" spans="2:198" ht="13.5" customHeight="1">
      <c r="B59" s="231"/>
      <c r="GP59" s="232"/>
    </row>
    <row r="60" spans="2:198" ht="13.5" customHeight="1">
      <c r="B60" s="231"/>
      <c r="GP60" s="232"/>
    </row>
    <row r="61" spans="2:198" ht="13.5" customHeight="1">
      <c r="B61" s="231"/>
      <c r="GP61" s="232"/>
    </row>
    <row r="62" spans="2:198" ht="13.5" customHeight="1">
      <c r="B62" s="231"/>
      <c r="GP62" s="232"/>
    </row>
    <row r="63" spans="2:198" ht="13.5" customHeight="1">
      <c r="B63" s="231"/>
      <c r="GP63" s="232"/>
    </row>
    <row r="64" spans="2:198" ht="13.5" customHeight="1">
      <c r="B64" s="231"/>
      <c r="GP64" s="232"/>
    </row>
    <row r="65" spans="2:198" ht="13.5" customHeight="1">
      <c r="B65" s="231"/>
      <c r="GP65" s="232"/>
    </row>
    <row r="66" spans="2:198" ht="13.5" customHeight="1">
      <c r="B66" s="231"/>
      <c r="GP66" s="232"/>
    </row>
    <row r="67" spans="2:198" ht="13.5" customHeight="1">
      <c r="B67" s="231"/>
      <c r="GP67" s="232"/>
    </row>
    <row r="68" spans="2:198" ht="13.5" customHeight="1">
      <c r="B68" s="231"/>
      <c r="GP68" s="232"/>
    </row>
    <row r="69" spans="2:198" ht="13.5" customHeight="1">
      <c r="B69" s="231"/>
      <c r="GP69" s="232"/>
    </row>
    <row r="70" spans="2:198" ht="13.5" customHeight="1">
      <c r="B70" s="231"/>
      <c r="GP70" s="232"/>
    </row>
    <row r="71" spans="2:198" ht="13.5" customHeight="1">
      <c r="B71" s="231"/>
      <c r="GP71" s="232"/>
    </row>
    <row r="72" spans="2:198" ht="13.5" customHeight="1">
      <c r="B72" s="231"/>
      <c r="GP72" s="232"/>
    </row>
    <row r="73" spans="2:198" ht="13.5" customHeight="1">
      <c r="B73" s="231"/>
      <c r="FG73" s="236"/>
      <c r="GP73" s="232"/>
    </row>
    <row r="74" spans="2:198" ht="13.5" customHeight="1">
      <c r="B74" s="231"/>
      <c r="GP74" s="232"/>
    </row>
    <row r="75" spans="2:198" ht="13.5" customHeight="1">
      <c r="B75" s="231"/>
      <c r="GP75" s="232"/>
    </row>
    <row r="76" spans="2:198" ht="13.5" customHeight="1">
      <c r="B76" s="231"/>
      <c r="GP76" s="232"/>
    </row>
    <row r="77" spans="2:198" ht="13.5" customHeight="1">
      <c r="B77" s="231"/>
      <c r="GP77" s="232"/>
    </row>
    <row r="78" spans="2:198" ht="13.5" customHeight="1">
      <c r="B78" s="231"/>
      <c r="GP78" s="232"/>
    </row>
    <row r="79" spans="2:198" ht="13.5" customHeight="1">
      <c r="B79" s="231"/>
      <c r="GP79" s="232"/>
    </row>
    <row r="80" spans="2:198" ht="13.5" customHeight="1">
      <c r="B80" s="231"/>
      <c r="GP80" s="232"/>
    </row>
    <row r="81" spans="2:198" ht="13.5" customHeight="1">
      <c r="B81" s="231"/>
      <c r="GP81" s="232"/>
    </row>
    <row r="82" spans="2:198" ht="13.5" customHeight="1">
      <c r="B82" s="231"/>
      <c r="GP82" s="232"/>
    </row>
    <row r="83" spans="2:198" ht="13.5" customHeight="1">
      <c r="B83" s="231"/>
      <c r="GP83" s="232"/>
    </row>
    <row r="84" spans="2:198" ht="13.5" customHeight="1">
      <c r="B84" s="231"/>
      <c r="GP84" s="232"/>
    </row>
    <row r="85" spans="2:198" ht="13.5" customHeight="1">
      <c r="B85" s="231"/>
      <c r="GP85" s="232"/>
    </row>
    <row r="86" spans="2:198" ht="13.5" customHeight="1">
      <c r="B86" s="231"/>
      <c r="GP86" s="232"/>
    </row>
    <row r="87" spans="2:198" ht="13.5" customHeight="1">
      <c r="B87" s="231"/>
      <c r="GP87" s="232"/>
    </row>
    <row r="88" spans="2:198" ht="13.5" customHeight="1">
      <c r="B88" s="231"/>
      <c r="GP88" s="232"/>
    </row>
    <row r="89" spans="2:198" ht="13.5" customHeight="1">
      <c r="B89" s="231"/>
      <c r="GP89" s="232"/>
    </row>
    <row r="90" spans="2:198" ht="13.5" customHeight="1">
      <c r="B90" s="231"/>
      <c r="GP90" s="232"/>
    </row>
    <row r="91" spans="2:198" ht="13.5" customHeight="1">
      <c r="B91" s="231"/>
      <c r="GP91" s="232"/>
    </row>
    <row r="92" spans="2:198" ht="13.5" customHeight="1">
      <c r="B92" s="231"/>
      <c r="GP92" s="232"/>
    </row>
    <row r="93" spans="2:198" ht="13.5" customHeight="1">
      <c r="B93" s="231"/>
      <c r="GP93" s="232"/>
    </row>
    <row r="94" spans="2:198" ht="13.5" customHeight="1">
      <c r="B94" s="231"/>
      <c r="GP94" s="232"/>
    </row>
    <row r="95" spans="2:198" ht="13.5" customHeight="1">
      <c r="B95" s="231"/>
      <c r="AE95" s="237"/>
      <c r="GP95" s="232"/>
    </row>
    <row r="96" spans="2:198" ht="13.5" customHeight="1">
      <c r="B96" s="231"/>
      <c r="GP96" s="232"/>
    </row>
    <row r="97" spans="2:198" ht="13.5" customHeight="1">
      <c r="B97" s="231"/>
      <c r="GP97" s="232"/>
    </row>
    <row r="98" spans="2:198" ht="13.5" customHeight="1">
      <c r="B98" s="231"/>
      <c r="GP98" s="232"/>
    </row>
    <row r="99" spans="2:198" ht="13.5" customHeight="1">
      <c r="B99" s="231"/>
      <c r="GP99" s="232"/>
    </row>
    <row r="100" spans="2:198" ht="13.5" customHeight="1">
      <c r="B100" s="231"/>
      <c r="GP100" s="232"/>
    </row>
    <row r="101" spans="2:198" ht="13.5" customHeight="1">
      <c r="B101" s="231"/>
      <c r="GP101" s="232"/>
    </row>
    <row r="102" spans="2:198" ht="13.5" customHeight="1">
      <c r="B102" s="231"/>
      <c r="GP102" s="232"/>
    </row>
    <row r="103" spans="2:198" ht="13.5" customHeight="1">
      <c r="B103" s="231"/>
      <c r="GP103" s="232"/>
    </row>
    <row r="104" spans="2:198" ht="13.5" customHeight="1">
      <c r="B104" s="231"/>
      <c r="GP104" s="232"/>
    </row>
    <row r="105" spans="2:198" ht="12" customHeight="1">
      <c r="B105" s="231"/>
      <c r="GP105" s="232"/>
    </row>
    <row r="106" spans="2:198" ht="13.5" customHeight="1">
      <c r="B106" s="231"/>
      <c r="GP106" s="232"/>
    </row>
    <row r="107" spans="2:198" ht="13.5" customHeight="1">
      <c r="B107" s="231"/>
      <c r="GP107" s="232"/>
    </row>
    <row r="108" spans="2:198" ht="13.5" customHeight="1">
      <c r="B108" s="231"/>
      <c r="GP108" s="232"/>
    </row>
    <row r="109" spans="2:198" ht="13.5" customHeight="1">
      <c r="B109" s="231"/>
      <c r="GP109" s="232"/>
    </row>
    <row r="110" spans="2:198" ht="13.5" customHeight="1">
      <c r="B110" s="231"/>
      <c r="GP110" s="232"/>
    </row>
    <row r="111" spans="2:198" ht="13.5" customHeight="1">
      <c r="B111" s="231"/>
      <c r="GP111" s="232"/>
    </row>
    <row r="112" spans="2:198" ht="13.5" customHeight="1">
      <c r="B112" s="231"/>
      <c r="GP112" s="232"/>
    </row>
    <row r="113" spans="2:198" ht="13.5" customHeight="1">
      <c r="B113" s="231"/>
      <c r="GP113" s="232"/>
    </row>
    <row r="114" spans="2:198" ht="13.5" customHeight="1">
      <c r="B114" s="231"/>
      <c r="GP114" s="232"/>
    </row>
    <row r="115" spans="2:198" ht="13.5" customHeight="1">
      <c r="B115" s="231"/>
      <c r="GP115" s="232"/>
    </row>
    <row r="116" spans="2:198" ht="13.5" customHeight="1">
      <c r="B116" s="231"/>
      <c r="GP116" s="232"/>
    </row>
    <row r="117" spans="2:198" ht="13.5" customHeight="1">
      <c r="B117" s="231"/>
      <c r="GP117" s="232"/>
    </row>
    <row r="118" spans="2:198" ht="13.5" customHeight="1">
      <c r="B118" s="231"/>
      <c r="GP118" s="232"/>
    </row>
    <row r="119" spans="2:198" ht="13.5" customHeight="1">
      <c r="B119" s="231"/>
      <c r="GP119" s="232"/>
    </row>
    <row r="120" spans="2:198" ht="13.5" customHeight="1">
      <c r="B120" s="231"/>
      <c r="GP120" s="232"/>
    </row>
    <row r="121" spans="2:198" ht="13.5" customHeight="1">
      <c r="B121" s="231"/>
      <c r="GP121" s="232"/>
    </row>
    <row r="122" spans="2:198" ht="13.5" customHeight="1">
      <c r="B122" s="231"/>
      <c r="GP122" s="232"/>
    </row>
    <row r="123" spans="2:198" ht="13.5" customHeight="1">
      <c r="B123" s="231"/>
      <c r="GP123" s="232"/>
    </row>
    <row r="124" spans="2:198" ht="13.5" customHeight="1">
      <c r="B124" s="231"/>
      <c r="GP124" s="232"/>
    </row>
    <row r="125" spans="2:198" ht="13.5" customHeight="1">
      <c r="B125" s="231"/>
      <c r="GP125" s="232"/>
    </row>
    <row r="126" spans="2:198" ht="13.5" customHeight="1">
      <c r="B126" s="231"/>
      <c r="GP126" s="232"/>
    </row>
    <row r="127" spans="2:198" ht="13.5" customHeight="1">
      <c r="B127" s="231"/>
      <c r="GP127" s="232"/>
    </row>
    <row r="128" spans="2:198" ht="13.5" customHeight="1">
      <c r="B128" s="231"/>
      <c r="GP128" s="232"/>
    </row>
    <row r="129" spans="2:198" ht="13.5" customHeight="1">
      <c r="B129" s="231"/>
      <c r="GP129" s="232"/>
    </row>
    <row r="130" spans="2:198" ht="13.5" customHeight="1">
      <c r="B130" s="231"/>
      <c r="GP130" s="232"/>
    </row>
    <row r="131" spans="2:198" ht="13.5" customHeight="1">
      <c r="B131" s="231"/>
      <c r="GP131" s="232"/>
    </row>
    <row r="132" spans="2:198" ht="13.5" customHeight="1">
      <c r="B132" s="231"/>
      <c r="GP132" s="232"/>
    </row>
    <row r="133" spans="2:198" ht="13.5" customHeight="1">
      <c r="B133" s="231"/>
      <c r="GP133" s="232"/>
    </row>
    <row r="134" spans="2:198" ht="13.5" customHeight="1">
      <c r="B134" s="231"/>
      <c r="GP134" s="232"/>
    </row>
    <row r="135" spans="2:198" ht="13.5" customHeight="1">
      <c r="B135" s="231"/>
      <c r="GP135" s="232"/>
    </row>
    <row r="136" spans="2:198" ht="13.5" customHeight="1">
      <c r="B136" s="231"/>
      <c r="GP136" s="232"/>
    </row>
    <row r="137" spans="2:198" ht="13.5" customHeight="1">
      <c r="B137" s="231"/>
      <c r="GP137" s="232"/>
    </row>
    <row r="138" spans="2:198" ht="13.5" customHeight="1">
      <c r="B138" s="231"/>
      <c r="GP138" s="232"/>
    </row>
    <row r="139" spans="2:198" ht="13.5" customHeight="1">
      <c r="B139" s="231"/>
      <c r="GP139" s="232"/>
    </row>
    <row r="140" spans="2:198" ht="13.5" customHeight="1">
      <c r="B140" s="231"/>
      <c r="GP140" s="232"/>
    </row>
    <row r="141" spans="2:198" ht="13.5" customHeight="1">
      <c r="B141" s="231"/>
      <c r="GP141" s="232"/>
    </row>
    <row r="142" spans="2:198" ht="13.5" customHeight="1">
      <c r="B142" s="231"/>
      <c r="GP142" s="232"/>
    </row>
    <row r="143" spans="2:198" ht="13.5" customHeight="1">
      <c r="B143" s="231"/>
      <c r="GP143" s="232"/>
    </row>
    <row r="144" spans="2:198" ht="13.5" customHeight="1">
      <c r="B144" s="231"/>
      <c r="GP144" s="232"/>
    </row>
    <row r="145" spans="2:198" ht="13.5" customHeight="1">
      <c r="B145" s="231"/>
      <c r="GP145" s="232"/>
    </row>
    <row r="146" spans="2:198" ht="13.5" customHeight="1">
      <c r="B146" s="231"/>
      <c r="GP146" s="232"/>
    </row>
    <row r="147" spans="2:198" ht="13.5" customHeight="1">
      <c r="B147" s="231"/>
      <c r="GP147" s="232"/>
    </row>
    <row r="148" spans="2:198" ht="13.5" customHeight="1">
      <c r="B148" s="231"/>
      <c r="GP148" s="232"/>
    </row>
    <row r="149" spans="2:198" ht="13.5" customHeight="1">
      <c r="B149" s="231"/>
      <c r="GP149" s="232"/>
    </row>
    <row r="150" spans="2:198" ht="13.5" customHeight="1">
      <c r="B150" s="231"/>
      <c r="GP150" s="232"/>
    </row>
    <row r="151" spans="2:198" ht="13.5" customHeight="1">
      <c r="B151" s="231"/>
      <c r="GP151" s="232"/>
    </row>
    <row r="152" spans="2:198" ht="13.5" customHeight="1">
      <c r="B152" s="231"/>
      <c r="GP152" s="232"/>
    </row>
    <row r="153" spans="2:198" ht="13.5" customHeight="1">
      <c r="B153" s="231"/>
      <c r="GP153" s="232"/>
    </row>
    <row r="154" spans="2:198" ht="13.5" customHeight="1">
      <c r="B154" s="231"/>
      <c r="GP154" s="232"/>
    </row>
    <row r="155" spans="2:198" ht="13.5" customHeight="1">
      <c r="B155" s="231"/>
      <c r="GP155" s="232"/>
    </row>
    <row r="156" spans="2:198" ht="13.5" customHeight="1">
      <c r="B156" s="231"/>
      <c r="GP156" s="232"/>
    </row>
    <row r="157" spans="2:198" ht="13.5" customHeight="1">
      <c r="B157" s="231"/>
      <c r="GP157" s="232"/>
    </row>
    <row r="158" spans="2:198" ht="13.5" customHeight="1">
      <c r="B158" s="231"/>
      <c r="GP158" s="232"/>
    </row>
    <row r="159" spans="2:198" ht="13.5" customHeight="1">
      <c r="B159" s="231"/>
      <c r="GP159" s="232"/>
    </row>
    <row r="160" spans="2:198" ht="13.5" customHeight="1">
      <c r="B160" s="231"/>
      <c r="GP160" s="232"/>
    </row>
    <row r="161" spans="2:198" ht="13.5" customHeight="1">
      <c r="B161" s="231"/>
      <c r="GP161" s="232"/>
    </row>
    <row r="162" spans="2:198" ht="13.5" customHeight="1">
      <c r="B162" s="231"/>
      <c r="GP162" s="232"/>
    </row>
    <row r="163" spans="2:198" ht="13.5" customHeight="1">
      <c r="B163" s="231"/>
      <c r="GP163" s="232"/>
    </row>
    <row r="164" spans="2:198" ht="13.5" customHeight="1">
      <c r="B164" s="231"/>
      <c r="GP164" s="232"/>
    </row>
    <row r="165" spans="2:198" ht="13.5" customHeight="1">
      <c r="B165" s="231"/>
      <c r="GP165" s="232"/>
    </row>
    <row r="166" spans="2:198" ht="13.5" customHeight="1">
      <c r="B166" s="231"/>
      <c r="GP166" s="232"/>
    </row>
    <row r="167" spans="2:198" ht="13.5" customHeight="1">
      <c r="B167" s="231"/>
      <c r="GP167" s="232"/>
    </row>
    <row r="168" spans="2:198" ht="13.5" customHeight="1">
      <c r="B168" s="231"/>
      <c r="GP168" s="232"/>
    </row>
    <row r="169" spans="2:198" ht="13.5" customHeight="1">
      <c r="B169" s="231"/>
      <c r="GP169" s="232"/>
    </row>
    <row r="170" spans="2:198" ht="13.5" customHeight="1">
      <c r="B170" s="231"/>
      <c r="GP170" s="232"/>
    </row>
    <row r="171" spans="2:198" ht="13.5" customHeight="1">
      <c r="B171" s="231"/>
      <c r="GP171" s="232"/>
    </row>
    <row r="172" spans="2:198" ht="13.5" customHeight="1">
      <c r="B172" s="231"/>
      <c r="GP172" s="232"/>
    </row>
    <row r="173" spans="2:198" ht="13.5" customHeight="1">
      <c r="B173" s="231"/>
      <c r="GP173" s="232"/>
    </row>
    <row r="174" spans="2:198" ht="13.5" customHeight="1">
      <c r="B174" s="231"/>
      <c r="GP174" s="232"/>
    </row>
    <row r="175" spans="2:198" ht="13.5" customHeight="1">
      <c r="B175" s="231"/>
      <c r="GP175" s="232"/>
    </row>
    <row r="176" spans="2:198" ht="13.5" customHeight="1">
      <c r="B176" s="231"/>
      <c r="GP176" s="232"/>
    </row>
    <row r="177" spans="2:198" ht="13.5" customHeight="1">
      <c r="B177" s="231"/>
      <c r="GP177" s="232"/>
    </row>
    <row r="178" spans="2:198" ht="13.5" customHeight="1">
      <c r="B178" s="231"/>
      <c r="GP178" s="232"/>
    </row>
    <row r="179" spans="2:198" ht="13.5" customHeight="1">
      <c r="B179" s="231"/>
      <c r="GP179" s="232"/>
    </row>
    <row r="180" spans="2:198" ht="13.5" customHeight="1">
      <c r="B180" s="231"/>
      <c r="GP180" s="232"/>
    </row>
    <row r="181" spans="2:198" ht="13.5" customHeight="1">
      <c r="B181" s="231"/>
      <c r="GP181" s="232"/>
    </row>
    <row r="182" spans="2:198" ht="13.5" customHeight="1">
      <c r="B182" s="231"/>
      <c r="GP182" s="232"/>
    </row>
    <row r="183" spans="2:198" ht="13.5" customHeight="1">
      <c r="B183" s="231"/>
      <c r="GP183" s="232"/>
    </row>
    <row r="184" spans="2:198" ht="13.5" customHeight="1">
      <c r="B184" s="231"/>
      <c r="GP184" s="232"/>
    </row>
    <row r="185" spans="2:198" ht="13.5" customHeight="1">
      <c r="B185" s="231"/>
      <c r="GP185" s="232"/>
    </row>
    <row r="186" spans="2:198" ht="13.5" customHeight="1">
      <c r="B186" s="231"/>
      <c r="GP186" s="232"/>
    </row>
    <row r="187" spans="2:198" ht="13.5" customHeight="1">
      <c r="B187" s="231"/>
      <c r="GP187" s="232"/>
    </row>
    <row r="188" spans="2:198" ht="13.5" customHeight="1">
      <c r="B188" s="231"/>
      <c r="GP188" s="232"/>
    </row>
    <row r="189" spans="2:198" ht="13.5" customHeight="1">
      <c r="B189" s="231"/>
      <c r="GP189" s="232"/>
    </row>
    <row r="190" spans="2:198" ht="13.5" customHeight="1">
      <c r="B190" s="231"/>
      <c r="GP190" s="232"/>
    </row>
    <row r="191" spans="2:198" ht="13.5" customHeight="1">
      <c r="B191" s="231"/>
      <c r="GP191" s="232"/>
    </row>
    <row r="192" spans="2:198" ht="13.5" customHeight="1">
      <c r="B192" s="231"/>
      <c r="GP192" s="232"/>
    </row>
    <row r="193" spans="2:198" ht="13.5" customHeight="1">
      <c r="B193" s="231"/>
      <c r="GP193" s="232"/>
    </row>
    <row r="194" spans="2:198" ht="13.5" customHeight="1">
      <c r="B194" s="231"/>
      <c r="GP194" s="232"/>
    </row>
    <row r="195" spans="2:198" ht="13.5" customHeight="1">
      <c r="B195" s="231"/>
      <c r="GP195" s="232"/>
    </row>
    <row r="196" spans="2:198" ht="13.5" customHeight="1">
      <c r="B196" s="231"/>
      <c r="GP196" s="232"/>
    </row>
    <row r="197" spans="2:198" ht="13.5" customHeight="1">
      <c r="B197" s="231"/>
      <c r="GP197" s="232"/>
    </row>
    <row r="198" spans="2:198" ht="13.5" customHeight="1">
      <c r="B198" s="231"/>
      <c r="GP198" s="232"/>
    </row>
    <row r="199" spans="2:198" ht="13.5" customHeight="1">
      <c r="B199" s="231"/>
      <c r="GP199" s="232"/>
    </row>
    <row r="200" spans="2:198" ht="13.5" customHeight="1">
      <c r="B200" s="231"/>
      <c r="GP200" s="232"/>
    </row>
    <row r="201" spans="2:198" ht="13.5" customHeight="1">
      <c r="B201" s="231"/>
      <c r="GP201" s="232"/>
    </row>
    <row r="202" spans="2:198" ht="13.5" customHeight="1">
      <c r="B202" s="231"/>
      <c r="GP202" s="232"/>
    </row>
    <row r="203" spans="2:198" ht="13.5" customHeight="1">
      <c r="B203" s="231"/>
      <c r="GP203" s="232"/>
    </row>
    <row r="204" spans="2:198" ht="13.5" customHeight="1">
      <c r="B204" s="231"/>
      <c r="GP204" s="232"/>
    </row>
    <row r="205" spans="2:198" ht="13.5" customHeight="1">
      <c r="B205" s="231"/>
      <c r="GP205" s="232"/>
    </row>
    <row r="206" spans="2:198" ht="13.5" customHeight="1">
      <c r="B206" s="231"/>
      <c r="GP206" s="232"/>
    </row>
    <row r="207" spans="2:198" ht="13.5" customHeight="1">
      <c r="B207" s="231"/>
      <c r="GP207" s="232"/>
    </row>
    <row r="208" spans="2:198" ht="13.5" customHeight="1">
      <c r="B208" s="231"/>
      <c r="GP208" s="232"/>
    </row>
    <row r="209" spans="2:198" ht="13.5" customHeight="1">
      <c r="B209" s="231"/>
      <c r="GP209" s="232"/>
    </row>
    <row r="210" spans="2:198" ht="13.5" customHeight="1">
      <c r="B210" s="231"/>
      <c r="GP210" s="232"/>
    </row>
    <row r="211" spans="2:198" ht="13.5" customHeight="1">
      <c r="B211" s="231"/>
      <c r="GP211" s="232"/>
    </row>
    <row r="212" spans="2:198" ht="13.5" customHeight="1">
      <c r="B212" s="231"/>
      <c r="GP212" s="232"/>
    </row>
    <row r="213" spans="2:198" ht="13.5" customHeight="1">
      <c r="B213" s="231"/>
      <c r="GP213" s="232"/>
    </row>
    <row r="214" spans="2:198" ht="13.5" customHeight="1">
      <c r="B214" s="231"/>
      <c r="GP214" s="232"/>
    </row>
    <row r="215" spans="2:198" ht="13.5" customHeight="1">
      <c r="B215" s="231"/>
      <c r="GP215" s="232"/>
    </row>
    <row r="216" spans="2:198" ht="13.5" customHeight="1">
      <c r="B216" s="231"/>
      <c r="GP216" s="232"/>
    </row>
    <row r="217" spans="2:198" ht="13.5" customHeight="1">
      <c r="B217" s="231"/>
      <c r="GP217" s="232"/>
    </row>
    <row r="218" spans="2:198" ht="13.5" customHeight="1">
      <c r="B218" s="231"/>
      <c r="GP218" s="232"/>
    </row>
    <row r="219" spans="2:198" ht="13.5" customHeight="1">
      <c r="B219" s="231"/>
      <c r="GP219" s="232"/>
    </row>
    <row r="220" spans="2:198" ht="13.5" customHeight="1">
      <c r="B220" s="231"/>
      <c r="GP220" s="232"/>
    </row>
    <row r="221" spans="2:198" ht="13.5" customHeight="1">
      <c r="B221" s="231"/>
      <c r="GP221" s="232"/>
    </row>
    <row r="222" spans="2:198" ht="13.5" customHeight="1">
      <c r="B222" s="231"/>
      <c r="GP222" s="232"/>
    </row>
    <row r="223" spans="2:198" ht="13.5" customHeight="1">
      <c r="B223" s="231"/>
      <c r="GP223" s="232"/>
    </row>
    <row r="224" spans="2:198" ht="13.5" customHeight="1">
      <c r="B224" s="231"/>
      <c r="GP224" s="232"/>
    </row>
    <row r="225" spans="2:198" ht="13.5" customHeight="1">
      <c r="B225" s="231"/>
      <c r="GP225" s="232"/>
    </row>
    <row r="226" spans="2:198" ht="13.5" customHeight="1">
      <c r="B226" s="231"/>
      <c r="GP226" s="232"/>
    </row>
    <row r="227" spans="2:198" ht="13.5" customHeight="1">
      <c r="B227" s="231"/>
      <c r="GP227" s="232"/>
    </row>
    <row r="228" spans="2:198" ht="13.5" customHeight="1">
      <c r="B228" s="231"/>
      <c r="GP228" s="232"/>
    </row>
    <row r="229" spans="2:198" ht="13.5" customHeight="1">
      <c r="B229" s="231"/>
      <c r="GP229" s="232"/>
    </row>
    <row r="230" spans="2:198" ht="13.5" customHeight="1">
      <c r="B230" s="231"/>
      <c r="GP230" s="232"/>
    </row>
    <row r="231" spans="2:198" ht="13.5" customHeight="1">
      <c r="B231" s="231"/>
      <c r="GP231" s="232"/>
    </row>
    <row r="232" spans="2:198" ht="13.5" customHeight="1">
      <c r="B232" s="231"/>
      <c r="GP232" s="232"/>
    </row>
    <row r="233" spans="2:198" ht="13.5" customHeight="1">
      <c r="B233" s="231"/>
      <c r="GP233" s="232"/>
    </row>
    <row r="234" spans="2:198" ht="13.5" customHeight="1">
      <c r="B234" s="231"/>
      <c r="GP234" s="232"/>
    </row>
    <row r="235" spans="2:198" ht="13.5" customHeight="1">
      <c r="B235" s="231"/>
      <c r="GP235" s="232"/>
    </row>
    <row r="236" spans="2:198" ht="13.5" customHeight="1">
      <c r="B236" s="231"/>
      <c r="GP236" s="232"/>
    </row>
    <row r="237" spans="2:198" ht="13.5" customHeight="1" thickBot="1">
      <c r="B237" s="238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  <c r="AA237" s="239"/>
      <c r="AB237" s="239"/>
      <c r="AC237" s="239"/>
      <c r="AD237" s="239"/>
      <c r="AE237" s="239"/>
      <c r="AF237" s="239"/>
      <c r="AG237" s="239"/>
      <c r="AH237" s="239"/>
      <c r="AI237" s="239"/>
      <c r="AJ237" s="239"/>
      <c r="AK237" s="239"/>
      <c r="AL237" s="239"/>
      <c r="AM237" s="239"/>
      <c r="AN237" s="239"/>
      <c r="AO237" s="239"/>
      <c r="AP237" s="239"/>
      <c r="AQ237" s="239"/>
      <c r="AR237" s="239"/>
      <c r="AS237" s="239"/>
      <c r="AT237" s="239"/>
      <c r="AU237" s="239"/>
      <c r="AV237" s="239"/>
      <c r="AW237" s="239"/>
      <c r="AX237" s="239"/>
      <c r="AY237" s="239"/>
      <c r="AZ237" s="239"/>
      <c r="BA237" s="239"/>
      <c r="BB237" s="239"/>
      <c r="BC237" s="239"/>
      <c r="BD237" s="239"/>
      <c r="BE237" s="239"/>
      <c r="BF237" s="239"/>
      <c r="BG237" s="239"/>
      <c r="BH237" s="239"/>
      <c r="BI237" s="239"/>
      <c r="BJ237" s="239"/>
      <c r="BK237" s="239"/>
      <c r="BL237" s="239"/>
      <c r="BM237" s="239"/>
      <c r="BN237" s="239"/>
      <c r="BO237" s="239"/>
      <c r="BP237" s="239"/>
      <c r="BQ237" s="239"/>
      <c r="BR237" s="239"/>
      <c r="BS237" s="239"/>
      <c r="BT237" s="239"/>
      <c r="BU237" s="239"/>
      <c r="BV237" s="239"/>
      <c r="BW237" s="239"/>
      <c r="BX237" s="239"/>
      <c r="BY237" s="239"/>
      <c r="BZ237" s="239"/>
      <c r="CA237" s="239"/>
      <c r="CB237" s="239"/>
      <c r="CC237" s="239"/>
      <c r="CD237" s="239"/>
      <c r="CE237" s="239"/>
      <c r="CF237" s="239"/>
      <c r="CG237" s="239"/>
      <c r="CH237" s="239"/>
      <c r="CI237" s="239"/>
      <c r="CJ237" s="239"/>
      <c r="CK237" s="239"/>
      <c r="CL237" s="239"/>
      <c r="CM237" s="239"/>
      <c r="CN237" s="239"/>
      <c r="CO237" s="239"/>
      <c r="CP237" s="239"/>
      <c r="CQ237" s="239"/>
      <c r="CR237" s="239"/>
      <c r="CS237" s="239"/>
      <c r="CT237" s="239"/>
      <c r="CU237" s="239"/>
      <c r="CV237" s="239"/>
      <c r="CW237" s="239"/>
      <c r="CX237" s="239"/>
      <c r="CY237" s="239"/>
      <c r="CZ237" s="239"/>
      <c r="DA237" s="239"/>
      <c r="DB237" s="239"/>
      <c r="DC237" s="239"/>
      <c r="DD237" s="239"/>
      <c r="DE237" s="239"/>
      <c r="DF237" s="239"/>
      <c r="DG237" s="239"/>
      <c r="DH237" s="239"/>
      <c r="DI237" s="239"/>
      <c r="DJ237" s="239"/>
      <c r="DK237" s="239"/>
      <c r="DL237" s="239"/>
      <c r="DM237" s="239"/>
      <c r="DN237" s="239"/>
      <c r="DO237" s="239"/>
      <c r="DP237" s="239"/>
      <c r="DQ237" s="239"/>
      <c r="DR237" s="239"/>
      <c r="DS237" s="239"/>
      <c r="DT237" s="239"/>
      <c r="DU237" s="239"/>
      <c r="DV237" s="239"/>
      <c r="DW237" s="239"/>
      <c r="DX237" s="239"/>
      <c r="DY237" s="239"/>
      <c r="DZ237" s="239"/>
      <c r="EA237" s="239"/>
      <c r="EB237" s="239"/>
      <c r="EC237" s="239"/>
      <c r="ED237" s="239"/>
      <c r="EE237" s="239"/>
      <c r="EF237" s="239"/>
      <c r="EG237" s="239"/>
      <c r="EH237" s="239"/>
      <c r="EI237" s="239"/>
      <c r="EJ237" s="239"/>
      <c r="EK237" s="239"/>
      <c r="EL237" s="239"/>
      <c r="EM237" s="239"/>
      <c r="EN237" s="239"/>
      <c r="EO237" s="239"/>
      <c r="EP237" s="239"/>
      <c r="EQ237" s="239"/>
      <c r="ER237" s="239"/>
      <c r="ES237" s="239"/>
      <c r="ET237" s="239"/>
      <c r="EU237" s="239"/>
      <c r="EV237" s="239"/>
      <c r="EW237" s="239"/>
      <c r="EX237" s="239"/>
      <c r="EY237" s="239"/>
      <c r="EZ237" s="239"/>
      <c r="FA237" s="239"/>
      <c r="FB237" s="239"/>
      <c r="FC237" s="239"/>
      <c r="FD237" s="239"/>
      <c r="FE237" s="239"/>
      <c r="FF237" s="239"/>
      <c r="FG237" s="239"/>
      <c r="FH237" s="239"/>
      <c r="FI237" s="239"/>
      <c r="FJ237" s="239"/>
      <c r="FK237" s="239"/>
      <c r="FL237" s="239"/>
      <c r="FM237" s="239"/>
      <c r="FN237" s="239"/>
      <c r="FO237" s="239"/>
      <c r="FP237" s="239"/>
      <c r="FQ237" s="239"/>
      <c r="FR237" s="239"/>
      <c r="FS237" s="239"/>
      <c r="FT237" s="239"/>
      <c r="FU237" s="239"/>
      <c r="FV237" s="239"/>
      <c r="FW237" s="239"/>
      <c r="FX237" s="239"/>
      <c r="FY237" s="239"/>
      <c r="FZ237" s="239"/>
      <c r="GA237" s="239"/>
      <c r="GB237" s="239"/>
      <c r="GC237" s="239"/>
      <c r="GD237" s="239"/>
      <c r="GE237" s="239"/>
      <c r="GF237" s="239"/>
      <c r="GG237" s="239"/>
      <c r="GH237" s="239"/>
      <c r="GI237" s="239"/>
      <c r="GJ237" s="239"/>
      <c r="GK237" s="239"/>
      <c r="GL237" s="239"/>
      <c r="GM237" s="239"/>
      <c r="GN237" s="239"/>
      <c r="GO237" s="239"/>
      <c r="GP237" s="240"/>
    </row>
    <row r="242" spans="2:165" ht="13.5" customHeight="1">
      <c r="B242" s="241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  <c r="AM242" s="242"/>
      <c r="AN242" s="242"/>
      <c r="AO242" s="242"/>
      <c r="AP242" s="242"/>
      <c r="AQ242" s="242"/>
      <c r="AR242" s="242"/>
      <c r="AS242" s="242"/>
      <c r="AT242" s="242"/>
      <c r="AU242" s="242"/>
      <c r="AV242" s="242"/>
      <c r="AW242" s="242"/>
      <c r="AX242" s="242"/>
      <c r="AY242" s="242"/>
      <c r="AZ242" s="242"/>
      <c r="BA242" s="242"/>
      <c r="BB242" s="242"/>
      <c r="BC242" s="242"/>
      <c r="BD242" s="242"/>
      <c r="BE242" s="242"/>
      <c r="BF242" s="242"/>
      <c r="BG242" s="242"/>
      <c r="BH242" s="242"/>
      <c r="BI242" s="242"/>
      <c r="BJ242" s="242"/>
      <c r="BK242" s="242"/>
      <c r="BL242" s="242"/>
      <c r="BM242" s="242"/>
      <c r="BN242" s="242"/>
      <c r="BO242" s="242"/>
      <c r="BP242" s="242"/>
      <c r="BQ242" s="242"/>
      <c r="BR242" s="242"/>
      <c r="BS242" s="242"/>
      <c r="BT242" s="242"/>
      <c r="BU242" s="242"/>
      <c r="BV242" s="242"/>
      <c r="BW242" s="242"/>
      <c r="BX242" s="242"/>
      <c r="BY242" s="242"/>
      <c r="BZ242" s="242"/>
      <c r="CA242" s="242"/>
      <c r="CB242" s="242"/>
      <c r="CC242" s="242"/>
      <c r="CD242" s="242"/>
      <c r="CE242" s="242"/>
      <c r="CF242" s="242"/>
      <c r="CG242" s="242"/>
      <c r="CH242" s="242"/>
      <c r="CI242" s="242"/>
      <c r="CJ242" s="242"/>
      <c r="CK242" s="242"/>
      <c r="CL242" s="242"/>
      <c r="CM242" s="242"/>
      <c r="CN242" s="242"/>
      <c r="CO242" s="242"/>
      <c r="CP242" s="242"/>
      <c r="CQ242" s="242"/>
      <c r="CR242" s="242"/>
      <c r="CS242" s="242"/>
      <c r="CT242" s="242"/>
      <c r="CU242" s="242"/>
      <c r="CV242" s="242"/>
      <c r="CW242" s="242"/>
      <c r="CX242" s="242"/>
      <c r="CY242" s="242"/>
      <c r="CZ242" s="242"/>
      <c r="DA242" s="242"/>
      <c r="DB242" s="242"/>
      <c r="DC242" s="242"/>
      <c r="DD242" s="242"/>
      <c r="DE242" s="242"/>
      <c r="DF242" s="242"/>
      <c r="DG242" s="242"/>
      <c r="DH242" s="242"/>
      <c r="DI242" s="242"/>
      <c r="DJ242" s="242"/>
      <c r="DK242" s="242"/>
      <c r="DL242" s="242"/>
      <c r="DM242" s="242"/>
      <c r="DN242" s="242"/>
      <c r="DO242" s="242"/>
      <c r="DP242" s="242"/>
      <c r="DQ242" s="242"/>
      <c r="DR242" s="242"/>
      <c r="DS242" s="242"/>
      <c r="DT242" s="242"/>
      <c r="DU242" s="242"/>
      <c r="DV242" s="242"/>
      <c r="DW242" s="242"/>
      <c r="DX242" s="242"/>
      <c r="DY242" s="242"/>
      <c r="DZ242" s="242"/>
      <c r="EA242" s="242"/>
      <c r="EB242" s="242"/>
      <c r="EC242" s="242"/>
      <c r="ED242" s="242"/>
      <c r="EE242" s="242"/>
      <c r="EF242" s="242"/>
      <c r="EG242" s="242"/>
      <c r="EH242" s="242"/>
      <c r="EI242" s="242"/>
      <c r="EJ242" s="242"/>
      <c r="EK242" s="242"/>
      <c r="EL242" s="242"/>
      <c r="EM242" s="242"/>
      <c r="EN242" s="242"/>
      <c r="EO242" s="242"/>
      <c r="EP242" s="242"/>
      <c r="EQ242" s="242"/>
      <c r="ER242" s="242"/>
      <c r="ES242" s="242"/>
      <c r="ET242" s="242"/>
      <c r="EU242" s="242"/>
      <c r="EV242" s="242"/>
      <c r="EW242" s="242"/>
      <c r="EX242" s="242"/>
      <c r="EY242" s="242"/>
      <c r="EZ242" s="242"/>
      <c r="FA242" s="242"/>
      <c r="FB242" s="242"/>
      <c r="FC242" s="242"/>
      <c r="FD242" s="242"/>
      <c r="FE242" s="242"/>
      <c r="FF242" s="242"/>
      <c r="FG242" s="242"/>
      <c r="FH242" s="242"/>
      <c r="FI242" s="243"/>
    </row>
    <row r="243" spans="2:165" ht="13.5" customHeight="1">
      <c r="B243" s="244"/>
      <c r="FI243" s="245"/>
    </row>
    <row r="244" spans="2:165" ht="13.5" customHeight="1">
      <c r="B244" s="244"/>
      <c r="FI244" s="245"/>
    </row>
    <row r="245" spans="2:165" ht="13.5" customHeight="1">
      <c r="B245" s="244"/>
      <c r="FI245" s="245"/>
    </row>
    <row r="246" spans="2:165" ht="13.5" customHeight="1">
      <c r="B246" s="244"/>
      <c r="FI246" s="245"/>
    </row>
    <row r="247" spans="2:165" ht="13.5" customHeight="1">
      <c r="B247" s="244"/>
      <c r="FI247" s="245"/>
    </row>
    <row r="248" spans="2:165" ht="13.5" customHeight="1">
      <c r="B248" s="244"/>
      <c r="FI248" s="245"/>
    </row>
    <row r="249" spans="2:165" ht="13.5" customHeight="1">
      <c r="B249" s="244"/>
      <c r="FI249" s="245"/>
    </row>
    <row r="250" spans="2:165" ht="13.5" customHeight="1">
      <c r="B250" s="244"/>
      <c r="FI250" s="245"/>
    </row>
    <row r="251" spans="2:165" ht="13.5" customHeight="1">
      <c r="B251" s="244"/>
      <c r="FI251" s="245"/>
    </row>
    <row r="252" spans="2:165" ht="13.5" customHeight="1">
      <c r="B252" s="244"/>
      <c r="FI252" s="245"/>
    </row>
    <row r="253" spans="2:165" ht="13.5" customHeight="1">
      <c r="B253" s="244"/>
      <c r="FI253" s="245"/>
    </row>
    <row r="254" spans="2:165" ht="13.5" customHeight="1">
      <c r="B254" s="244"/>
      <c r="FI254" s="245"/>
    </row>
    <row r="255" spans="2:165" ht="13.5" customHeight="1">
      <c r="B255" s="244"/>
      <c r="FI255" s="245"/>
    </row>
    <row r="256" spans="2:165" ht="13.5" customHeight="1">
      <c r="B256" s="244"/>
      <c r="FI256" s="245"/>
    </row>
    <row r="257" spans="2:165" ht="13.5" customHeight="1">
      <c r="B257" s="244"/>
      <c r="FI257" s="245"/>
    </row>
    <row r="258" spans="2:165" ht="13.5" customHeight="1">
      <c r="B258" s="244"/>
      <c r="FI258" s="245"/>
    </row>
    <row r="259" spans="2:165" ht="13.5" customHeight="1">
      <c r="B259" s="244"/>
      <c r="FI259" s="245"/>
    </row>
    <row r="260" spans="2:165" ht="13.5" customHeight="1">
      <c r="B260" s="244"/>
      <c r="FI260" s="245"/>
    </row>
    <row r="261" spans="2:165" ht="13.5" customHeight="1">
      <c r="B261" s="244"/>
      <c r="FI261" s="245"/>
    </row>
    <row r="262" spans="2:165" ht="13.5" customHeight="1">
      <c r="B262" s="244"/>
      <c r="FI262" s="245"/>
    </row>
    <row r="263" spans="2:165" ht="13.5" customHeight="1">
      <c r="B263" s="244"/>
      <c r="FI263" s="245"/>
    </row>
    <row r="264" spans="2:165" ht="13.5" customHeight="1">
      <c r="B264" s="244"/>
      <c r="FI264" s="245"/>
    </row>
    <row r="265" spans="2:165" ht="13.5" customHeight="1">
      <c r="B265" s="244"/>
      <c r="FI265" s="245"/>
    </row>
    <row r="266" spans="2:165" ht="13.5" customHeight="1">
      <c r="B266" s="244"/>
      <c r="FI266" s="245"/>
    </row>
    <row r="267" spans="2:165" ht="13.5" customHeight="1">
      <c r="B267" s="244"/>
      <c r="FI267" s="245"/>
    </row>
    <row r="268" spans="2:165" ht="13.5" customHeight="1">
      <c r="B268" s="244"/>
      <c r="FI268" s="245"/>
    </row>
    <row r="269" spans="2:165" ht="13.5" customHeight="1">
      <c r="B269" s="244"/>
      <c r="FI269" s="245"/>
    </row>
    <row r="270" spans="2:165" ht="13.5" customHeight="1">
      <c r="B270" s="244"/>
      <c r="FI270" s="245"/>
    </row>
    <row r="271" spans="2:165" ht="13.5" customHeight="1">
      <c r="B271" s="244"/>
      <c r="FI271" s="245"/>
    </row>
    <row r="272" spans="2:165" ht="13.5" customHeight="1">
      <c r="B272" s="244"/>
      <c r="FI272" s="245"/>
    </row>
    <row r="273" spans="2:165" ht="13.5" customHeight="1">
      <c r="B273" s="244"/>
      <c r="FI273" s="245"/>
    </row>
    <row r="274" spans="2:165" ht="13.5" customHeight="1">
      <c r="B274" s="244"/>
      <c r="FI274" s="245"/>
    </row>
    <row r="275" spans="2:165" ht="13.5" customHeight="1">
      <c r="B275" s="244"/>
      <c r="FI275" s="245"/>
    </row>
    <row r="276" spans="2:165" ht="13.5" customHeight="1">
      <c r="B276" s="244"/>
      <c r="FI276" s="245"/>
    </row>
    <row r="277" spans="2:165" ht="13.5" customHeight="1">
      <c r="B277" s="244"/>
      <c r="FI277" s="245"/>
    </row>
    <row r="278" spans="2:165" ht="13.5" customHeight="1">
      <c r="B278" s="244"/>
      <c r="FI278" s="245"/>
    </row>
    <row r="279" spans="2:165" ht="13.5" customHeight="1">
      <c r="B279" s="244"/>
      <c r="FI279" s="245"/>
    </row>
    <row r="280" spans="2:165" ht="13.5" customHeight="1">
      <c r="B280" s="244"/>
      <c r="FI280" s="245"/>
    </row>
    <row r="281" spans="2:165" ht="13.5" customHeight="1">
      <c r="B281" s="244"/>
      <c r="FI281" s="245"/>
    </row>
    <row r="282" spans="2:165" ht="13.5" customHeight="1">
      <c r="B282" s="244"/>
      <c r="FI282" s="245"/>
    </row>
    <row r="283" spans="2:165" ht="13.5" customHeight="1">
      <c r="B283" s="244"/>
      <c r="FI283" s="245"/>
    </row>
    <row r="284" spans="2:165" ht="13.5" customHeight="1">
      <c r="B284" s="244"/>
      <c r="FI284" s="245"/>
    </row>
    <row r="285" spans="2:165" ht="13.5" customHeight="1">
      <c r="B285" s="244"/>
      <c r="FI285" s="245"/>
    </row>
    <row r="286" spans="2:165" ht="13.5" customHeight="1">
      <c r="B286" s="244"/>
      <c r="FI286" s="245"/>
    </row>
    <row r="287" spans="2:165" ht="13.5" customHeight="1">
      <c r="B287" s="244"/>
      <c r="FI287" s="245"/>
    </row>
    <row r="288" spans="2:165" ht="13.5" customHeight="1">
      <c r="B288" s="244"/>
      <c r="FI288" s="245"/>
    </row>
    <row r="289" spans="2:165" ht="13.5" customHeight="1">
      <c r="B289" s="244"/>
      <c r="FI289" s="245"/>
    </row>
    <row r="290" spans="2:165" ht="13.5" customHeight="1">
      <c r="B290" s="244"/>
      <c r="AB290" s="246"/>
      <c r="FI290" s="245"/>
    </row>
    <row r="291" spans="2:165" ht="13.5" customHeight="1">
      <c r="B291" s="244"/>
      <c r="FI291" s="245"/>
    </row>
    <row r="292" spans="2:165" ht="13.5" customHeight="1">
      <c r="B292" s="244"/>
      <c r="FI292" s="245"/>
    </row>
    <row r="293" spans="2:165" ht="13.5" customHeight="1">
      <c r="B293" s="244"/>
      <c r="FI293" s="245"/>
    </row>
    <row r="294" spans="2:165" ht="13.5" customHeight="1">
      <c r="B294" s="244"/>
      <c r="FI294" s="245"/>
    </row>
    <row r="295" spans="2:165" ht="13.5" customHeight="1">
      <c r="B295" s="244"/>
      <c r="FI295" s="245"/>
    </row>
    <row r="296" spans="2:165" ht="13.5" customHeight="1">
      <c r="B296" s="244"/>
      <c r="FI296" s="245"/>
    </row>
    <row r="297" spans="2:165" ht="13.5" customHeight="1">
      <c r="B297" s="244"/>
      <c r="FI297" s="245"/>
    </row>
    <row r="298" spans="2:165" ht="13.5" customHeight="1">
      <c r="B298" s="244"/>
      <c r="FI298" s="245"/>
    </row>
    <row r="299" spans="2:165" ht="13.5" customHeight="1">
      <c r="B299" s="244"/>
      <c r="FI299" s="245"/>
    </row>
    <row r="300" spans="2:165" ht="13.5" customHeight="1">
      <c r="B300" s="244"/>
      <c r="FI300" s="245"/>
    </row>
    <row r="301" spans="2:165" ht="13.5" customHeight="1">
      <c r="B301" s="244"/>
      <c r="FI301" s="245"/>
    </row>
    <row r="302" spans="2:165" ht="13.5" customHeight="1">
      <c r="B302" s="244"/>
      <c r="FI302" s="245"/>
    </row>
    <row r="303" spans="2:165" ht="13.5" customHeight="1">
      <c r="B303" s="244"/>
      <c r="FI303" s="245"/>
    </row>
    <row r="304" spans="2:165" ht="13.5" customHeight="1">
      <c r="B304" s="244"/>
      <c r="FI304" s="245"/>
    </row>
    <row r="305" spans="2:165" ht="13.5" customHeight="1">
      <c r="B305" s="244"/>
      <c r="FI305" s="245"/>
    </row>
    <row r="306" spans="2:165" ht="13.5" customHeight="1">
      <c r="B306" s="244"/>
      <c r="FI306" s="245"/>
    </row>
    <row r="307" spans="2:165" ht="13.5" customHeight="1">
      <c r="B307" s="244"/>
      <c r="FI307" s="245"/>
    </row>
    <row r="308" spans="2:165" ht="13.5" customHeight="1">
      <c r="B308" s="244"/>
      <c r="FI308" s="245"/>
    </row>
    <row r="309" spans="2:165" ht="13.5" customHeight="1">
      <c r="B309" s="244"/>
      <c r="FI309" s="245"/>
    </row>
    <row r="310" spans="2:165" ht="13.5" customHeight="1">
      <c r="B310" s="244"/>
      <c r="FI310" s="245"/>
    </row>
    <row r="311" spans="2:165" ht="13.5" customHeight="1">
      <c r="B311" s="244"/>
      <c r="FI311" s="245"/>
    </row>
    <row r="312" spans="2:165" ht="13.5" customHeight="1">
      <c r="B312" s="244"/>
      <c r="FI312" s="245"/>
    </row>
    <row r="313" spans="2:165" ht="13.5" customHeight="1">
      <c r="B313" s="244"/>
      <c r="FI313" s="245"/>
    </row>
    <row r="314" spans="2:165" ht="13.5" customHeight="1">
      <c r="B314" s="244"/>
      <c r="FI314" s="245"/>
    </row>
    <row r="315" spans="2:165" ht="13.5" customHeight="1">
      <c r="B315" s="247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  <c r="AF315" s="248"/>
      <c r="AG315" s="248"/>
      <c r="AH315" s="248"/>
      <c r="AI315" s="248"/>
      <c r="AJ315" s="248"/>
      <c r="AK315" s="248"/>
      <c r="AL315" s="248"/>
      <c r="AM315" s="248"/>
      <c r="AN315" s="248"/>
      <c r="AO315" s="248"/>
      <c r="AP315" s="248"/>
      <c r="AQ315" s="248"/>
      <c r="AR315" s="248"/>
      <c r="AS315" s="248"/>
      <c r="AT315" s="248"/>
      <c r="AU315" s="248"/>
      <c r="AV315" s="248"/>
      <c r="AW315" s="248"/>
      <c r="AX315" s="248"/>
      <c r="AY315" s="248"/>
      <c r="AZ315" s="248"/>
      <c r="BA315" s="248"/>
      <c r="BB315" s="248"/>
      <c r="BC315" s="248"/>
      <c r="BD315" s="248"/>
      <c r="BE315" s="248"/>
      <c r="BF315" s="248"/>
      <c r="BG315" s="248"/>
      <c r="BH315" s="248"/>
      <c r="BI315" s="248"/>
      <c r="BJ315" s="248"/>
      <c r="BK315" s="248"/>
      <c r="BL315" s="248"/>
      <c r="BM315" s="248"/>
      <c r="BN315" s="248"/>
      <c r="BO315" s="248"/>
      <c r="BP315" s="248"/>
      <c r="BQ315" s="248"/>
      <c r="BR315" s="248"/>
      <c r="BS315" s="248"/>
      <c r="BT315" s="248"/>
      <c r="BU315" s="248"/>
      <c r="BV315" s="248"/>
      <c r="BW315" s="248"/>
      <c r="BX315" s="248"/>
      <c r="BY315" s="248"/>
      <c r="BZ315" s="248"/>
      <c r="CA315" s="248"/>
      <c r="CB315" s="248"/>
      <c r="CC315" s="248"/>
      <c r="CD315" s="248"/>
      <c r="CE315" s="248"/>
      <c r="CF315" s="248"/>
      <c r="CG315" s="248"/>
      <c r="CH315" s="248"/>
      <c r="CI315" s="248"/>
      <c r="CJ315" s="248"/>
      <c r="CK315" s="248"/>
      <c r="CL315" s="248"/>
      <c r="CM315" s="248"/>
      <c r="CN315" s="248"/>
      <c r="CO315" s="248"/>
      <c r="CP315" s="248"/>
      <c r="CQ315" s="248"/>
      <c r="CR315" s="248"/>
      <c r="CS315" s="248"/>
      <c r="CT315" s="248"/>
      <c r="CU315" s="248"/>
      <c r="CV315" s="248"/>
      <c r="CW315" s="248"/>
      <c r="CX315" s="248"/>
      <c r="CY315" s="248"/>
      <c r="CZ315" s="248"/>
      <c r="DA315" s="248"/>
      <c r="DB315" s="248"/>
      <c r="DC315" s="248"/>
      <c r="DD315" s="248"/>
      <c r="DE315" s="248"/>
      <c r="DF315" s="248"/>
      <c r="DG315" s="248"/>
      <c r="DH315" s="248"/>
      <c r="DI315" s="248"/>
      <c r="DJ315" s="248"/>
      <c r="DK315" s="248"/>
      <c r="DL315" s="248"/>
      <c r="DM315" s="248"/>
      <c r="DN315" s="248"/>
      <c r="DO315" s="248"/>
      <c r="DP315" s="248"/>
      <c r="DQ315" s="248"/>
      <c r="DR315" s="248"/>
      <c r="DS315" s="248"/>
      <c r="DT315" s="248"/>
      <c r="DU315" s="248"/>
      <c r="DV315" s="248"/>
      <c r="DW315" s="248"/>
      <c r="DX315" s="248"/>
      <c r="DY315" s="248"/>
      <c r="DZ315" s="248"/>
      <c r="EA315" s="248"/>
      <c r="EB315" s="248"/>
      <c r="EC315" s="248"/>
      <c r="ED315" s="248"/>
      <c r="EE315" s="248"/>
      <c r="EF315" s="248"/>
      <c r="EG315" s="248"/>
      <c r="EH315" s="248"/>
      <c r="EI315" s="248"/>
      <c r="EJ315" s="248"/>
      <c r="EK315" s="248"/>
      <c r="EL315" s="248"/>
      <c r="EM315" s="248"/>
      <c r="EN315" s="248"/>
      <c r="EO315" s="248"/>
      <c r="EP315" s="248"/>
      <c r="EQ315" s="248"/>
      <c r="ER315" s="248"/>
      <c r="ES315" s="248"/>
      <c r="ET315" s="248"/>
      <c r="EU315" s="248"/>
      <c r="EV315" s="248"/>
      <c r="EW315" s="248"/>
      <c r="EX315" s="248"/>
      <c r="EY315" s="248"/>
      <c r="EZ315" s="248"/>
      <c r="FA315" s="248"/>
      <c r="FB315" s="248"/>
      <c r="FC315" s="248"/>
      <c r="FD315" s="248"/>
      <c r="FE315" s="248"/>
      <c r="FF315" s="248"/>
      <c r="FG315" s="248"/>
      <c r="FH315" s="248"/>
      <c r="FI315" s="249"/>
    </row>
  </sheetData>
  <phoneticPr fontId="3"/>
  <pageMargins left="0.70866141732283472" right="0.23622047244094491" top="0.47244094488188981" bottom="0.27559055118110237" header="0.31496062992125984" footer="0.23622047244094491"/>
  <pageSetup paperSize="8" scale="2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3DF-BAF8-4F2C-9476-84D61AB4B9DE}">
  <dimension ref="A1"/>
  <sheetViews>
    <sheetView workbookViewId="0">
      <selection activeCell="L29" sqref="L29"/>
    </sheetView>
  </sheetViews>
  <sheetFormatPr defaultRowHeight="18.75"/>
  <sheetData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53BE-A6A0-4118-91FD-7309123B51B9}">
  <sheetPr codeName="Sheet55">
    <tabColor rgb="FF00B0F0"/>
  </sheetPr>
  <dimension ref="A1:S39"/>
  <sheetViews>
    <sheetView zoomScale="85" zoomScaleNormal="85" workbookViewId="0">
      <selection activeCell="B13" sqref="B13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1657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1702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db_corp.T_USER_POWER_REPORT_MNG_INFO CASCADE;</v>
      </c>
    </row>
    <row r="8" spans="1:19" s="14" customFormat="1" ht="13.5" customHeight="1">
      <c r="A8" s="161">
        <v>1</v>
      </c>
      <c r="B8" s="166" t="s">
        <v>671</v>
      </c>
      <c r="C8" s="166" t="s">
        <v>672</v>
      </c>
      <c r="D8" s="166" t="s">
        <v>532</v>
      </c>
      <c r="E8" s="173" t="s">
        <v>18</v>
      </c>
      <c r="F8" s="178" t="s">
        <v>18</v>
      </c>
      <c r="G8" s="167" t="s">
        <v>381</v>
      </c>
      <c r="H8" s="166">
        <v>1</v>
      </c>
      <c r="I8" s="274"/>
      <c r="J8" s="275"/>
      <c r="K8" s="276"/>
      <c r="L8" s="13" t="str">
        <f>"CREATE TABLE IF NOT EXISTS db_corp."&amp;A5&amp;" ("</f>
        <v>CREATE TABLE IF NOT EXISTS db_corp.T_USER_POWER_REPORT_MNG_INFO (</v>
      </c>
      <c r="S8"/>
    </row>
    <row r="9" spans="1:19">
      <c r="A9" s="165">
        <f>A8+1</f>
        <v>2</v>
      </c>
      <c r="B9" s="166" t="s">
        <v>673</v>
      </c>
      <c r="C9" s="166" t="s">
        <v>186</v>
      </c>
      <c r="D9" s="166" t="s">
        <v>156</v>
      </c>
      <c r="E9" s="173">
        <v>255</v>
      </c>
      <c r="F9" s="178" t="s">
        <v>18</v>
      </c>
      <c r="G9" s="167"/>
      <c r="H9" s="166"/>
      <c r="I9" s="280"/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FILE_ID SERIAL NOT NULL, -- ファイルID</v>
      </c>
    </row>
    <row r="10" spans="1:19">
      <c r="A10" s="165">
        <f t="shared" ref="A10:A21" si="0">A9+1</f>
        <v>3</v>
      </c>
      <c r="B10" s="166" t="s">
        <v>674</v>
      </c>
      <c r="C10" s="166" t="s">
        <v>675</v>
      </c>
      <c r="D10" s="166" t="s">
        <v>156</v>
      </c>
      <c r="E10" s="173">
        <v>255</v>
      </c>
      <c r="F10" s="178" t="s">
        <v>18</v>
      </c>
      <c r="G10" s="167"/>
      <c r="H10" s="166"/>
      <c r="I10" s="280"/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FILE_NAME VARCHAR(255), -- ファイル名</v>
      </c>
    </row>
    <row r="11" spans="1:19">
      <c r="A11" s="165">
        <f t="shared" si="0"/>
        <v>4</v>
      </c>
      <c r="B11" s="166" t="s">
        <v>1627</v>
      </c>
      <c r="C11" s="166" t="s">
        <v>1635</v>
      </c>
      <c r="D11" s="166" t="s">
        <v>525</v>
      </c>
      <c r="E11" s="173" t="s">
        <v>18</v>
      </c>
      <c r="F11" s="178" t="s">
        <v>18</v>
      </c>
      <c r="G11" s="167"/>
      <c r="H11" s="166"/>
      <c r="I11" s="280" t="s">
        <v>1628</v>
      </c>
      <c r="J11" s="281"/>
      <c r="K11" s="28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FILE_PATH VARCHAR(255), -- ファイルパス</v>
      </c>
    </row>
    <row r="12" spans="1:19">
      <c r="A12" s="165">
        <f t="shared" si="0"/>
        <v>5</v>
      </c>
      <c r="B12" s="216" t="s">
        <v>1713</v>
      </c>
      <c r="C12" s="216" t="s">
        <v>1714</v>
      </c>
      <c r="D12" s="166" t="s">
        <v>156</v>
      </c>
      <c r="E12" s="173">
        <v>1</v>
      </c>
      <c r="F12" s="178" t="s">
        <v>18</v>
      </c>
      <c r="G12" s="167"/>
      <c r="H12" s="166"/>
      <c r="I12" s="280" t="s">
        <v>1629</v>
      </c>
      <c r="J12" s="281"/>
      <c r="K12" s="28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FILE_CREATED_AT TIMESTAMP, -- ファイル作成日時</v>
      </c>
    </row>
    <row r="13" spans="1:19">
      <c r="A13" s="165">
        <f t="shared" si="0"/>
        <v>6</v>
      </c>
      <c r="B13" s="166" t="s">
        <v>1634</v>
      </c>
      <c r="C13" s="166" t="s">
        <v>99</v>
      </c>
      <c r="D13" s="166" t="s">
        <v>156</v>
      </c>
      <c r="E13" s="173">
        <v>20</v>
      </c>
      <c r="F13" s="178" t="s">
        <v>18</v>
      </c>
      <c r="G13" s="167" t="s">
        <v>381</v>
      </c>
      <c r="H13" s="166"/>
      <c r="I13" s="280"/>
      <c r="J13" s="281"/>
      <c r="K13" s="28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CREATE_STATUS VARCHAR(1), -- 作成状態</v>
      </c>
    </row>
    <row r="14" spans="1:19">
      <c r="A14" s="165">
        <f t="shared" si="0"/>
        <v>7</v>
      </c>
      <c r="B14" s="166" t="s">
        <v>1663</v>
      </c>
      <c r="C14" s="216" t="s">
        <v>1712</v>
      </c>
      <c r="D14" s="166" t="s">
        <v>156</v>
      </c>
      <c r="E14" s="217">
        <v>1300</v>
      </c>
      <c r="F14" s="178" t="s">
        <v>18</v>
      </c>
      <c r="G14" s="167" t="s">
        <v>381</v>
      </c>
      <c r="H14" s="166"/>
      <c r="I14" s="280"/>
      <c r="J14" s="281"/>
      <c r="K14" s="28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ORG_ID VARCHAR(20) NOT NULL, -- 組織ID(FK)</v>
      </c>
    </row>
    <row r="15" spans="1:19">
      <c r="A15" s="165">
        <f t="shared" si="0"/>
        <v>8</v>
      </c>
      <c r="B15" s="166" t="s">
        <v>1681</v>
      </c>
      <c r="C15" s="166" t="s">
        <v>1661</v>
      </c>
      <c r="D15" s="166" t="s">
        <v>156</v>
      </c>
      <c r="E15" s="173">
        <v>1300</v>
      </c>
      <c r="F15" s="178" t="s">
        <v>18</v>
      </c>
      <c r="G15" s="167" t="s">
        <v>381</v>
      </c>
      <c r="H15" s="166"/>
      <c r="I15" s="280"/>
      <c r="J15" s="281"/>
      <c r="K15" s="28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USER_ORG_NAME VARCHAR(1300) NOT NULL, -- 担当組織</v>
      </c>
    </row>
    <row r="16" spans="1:19">
      <c r="A16" s="165">
        <f t="shared" si="0"/>
        <v>9</v>
      </c>
      <c r="B16" s="216" t="s">
        <v>1878</v>
      </c>
      <c r="C16" s="216" t="s">
        <v>1715</v>
      </c>
      <c r="D16" s="216" t="s">
        <v>156</v>
      </c>
      <c r="E16" s="218">
        <v>6</v>
      </c>
      <c r="F16" s="178" t="s">
        <v>18</v>
      </c>
      <c r="G16" s="167" t="s">
        <v>381</v>
      </c>
      <c r="H16" s="166"/>
      <c r="I16" s="280"/>
      <c r="J16" s="281"/>
      <c r="K16" s="28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SALES_USER_NAME VARCHAR(1300) NOT NULL, -- 顧客担当者</v>
      </c>
    </row>
    <row r="17" spans="1:12">
      <c r="A17" s="165">
        <f t="shared" si="0"/>
        <v>10</v>
      </c>
      <c r="B17" s="166" t="s">
        <v>1676</v>
      </c>
      <c r="C17" s="166" t="s">
        <v>1677</v>
      </c>
      <c r="D17" s="166" t="s">
        <v>163</v>
      </c>
      <c r="E17" s="174" t="s">
        <v>18</v>
      </c>
      <c r="F17" s="178" t="s">
        <v>18</v>
      </c>
      <c r="G17" s="167" t="s">
        <v>381</v>
      </c>
      <c r="H17" s="166"/>
      <c r="I17" s="250" t="s">
        <v>1684</v>
      </c>
      <c r="J17" s="251"/>
      <c r="K17" s="25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TARGET_YEAR_MONTH VARCHAR(6) NOT NULL, -- 対象年月</v>
      </c>
    </row>
    <row r="18" spans="1:12">
      <c r="A18" s="165">
        <f t="shared" si="0"/>
        <v>11</v>
      </c>
      <c r="B18" s="166" t="s">
        <v>1664</v>
      </c>
      <c r="C18" s="166" t="s">
        <v>511</v>
      </c>
      <c r="D18" s="166" t="s">
        <v>156</v>
      </c>
      <c r="E18" s="173">
        <v>50</v>
      </c>
      <c r="F18" s="178" t="s">
        <v>18</v>
      </c>
      <c r="G18" s="167" t="s">
        <v>381</v>
      </c>
      <c r="H18" s="166"/>
      <c r="I18" s="280"/>
      <c r="J18" s="281"/>
      <c r="K18" s="282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SYOUSAPO_FLG BOOLEAN NOT NULL, -- 省エネサポートサービス加入フラグ</v>
      </c>
    </row>
    <row r="19" spans="1:12">
      <c r="A19" s="165">
        <f t="shared" si="0"/>
        <v>12</v>
      </c>
      <c r="B19" s="166" t="s">
        <v>1675</v>
      </c>
      <c r="C19" s="166" t="s">
        <v>513</v>
      </c>
      <c r="D19" s="166" t="s">
        <v>525</v>
      </c>
      <c r="E19" s="174" t="s">
        <v>18</v>
      </c>
      <c r="F19" s="178" t="s">
        <v>18</v>
      </c>
      <c r="G19" s="167" t="s">
        <v>381</v>
      </c>
      <c r="H19" s="166"/>
      <c r="I19" s="280" t="s">
        <v>1639</v>
      </c>
      <c r="J19" s="281"/>
      <c r="K19" s="28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CREATED_BY VARCHAR(50) NOT NULL, -- 作成者</v>
      </c>
    </row>
    <row r="20" spans="1:12">
      <c r="A20" s="165">
        <f t="shared" si="0"/>
        <v>13</v>
      </c>
      <c r="B20" s="166" t="s">
        <v>1682</v>
      </c>
      <c r="C20" s="166" t="s">
        <v>515</v>
      </c>
      <c r="D20" s="166" t="s">
        <v>156</v>
      </c>
      <c r="E20" s="168">
        <v>50</v>
      </c>
      <c r="F20" s="178" t="s">
        <v>18</v>
      </c>
      <c r="G20" s="167"/>
      <c r="H20" s="166"/>
      <c r="I20" s="280"/>
      <c r="J20" s="281"/>
      <c r="K20" s="28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CREATED_AT TIMESTAMP NOT NULL, -- 作成日時</v>
      </c>
    </row>
    <row r="21" spans="1:12">
      <c r="A21" s="165">
        <f t="shared" si="0"/>
        <v>14</v>
      </c>
      <c r="B21" s="166" t="s">
        <v>1683</v>
      </c>
      <c r="C21" s="166" t="s">
        <v>517</v>
      </c>
      <c r="D21" s="166" t="s">
        <v>525</v>
      </c>
      <c r="E21" s="174" t="s">
        <v>18</v>
      </c>
      <c r="F21" s="178" t="s">
        <v>18</v>
      </c>
      <c r="G21" s="167"/>
      <c r="H21" s="166"/>
      <c r="I21" s="280" t="s">
        <v>1640</v>
      </c>
      <c r="J21" s="281"/>
      <c r="K21" s="282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UPDATED_BY VARCHAR(50), -- 更新者</v>
      </c>
    </row>
    <row r="22" spans="1:12">
      <c r="A22" s="169"/>
      <c r="B22" s="170"/>
      <c r="C22" s="170"/>
      <c r="D22" s="170"/>
      <c r="E22" s="175"/>
      <c r="F22" s="179"/>
      <c r="G22" s="171"/>
      <c r="H22" s="170"/>
      <c r="I22" s="277"/>
      <c r="J22" s="278"/>
      <c r="K22" s="279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UPDATED_AT TIMESTAMP -- 更新日時</v>
      </c>
    </row>
    <row r="23" spans="1:12"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>,PRIMARY KEY (FILE_ID)
);</v>
      </c>
    </row>
    <row r="24" spans="1:12">
      <c r="L24" s="7"/>
    </row>
    <row r="25" spans="1:12">
      <c r="L25" s="7" t="str">
        <f>"COMMENT ON TABLE db_corp." &amp; A5 &amp; " IS '" &amp; A3 &amp; "';"</f>
        <v>COMMENT ON TABLE db_corp.T_USER_POWER_REPORT_MNG_INFO IS '担当者別電力見える化レポート管理情報';</v>
      </c>
    </row>
    <row r="26" spans="1:12">
      <c r="L26" s="4" t="str">
        <f t="shared" ref="L26:L36" si="1">"COMMENT ON COLUMN db_corp." &amp;  $A$5&amp;"."&amp;C8&amp;" IS '" &amp;B8&amp;"';"</f>
        <v>COMMENT ON COLUMN db_corp.T_USER_POWER_REPORT_MNG_INFO.FILE_ID IS 'ファイルID';</v>
      </c>
    </row>
    <row r="27" spans="1:12">
      <c r="L27" s="4" t="str">
        <f t="shared" si="1"/>
        <v>COMMENT ON COLUMN db_corp.T_USER_POWER_REPORT_MNG_INFO.FILE_NAME IS 'ファイル名';</v>
      </c>
    </row>
    <row r="28" spans="1:12">
      <c r="L28" s="4" t="str">
        <f t="shared" si="1"/>
        <v>COMMENT ON COLUMN db_corp.T_USER_POWER_REPORT_MNG_INFO.FILE_PATH IS 'ファイルパス';</v>
      </c>
    </row>
    <row r="29" spans="1:12">
      <c r="L29" s="4" t="str">
        <f t="shared" si="1"/>
        <v>COMMENT ON COLUMN db_corp.T_USER_POWER_REPORT_MNG_INFO.FILE_CREATED_AT IS 'ファイル作成日時';</v>
      </c>
    </row>
    <row r="30" spans="1:12">
      <c r="L30" s="4" t="str">
        <f t="shared" si="1"/>
        <v>COMMENT ON COLUMN db_corp.T_USER_POWER_REPORT_MNG_INFO.CREATE_STATUS IS '作成状態';</v>
      </c>
    </row>
    <row r="31" spans="1:12">
      <c r="L31" s="4" t="str">
        <f t="shared" si="1"/>
        <v>COMMENT ON COLUMN db_corp.T_USER_POWER_REPORT_MNG_INFO.ORG_ID IS '組織ID(FK)';</v>
      </c>
    </row>
    <row r="32" spans="1:12">
      <c r="L32" s="4" t="str">
        <f t="shared" si="1"/>
        <v>COMMENT ON COLUMN db_corp.T_USER_POWER_REPORT_MNG_INFO.USER_ORG_NAME IS '担当組織';</v>
      </c>
    </row>
    <row r="33" spans="12:12">
      <c r="L33" s="4" t="str">
        <f t="shared" si="1"/>
        <v>COMMENT ON COLUMN db_corp.T_USER_POWER_REPORT_MNG_INFO.SALES_USER_NAME IS '顧客担当者';</v>
      </c>
    </row>
    <row r="34" spans="12:12">
      <c r="L34" s="4" t="str">
        <f t="shared" si="1"/>
        <v>COMMENT ON COLUMN db_corp.T_USER_POWER_REPORT_MNG_INFO.TARGET_YEAR_MONTH IS '対象年月';</v>
      </c>
    </row>
    <row r="35" spans="12:12">
      <c r="L35" s="4" t="str">
        <f t="shared" si="1"/>
        <v>COMMENT ON COLUMN db_corp.T_USER_POWER_REPORT_MNG_INFO.SYOUSAPO_FLG IS '省エネサポートサービス加入フラグ';</v>
      </c>
    </row>
    <row r="36" spans="12:12">
      <c r="L36" s="4" t="str">
        <f t="shared" si="1"/>
        <v>COMMENT ON COLUMN db_corp.T_USER_POWER_REPORT_MNG_INFO.CREATED_BY IS '作成者';</v>
      </c>
    </row>
    <row r="37" spans="12:12">
      <c r="L37" s="4" t="str">
        <f>"COMMENT ON COLUMN db_corp." &amp;  $A$5&amp;"."&amp;C19&amp;" IS '" &amp;B19&amp;"';"</f>
        <v>COMMENT ON COLUMN db_corp.T_USER_POWER_REPORT_MNG_INFO.CREATED_AT IS '作成日時';</v>
      </c>
    </row>
    <row r="38" spans="12:12">
      <c r="L38" s="4" t="str">
        <f>"COMMENT ON COLUMN db_corp." &amp;  $A$5&amp;"."&amp;C20&amp;" IS '" &amp;B20&amp;"';"</f>
        <v>COMMENT ON COLUMN db_corp.T_USER_POWER_REPORT_MNG_INFO.UPDATED_BY IS '更新者';</v>
      </c>
    </row>
    <row r="39" spans="12:12">
      <c r="L39" s="4" t="str">
        <f>"COMMENT ON COLUMN db_corp." &amp;  $A$5&amp;"."&amp;C21&amp;" IS '" &amp;B21&amp;"';"</f>
        <v>COMMENT ON COLUMN db_corp.T_USER_POWER_REPORT_MNG_INFO.UPDATED_AT IS '更新日時';</v>
      </c>
    </row>
  </sheetData>
  <mergeCells count="25">
    <mergeCell ref="I22:K22"/>
    <mergeCell ref="I16:K16"/>
    <mergeCell ref="I17:K17"/>
    <mergeCell ref="I18:K18"/>
    <mergeCell ref="I19:K19"/>
    <mergeCell ref="I20:K20"/>
    <mergeCell ref="I21:K21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CC38-F399-441E-AB5A-5CC70A34A4D1}">
  <sheetPr codeName="Sheet61">
    <tabColor rgb="FF00B0F0"/>
  </sheetPr>
  <dimension ref="A1:S40"/>
  <sheetViews>
    <sheetView zoomScale="85" zoomScaleNormal="85" workbookViewId="0">
      <selection activeCell="B9" sqref="B9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1656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1703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db_corp.T_POWER_REPORT_MNG_INFO CASCADE;</v>
      </c>
    </row>
    <row r="8" spans="1:19" s="14" customFormat="1" ht="13.5" customHeight="1">
      <c r="A8" s="161">
        <v>1</v>
      </c>
      <c r="B8" s="166" t="s">
        <v>1694</v>
      </c>
      <c r="C8" s="166" t="s">
        <v>270</v>
      </c>
      <c r="D8" s="166" t="s">
        <v>156</v>
      </c>
      <c r="E8" s="173">
        <v>27</v>
      </c>
      <c r="F8" s="178" t="s">
        <v>18</v>
      </c>
      <c r="G8" s="167" t="s">
        <v>381</v>
      </c>
      <c r="H8" s="166">
        <v>1</v>
      </c>
      <c r="I8" s="280"/>
      <c r="J8" s="281"/>
      <c r="K8" s="282"/>
      <c r="L8" s="13" t="str">
        <f>"CREATE TABLE IF NOT EXISTS db_corp."&amp;A5&amp;" ("</f>
        <v>CREATE TABLE IF NOT EXISTS db_corp.T_POWER_REPORT_MNG_INFO (</v>
      </c>
      <c r="S8"/>
    </row>
    <row r="9" spans="1:19">
      <c r="A9" s="165">
        <f>A8+1</f>
        <v>2</v>
      </c>
      <c r="B9" s="216" t="s">
        <v>1878</v>
      </c>
      <c r="C9" s="216" t="s">
        <v>1715</v>
      </c>
      <c r="D9" s="166" t="s">
        <v>156</v>
      </c>
      <c r="E9" s="213">
        <v>6</v>
      </c>
      <c r="F9" s="178" t="s">
        <v>18</v>
      </c>
      <c r="G9" s="167" t="s">
        <v>381</v>
      </c>
      <c r="H9" s="166">
        <v>2</v>
      </c>
      <c r="I9" s="280"/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SUPPLY_POINT_NUMBER VARCHAR(27) NOT NULL, -- 供給地点特定番号(FK)</v>
      </c>
    </row>
    <row r="10" spans="1:19">
      <c r="A10" s="165">
        <f t="shared" ref="A10:A20" si="0">A9+1</f>
        <v>3</v>
      </c>
      <c r="B10" s="166" t="s">
        <v>1659</v>
      </c>
      <c r="C10" s="166" t="s">
        <v>1660</v>
      </c>
      <c r="D10" s="166" t="s">
        <v>156</v>
      </c>
      <c r="E10" s="173">
        <v>14</v>
      </c>
      <c r="F10" s="178" t="s">
        <v>18</v>
      </c>
      <c r="G10" s="167"/>
      <c r="H10" s="166"/>
      <c r="I10" s="280"/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TARGET_YEAR_MONTH VARCHAR(6) NOT NULL, -- 対象年月</v>
      </c>
    </row>
    <row r="11" spans="1:19">
      <c r="A11" s="165">
        <f t="shared" si="0"/>
        <v>4</v>
      </c>
      <c r="B11" s="166" t="s">
        <v>1676</v>
      </c>
      <c r="C11" s="166" t="s">
        <v>1677</v>
      </c>
      <c r="D11" s="166" t="s">
        <v>163</v>
      </c>
      <c r="E11" s="173" t="s">
        <v>18</v>
      </c>
      <c r="F11" s="178" t="s">
        <v>18</v>
      </c>
      <c r="G11" s="167" t="s">
        <v>381</v>
      </c>
      <c r="H11" s="166"/>
      <c r="I11" s="280" t="s">
        <v>1680</v>
      </c>
      <c r="J11" s="281"/>
      <c r="K11" s="28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COMPANY_ID VARCHAR(14), -- 企業ID</v>
      </c>
    </row>
    <row r="12" spans="1:19">
      <c r="A12" s="165">
        <f t="shared" si="0"/>
        <v>5</v>
      </c>
      <c r="B12" s="166" t="s">
        <v>673</v>
      </c>
      <c r="C12" s="166" t="s">
        <v>186</v>
      </c>
      <c r="D12" s="166" t="s">
        <v>156</v>
      </c>
      <c r="E12" s="173">
        <v>255</v>
      </c>
      <c r="F12" s="178" t="s">
        <v>18</v>
      </c>
      <c r="G12" s="167"/>
      <c r="H12" s="166"/>
      <c r="I12" s="280"/>
      <c r="J12" s="281"/>
      <c r="K12" s="28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SYOUSAPO_FLG BOOLEAN NOT NULL, -- 省エネサポートサービス加入フラグ</v>
      </c>
    </row>
    <row r="13" spans="1:19">
      <c r="A13" s="165">
        <f t="shared" si="0"/>
        <v>6</v>
      </c>
      <c r="B13" s="166" t="s">
        <v>1678</v>
      </c>
      <c r="C13" s="166" t="s">
        <v>1679</v>
      </c>
      <c r="D13" s="166" t="s">
        <v>525</v>
      </c>
      <c r="E13" s="173" t="s">
        <v>18</v>
      </c>
      <c r="F13" s="178" t="s">
        <v>18</v>
      </c>
      <c r="G13" s="167"/>
      <c r="H13" s="166"/>
      <c r="I13" s="280"/>
      <c r="J13" s="281"/>
      <c r="K13" s="28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FILE_NAME VARCHAR(255), -- ファイル名</v>
      </c>
    </row>
    <row r="14" spans="1:19">
      <c r="A14" s="165">
        <f t="shared" si="0"/>
        <v>7</v>
      </c>
      <c r="B14" s="216" t="s">
        <v>1713</v>
      </c>
      <c r="C14" s="216" t="s">
        <v>1714</v>
      </c>
      <c r="D14" s="166" t="s">
        <v>156</v>
      </c>
      <c r="E14" s="173">
        <v>1</v>
      </c>
      <c r="F14" s="178" t="s">
        <v>18</v>
      </c>
      <c r="G14" s="167" t="s">
        <v>381</v>
      </c>
      <c r="H14" s="166"/>
      <c r="I14" s="280" t="s">
        <v>1630</v>
      </c>
      <c r="J14" s="281"/>
      <c r="K14" s="28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REPORT_CREATED_AT TIMESTAMP, -- レポート作成年月日</v>
      </c>
    </row>
    <row r="15" spans="1:19">
      <c r="A15" s="165">
        <f t="shared" si="0"/>
        <v>8</v>
      </c>
      <c r="B15" s="216" t="s">
        <v>1869</v>
      </c>
      <c r="C15" s="216" t="s">
        <v>1872</v>
      </c>
      <c r="D15" s="166" t="s">
        <v>158</v>
      </c>
      <c r="E15" s="173">
        <v>100</v>
      </c>
      <c r="F15" s="178" t="s">
        <v>18</v>
      </c>
      <c r="G15" s="167"/>
      <c r="H15" s="166"/>
      <c r="I15" s="210"/>
      <c r="J15" s="211"/>
      <c r="K15" s="21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CREATE_STATUS VARCHAR(1) NOT NULL, -- 作成状態</v>
      </c>
    </row>
    <row r="16" spans="1:19">
      <c r="A16" s="165">
        <f t="shared" si="0"/>
        <v>9</v>
      </c>
      <c r="B16" s="166" t="s">
        <v>674</v>
      </c>
      <c r="C16" s="166" t="s">
        <v>675</v>
      </c>
      <c r="D16" s="166" t="s">
        <v>156</v>
      </c>
      <c r="E16" s="213">
        <v>255</v>
      </c>
      <c r="F16" s="178" t="s">
        <v>18</v>
      </c>
      <c r="G16" s="167"/>
      <c r="H16" s="166"/>
      <c r="I16" s="280"/>
      <c r="J16" s="281"/>
      <c r="K16" s="28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ERROR_MESSAGE VARCHAR(100), -- エラーメッセージ</v>
      </c>
    </row>
    <row r="17" spans="1:12">
      <c r="A17" s="165">
        <f t="shared" si="0"/>
        <v>10</v>
      </c>
      <c r="B17" s="166" t="s">
        <v>1664</v>
      </c>
      <c r="C17" s="166" t="s">
        <v>511</v>
      </c>
      <c r="D17" s="166" t="s">
        <v>156</v>
      </c>
      <c r="E17" s="174">
        <v>50</v>
      </c>
      <c r="F17" s="178" t="s">
        <v>18</v>
      </c>
      <c r="G17" s="167" t="s">
        <v>381</v>
      </c>
      <c r="H17" s="166"/>
      <c r="I17" s="280"/>
      <c r="J17" s="281"/>
      <c r="K17" s="28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FILE_PATH VARCHAR(255), -- ファイルパス</v>
      </c>
    </row>
    <row r="18" spans="1:12">
      <c r="A18" s="165">
        <f t="shared" si="0"/>
        <v>11</v>
      </c>
      <c r="B18" s="166" t="s">
        <v>1665</v>
      </c>
      <c r="C18" s="166" t="s">
        <v>513</v>
      </c>
      <c r="D18" s="166" t="s">
        <v>525</v>
      </c>
      <c r="E18" s="174" t="s">
        <v>18</v>
      </c>
      <c r="F18" s="178" t="s">
        <v>18</v>
      </c>
      <c r="G18" s="167" t="s">
        <v>381</v>
      </c>
      <c r="H18" s="166"/>
      <c r="I18" s="280" t="s">
        <v>1639</v>
      </c>
      <c r="J18" s="281"/>
      <c r="K18" s="282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CREATED_BY VARCHAR(50) NOT NULL, -- 作成者</v>
      </c>
    </row>
    <row r="19" spans="1:12">
      <c r="A19" s="165">
        <f t="shared" si="0"/>
        <v>12</v>
      </c>
      <c r="B19" s="166" t="s">
        <v>1666</v>
      </c>
      <c r="C19" s="166" t="s">
        <v>515</v>
      </c>
      <c r="D19" s="166" t="s">
        <v>156</v>
      </c>
      <c r="E19" s="173">
        <v>50</v>
      </c>
      <c r="F19" s="178" t="s">
        <v>18</v>
      </c>
      <c r="G19" s="167"/>
      <c r="H19" s="166"/>
      <c r="I19" s="280"/>
      <c r="J19" s="281"/>
      <c r="K19" s="28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CREATED_AT TIMESTAMP NOT NULL, -- 作成日時</v>
      </c>
    </row>
    <row r="20" spans="1:12">
      <c r="A20" s="165">
        <f t="shared" si="0"/>
        <v>13</v>
      </c>
      <c r="B20" s="166" t="s">
        <v>1667</v>
      </c>
      <c r="C20" s="166" t="s">
        <v>517</v>
      </c>
      <c r="D20" s="166" t="s">
        <v>525</v>
      </c>
      <c r="E20" s="174" t="s">
        <v>18</v>
      </c>
      <c r="F20" s="178" t="s">
        <v>18</v>
      </c>
      <c r="G20" s="167"/>
      <c r="H20" s="166"/>
      <c r="I20" s="280" t="s">
        <v>1640</v>
      </c>
      <c r="J20" s="281"/>
      <c r="K20" s="28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UPDATED_BY VARCHAR(50), -- 更新者</v>
      </c>
    </row>
    <row r="21" spans="1:12">
      <c r="A21" s="169"/>
      <c r="B21" s="170"/>
      <c r="C21" s="170"/>
      <c r="D21" s="170"/>
      <c r="E21" s="175"/>
      <c r="F21" s="179"/>
      <c r="G21" s="171"/>
      <c r="H21" s="170"/>
      <c r="I21" s="277"/>
      <c r="J21" s="278"/>
      <c r="K21" s="27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UPDATED_AT TIMESTAMP -- 更新日時</v>
      </c>
    </row>
    <row r="22" spans="1:12"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>,PRIMARY KEY (SUPPLY_POINT_NUMBER)
);</v>
      </c>
    </row>
    <row r="23" spans="1:12">
      <c r="L23" s="13"/>
    </row>
    <row r="24" spans="1:12">
      <c r="L24" s="7"/>
    </row>
    <row r="25" spans="1:12">
      <c r="L25" s="7" t="str">
        <f>"COMMENT ON TABLE db_corp." &amp; A5 &amp; " IS '" &amp; A3 &amp; "';"</f>
        <v>COMMENT ON TABLE db_corp.T_POWER_REPORT_MNG_INFO IS '電力見える化レポート管理情報';</v>
      </c>
    </row>
    <row r="26" spans="1:12">
      <c r="L26" s="4" t="str">
        <f>"COMMENT ON COLUMN db_corp." &amp;  $A$5&amp;"."&amp;C8&amp;" IS '" &amp;B8&amp;"';"</f>
        <v>COMMENT ON COLUMN db_corp.T_POWER_REPORT_MNG_INFO.SUPPLY_POINT_NUMBER IS '供給地点特定番号(FK)';</v>
      </c>
    </row>
    <row r="27" spans="1:12">
      <c r="L27" s="4" t="str">
        <f>"COMMENT ON COLUMN db_corp." &amp;  $A$5&amp;"."&amp;C9&amp;" IS '" &amp;B9&amp;"';"</f>
        <v>COMMENT ON COLUMN db_corp.T_POWER_REPORT_MNG_INFO.TARGET_YEAR_MONTH IS '対象年月';</v>
      </c>
    </row>
    <row r="28" spans="1:12">
      <c r="L28" s="4" t="str">
        <f>"COMMENT ON COLUMN db_corp." &amp;  $A$5&amp;"."&amp;C10&amp;" IS '" &amp;B10&amp;"';"</f>
        <v>COMMENT ON COLUMN db_corp.T_POWER_REPORT_MNG_INFO.COMPANY_ID IS '企業ID';</v>
      </c>
    </row>
    <row r="29" spans="1:12">
      <c r="L29" s="4" t="str">
        <f>"COMMENT ON COLUMN db_corp." &amp;  $A$5&amp;"."&amp;C11&amp;" IS '" &amp;B11&amp;"';"</f>
        <v>COMMENT ON COLUMN db_corp.T_POWER_REPORT_MNG_INFO.SYOUSAPO_FLG IS '省エネサポートサービス加入フラグ';</v>
      </c>
    </row>
    <row r="30" spans="1:12">
      <c r="L30" s="4" t="str">
        <f>"COMMENT ON COLUMN db_corp." &amp;  $A$5&amp;"."&amp;C12&amp;" IS '" &amp;B12&amp;"';"</f>
        <v>COMMENT ON COLUMN db_corp.T_POWER_REPORT_MNG_INFO.FILE_NAME IS 'ファイル名';</v>
      </c>
    </row>
    <row r="31" spans="1:12">
      <c r="L31" s="4" t="str">
        <f t="shared" ref="L31:L40" si="1">"COMMENT ON COLUMN db_corp." &amp;  $A$5&amp;"."&amp;C13&amp;" IS '" &amp;B13&amp;"';"</f>
        <v>COMMENT ON COLUMN db_corp.T_POWER_REPORT_MNG_INFO.REPORT_CREATED_AT IS 'レポート作成年月日';</v>
      </c>
    </row>
    <row r="32" spans="1:12">
      <c r="L32" s="4" t="str">
        <f t="shared" si="1"/>
        <v>COMMENT ON COLUMN db_corp.T_POWER_REPORT_MNG_INFO.CREATE_STATUS IS '作成状態';</v>
      </c>
    </row>
    <row r="33" spans="12:12">
      <c r="L33" s="4" t="str">
        <f t="shared" si="1"/>
        <v>COMMENT ON COLUMN db_corp.T_POWER_REPORT_MNG_INFO.ERROR_MESSAGE IS 'エラーメッセージ';</v>
      </c>
    </row>
    <row r="34" spans="12:12">
      <c r="L34" s="4" t="str">
        <f t="shared" si="1"/>
        <v>COMMENT ON COLUMN db_corp.T_POWER_REPORT_MNG_INFO.FILE_PATH IS 'ファイルパス';</v>
      </c>
    </row>
    <row r="35" spans="12:12">
      <c r="L35" s="4" t="str">
        <f t="shared" si="1"/>
        <v>COMMENT ON COLUMN db_corp.T_POWER_REPORT_MNG_INFO.CREATED_BY IS '作成者';</v>
      </c>
    </row>
    <row r="36" spans="12:12">
      <c r="L36" s="4" t="str">
        <f t="shared" si="1"/>
        <v>COMMENT ON COLUMN db_corp.T_POWER_REPORT_MNG_INFO.CREATED_AT IS '作成日時';</v>
      </c>
    </row>
    <row r="37" spans="12:12">
      <c r="L37" s="4" t="str">
        <f t="shared" si="1"/>
        <v>COMMENT ON COLUMN db_corp.T_POWER_REPORT_MNG_INFO.UPDATED_BY IS '更新者';</v>
      </c>
    </row>
    <row r="38" spans="12:12">
      <c r="L38" s="4" t="str">
        <f t="shared" si="1"/>
        <v>COMMENT ON COLUMN db_corp.T_POWER_REPORT_MNG_INFO.UPDATED_AT IS '更新日時';</v>
      </c>
    </row>
    <row r="39" spans="12:12">
      <c r="L39" s="4" t="str">
        <f t="shared" si="1"/>
        <v>COMMENT ON COLUMN db_corp.T_POWER_REPORT_MNG_INFO. IS '';</v>
      </c>
    </row>
    <row r="40" spans="12:12">
      <c r="L40" s="4" t="str">
        <f t="shared" si="1"/>
        <v>COMMENT ON COLUMN db_corp.T_POWER_REPORT_MNG_INFO. IS '';</v>
      </c>
    </row>
  </sheetData>
  <mergeCells count="23">
    <mergeCell ref="I21:K21"/>
    <mergeCell ref="I17:K17"/>
    <mergeCell ref="I18:K18"/>
    <mergeCell ref="I19:K19"/>
    <mergeCell ref="I20:K20"/>
    <mergeCell ref="I16:K16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974F-34FF-4830-8F9A-FA821B87F8DC}">
  <sheetPr codeName="Sheet60">
    <tabColor rgb="FF00B0F0"/>
  </sheetPr>
  <dimension ref="A1:S23"/>
  <sheetViews>
    <sheetView zoomScale="85" zoomScaleNormal="85" workbookViewId="0">
      <selection activeCell="A3" sqref="A3:C3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1655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07" t="s">
        <v>1696</v>
      </c>
      <c r="B5" s="208"/>
      <c r="C5" s="209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83" t="s">
        <v>1864</v>
      </c>
      <c r="B6" s="284"/>
      <c r="C6" s="284"/>
      <c r="D6" s="284"/>
      <c r="E6" s="284"/>
      <c r="F6" s="284"/>
      <c r="G6" s="284"/>
      <c r="H6" s="284"/>
      <c r="I6" s="284"/>
      <c r="J6" s="284"/>
      <c r="K6" s="285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db_corp.T_EP_CONTRACTED_POWER CASCADE;</v>
      </c>
    </row>
    <row r="8" spans="1:19" s="14" customFormat="1" ht="13.5" customHeight="1">
      <c r="A8" s="161">
        <v>1</v>
      </c>
      <c r="B8" s="221" t="s">
        <v>1718</v>
      </c>
      <c r="C8" s="221" t="s">
        <v>1717</v>
      </c>
      <c r="D8" s="216" t="s">
        <v>156</v>
      </c>
      <c r="E8" s="213">
        <v>22</v>
      </c>
      <c r="F8" s="214" t="s">
        <v>18</v>
      </c>
      <c r="G8" s="167" t="s">
        <v>381</v>
      </c>
      <c r="H8" s="166">
        <v>1</v>
      </c>
      <c r="I8" s="274"/>
      <c r="J8" s="275"/>
      <c r="K8" s="276"/>
      <c r="L8" s="13" t="str">
        <f>"CREATE TABLE IF NOT EXISTS db_corp."&amp;A5&amp;" ("</f>
        <v>CREATE TABLE IF NOT EXISTS db_corp.T_EP_CONTRACTED_POWER (</v>
      </c>
      <c r="S8"/>
    </row>
    <row r="9" spans="1:19">
      <c r="A9" s="165">
        <f>A8+1</f>
        <v>2</v>
      </c>
      <c r="B9" s="221" t="s">
        <v>1719</v>
      </c>
      <c r="C9" s="221" t="s">
        <v>1716</v>
      </c>
      <c r="D9" s="216" t="s">
        <v>1720</v>
      </c>
      <c r="E9" s="213">
        <v>10</v>
      </c>
      <c r="F9" s="214">
        <v>0</v>
      </c>
      <c r="G9" s="167" t="s">
        <v>381</v>
      </c>
      <c r="H9" s="166"/>
      <c r="I9" s="280"/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QSQB_DCIS2_SPL_PT_SPC_NO VARCHAR(22) NOT NULL, -- 供給(受電)地点特定番号</v>
      </c>
    </row>
    <row r="10" spans="1:19">
      <c r="A10" s="165">
        <f>A9+1</f>
        <v>3</v>
      </c>
      <c r="B10" s="166" t="s">
        <v>1674</v>
      </c>
      <c r="C10" s="166" t="s">
        <v>511</v>
      </c>
      <c r="D10" s="166" t="s">
        <v>156</v>
      </c>
      <c r="E10" s="173">
        <v>50</v>
      </c>
      <c r="F10" s="178" t="s">
        <v>18</v>
      </c>
      <c r="G10" s="167" t="s">
        <v>381</v>
      </c>
      <c r="H10" s="166"/>
      <c r="I10" s="280"/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QSQB_DCIS2_HVPW_CTRT INTEGER(10,0) NOT NULL, -- 高圧契約電力(kW)</v>
      </c>
    </row>
    <row r="11" spans="1:19">
      <c r="A11" s="165">
        <f t="shared" ref="A11:A13" si="0">A10+1</f>
        <v>4</v>
      </c>
      <c r="B11" s="166" t="s">
        <v>1675</v>
      </c>
      <c r="C11" s="166" t="s">
        <v>513</v>
      </c>
      <c r="D11" s="166" t="s">
        <v>525</v>
      </c>
      <c r="E11" s="174" t="s">
        <v>18</v>
      </c>
      <c r="F11" s="178" t="s">
        <v>18</v>
      </c>
      <c r="G11" s="167" t="s">
        <v>381</v>
      </c>
      <c r="H11" s="166"/>
      <c r="I11" s="280" t="s">
        <v>1639</v>
      </c>
      <c r="J11" s="281"/>
      <c r="K11" s="28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CREATED_BY VARCHAR(50) NOT NULL, -- 作成者</v>
      </c>
    </row>
    <row r="12" spans="1:19">
      <c r="A12" s="165">
        <f t="shared" si="0"/>
        <v>5</v>
      </c>
      <c r="B12" s="166" t="s">
        <v>1666</v>
      </c>
      <c r="C12" s="166" t="s">
        <v>515</v>
      </c>
      <c r="D12" s="166" t="s">
        <v>156</v>
      </c>
      <c r="E12" s="173">
        <v>50</v>
      </c>
      <c r="F12" s="178" t="s">
        <v>18</v>
      </c>
      <c r="G12" s="167"/>
      <c r="H12" s="166"/>
      <c r="I12" s="280"/>
      <c r="J12" s="281"/>
      <c r="K12" s="28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CREATED_AT TIMESTAMP NOT NULL, -- 作成日時</v>
      </c>
    </row>
    <row r="13" spans="1:19">
      <c r="A13" s="165">
        <f t="shared" si="0"/>
        <v>6</v>
      </c>
      <c r="B13" s="166" t="s">
        <v>1667</v>
      </c>
      <c r="C13" s="166" t="s">
        <v>517</v>
      </c>
      <c r="D13" s="166" t="s">
        <v>525</v>
      </c>
      <c r="E13" s="174" t="s">
        <v>18</v>
      </c>
      <c r="F13" s="178" t="s">
        <v>18</v>
      </c>
      <c r="G13" s="167"/>
      <c r="H13" s="166"/>
      <c r="I13" s="280" t="s">
        <v>1642</v>
      </c>
      <c r="J13" s="281"/>
      <c r="K13" s="28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UPDATED_BY VARCHAR(50), -- 更新者</v>
      </c>
    </row>
    <row r="14" spans="1:19">
      <c r="A14" s="169"/>
      <c r="B14" s="170"/>
      <c r="C14" s="170"/>
      <c r="D14" s="170"/>
      <c r="E14" s="175"/>
      <c r="F14" s="179"/>
      <c r="G14" s="171"/>
      <c r="H14" s="170"/>
      <c r="I14" s="277"/>
      <c r="J14" s="278"/>
      <c r="K14" s="279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UPDATED_AT TIMESTAMP -- 更新日時</v>
      </c>
    </row>
    <row r="15" spans="1:19"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>,PRIMARY KEY (QSQB_DCIS2_SPL_PT_SPC_NO)
);</v>
      </c>
    </row>
    <row r="16" spans="1:19">
      <c r="L16" s="7"/>
    </row>
    <row r="17" spans="12:12">
      <c r="L17" s="7" t="str">
        <f>"COMMENT ON TABLE db_corp." &amp; A5 &amp; " IS '" &amp; A3 &amp; "';"</f>
        <v>COMMENT ON TABLE db_corp.T_EP_CONTRACTED_POWER IS 'EPデータ参照基盤契約電力';</v>
      </c>
    </row>
    <row r="18" spans="12:12">
      <c r="L18" s="4" t="str">
        <f t="shared" ref="L18:L23" si="1">"COMMENT ON COLUMN db_corp." &amp;  $A$5&amp;"."&amp;C8&amp;" IS '" &amp;B8&amp;"';"</f>
        <v>COMMENT ON COLUMN db_corp.T_EP_CONTRACTED_POWER.QSQB_DCIS2_SPL_PT_SPC_NO IS '供給(受電)地点特定番号';</v>
      </c>
    </row>
    <row r="19" spans="12:12">
      <c r="L19" s="4" t="str">
        <f t="shared" si="1"/>
        <v>COMMENT ON COLUMN db_corp.T_EP_CONTRACTED_POWER.QSQB_DCIS2_HVPW_CTRT IS '高圧契約電力(kW)';</v>
      </c>
    </row>
    <row r="20" spans="12:12">
      <c r="L20" s="4" t="str">
        <f t="shared" si="1"/>
        <v>COMMENT ON COLUMN db_corp.T_EP_CONTRACTED_POWER.CREATED_BY IS '作成者';</v>
      </c>
    </row>
    <row r="21" spans="12:12">
      <c r="L21" s="4" t="str">
        <f t="shared" si="1"/>
        <v>COMMENT ON COLUMN db_corp.T_EP_CONTRACTED_POWER.CREATED_AT IS '作成日時';</v>
      </c>
    </row>
    <row r="22" spans="12:12">
      <c r="L22" s="4" t="str">
        <f t="shared" si="1"/>
        <v>COMMENT ON COLUMN db_corp.T_EP_CONTRACTED_POWER.UPDATED_BY IS '更新者';</v>
      </c>
    </row>
    <row r="23" spans="12:12">
      <c r="L23" s="4" t="str">
        <f t="shared" si="1"/>
        <v>COMMENT ON COLUMN db_corp.T_EP_CONTRACTED_POWER.UPDATED_AT IS '更新日時';</v>
      </c>
    </row>
  </sheetData>
  <mergeCells count="16">
    <mergeCell ref="I14:K14"/>
    <mergeCell ref="I10:K10"/>
    <mergeCell ref="I11:K11"/>
    <mergeCell ref="I12:K12"/>
    <mergeCell ref="I13:K13"/>
    <mergeCell ref="I9:K9"/>
    <mergeCell ref="A2:C2"/>
    <mergeCell ref="D2:H2"/>
    <mergeCell ref="A3:C3"/>
    <mergeCell ref="D3:H3"/>
    <mergeCell ref="A4:C4"/>
    <mergeCell ref="D4:H4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8B87-2AA8-4A32-8CA8-54E9792A2FD2}">
  <sheetPr codeName="Sheet57">
    <tabColor rgb="FF00B0F0"/>
  </sheetPr>
  <dimension ref="A1:S126"/>
  <sheetViews>
    <sheetView zoomScale="85" zoomScaleNormal="85" workbookViewId="0">
      <selection activeCell="I19" sqref="I19:K19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1654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1695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83" t="s">
        <v>1864</v>
      </c>
      <c r="B6" s="284"/>
      <c r="C6" s="284"/>
      <c r="D6" s="284"/>
      <c r="E6" s="284"/>
      <c r="F6" s="284"/>
      <c r="G6" s="284"/>
      <c r="H6" s="284"/>
      <c r="I6" s="284"/>
      <c r="J6" s="284"/>
      <c r="K6" s="285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db_corp.T_EP_ELECTRICITY_DATA_30MIN CASCADE;</v>
      </c>
    </row>
    <row r="8" spans="1:19" s="14" customFormat="1" ht="13.5" customHeight="1">
      <c r="A8" s="161">
        <v>1</v>
      </c>
      <c r="B8" s="220" t="s">
        <v>1771</v>
      </c>
      <c r="C8" s="221" t="s">
        <v>1879</v>
      </c>
      <c r="D8" s="166" t="s">
        <v>156</v>
      </c>
      <c r="E8" s="213">
        <v>22</v>
      </c>
      <c r="F8" s="178" t="s">
        <v>18</v>
      </c>
      <c r="G8" s="167" t="s">
        <v>381</v>
      </c>
      <c r="H8" s="164">
        <v>1</v>
      </c>
      <c r="I8" s="274"/>
      <c r="J8" s="275"/>
      <c r="K8" s="276"/>
      <c r="L8" s="13" t="str">
        <f>"CREATE TABLE IF NOT EXISTS db_corp."&amp;A5&amp;" ("</f>
        <v>CREATE TABLE IF NOT EXISTS db_corp.T_EP_ELECTRICITY_DATA_30MIN (</v>
      </c>
      <c r="S8"/>
    </row>
    <row r="9" spans="1:19">
      <c r="A9" s="165">
        <f>A8+1</f>
        <v>2</v>
      </c>
      <c r="B9" s="221" t="s">
        <v>1721</v>
      </c>
      <c r="C9" s="221" t="s">
        <v>1880</v>
      </c>
      <c r="D9" s="166" t="s">
        <v>156</v>
      </c>
      <c r="E9" s="173">
        <v>8</v>
      </c>
      <c r="F9" s="178" t="s">
        <v>18</v>
      </c>
      <c r="G9" s="167" t="s">
        <v>381</v>
      </c>
      <c r="H9" s="206">
        <v>2</v>
      </c>
      <c r="I9" s="280"/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T01_KYO_CTN_TOK_NO VARCHAR(22) NOT NULL, -- 供給地点特定番号(FK)</v>
      </c>
    </row>
    <row r="10" spans="1:19">
      <c r="A10" s="165">
        <f t="shared" ref="A10:A63" si="0">A9+1</f>
        <v>3</v>
      </c>
      <c r="B10" s="221" t="s">
        <v>1722</v>
      </c>
      <c r="C10" s="221" t="s">
        <v>1772</v>
      </c>
      <c r="D10" s="216" t="s">
        <v>156</v>
      </c>
      <c r="E10" s="173">
        <v>2</v>
      </c>
      <c r="F10" s="178" t="s">
        <v>18</v>
      </c>
      <c r="G10" s="167" t="s">
        <v>381</v>
      </c>
      <c r="H10" s="166"/>
      <c r="I10" s="280"/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T01_GET_YMD VARCHAR(8) NOT NULL, -- 取得年月日</v>
      </c>
    </row>
    <row r="11" spans="1:19">
      <c r="A11" s="165">
        <f t="shared" si="0"/>
        <v>4</v>
      </c>
      <c r="B11" s="221" t="s">
        <v>1723</v>
      </c>
      <c r="C11" s="221" t="s">
        <v>1773</v>
      </c>
      <c r="D11" s="216" t="s">
        <v>156</v>
      </c>
      <c r="E11" s="173">
        <v>2</v>
      </c>
      <c r="F11" s="178" t="s">
        <v>18</v>
      </c>
      <c r="G11" s="167" t="s">
        <v>381</v>
      </c>
      <c r="H11" s="166"/>
      <c r="I11" s="280"/>
      <c r="J11" s="281"/>
      <c r="K11" s="28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T01_KSKJ_KSU VARCHAR(2) NOT NULL, -- 欠測時間帯件数</v>
      </c>
    </row>
    <row r="12" spans="1:19">
      <c r="A12" s="165">
        <f t="shared" si="0"/>
        <v>5</v>
      </c>
      <c r="B12" s="221" t="s">
        <v>1867</v>
      </c>
      <c r="C12" s="221" t="s">
        <v>1774</v>
      </c>
      <c r="D12" s="166" t="s">
        <v>156</v>
      </c>
      <c r="E12" s="173">
        <v>9</v>
      </c>
      <c r="F12" s="178" t="s">
        <v>18</v>
      </c>
      <c r="G12" s="215" t="s">
        <v>381</v>
      </c>
      <c r="H12" s="166"/>
      <c r="I12" s="280"/>
      <c r="J12" s="281"/>
      <c r="K12" s="28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T01_FSIJ_KSU VARCHAR(2) NOT NULL, -- 不正値時間帯件数</v>
      </c>
    </row>
    <row r="13" spans="1:19">
      <c r="A13" s="165">
        <f t="shared" si="0"/>
        <v>6</v>
      </c>
      <c r="B13" s="221" t="s">
        <v>1724</v>
      </c>
      <c r="C13" s="221" t="s">
        <v>1775</v>
      </c>
      <c r="D13" s="166" t="s">
        <v>156</v>
      </c>
      <c r="E13" s="173">
        <v>9</v>
      </c>
      <c r="F13" s="178" t="s">
        <v>18</v>
      </c>
      <c r="G13" s="215" t="s">
        <v>381</v>
      </c>
      <c r="H13" s="166"/>
      <c r="I13" s="280"/>
      <c r="J13" s="281"/>
      <c r="K13" s="28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T01_30T_SYR01 VARCHAR(9) NOT NULL, -- 30分使用電力量（1）</v>
      </c>
    </row>
    <row r="14" spans="1:19">
      <c r="A14" s="165">
        <f t="shared" si="0"/>
        <v>7</v>
      </c>
      <c r="B14" s="221" t="s">
        <v>1725</v>
      </c>
      <c r="C14" s="221" t="s">
        <v>1776</v>
      </c>
      <c r="D14" s="166" t="s">
        <v>156</v>
      </c>
      <c r="E14" s="173">
        <v>9</v>
      </c>
      <c r="F14" s="178" t="s">
        <v>18</v>
      </c>
      <c r="G14" s="215" t="s">
        <v>381</v>
      </c>
      <c r="H14" s="166"/>
      <c r="I14" s="280"/>
      <c r="J14" s="281"/>
      <c r="K14" s="28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T01_30T_SYR02 VARCHAR(9) NOT NULL, -- 30分使用電力量（2）</v>
      </c>
    </row>
    <row r="15" spans="1:19">
      <c r="A15" s="165">
        <f t="shared" si="0"/>
        <v>8</v>
      </c>
      <c r="B15" s="221" t="s">
        <v>1726</v>
      </c>
      <c r="C15" s="221" t="s">
        <v>1777</v>
      </c>
      <c r="D15" s="166" t="s">
        <v>156</v>
      </c>
      <c r="E15" s="173">
        <v>9</v>
      </c>
      <c r="F15" s="178" t="s">
        <v>18</v>
      </c>
      <c r="G15" s="215" t="s">
        <v>381</v>
      </c>
      <c r="H15" s="166"/>
      <c r="I15" s="280"/>
      <c r="J15" s="281"/>
      <c r="K15" s="28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T01_30T_SYR03 VARCHAR(9) NOT NULL, -- 30分使用電力量（3）</v>
      </c>
    </row>
    <row r="16" spans="1:19">
      <c r="A16" s="165">
        <f t="shared" si="0"/>
        <v>9</v>
      </c>
      <c r="B16" s="221" t="s">
        <v>1727</v>
      </c>
      <c r="C16" s="221" t="s">
        <v>1778</v>
      </c>
      <c r="D16" s="166" t="s">
        <v>156</v>
      </c>
      <c r="E16" s="174">
        <v>9</v>
      </c>
      <c r="F16" s="178" t="s">
        <v>18</v>
      </c>
      <c r="G16" s="215" t="s">
        <v>381</v>
      </c>
      <c r="H16" s="166"/>
      <c r="I16" s="280"/>
      <c r="J16" s="281"/>
      <c r="K16" s="28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T01_30T_SYR04 VARCHAR(9) NOT NULL, -- 30分使用電力量（4）</v>
      </c>
    </row>
    <row r="17" spans="1:12">
      <c r="A17" s="165">
        <f t="shared" si="0"/>
        <v>10</v>
      </c>
      <c r="B17" s="221" t="s">
        <v>1728</v>
      </c>
      <c r="C17" s="221" t="s">
        <v>1779</v>
      </c>
      <c r="D17" s="166" t="s">
        <v>156</v>
      </c>
      <c r="E17" s="174">
        <v>9</v>
      </c>
      <c r="F17" s="178" t="s">
        <v>18</v>
      </c>
      <c r="G17" s="215" t="s">
        <v>381</v>
      </c>
      <c r="H17" s="166"/>
      <c r="I17" s="250"/>
      <c r="J17" s="251"/>
      <c r="K17" s="25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T01_30T_SYR05 VARCHAR(9) NOT NULL, -- 30分使用電力量（5）</v>
      </c>
    </row>
    <row r="18" spans="1:12">
      <c r="A18" s="165">
        <f t="shared" si="0"/>
        <v>11</v>
      </c>
      <c r="B18" s="221" t="s">
        <v>1729</v>
      </c>
      <c r="C18" s="221" t="s">
        <v>1780</v>
      </c>
      <c r="D18" s="166" t="s">
        <v>156</v>
      </c>
      <c r="E18" s="173">
        <v>9</v>
      </c>
      <c r="F18" s="178" t="s">
        <v>18</v>
      </c>
      <c r="G18" s="215" t="s">
        <v>381</v>
      </c>
      <c r="H18" s="166"/>
      <c r="I18" s="280"/>
      <c r="J18" s="281"/>
      <c r="K18" s="282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T01_30T_SYR06 VARCHAR(9) NOT NULL, -- 30分使用電力量（6）</v>
      </c>
    </row>
    <row r="19" spans="1:12">
      <c r="A19" s="165">
        <f t="shared" si="0"/>
        <v>12</v>
      </c>
      <c r="B19" s="221" t="s">
        <v>1730</v>
      </c>
      <c r="C19" s="221" t="s">
        <v>1781</v>
      </c>
      <c r="D19" s="166" t="s">
        <v>156</v>
      </c>
      <c r="E19" s="174">
        <v>9</v>
      </c>
      <c r="F19" s="178" t="s">
        <v>18</v>
      </c>
      <c r="G19" s="215" t="s">
        <v>381</v>
      </c>
      <c r="H19" s="166"/>
      <c r="I19" s="280"/>
      <c r="J19" s="281"/>
      <c r="K19" s="28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T01_30T_SYR07 VARCHAR(9) NOT NULL, -- 30分使用電力量（7）</v>
      </c>
    </row>
    <row r="20" spans="1:12">
      <c r="A20" s="165">
        <f t="shared" si="0"/>
        <v>13</v>
      </c>
      <c r="B20" s="221" t="s">
        <v>1731</v>
      </c>
      <c r="C20" s="221" t="s">
        <v>1782</v>
      </c>
      <c r="D20" s="166" t="s">
        <v>156</v>
      </c>
      <c r="E20" s="174">
        <v>9</v>
      </c>
      <c r="F20" s="178" t="s">
        <v>18</v>
      </c>
      <c r="G20" s="215" t="s">
        <v>381</v>
      </c>
      <c r="H20" s="166"/>
      <c r="I20" s="280"/>
      <c r="J20" s="281"/>
      <c r="K20" s="28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T01_30T_SYR08 VARCHAR(9) NOT NULL, -- 30分使用電力量（8）</v>
      </c>
    </row>
    <row r="21" spans="1:12">
      <c r="A21" s="165">
        <f t="shared" si="0"/>
        <v>14</v>
      </c>
      <c r="B21" s="221" t="s">
        <v>1732</v>
      </c>
      <c r="C21" s="221" t="s">
        <v>1783</v>
      </c>
      <c r="D21" s="166" t="s">
        <v>156</v>
      </c>
      <c r="E21" s="174">
        <v>9</v>
      </c>
      <c r="F21" s="178" t="s">
        <v>18</v>
      </c>
      <c r="G21" s="215" t="s">
        <v>381</v>
      </c>
      <c r="H21" s="166"/>
      <c r="I21" s="280"/>
      <c r="J21" s="281"/>
      <c r="K21" s="282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T01_30T_SYR09 VARCHAR(9) NOT NULL, -- 30分使用電力量（9）</v>
      </c>
    </row>
    <row r="22" spans="1:12">
      <c r="A22" s="165">
        <f t="shared" si="0"/>
        <v>15</v>
      </c>
      <c r="B22" s="221" t="s">
        <v>1733</v>
      </c>
      <c r="C22" s="221" t="s">
        <v>1784</v>
      </c>
      <c r="D22" s="166" t="s">
        <v>156</v>
      </c>
      <c r="E22" s="174">
        <v>9</v>
      </c>
      <c r="F22" s="178" t="s">
        <v>18</v>
      </c>
      <c r="G22" s="215" t="s">
        <v>381</v>
      </c>
      <c r="H22" s="166"/>
      <c r="I22" s="280"/>
      <c r="J22" s="281"/>
      <c r="K22" s="282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T01_30T_SYR10 VARCHAR(9) NOT NULL, -- 30分使用電力量（10）</v>
      </c>
    </row>
    <row r="23" spans="1:12">
      <c r="A23" s="165">
        <f t="shared" si="0"/>
        <v>16</v>
      </c>
      <c r="B23" s="221" t="s">
        <v>1734</v>
      </c>
      <c r="C23" s="221" t="s">
        <v>1785</v>
      </c>
      <c r="D23" s="166" t="s">
        <v>156</v>
      </c>
      <c r="E23" s="174">
        <v>9</v>
      </c>
      <c r="F23" s="178" t="s">
        <v>18</v>
      </c>
      <c r="G23" s="215" t="s">
        <v>381</v>
      </c>
      <c r="H23" s="166"/>
      <c r="I23" s="280"/>
      <c r="J23" s="281"/>
      <c r="K23" s="282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T01_30T_SYR11 VARCHAR(9) NOT NULL, -- 30分使用電力量（11）</v>
      </c>
    </row>
    <row r="24" spans="1:12">
      <c r="A24" s="165">
        <f t="shared" si="0"/>
        <v>17</v>
      </c>
      <c r="B24" s="221" t="s">
        <v>1735</v>
      </c>
      <c r="C24" s="221" t="s">
        <v>1786</v>
      </c>
      <c r="D24" s="166" t="s">
        <v>156</v>
      </c>
      <c r="E24" s="174">
        <v>9</v>
      </c>
      <c r="F24" s="178" t="s">
        <v>18</v>
      </c>
      <c r="G24" s="215" t="s">
        <v>381</v>
      </c>
      <c r="H24" s="166"/>
      <c r="I24" s="280"/>
      <c r="J24" s="281"/>
      <c r="K24" s="282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T01_30T_SYR12 VARCHAR(9) NOT NULL, -- 30分使用電力量（12）</v>
      </c>
    </row>
    <row r="25" spans="1:12">
      <c r="A25" s="165">
        <f t="shared" si="0"/>
        <v>18</v>
      </c>
      <c r="B25" s="221" t="s">
        <v>1736</v>
      </c>
      <c r="C25" s="221" t="s">
        <v>1787</v>
      </c>
      <c r="D25" s="166" t="s">
        <v>156</v>
      </c>
      <c r="E25" s="174">
        <v>9</v>
      </c>
      <c r="F25" s="178" t="s">
        <v>18</v>
      </c>
      <c r="G25" s="215" t="s">
        <v>381</v>
      </c>
      <c r="H25" s="166"/>
      <c r="I25" s="280"/>
      <c r="J25" s="281"/>
      <c r="K25" s="282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T01_30T_SYR13 VARCHAR(9) NOT NULL, -- 30分使用電力量（13）</v>
      </c>
    </row>
    <row r="26" spans="1:12">
      <c r="A26" s="165">
        <f t="shared" si="0"/>
        <v>19</v>
      </c>
      <c r="B26" s="221" t="s">
        <v>1737</v>
      </c>
      <c r="C26" s="221" t="s">
        <v>1788</v>
      </c>
      <c r="D26" s="166" t="s">
        <v>156</v>
      </c>
      <c r="E26" s="174">
        <v>9</v>
      </c>
      <c r="F26" s="178" t="s">
        <v>18</v>
      </c>
      <c r="G26" s="215" t="s">
        <v>381</v>
      </c>
      <c r="H26" s="166"/>
      <c r="I26" s="280"/>
      <c r="J26" s="281"/>
      <c r="K26" s="282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T01_30T_SYR14 VARCHAR(9) NOT NULL, -- 30分使用電力量（14）</v>
      </c>
    </row>
    <row r="27" spans="1:12">
      <c r="A27" s="165">
        <f t="shared" si="0"/>
        <v>20</v>
      </c>
      <c r="B27" s="221" t="s">
        <v>1738</v>
      </c>
      <c r="C27" s="221" t="s">
        <v>1789</v>
      </c>
      <c r="D27" s="166" t="s">
        <v>156</v>
      </c>
      <c r="E27" s="174">
        <v>9</v>
      </c>
      <c r="F27" s="178" t="s">
        <v>18</v>
      </c>
      <c r="G27" s="215" t="s">
        <v>381</v>
      </c>
      <c r="H27" s="166"/>
      <c r="I27" s="280"/>
      <c r="J27" s="281"/>
      <c r="K27" s="282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T01_30T_SYR15 VARCHAR(9) NOT NULL, -- 30分使用電力量（15）</v>
      </c>
    </row>
    <row r="28" spans="1:12">
      <c r="A28" s="165">
        <f t="shared" si="0"/>
        <v>21</v>
      </c>
      <c r="B28" s="221" t="s">
        <v>1739</v>
      </c>
      <c r="C28" s="221" t="s">
        <v>1790</v>
      </c>
      <c r="D28" s="166" t="s">
        <v>156</v>
      </c>
      <c r="E28" s="174">
        <v>9</v>
      </c>
      <c r="F28" s="178" t="s">
        <v>18</v>
      </c>
      <c r="G28" s="215" t="s">
        <v>381</v>
      </c>
      <c r="H28" s="166"/>
      <c r="I28" s="280"/>
      <c r="J28" s="281"/>
      <c r="K28" s="282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T01_30T_SYR16 VARCHAR(9) NOT NULL, -- 30分使用電力量（16）</v>
      </c>
    </row>
    <row r="29" spans="1:12">
      <c r="A29" s="165">
        <f t="shared" si="0"/>
        <v>22</v>
      </c>
      <c r="B29" s="221" t="s">
        <v>1740</v>
      </c>
      <c r="C29" s="221" t="s">
        <v>1791</v>
      </c>
      <c r="D29" s="166" t="s">
        <v>156</v>
      </c>
      <c r="E29" s="174">
        <v>9</v>
      </c>
      <c r="F29" s="178" t="s">
        <v>18</v>
      </c>
      <c r="G29" s="215" t="s">
        <v>381</v>
      </c>
      <c r="H29" s="166"/>
      <c r="I29" s="280"/>
      <c r="J29" s="281"/>
      <c r="K29" s="282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T01_30T_SYR17 VARCHAR(9) NOT NULL, -- 30分使用電力量（17）</v>
      </c>
    </row>
    <row r="30" spans="1:12">
      <c r="A30" s="165">
        <f t="shared" si="0"/>
        <v>23</v>
      </c>
      <c r="B30" s="221" t="s">
        <v>1741</v>
      </c>
      <c r="C30" s="221" t="s">
        <v>1792</v>
      </c>
      <c r="D30" s="166" t="s">
        <v>156</v>
      </c>
      <c r="E30" s="174">
        <v>9</v>
      </c>
      <c r="F30" s="178" t="s">
        <v>18</v>
      </c>
      <c r="G30" s="215" t="s">
        <v>381</v>
      </c>
      <c r="H30" s="166"/>
      <c r="I30" s="280"/>
      <c r="J30" s="281"/>
      <c r="K30" s="282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T01_30T_SYR18 VARCHAR(9) NOT NULL, -- 30分使用電力量（18）</v>
      </c>
    </row>
    <row r="31" spans="1:12">
      <c r="A31" s="165">
        <f t="shared" si="0"/>
        <v>24</v>
      </c>
      <c r="B31" s="221" t="s">
        <v>1742</v>
      </c>
      <c r="C31" s="221" t="s">
        <v>1793</v>
      </c>
      <c r="D31" s="166" t="s">
        <v>156</v>
      </c>
      <c r="E31" s="174">
        <v>9</v>
      </c>
      <c r="F31" s="178" t="s">
        <v>18</v>
      </c>
      <c r="G31" s="215" t="s">
        <v>381</v>
      </c>
      <c r="H31" s="166"/>
      <c r="I31" s="280"/>
      <c r="J31" s="281"/>
      <c r="K31" s="282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T01_30T_SYR19 VARCHAR(9) NOT NULL, -- 30分使用電力量（19）</v>
      </c>
    </row>
    <row r="32" spans="1:12">
      <c r="A32" s="165">
        <f t="shared" si="0"/>
        <v>25</v>
      </c>
      <c r="B32" s="221" t="s">
        <v>1743</v>
      </c>
      <c r="C32" s="221" t="s">
        <v>1794</v>
      </c>
      <c r="D32" s="166" t="s">
        <v>156</v>
      </c>
      <c r="E32" s="174">
        <v>9</v>
      </c>
      <c r="F32" s="178" t="s">
        <v>18</v>
      </c>
      <c r="G32" s="215" t="s">
        <v>381</v>
      </c>
      <c r="H32" s="166"/>
      <c r="I32" s="280"/>
      <c r="J32" s="281"/>
      <c r="K32" s="282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T01_30T_SYR20 VARCHAR(9) NOT NULL, -- 30分使用電力量（20）</v>
      </c>
    </row>
    <row r="33" spans="1:12">
      <c r="A33" s="165">
        <f t="shared" si="0"/>
        <v>26</v>
      </c>
      <c r="B33" s="221" t="s">
        <v>1744</v>
      </c>
      <c r="C33" s="221" t="s">
        <v>1795</v>
      </c>
      <c r="D33" s="166" t="s">
        <v>156</v>
      </c>
      <c r="E33" s="174">
        <v>9</v>
      </c>
      <c r="F33" s="178" t="s">
        <v>18</v>
      </c>
      <c r="G33" s="215" t="s">
        <v>381</v>
      </c>
      <c r="H33" s="166"/>
      <c r="I33" s="280"/>
      <c r="J33" s="281"/>
      <c r="K33" s="282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T01_30T_SYR21 VARCHAR(9) NOT NULL, -- 30分使用電力量（21）</v>
      </c>
    </row>
    <row r="34" spans="1:12">
      <c r="A34" s="165">
        <f t="shared" si="0"/>
        <v>27</v>
      </c>
      <c r="B34" s="221" t="s">
        <v>1745</v>
      </c>
      <c r="C34" s="221" t="s">
        <v>1796</v>
      </c>
      <c r="D34" s="166" t="s">
        <v>156</v>
      </c>
      <c r="E34" s="174">
        <v>9</v>
      </c>
      <c r="F34" s="178" t="s">
        <v>18</v>
      </c>
      <c r="G34" s="215" t="s">
        <v>381</v>
      </c>
      <c r="H34" s="166"/>
      <c r="I34" s="280"/>
      <c r="J34" s="281"/>
      <c r="K34" s="282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T01_30T_SYR22 VARCHAR(9) NOT NULL, -- 30分使用電力量（22）</v>
      </c>
    </row>
    <row r="35" spans="1:12">
      <c r="A35" s="165">
        <f t="shared" si="0"/>
        <v>28</v>
      </c>
      <c r="B35" s="221" t="s">
        <v>1746</v>
      </c>
      <c r="C35" s="221" t="s">
        <v>1797</v>
      </c>
      <c r="D35" s="166" t="s">
        <v>156</v>
      </c>
      <c r="E35" s="174">
        <v>9</v>
      </c>
      <c r="F35" s="178" t="s">
        <v>18</v>
      </c>
      <c r="G35" s="215" t="s">
        <v>381</v>
      </c>
      <c r="H35" s="166"/>
      <c r="I35" s="280"/>
      <c r="J35" s="281"/>
      <c r="K35" s="282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T01_30T_SYR23 VARCHAR(9) NOT NULL, -- 30分使用電力量（23）</v>
      </c>
    </row>
    <row r="36" spans="1:12">
      <c r="A36" s="165">
        <f t="shared" si="0"/>
        <v>29</v>
      </c>
      <c r="B36" s="221" t="s">
        <v>1747</v>
      </c>
      <c r="C36" s="221" t="s">
        <v>1798</v>
      </c>
      <c r="D36" s="166" t="s">
        <v>156</v>
      </c>
      <c r="E36" s="174">
        <v>9</v>
      </c>
      <c r="F36" s="178" t="s">
        <v>18</v>
      </c>
      <c r="G36" s="215" t="s">
        <v>381</v>
      </c>
      <c r="H36" s="166"/>
      <c r="I36" s="280"/>
      <c r="J36" s="281"/>
      <c r="K36" s="282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T01_30T_SYR24 VARCHAR(9) NOT NULL, -- 30分使用電力量（24）</v>
      </c>
    </row>
    <row r="37" spans="1:12">
      <c r="A37" s="165">
        <f t="shared" si="0"/>
        <v>30</v>
      </c>
      <c r="B37" s="221" t="s">
        <v>1748</v>
      </c>
      <c r="C37" s="221" t="s">
        <v>1799</v>
      </c>
      <c r="D37" s="166" t="s">
        <v>156</v>
      </c>
      <c r="E37" s="174">
        <v>9</v>
      </c>
      <c r="F37" s="178" t="s">
        <v>18</v>
      </c>
      <c r="G37" s="215" t="s">
        <v>381</v>
      </c>
      <c r="H37" s="166"/>
      <c r="I37" s="280"/>
      <c r="J37" s="281"/>
      <c r="K37" s="282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T01_30T_SYR25 VARCHAR(9) NOT NULL, -- 30分使用電力量（25）</v>
      </c>
    </row>
    <row r="38" spans="1:12">
      <c r="A38" s="165">
        <f t="shared" si="0"/>
        <v>31</v>
      </c>
      <c r="B38" s="221" t="s">
        <v>1749</v>
      </c>
      <c r="C38" s="221" t="s">
        <v>1800</v>
      </c>
      <c r="D38" s="166" t="s">
        <v>156</v>
      </c>
      <c r="E38" s="174">
        <v>9</v>
      </c>
      <c r="F38" s="178" t="s">
        <v>18</v>
      </c>
      <c r="G38" s="215" t="s">
        <v>381</v>
      </c>
      <c r="H38" s="166"/>
      <c r="I38" s="280"/>
      <c r="J38" s="281"/>
      <c r="K38" s="282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T01_30T_SYR26 VARCHAR(9) NOT NULL, -- 30分使用電力量（26）</v>
      </c>
    </row>
    <row r="39" spans="1:12">
      <c r="A39" s="165">
        <f t="shared" si="0"/>
        <v>32</v>
      </c>
      <c r="B39" s="221" t="s">
        <v>1750</v>
      </c>
      <c r="C39" s="221" t="s">
        <v>1801</v>
      </c>
      <c r="D39" s="166" t="s">
        <v>156</v>
      </c>
      <c r="E39" s="174">
        <v>9</v>
      </c>
      <c r="F39" s="178" t="s">
        <v>18</v>
      </c>
      <c r="G39" s="215" t="s">
        <v>381</v>
      </c>
      <c r="H39" s="166"/>
      <c r="I39" s="280"/>
      <c r="J39" s="281"/>
      <c r="K39" s="282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T01_30T_SYR27 VARCHAR(9) NOT NULL, -- 30分使用電力量（27）</v>
      </c>
    </row>
    <row r="40" spans="1:12">
      <c r="A40" s="165">
        <f t="shared" si="0"/>
        <v>33</v>
      </c>
      <c r="B40" s="221" t="s">
        <v>1751</v>
      </c>
      <c r="C40" s="221" t="s">
        <v>1802</v>
      </c>
      <c r="D40" s="166" t="s">
        <v>156</v>
      </c>
      <c r="E40" s="174">
        <v>9</v>
      </c>
      <c r="F40" s="178" t="s">
        <v>18</v>
      </c>
      <c r="G40" s="215" t="s">
        <v>381</v>
      </c>
      <c r="H40" s="166"/>
      <c r="I40" s="280"/>
      <c r="J40" s="281"/>
      <c r="K40" s="282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T01_30T_SYR28 VARCHAR(9) NOT NULL, -- 30分使用電力量（28）</v>
      </c>
    </row>
    <row r="41" spans="1:12">
      <c r="A41" s="165">
        <f t="shared" si="0"/>
        <v>34</v>
      </c>
      <c r="B41" s="221" t="s">
        <v>1752</v>
      </c>
      <c r="C41" s="221" t="s">
        <v>1803</v>
      </c>
      <c r="D41" s="166" t="s">
        <v>156</v>
      </c>
      <c r="E41" s="174">
        <v>9</v>
      </c>
      <c r="F41" s="178" t="s">
        <v>18</v>
      </c>
      <c r="G41" s="215" t="s">
        <v>381</v>
      </c>
      <c r="H41" s="166"/>
      <c r="I41" s="280"/>
      <c r="J41" s="281"/>
      <c r="K41" s="282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T01_30T_SYR29 VARCHAR(9) NOT NULL, -- 30分使用電力量（29）</v>
      </c>
    </row>
    <row r="42" spans="1:12">
      <c r="A42" s="165">
        <f t="shared" si="0"/>
        <v>35</v>
      </c>
      <c r="B42" s="221" t="s">
        <v>1753</v>
      </c>
      <c r="C42" s="221" t="s">
        <v>1804</v>
      </c>
      <c r="D42" s="166" t="s">
        <v>156</v>
      </c>
      <c r="E42" s="174">
        <v>9</v>
      </c>
      <c r="F42" s="178" t="s">
        <v>18</v>
      </c>
      <c r="G42" s="215" t="s">
        <v>381</v>
      </c>
      <c r="H42" s="166"/>
      <c r="I42" s="280"/>
      <c r="J42" s="281"/>
      <c r="K42" s="282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T01_30T_SYR30 VARCHAR(9) NOT NULL, -- 30分使用電力量（30）</v>
      </c>
    </row>
    <row r="43" spans="1:12">
      <c r="A43" s="165">
        <f t="shared" si="0"/>
        <v>36</v>
      </c>
      <c r="B43" s="221" t="s">
        <v>1754</v>
      </c>
      <c r="C43" s="221" t="s">
        <v>1805</v>
      </c>
      <c r="D43" s="166" t="s">
        <v>156</v>
      </c>
      <c r="E43" s="174">
        <v>9</v>
      </c>
      <c r="F43" s="178" t="s">
        <v>18</v>
      </c>
      <c r="G43" s="215" t="s">
        <v>381</v>
      </c>
      <c r="H43" s="166"/>
      <c r="I43" s="280"/>
      <c r="J43" s="281"/>
      <c r="K43" s="282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T01_30T_SYR31 VARCHAR(9) NOT NULL, -- 30分使用電力量（31）</v>
      </c>
    </row>
    <row r="44" spans="1:12">
      <c r="A44" s="165">
        <f t="shared" si="0"/>
        <v>37</v>
      </c>
      <c r="B44" s="221" t="s">
        <v>1755</v>
      </c>
      <c r="C44" s="221" t="s">
        <v>1806</v>
      </c>
      <c r="D44" s="166" t="s">
        <v>156</v>
      </c>
      <c r="E44" s="174">
        <v>9</v>
      </c>
      <c r="F44" s="178" t="s">
        <v>18</v>
      </c>
      <c r="G44" s="215" t="s">
        <v>381</v>
      </c>
      <c r="H44" s="166"/>
      <c r="I44" s="280"/>
      <c r="J44" s="281"/>
      <c r="K44" s="282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T01_30T_SYR32 VARCHAR(9) NOT NULL, -- 30分使用電力量（32）</v>
      </c>
    </row>
    <row r="45" spans="1:12">
      <c r="A45" s="165">
        <f t="shared" si="0"/>
        <v>38</v>
      </c>
      <c r="B45" s="221" t="s">
        <v>1756</v>
      </c>
      <c r="C45" s="221" t="s">
        <v>1807</v>
      </c>
      <c r="D45" s="166" t="s">
        <v>156</v>
      </c>
      <c r="E45" s="174">
        <v>9</v>
      </c>
      <c r="F45" s="178" t="s">
        <v>18</v>
      </c>
      <c r="G45" s="215" t="s">
        <v>381</v>
      </c>
      <c r="H45" s="166"/>
      <c r="I45" s="280"/>
      <c r="J45" s="281"/>
      <c r="K45" s="282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T01_30T_SYR33 VARCHAR(9) NOT NULL, -- 30分使用電力量（33）</v>
      </c>
    </row>
    <row r="46" spans="1:12">
      <c r="A46" s="165">
        <f t="shared" si="0"/>
        <v>39</v>
      </c>
      <c r="B46" s="221" t="s">
        <v>1757</v>
      </c>
      <c r="C46" s="221" t="s">
        <v>1808</v>
      </c>
      <c r="D46" s="166" t="s">
        <v>156</v>
      </c>
      <c r="E46" s="174">
        <v>9</v>
      </c>
      <c r="F46" s="178" t="s">
        <v>18</v>
      </c>
      <c r="G46" s="215" t="s">
        <v>381</v>
      </c>
      <c r="H46" s="166"/>
      <c r="I46" s="280"/>
      <c r="J46" s="281"/>
      <c r="K46" s="282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T01_30T_SYR34 VARCHAR(9) NOT NULL, -- 30分使用電力量（34）</v>
      </c>
    </row>
    <row r="47" spans="1:12">
      <c r="A47" s="165">
        <f t="shared" si="0"/>
        <v>40</v>
      </c>
      <c r="B47" s="221" t="s">
        <v>1758</v>
      </c>
      <c r="C47" s="221" t="s">
        <v>1809</v>
      </c>
      <c r="D47" s="166" t="s">
        <v>156</v>
      </c>
      <c r="E47" s="174">
        <v>9</v>
      </c>
      <c r="F47" s="178" t="s">
        <v>18</v>
      </c>
      <c r="G47" s="215" t="s">
        <v>381</v>
      </c>
      <c r="H47" s="166"/>
      <c r="I47" s="280"/>
      <c r="J47" s="281"/>
      <c r="K47" s="282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T01_30T_SYR35 VARCHAR(9) NOT NULL, -- 30分使用電力量（35）</v>
      </c>
    </row>
    <row r="48" spans="1:12">
      <c r="A48" s="165">
        <f t="shared" si="0"/>
        <v>41</v>
      </c>
      <c r="B48" s="221" t="s">
        <v>1759</v>
      </c>
      <c r="C48" s="221" t="s">
        <v>1810</v>
      </c>
      <c r="D48" s="166" t="s">
        <v>156</v>
      </c>
      <c r="E48" s="174">
        <v>9</v>
      </c>
      <c r="F48" s="178" t="s">
        <v>18</v>
      </c>
      <c r="G48" s="215" t="s">
        <v>381</v>
      </c>
      <c r="H48" s="166"/>
      <c r="I48" s="280"/>
      <c r="J48" s="281"/>
      <c r="K48" s="282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T01_30T_SYR36 VARCHAR(9) NOT NULL, -- 30分使用電力量（36）</v>
      </c>
    </row>
    <row r="49" spans="1:12">
      <c r="A49" s="165">
        <f t="shared" si="0"/>
        <v>42</v>
      </c>
      <c r="B49" s="221" t="s">
        <v>1760</v>
      </c>
      <c r="C49" s="221" t="s">
        <v>1811</v>
      </c>
      <c r="D49" s="166" t="s">
        <v>156</v>
      </c>
      <c r="E49" s="174">
        <v>9</v>
      </c>
      <c r="F49" s="178" t="s">
        <v>18</v>
      </c>
      <c r="G49" s="215" t="s">
        <v>381</v>
      </c>
      <c r="H49" s="166"/>
      <c r="I49" s="280"/>
      <c r="J49" s="281"/>
      <c r="K49" s="282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T01_30T_SYR37 VARCHAR(9) NOT NULL, -- 30分使用電力量（37）</v>
      </c>
    </row>
    <row r="50" spans="1:12">
      <c r="A50" s="165">
        <f t="shared" si="0"/>
        <v>43</v>
      </c>
      <c r="B50" s="221" t="s">
        <v>1761</v>
      </c>
      <c r="C50" s="221" t="s">
        <v>1812</v>
      </c>
      <c r="D50" s="166" t="s">
        <v>156</v>
      </c>
      <c r="E50" s="174">
        <v>9</v>
      </c>
      <c r="F50" s="178" t="s">
        <v>18</v>
      </c>
      <c r="G50" s="215" t="s">
        <v>381</v>
      </c>
      <c r="H50" s="166"/>
      <c r="I50" s="280"/>
      <c r="J50" s="281"/>
      <c r="K50" s="282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T01_30T_SYR38 VARCHAR(9) NOT NULL, -- 30分使用電力量（38）</v>
      </c>
    </row>
    <row r="51" spans="1:12">
      <c r="A51" s="165">
        <f t="shared" si="0"/>
        <v>44</v>
      </c>
      <c r="B51" s="221" t="s">
        <v>1762</v>
      </c>
      <c r="C51" s="221" t="s">
        <v>1813</v>
      </c>
      <c r="D51" s="166" t="s">
        <v>156</v>
      </c>
      <c r="E51" s="174">
        <v>9</v>
      </c>
      <c r="F51" s="178" t="s">
        <v>18</v>
      </c>
      <c r="G51" s="215" t="s">
        <v>381</v>
      </c>
      <c r="H51" s="166"/>
      <c r="I51" s="280"/>
      <c r="J51" s="281"/>
      <c r="K51" s="282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T01_30T_SYR39 VARCHAR(9) NOT NULL, -- 30分使用電力量（39）</v>
      </c>
    </row>
    <row r="52" spans="1:12">
      <c r="A52" s="165">
        <f t="shared" si="0"/>
        <v>45</v>
      </c>
      <c r="B52" s="221" t="s">
        <v>1763</v>
      </c>
      <c r="C52" s="221" t="s">
        <v>1814</v>
      </c>
      <c r="D52" s="166" t="s">
        <v>156</v>
      </c>
      <c r="E52" s="168">
        <v>9</v>
      </c>
      <c r="F52" s="178" t="s">
        <v>18</v>
      </c>
      <c r="G52" s="215" t="s">
        <v>381</v>
      </c>
      <c r="H52" s="166"/>
      <c r="I52" s="280"/>
      <c r="J52" s="281"/>
      <c r="K52" s="282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T01_30T_SYR40 VARCHAR(9) NOT NULL, -- 30分使用電力量（40）</v>
      </c>
    </row>
    <row r="53" spans="1:12">
      <c r="A53" s="165">
        <f t="shared" si="0"/>
        <v>46</v>
      </c>
      <c r="B53" s="221" t="s">
        <v>1764</v>
      </c>
      <c r="C53" s="221" t="s">
        <v>1815</v>
      </c>
      <c r="D53" s="166" t="s">
        <v>156</v>
      </c>
      <c r="E53" s="168">
        <v>9</v>
      </c>
      <c r="F53" s="178" t="s">
        <v>18</v>
      </c>
      <c r="G53" s="215" t="s">
        <v>381</v>
      </c>
      <c r="H53" s="166"/>
      <c r="I53" s="280"/>
      <c r="J53" s="281"/>
      <c r="K53" s="282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T01_30T_SYR41 VARCHAR(9) NOT NULL, -- 30分使用電力量（41）</v>
      </c>
    </row>
    <row r="54" spans="1:12">
      <c r="A54" s="165">
        <f t="shared" si="0"/>
        <v>47</v>
      </c>
      <c r="B54" s="221" t="s">
        <v>1765</v>
      </c>
      <c r="C54" s="221" t="s">
        <v>1816</v>
      </c>
      <c r="D54" s="166" t="s">
        <v>156</v>
      </c>
      <c r="E54" s="168">
        <v>9</v>
      </c>
      <c r="F54" s="178" t="s">
        <v>18</v>
      </c>
      <c r="G54" s="215" t="s">
        <v>381</v>
      </c>
      <c r="H54" s="166"/>
      <c r="I54" s="280"/>
      <c r="J54" s="281"/>
      <c r="K54" s="282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T01_30T_SYR42 VARCHAR(9) NOT NULL, -- 30分使用電力量（42）</v>
      </c>
    </row>
    <row r="55" spans="1:12">
      <c r="A55" s="165">
        <f t="shared" si="0"/>
        <v>48</v>
      </c>
      <c r="B55" s="221" t="s">
        <v>1766</v>
      </c>
      <c r="C55" s="221" t="s">
        <v>1817</v>
      </c>
      <c r="D55" s="166" t="s">
        <v>156</v>
      </c>
      <c r="E55" s="168">
        <v>9</v>
      </c>
      <c r="F55" s="178" t="s">
        <v>18</v>
      </c>
      <c r="G55" s="215" t="s">
        <v>381</v>
      </c>
      <c r="H55" s="166"/>
      <c r="I55" s="280"/>
      <c r="J55" s="281"/>
      <c r="K55" s="282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T01_30T_SYR43 VARCHAR(9) NOT NULL, -- 30分使用電力量（43）</v>
      </c>
    </row>
    <row r="56" spans="1:12">
      <c r="A56" s="165">
        <f t="shared" si="0"/>
        <v>49</v>
      </c>
      <c r="B56" s="221" t="s">
        <v>1767</v>
      </c>
      <c r="C56" s="221" t="s">
        <v>1818</v>
      </c>
      <c r="D56" s="166" t="s">
        <v>156</v>
      </c>
      <c r="E56" s="168">
        <v>9</v>
      </c>
      <c r="F56" s="178" t="s">
        <v>18</v>
      </c>
      <c r="G56" s="215" t="s">
        <v>381</v>
      </c>
      <c r="H56" s="166"/>
      <c r="I56" s="280"/>
      <c r="J56" s="281"/>
      <c r="K56" s="282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T01_30T_SYR44 VARCHAR(9) NOT NULL, -- 30分使用電力量（44）</v>
      </c>
    </row>
    <row r="57" spans="1:12">
      <c r="A57" s="165">
        <f t="shared" si="0"/>
        <v>50</v>
      </c>
      <c r="B57" s="221" t="s">
        <v>1768</v>
      </c>
      <c r="C57" s="221" t="s">
        <v>1819</v>
      </c>
      <c r="D57" s="166" t="s">
        <v>156</v>
      </c>
      <c r="E57" s="168">
        <v>9</v>
      </c>
      <c r="F57" s="178" t="s">
        <v>18</v>
      </c>
      <c r="G57" s="215" t="s">
        <v>381</v>
      </c>
      <c r="H57" s="166"/>
      <c r="I57" s="280"/>
      <c r="J57" s="281"/>
      <c r="K57" s="282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T01_30T_SYR45 VARCHAR(9) NOT NULL, -- 30分使用電力量（45）</v>
      </c>
    </row>
    <row r="58" spans="1:12">
      <c r="A58" s="165">
        <f t="shared" si="0"/>
        <v>51</v>
      </c>
      <c r="B58" s="221" t="s">
        <v>1769</v>
      </c>
      <c r="C58" s="221" t="s">
        <v>1820</v>
      </c>
      <c r="D58" s="166" t="s">
        <v>156</v>
      </c>
      <c r="E58" s="168">
        <v>9</v>
      </c>
      <c r="F58" s="178" t="s">
        <v>18</v>
      </c>
      <c r="G58" s="215" t="s">
        <v>381</v>
      </c>
      <c r="H58" s="166"/>
      <c r="I58" s="280"/>
      <c r="J58" s="281"/>
      <c r="K58" s="282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T01_30T_SYR46 VARCHAR(9) NOT NULL, -- 30分使用電力量（46）</v>
      </c>
    </row>
    <row r="59" spans="1:12">
      <c r="A59" s="165">
        <f t="shared" si="0"/>
        <v>52</v>
      </c>
      <c r="B59" s="221" t="s">
        <v>1770</v>
      </c>
      <c r="C59" s="221" t="s">
        <v>1821</v>
      </c>
      <c r="D59" s="166" t="s">
        <v>156</v>
      </c>
      <c r="E59" s="168">
        <v>9</v>
      </c>
      <c r="F59" s="178" t="s">
        <v>18</v>
      </c>
      <c r="G59" s="215" t="s">
        <v>381</v>
      </c>
      <c r="H59" s="166"/>
      <c r="I59" s="280"/>
      <c r="J59" s="281"/>
      <c r="K59" s="282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T01_30T_SYR47 VARCHAR(9) NOT NULL, -- 30分使用電力量（47）</v>
      </c>
    </row>
    <row r="60" spans="1:12">
      <c r="A60" s="165">
        <f t="shared" si="0"/>
        <v>53</v>
      </c>
      <c r="B60" s="166" t="s">
        <v>1664</v>
      </c>
      <c r="C60" s="166" t="s">
        <v>511</v>
      </c>
      <c r="D60" s="166" t="s">
        <v>156</v>
      </c>
      <c r="E60" s="168">
        <v>50</v>
      </c>
      <c r="F60" s="178" t="s">
        <v>18</v>
      </c>
      <c r="G60" s="167" t="s">
        <v>381</v>
      </c>
      <c r="H60" s="166"/>
      <c r="I60" s="280"/>
      <c r="J60" s="281"/>
      <c r="K60" s="282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T01_30T_SYR48 VARCHAR(9) NOT NULL, -- 30分使用電力量（48）</v>
      </c>
    </row>
    <row r="61" spans="1:12">
      <c r="A61" s="165">
        <f t="shared" si="0"/>
        <v>54</v>
      </c>
      <c r="B61" s="166" t="s">
        <v>1665</v>
      </c>
      <c r="C61" s="166" t="s">
        <v>513</v>
      </c>
      <c r="D61" s="166" t="s">
        <v>525</v>
      </c>
      <c r="E61" s="174" t="s">
        <v>18</v>
      </c>
      <c r="F61" s="178" t="s">
        <v>18</v>
      </c>
      <c r="G61" s="167" t="s">
        <v>381</v>
      </c>
      <c r="H61" s="166"/>
      <c r="I61" s="280" t="s">
        <v>1639</v>
      </c>
      <c r="J61" s="281"/>
      <c r="K61" s="282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CREATED_BY VARCHAR(50) NOT NULL, -- 作成者</v>
      </c>
    </row>
    <row r="62" spans="1:12">
      <c r="A62" s="165">
        <f t="shared" si="0"/>
        <v>55</v>
      </c>
      <c r="B62" s="166" t="s">
        <v>1666</v>
      </c>
      <c r="C62" s="166" t="s">
        <v>515</v>
      </c>
      <c r="D62" s="166" t="s">
        <v>156</v>
      </c>
      <c r="E62" s="168">
        <v>50</v>
      </c>
      <c r="F62" s="178" t="s">
        <v>18</v>
      </c>
      <c r="G62" s="167"/>
      <c r="H62" s="166"/>
      <c r="I62" s="280"/>
      <c r="J62" s="281"/>
      <c r="K62" s="282"/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CREATED_AT TIMESTAMP NOT NULL, -- 作成日時</v>
      </c>
    </row>
    <row r="63" spans="1:12">
      <c r="A63" s="169">
        <f t="shared" si="0"/>
        <v>56</v>
      </c>
      <c r="B63" s="170" t="s">
        <v>1667</v>
      </c>
      <c r="C63" s="170" t="s">
        <v>517</v>
      </c>
      <c r="D63" s="170" t="s">
        <v>525</v>
      </c>
      <c r="E63" s="197" t="s">
        <v>1523</v>
      </c>
      <c r="F63" s="179" t="s">
        <v>18</v>
      </c>
      <c r="G63" s="171"/>
      <c r="H63" s="170"/>
      <c r="I63" s="286" t="s">
        <v>1640</v>
      </c>
      <c r="J63" s="287"/>
      <c r="K63" s="288"/>
      <c r="L63" s="13" t="str" cm="1">
        <f t="array" ref="L63">IF(B62="",
    IF($L$6="PRIMARY_KEYS",
        ",PRIMARY KEY ("&amp;_xlfn.TEXTJOIN(", ", TRUE, $C$8)&amp;")"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 xml:space="preserve"> UPDATED_BY VARCHAR(50), -- 更新者</v>
      </c>
    </row>
    <row r="64" spans="1:12">
      <c r="L64" s="13" t="str" cm="1">
        <f t="array" ref="L64">IF(B63="",
    IF($L$6="PRIMARY_KEYS",
        ",PRIMARY KEY ("&amp;_xlfn.TEXTJOIN(", ", TRUE, $C$8)&amp;")" &amp; CHAR(10) &amp; ");",
        ");"
    ),
    " "&amp;C63&amp;" "&amp;D63&amp;
    _xlfn.IFS(
        E63="-", "",
        OR(D63="TIMESTAMP", D63="SMALLINT"), E63&amp;IF(F63&lt;&gt;"-", ","&amp;F63, ""),
        TRUE, "("&amp;E63&amp;IF(F63&lt;&gt;"-", ","&amp;F63, "")&amp;")"
    )&amp;
    IF(G63&lt;&gt;"", " NOT NULL", "")&amp;
    IF(H63&lt;&gt;"",
       ",",
       IF(B64&lt;&gt;"", ",", "")
    )&amp;
    " -- "&amp;B63
)</f>
        <v xml:space="preserve"> UPDATED_AT TIMESTAMP -- 更新日時</v>
      </c>
    </row>
    <row r="65" spans="12:12">
      <c r="L65" s="13" t="str" cm="1">
        <f t="array" ref="L65">IF(B64="",
    IF($L$6="PRIMARY_KEYS",
        ",PRIMARY KEY ("&amp;_xlfn.TEXTJOIN(", ", TRUE, $C$8, $C$9)&amp;")" &amp; CHAR(10) &amp; ");",
        ");"
    ),
    " "&amp;C64&amp;" "&amp;D64&amp;
    _xlfn.IFS(
        E64="-", "",
        OR(D64="TIMESTAMP", D64="SMALLINT"), E64&amp;IF(F64&lt;&gt;"-", ","&amp;F64, ""),
        TRUE, "("&amp;E64&amp;IF(F64&lt;&gt;"-", ","&amp;F64, "")&amp;")"
    )&amp;
    IF(G64&lt;&gt;"", " NOT NULL", "")&amp;
    IF(H64&lt;&gt;"",
       ",",
       IF(B65&lt;&gt;"", ",", "")
    )&amp;
    " -- "&amp;B64
)</f>
        <v>,PRIMARY KEY (T01_KYO_CTN_TOK_NO, T01_GET_YMD)
);</v>
      </c>
    </row>
    <row r="67" spans="12:12">
      <c r="L67" s="7" t="str">
        <f>"COMMENT ON TABLE db_corp." &amp; $A$5 &amp; " IS '" &amp; $A$3 &amp; "';"</f>
        <v>COMMENT ON TABLE db_corp.T_EP_ELECTRICITY_DATA_30MIN IS 'EPデータ参照基盤30分値';</v>
      </c>
    </row>
    <row r="68" spans="12:12">
      <c r="L68" s="4" t="str">
        <f t="shared" ref="L68:L99" si="1">"COMMENT ON COLUMN db_corp." &amp;  $A$5&amp;"."&amp;C8&amp;" IS '" &amp;B8&amp;"';"</f>
        <v>COMMENT ON COLUMN db_corp.T_EP_ELECTRICITY_DATA_30MIN.T01_KYO_CTN_TOK_NO IS '供給地点特定番号(FK)';</v>
      </c>
    </row>
    <row r="69" spans="12:12">
      <c r="L69" s="4" t="str">
        <f t="shared" si="1"/>
        <v>COMMENT ON COLUMN db_corp.T_EP_ELECTRICITY_DATA_30MIN.T01_GET_YMD IS '取得年月日';</v>
      </c>
    </row>
    <row r="70" spans="12:12">
      <c r="L70" s="4" t="str">
        <f t="shared" si="1"/>
        <v>COMMENT ON COLUMN db_corp.T_EP_ELECTRICITY_DATA_30MIN.T01_KSKJ_KSU IS '欠測時間帯件数';</v>
      </c>
    </row>
    <row r="71" spans="12:12">
      <c r="L71" s="4" t="str">
        <f t="shared" si="1"/>
        <v>COMMENT ON COLUMN db_corp.T_EP_ELECTRICITY_DATA_30MIN.T01_FSIJ_KSU IS '不正値時間帯件数';</v>
      </c>
    </row>
    <row r="72" spans="12:12">
      <c r="L72" s="4" t="str">
        <f t="shared" si="1"/>
        <v>COMMENT ON COLUMN db_corp.T_EP_ELECTRICITY_DATA_30MIN.T01_30T_SYR01 IS '30分使用電力量（1）';</v>
      </c>
    </row>
    <row r="73" spans="12:12">
      <c r="L73" s="4" t="str">
        <f t="shared" si="1"/>
        <v>COMMENT ON COLUMN db_corp.T_EP_ELECTRICITY_DATA_30MIN.T01_30T_SYR02 IS '30分使用電力量（2）';</v>
      </c>
    </row>
    <row r="74" spans="12:12">
      <c r="L74" s="4" t="str">
        <f t="shared" si="1"/>
        <v>COMMENT ON COLUMN db_corp.T_EP_ELECTRICITY_DATA_30MIN.T01_30T_SYR03 IS '30分使用電力量（3）';</v>
      </c>
    </row>
    <row r="75" spans="12:12">
      <c r="L75" s="4" t="str">
        <f t="shared" si="1"/>
        <v>COMMENT ON COLUMN db_corp.T_EP_ELECTRICITY_DATA_30MIN.T01_30T_SYR04 IS '30分使用電力量（4）';</v>
      </c>
    </row>
    <row r="76" spans="12:12">
      <c r="L76" s="4" t="str">
        <f t="shared" si="1"/>
        <v>COMMENT ON COLUMN db_corp.T_EP_ELECTRICITY_DATA_30MIN.T01_30T_SYR05 IS '30分使用電力量（5）';</v>
      </c>
    </row>
    <row r="77" spans="12:12">
      <c r="L77" s="4" t="str">
        <f t="shared" si="1"/>
        <v>COMMENT ON COLUMN db_corp.T_EP_ELECTRICITY_DATA_30MIN.T01_30T_SYR06 IS '30分使用電力量（6）';</v>
      </c>
    </row>
    <row r="78" spans="12:12">
      <c r="L78" s="4" t="str">
        <f t="shared" si="1"/>
        <v>COMMENT ON COLUMN db_corp.T_EP_ELECTRICITY_DATA_30MIN.T01_30T_SYR07 IS '30分使用電力量（7）';</v>
      </c>
    </row>
    <row r="79" spans="12:12">
      <c r="L79" s="4" t="str">
        <f t="shared" si="1"/>
        <v>COMMENT ON COLUMN db_corp.T_EP_ELECTRICITY_DATA_30MIN.T01_30T_SYR08 IS '30分使用電力量（8）';</v>
      </c>
    </row>
    <row r="80" spans="12:12">
      <c r="L80" s="4" t="str">
        <f t="shared" si="1"/>
        <v>COMMENT ON COLUMN db_corp.T_EP_ELECTRICITY_DATA_30MIN.T01_30T_SYR09 IS '30分使用電力量（9）';</v>
      </c>
    </row>
    <row r="81" spans="12:12">
      <c r="L81" s="4" t="str">
        <f t="shared" si="1"/>
        <v>COMMENT ON COLUMN db_corp.T_EP_ELECTRICITY_DATA_30MIN.T01_30T_SYR10 IS '30分使用電力量（10）';</v>
      </c>
    </row>
    <row r="82" spans="12:12">
      <c r="L82" s="4" t="str">
        <f t="shared" si="1"/>
        <v>COMMENT ON COLUMN db_corp.T_EP_ELECTRICITY_DATA_30MIN.T01_30T_SYR11 IS '30分使用電力量（11）';</v>
      </c>
    </row>
    <row r="83" spans="12:12">
      <c r="L83" s="4" t="str">
        <f t="shared" si="1"/>
        <v>COMMENT ON COLUMN db_corp.T_EP_ELECTRICITY_DATA_30MIN.T01_30T_SYR12 IS '30分使用電力量（12）';</v>
      </c>
    </row>
    <row r="84" spans="12:12">
      <c r="L84" s="4" t="str">
        <f t="shared" si="1"/>
        <v>COMMENT ON COLUMN db_corp.T_EP_ELECTRICITY_DATA_30MIN.T01_30T_SYR13 IS '30分使用電力量（13）';</v>
      </c>
    </row>
    <row r="85" spans="12:12">
      <c r="L85" s="4" t="str">
        <f t="shared" si="1"/>
        <v>COMMENT ON COLUMN db_corp.T_EP_ELECTRICITY_DATA_30MIN.T01_30T_SYR14 IS '30分使用電力量（14）';</v>
      </c>
    </row>
    <row r="86" spans="12:12">
      <c r="L86" s="4" t="str">
        <f t="shared" si="1"/>
        <v>COMMENT ON COLUMN db_corp.T_EP_ELECTRICITY_DATA_30MIN.T01_30T_SYR15 IS '30分使用電力量（15）';</v>
      </c>
    </row>
    <row r="87" spans="12:12">
      <c r="L87" s="4" t="str">
        <f t="shared" si="1"/>
        <v>COMMENT ON COLUMN db_corp.T_EP_ELECTRICITY_DATA_30MIN.T01_30T_SYR16 IS '30分使用電力量（16）';</v>
      </c>
    </row>
    <row r="88" spans="12:12">
      <c r="L88" s="4" t="str">
        <f t="shared" si="1"/>
        <v>COMMENT ON COLUMN db_corp.T_EP_ELECTRICITY_DATA_30MIN.T01_30T_SYR17 IS '30分使用電力量（17）';</v>
      </c>
    </row>
    <row r="89" spans="12:12">
      <c r="L89" s="4" t="str">
        <f t="shared" si="1"/>
        <v>COMMENT ON COLUMN db_corp.T_EP_ELECTRICITY_DATA_30MIN.T01_30T_SYR18 IS '30分使用電力量（18）';</v>
      </c>
    </row>
    <row r="90" spans="12:12">
      <c r="L90" s="4" t="str">
        <f t="shared" si="1"/>
        <v>COMMENT ON COLUMN db_corp.T_EP_ELECTRICITY_DATA_30MIN.T01_30T_SYR19 IS '30分使用電力量（19）';</v>
      </c>
    </row>
    <row r="91" spans="12:12">
      <c r="L91" s="4" t="str">
        <f t="shared" si="1"/>
        <v>COMMENT ON COLUMN db_corp.T_EP_ELECTRICITY_DATA_30MIN.T01_30T_SYR20 IS '30分使用電力量（20）';</v>
      </c>
    </row>
    <row r="92" spans="12:12">
      <c r="L92" s="4" t="str">
        <f t="shared" si="1"/>
        <v>COMMENT ON COLUMN db_corp.T_EP_ELECTRICITY_DATA_30MIN.T01_30T_SYR21 IS '30分使用電力量（21）';</v>
      </c>
    </row>
    <row r="93" spans="12:12">
      <c r="L93" s="4" t="str">
        <f t="shared" si="1"/>
        <v>COMMENT ON COLUMN db_corp.T_EP_ELECTRICITY_DATA_30MIN.T01_30T_SYR22 IS '30分使用電力量（22）';</v>
      </c>
    </row>
    <row r="94" spans="12:12">
      <c r="L94" s="4" t="str">
        <f t="shared" si="1"/>
        <v>COMMENT ON COLUMN db_corp.T_EP_ELECTRICITY_DATA_30MIN.T01_30T_SYR23 IS '30分使用電力量（23）';</v>
      </c>
    </row>
    <row r="95" spans="12:12">
      <c r="L95" s="4" t="str">
        <f t="shared" si="1"/>
        <v>COMMENT ON COLUMN db_corp.T_EP_ELECTRICITY_DATA_30MIN.T01_30T_SYR24 IS '30分使用電力量（24）';</v>
      </c>
    </row>
    <row r="96" spans="12:12">
      <c r="L96" s="4" t="str">
        <f t="shared" si="1"/>
        <v>COMMENT ON COLUMN db_corp.T_EP_ELECTRICITY_DATA_30MIN.T01_30T_SYR25 IS '30分使用電力量（25）';</v>
      </c>
    </row>
    <row r="97" spans="12:12">
      <c r="L97" s="4" t="str">
        <f t="shared" si="1"/>
        <v>COMMENT ON COLUMN db_corp.T_EP_ELECTRICITY_DATA_30MIN.T01_30T_SYR26 IS '30分使用電力量（26）';</v>
      </c>
    </row>
    <row r="98" spans="12:12">
      <c r="L98" s="4" t="str">
        <f t="shared" si="1"/>
        <v>COMMENT ON COLUMN db_corp.T_EP_ELECTRICITY_DATA_30MIN.T01_30T_SYR27 IS '30分使用電力量（27）';</v>
      </c>
    </row>
    <row r="99" spans="12:12">
      <c r="L99" s="4" t="str">
        <f t="shared" si="1"/>
        <v>COMMENT ON COLUMN db_corp.T_EP_ELECTRICITY_DATA_30MIN.T01_30T_SYR28 IS '30分使用電力量（28）';</v>
      </c>
    </row>
    <row r="100" spans="12:12">
      <c r="L100" s="4" t="str">
        <f t="shared" ref="L100:L126" si="2">"COMMENT ON COLUMN db_corp." &amp;  $A$5&amp;"."&amp;C40&amp;" IS '" &amp;B40&amp;"';"</f>
        <v>COMMENT ON COLUMN db_corp.T_EP_ELECTRICITY_DATA_30MIN.T01_30T_SYR29 IS '30分使用電力量（29）';</v>
      </c>
    </row>
    <row r="101" spans="12:12">
      <c r="L101" s="4" t="str">
        <f t="shared" si="2"/>
        <v>COMMENT ON COLUMN db_corp.T_EP_ELECTRICITY_DATA_30MIN.T01_30T_SYR30 IS '30分使用電力量（30）';</v>
      </c>
    </row>
    <row r="102" spans="12:12">
      <c r="L102" s="4" t="str">
        <f t="shared" si="2"/>
        <v>COMMENT ON COLUMN db_corp.T_EP_ELECTRICITY_DATA_30MIN.T01_30T_SYR31 IS '30分使用電力量（31）';</v>
      </c>
    </row>
    <row r="103" spans="12:12">
      <c r="L103" s="4" t="str">
        <f t="shared" si="2"/>
        <v>COMMENT ON COLUMN db_corp.T_EP_ELECTRICITY_DATA_30MIN.T01_30T_SYR32 IS '30分使用電力量（32）';</v>
      </c>
    </row>
    <row r="104" spans="12:12">
      <c r="L104" s="4" t="str">
        <f t="shared" si="2"/>
        <v>COMMENT ON COLUMN db_corp.T_EP_ELECTRICITY_DATA_30MIN.T01_30T_SYR33 IS '30分使用電力量（33）';</v>
      </c>
    </row>
    <row r="105" spans="12:12">
      <c r="L105" s="4" t="str">
        <f t="shared" si="2"/>
        <v>COMMENT ON COLUMN db_corp.T_EP_ELECTRICITY_DATA_30MIN.T01_30T_SYR34 IS '30分使用電力量（34）';</v>
      </c>
    </row>
    <row r="106" spans="12:12">
      <c r="L106" s="4" t="str">
        <f t="shared" si="2"/>
        <v>COMMENT ON COLUMN db_corp.T_EP_ELECTRICITY_DATA_30MIN.T01_30T_SYR35 IS '30分使用電力量（35）';</v>
      </c>
    </row>
    <row r="107" spans="12:12">
      <c r="L107" s="4" t="str">
        <f t="shared" si="2"/>
        <v>COMMENT ON COLUMN db_corp.T_EP_ELECTRICITY_DATA_30MIN.T01_30T_SYR36 IS '30分使用電力量（36）';</v>
      </c>
    </row>
    <row r="108" spans="12:12">
      <c r="L108" s="4" t="str">
        <f t="shared" si="2"/>
        <v>COMMENT ON COLUMN db_corp.T_EP_ELECTRICITY_DATA_30MIN.T01_30T_SYR37 IS '30分使用電力量（37）';</v>
      </c>
    </row>
    <row r="109" spans="12:12">
      <c r="L109" s="4" t="str">
        <f t="shared" si="2"/>
        <v>COMMENT ON COLUMN db_corp.T_EP_ELECTRICITY_DATA_30MIN.T01_30T_SYR38 IS '30分使用電力量（38）';</v>
      </c>
    </row>
    <row r="110" spans="12:12">
      <c r="L110" s="4" t="str">
        <f t="shared" si="2"/>
        <v>COMMENT ON COLUMN db_corp.T_EP_ELECTRICITY_DATA_30MIN.T01_30T_SYR39 IS '30分使用電力量（39）';</v>
      </c>
    </row>
    <row r="111" spans="12:12">
      <c r="L111" s="4" t="str">
        <f t="shared" si="2"/>
        <v>COMMENT ON COLUMN db_corp.T_EP_ELECTRICITY_DATA_30MIN.T01_30T_SYR40 IS '30分使用電力量（40）';</v>
      </c>
    </row>
    <row r="112" spans="12:12">
      <c r="L112" s="4" t="str">
        <f t="shared" si="2"/>
        <v>COMMENT ON COLUMN db_corp.T_EP_ELECTRICITY_DATA_30MIN.T01_30T_SYR41 IS '30分使用電力量（41）';</v>
      </c>
    </row>
    <row r="113" spans="12:12">
      <c r="L113" s="4" t="str">
        <f t="shared" si="2"/>
        <v>COMMENT ON COLUMN db_corp.T_EP_ELECTRICITY_DATA_30MIN.T01_30T_SYR42 IS '30分使用電力量（42）';</v>
      </c>
    </row>
    <row r="114" spans="12:12">
      <c r="L114" s="4" t="str">
        <f t="shared" si="2"/>
        <v>COMMENT ON COLUMN db_corp.T_EP_ELECTRICITY_DATA_30MIN.T01_30T_SYR43 IS '30分使用電力量（43）';</v>
      </c>
    </row>
    <row r="115" spans="12:12">
      <c r="L115" s="4" t="str">
        <f t="shared" si="2"/>
        <v>COMMENT ON COLUMN db_corp.T_EP_ELECTRICITY_DATA_30MIN.T01_30T_SYR44 IS '30分使用電力量（44）';</v>
      </c>
    </row>
    <row r="116" spans="12:12">
      <c r="L116" s="4" t="str">
        <f t="shared" si="2"/>
        <v>COMMENT ON COLUMN db_corp.T_EP_ELECTRICITY_DATA_30MIN.T01_30T_SYR45 IS '30分使用電力量（45）';</v>
      </c>
    </row>
    <row r="117" spans="12:12">
      <c r="L117" s="4" t="str">
        <f t="shared" si="2"/>
        <v>COMMENT ON COLUMN db_corp.T_EP_ELECTRICITY_DATA_30MIN.T01_30T_SYR46 IS '30分使用電力量（46）';</v>
      </c>
    </row>
    <row r="118" spans="12:12">
      <c r="L118" s="4" t="str">
        <f t="shared" si="2"/>
        <v>COMMENT ON COLUMN db_corp.T_EP_ELECTRICITY_DATA_30MIN.T01_30T_SYR47 IS '30分使用電力量（47）';</v>
      </c>
    </row>
    <row r="119" spans="12:12">
      <c r="L119" s="4" t="str">
        <f t="shared" si="2"/>
        <v>COMMENT ON COLUMN db_corp.T_EP_ELECTRICITY_DATA_30MIN.T01_30T_SYR48 IS '30分使用電力量（48）';</v>
      </c>
    </row>
    <row r="120" spans="12:12">
      <c r="L120" s="4" t="str">
        <f t="shared" si="2"/>
        <v>COMMENT ON COLUMN db_corp.T_EP_ELECTRICITY_DATA_30MIN.CREATED_BY IS '作成者';</v>
      </c>
    </row>
    <row r="121" spans="12:12">
      <c r="L121" s="4" t="str">
        <f t="shared" si="2"/>
        <v>COMMENT ON COLUMN db_corp.T_EP_ELECTRICITY_DATA_30MIN.CREATED_AT IS '作成日時';</v>
      </c>
    </row>
    <row r="122" spans="12:12">
      <c r="L122" s="4" t="str">
        <f t="shared" si="2"/>
        <v>COMMENT ON COLUMN db_corp.T_EP_ELECTRICITY_DATA_30MIN.UPDATED_BY IS '更新者';</v>
      </c>
    </row>
    <row r="123" spans="12:12">
      <c r="L123" s="4" t="str">
        <f t="shared" si="2"/>
        <v>COMMENT ON COLUMN db_corp.T_EP_ELECTRICITY_DATA_30MIN.UPDATED_AT IS '更新日時';</v>
      </c>
    </row>
    <row r="124" spans="12:12">
      <c r="L124" s="4" t="str">
        <f t="shared" si="2"/>
        <v>COMMENT ON COLUMN db_corp.T_EP_ELECTRICITY_DATA_30MIN. IS '';</v>
      </c>
    </row>
    <row r="125" spans="12:12">
      <c r="L125" s="4" t="str">
        <f t="shared" si="2"/>
        <v>COMMENT ON COLUMN db_corp.T_EP_ELECTRICITY_DATA_30MIN. IS '';</v>
      </c>
    </row>
    <row r="126" spans="12:12">
      <c r="L126" s="4" t="str">
        <f t="shared" si="2"/>
        <v>COMMENT ON COLUMN db_corp.T_EP_ELECTRICITY_DATA_30MIN. IS '';</v>
      </c>
    </row>
  </sheetData>
  <mergeCells count="66">
    <mergeCell ref="I60:K60"/>
    <mergeCell ref="I61:K61"/>
    <mergeCell ref="I62:K62"/>
    <mergeCell ref="I63:K63"/>
    <mergeCell ref="I49:K49"/>
    <mergeCell ref="I50:K50"/>
    <mergeCell ref="I51:K51"/>
    <mergeCell ref="I57:K57"/>
    <mergeCell ref="I58:K58"/>
    <mergeCell ref="I59:K59"/>
    <mergeCell ref="I54:K54"/>
    <mergeCell ref="I55:K55"/>
    <mergeCell ref="I56:K56"/>
    <mergeCell ref="I20:K20"/>
    <mergeCell ref="I21:K21"/>
    <mergeCell ref="I22:K22"/>
    <mergeCell ref="I23:K23"/>
    <mergeCell ref="I24:K24"/>
    <mergeCell ref="I25:K25"/>
    <mergeCell ref="I26:K26"/>
    <mergeCell ref="I53:K53"/>
    <mergeCell ref="I31:K31"/>
    <mergeCell ref="I32:K32"/>
    <mergeCell ref="I33:K33"/>
    <mergeCell ref="I34:K34"/>
    <mergeCell ref="I35:K35"/>
    <mergeCell ref="I42:K42"/>
    <mergeCell ref="I43:K43"/>
    <mergeCell ref="I44:K44"/>
    <mergeCell ref="I45:K45"/>
    <mergeCell ref="I46:K46"/>
    <mergeCell ref="I47:K47"/>
    <mergeCell ref="I16:K16"/>
    <mergeCell ref="I17:K17"/>
    <mergeCell ref="I18:K18"/>
    <mergeCell ref="I19:K19"/>
    <mergeCell ref="I52:K52"/>
    <mergeCell ref="I27:K27"/>
    <mergeCell ref="I28:K28"/>
    <mergeCell ref="I29:K29"/>
    <mergeCell ref="I30:K30"/>
    <mergeCell ref="I36:K36"/>
    <mergeCell ref="I48:K48"/>
    <mergeCell ref="I37:K37"/>
    <mergeCell ref="I38:K38"/>
    <mergeCell ref="I39:K39"/>
    <mergeCell ref="I40:K40"/>
    <mergeCell ref="I41:K41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2881-CBD3-4FF4-8AF2-2D67C69D13E7}">
  <sheetPr codeName="Sheet58">
    <tabColor rgb="FF00B0F0"/>
  </sheetPr>
  <dimension ref="A1:S38"/>
  <sheetViews>
    <sheetView topLeftCell="A13" zoomScale="85" zoomScaleNormal="85" workbookViewId="0">
      <selection activeCell="C10" sqref="C10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1652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1704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db_corp.T_30MIN_IMPORT_MNG CASCADE;</v>
      </c>
    </row>
    <row r="8" spans="1:19" s="14" customFormat="1" ht="13.5" customHeight="1">
      <c r="A8" s="161">
        <v>1</v>
      </c>
      <c r="B8" s="166" t="s">
        <v>1693</v>
      </c>
      <c r="C8" s="166" t="s">
        <v>270</v>
      </c>
      <c r="D8" s="166" t="s">
        <v>156</v>
      </c>
      <c r="E8" s="213">
        <v>22</v>
      </c>
      <c r="F8" s="178" t="s">
        <v>18</v>
      </c>
      <c r="G8" s="167" t="s">
        <v>381</v>
      </c>
      <c r="H8" s="164">
        <v>1</v>
      </c>
      <c r="I8" s="274"/>
      <c r="J8" s="275"/>
      <c r="K8" s="276"/>
      <c r="L8" s="13" t="str">
        <f>"CREATE TABLE IF NOT EXISTS db_corp."&amp;A5&amp;" ("</f>
        <v>CREATE TABLE IF NOT EXISTS db_corp.T_30MIN_IMPORT_MNG (</v>
      </c>
      <c r="S8"/>
    </row>
    <row r="9" spans="1:19">
      <c r="A9" s="165">
        <f>A8+1</f>
        <v>2</v>
      </c>
      <c r="B9" s="216" t="s">
        <v>1878</v>
      </c>
      <c r="C9" s="216" t="s">
        <v>1715</v>
      </c>
      <c r="D9" s="166" t="s">
        <v>156</v>
      </c>
      <c r="E9" s="173">
        <v>6</v>
      </c>
      <c r="F9" s="178" t="s">
        <v>18</v>
      </c>
      <c r="G9" s="167" t="s">
        <v>381</v>
      </c>
      <c r="H9" s="206">
        <v>2</v>
      </c>
      <c r="I9" s="280" t="s">
        <v>1709</v>
      </c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SUPPLY_POINT_NUMBER VARCHAR(22) NOT NULL, -- 供給地点特定番号(FK)</v>
      </c>
    </row>
    <row r="10" spans="1:19">
      <c r="A10" s="165">
        <f t="shared" ref="A10:A17" si="0">A9+1</f>
        <v>3</v>
      </c>
      <c r="B10" s="216" t="s">
        <v>1713</v>
      </c>
      <c r="C10" s="216" t="s">
        <v>1714</v>
      </c>
      <c r="D10" s="166" t="s">
        <v>156</v>
      </c>
      <c r="E10" s="213">
        <v>1</v>
      </c>
      <c r="F10" s="178" t="s">
        <v>18</v>
      </c>
      <c r="G10" s="167" t="s">
        <v>381</v>
      </c>
      <c r="H10" s="166"/>
      <c r="I10" s="280" t="s">
        <v>1629</v>
      </c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TARGET_YEAR_MONTH VARCHAR(6) NOT NULL, -- 対象年月</v>
      </c>
    </row>
    <row r="11" spans="1:19">
      <c r="A11" s="165">
        <f t="shared" si="0"/>
        <v>4</v>
      </c>
      <c r="B11" s="216" t="s">
        <v>1869</v>
      </c>
      <c r="C11" s="216" t="s">
        <v>1872</v>
      </c>
      <c r="D11" s="166" t="s">
        <v>158</v>
      </c>
      <c r="E11" s="173">
        <v>100</v>
      </c>
      <c r="F11" s="178" t="s">
        <v>18</v>
      </c>
      <c r="G11" s="167"/>
      <c r="H11" s="166"/>
      <c r="I11" s="210"/>
      <c r="J11" s="211"/>
      <c r="K11" s="21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CREATE_STATUS VARCHAR(1) NOT NULL, -- 作成状態</v>
      </c>
    </row>
    <row r="12" spans="1:19">
      <c r="A12" s="165">
        <f t="shared" si="0"/>
        <v>5</v>
      </c>
      <c r="B12" s="216" t="s">
        <v>1870</v>
      </c>
      <c r="C12" s="216" t="s">
        <v>1871</v>
      </c>
      <c r="D12" s="166" t="s">
        <v>158</v>
      </c>
      <c r="E12" s="173">
        <v>100</v>
      </c>
      <c r="F12" s="178" t="s">
        <v>18</v>
      </c>
      <c r="G12" s="167"/>
      <c r="H12" s="166"/>
      <c r="I12" s="210"/>
      <c r="J12" s="211"/>
      <c r="K12" s="21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ERROR_MESSAGE VARCHAR(100), -- エラーメッセージ</v>
      </c>
    </row>
    <row r="13" spans="1:19">
      <c r="A13" s="165">
        <f t="shared" si="0"/>
        <v>6</v>
      </c>
      <c r="B13" s="166" t="s">
        <v>1700</v>
      </c>
      <c r="C13" s="166" t="s">
        <v>1701</v>
      </c>
      <c r="D13" s="166" t="s">
        <v>525</v>
      </c>
      <c r="E13" s="178" t="s">
        <v>18</v>
      </c>
      <c r="F13" s="178" t="s">
        <v>18</v>
      </c>
      <c r="G13" s="167"/>
      <c r="H13" s="166"/>
      <c r="I13" s="210"/>
      <c r="J13" s="211"/>
      <c r="K13" s="21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LINKED_ERROR_MESSAGE VARCHAR(100), -- 紐付けエラーメッセージ</v>
      </c>
    </row>
    <row r="14" spans="1:19">
      <c r="A14" s="165">
        <f t="shared" si="0"/>
        <v>7</v>
      </c>
      <c r="B14" s="166" t="s">
        <v>1664</v>
      </c>
      <c r="C14" s="166" t="s">
        <v>511</v>
      </c>
      <c r="D14" s="166" t="s">
        <v>156</v>
      </c>
      <c r="E14" s="173">
        <v>50</v>
      </c>
      <c r="F14" s="178" t="s">
        <v>18</v>
      </c>
      <c r="G14" s="167" t="s">
        <v>381</v>
      </c>
      <c r="H14" s="166"/>
      <c r="I14" s="280"/>
      <c r="J14" s="281"/>
      <c r="K14" s="28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LINKED_DATE TIMESTAMP, -- 紐付け日時</v>
      </c>
    </row>
    <row r="15" spans="1:19">
      <c r="A15" s="165">
        <f t="shared" si="0"/>
        <v>8</v>
      </c>
      <c r="B15" s="166" t="s">
        <v>1665</v>
      </c>
      <c r="C15" s="166" t="s">
        <v>513</v>
      </c>
      <c r="D15" s="166" t="s">
        <v>525</v>
      </c>
      <c r="E15" s="174" t="s">
        <v>18</v>
      </c>
      <c r="F15" s="178" t="s">
        <v>18</v>
      </c>
      <c r="G15" s="167" t="s">
        <v>381</v>
      </c>
      <c r="H15" s="166"/>
      <c r="I15" s="280" t="s">
        <v>1639</v>
      </c>
      <c r="J15" s="281"/>
      <c r="K15" s="28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 NOT NULL, -- 作成者</v>
      </c>
    </row>
    <row r="16" spans="1:19">
      <c r="A16" s="165">
        <f t="shared" si="0"/>
        <v>9</v>
      </c>
      <c r="B16" s="166" t="s">
        <v>1666</v>
      </c>
      <c r="C16" s="166" t="s">
        <v>515</v>
      </c>
      <c r="D16" s="166" t="s">
        <v>156</v>
      </c>
      <c r="E16" s="173">
        <v>50</v>
      </c>
      <c r="F16" s="178" t="s">
        <v>18</v>
      </c>
      <c r="G16" s="167"/>
      <c r="H16" s="166"/>
      <c r="I16" s="280"/>
      <c r="J16" s="281"/>
      <c r="K16" s="28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 NOT NULL, -- 作成日時</v>
      </c>
    </row>
    <row r="17" spans="1:12">
      <c r="A17" s="165">
        <f t="shared" si="0"/>
        <v>10</v>
      </c>
      <c r="B17" s="166" t="s">
        <v>1667</v>
      </c>
      <c r="C17" s="166" t="s">
        <v>517</v>
      </c>
      <c r="D17" s="166" t="s">
        <v>525</v>
      </c>
      <c r="E17" s="174" t="s">
        <v>18</v>
      </c>
      <c r="F17" s="178" t="s">
        <v>18</v>
      </c>
      <c r="G17" s="167"/>
      <c r="H17" s="166"/>
      <c r="I17" s="280" t="s">
        <v>1640</v>
      </c>
      <c r="J17" s="281"/>
      <c r="K17" s="28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A18" s="169"/>
      <c r="B18" s="170"/>
      <c r="C18" s="170"/>
      <c r="D18" s="170"/>
      <c r="E18" s="175"/>
      <c r="F18" s="179"/>
      <c r="G18" s="171"/>
      <c r="H18" s="170"/>
      <c r="I18" s="277"/>
      <c r="J18" s="278"/>
      <c r="K18" s="279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(SUPPLY_POINT_NUMBER)
);</v>
      </c>
    </row>
    <row r="20" spans="1:12">
      <c r="L20" s="13"/>
    </row>
    <row r="21" spans="1:12">
      <c r="L21" s="7"/>
    </row>
    <row r="22" spans="1:12">
      <c r="L22" s="7" t="str">
        <f>"COMMENT ON TABLE db_corp." &amp; $A$5 &amp; " IS '" &amp; $A$3 &amp; "';"</f>
        <v>COMMENT ON TABLE db_corp.T_30MIN_IMPORT_MNG IS '30分値取込管理';</v>
      </c>
    </row>
    <row r="23" spans="1:12">
      <c r="L23" s="4" t="str">
        <f>"COMMENT ON COLUMN db_corp." &amp;  $A$5&amp;"."&amp;C8&amp;" IS '" &amp;B8&amp;"';"</f>
        <v>COMMENT ON COLUMN db_corp.T_30MIN_IMPORT_MNG.SUPPLY_POINT_NUMBER IS '供給地点特定番号(FK)';</v>
      </c>
    </row>
    <row r="24" spans="1:12">
      <c r="L24" s="4" t="str">
        <f t="shared" ref="L24:L32" si="1">"COMMENT ON COLUMN db_corp." &amp;  $A$5&amp;"."&amp;C9&amp;" IS '" &amp;B9&amp;"';"</f>
        <v>COMMENT ON COLUMN db_corp.T_30MIN_IMPORT_MNG.TARGET_YEAR_MONTH IS '対象年月';</v>
      </c>
    </row>
    <row r="25" spans="1:12">
      <c r="L25" s="4" t="str">
        <f t="shared" si="1"/>
        <v>COMMENT ON COLUMN db_corp.T_30MIN_IMPORT_MNG.CREATE_STATUS IS '作成状態';</v>
      </c>
    </row>
    <row r="26" spans="1:12">
      <c r="L26" s="4" t="str">
        <f t="shared" si="1"/>
        <v>COMMENT ON COLUMN db_corp.T_30MIN_IMPORT_MNG.ERROR_MESSAGE IS 'エラーメッセージ';</v>
      </c>
    </row>
    <row r="27" spans="1:12">
      <c r="L27" s="4" t="str">
        <f t="shared" si="1"/>
        <v>COMMENT ON COLUMN db_corp.T_30MIN_IMPORT_MNG.LINKED_ERROR_MESSAGE IS '紐付けエラーメッセージ';</v>
      </c>
    </row>
    <row r="28" spans="1:12">
      <c r="L28" s="4" t="str">
        <f t="shared" si="1"/>
        <v>COMMENT ON COLUMN db_corp.T_30MIN_IMPORT_MNG.LINKED_DATE IS '紐付け日時';</v>
      </c>
    </row>
    <row r="29" spans="1:12">
      <c r="L29" s="4" t="str">
        <f t="shared" si="1"/>
        <v>COMMENT ON COLUMN db_corp.T_30MIN_IMPORT_MNG.CREATED_BY IS '作成者';</v>
      </c>
    </row>
    <row r="30" spans="1:12">
      <c r="L30" s="4" t="str">
        <f t="shared" si="1"/>
        <v>COMMENT ON COLUMN db_corp.T_30MIN_IMPORT_MNG.CREATED_AT IS '作成日時';</v>
      </c>
    </row>
    <row r="31" spans="1:12">
      <c r="L31" s="4" t="str">
        <f t="shared" si="1"/>
        <v>COMMENT ON COLUMN db_corp.T_30MIN_IMPORT_MNG.UPDATED_BY IS '更新者';</v>
      </c>
    </row>
    <row r="32" spans="1:12">
      <c r="L32" s="4" t="str">
        <f t="shared" si="1"/>
        <v>COMMENT ON COLUMN db_corp.T_30MIN_IMPORT_MNG.UPDATED_AT IS '更新日時';</v>
      </c>
    </row>
    <row r="33" spans="12:12">
      <c r="L33" s="4" t="str">
        <f t="shared" ref="L33:L38" si="2">"COMMENT ON COLUMN db_corp." &amp;  $A$5&amp;"."&amp;C20&amp;" IS '" &amp;B20&amp;"';"</f>
        <v>COMMENT ON COLUMN db_corp.T_30MIN_IMPORT_MNG. IS '';</v>
      </c>
    </row>
    <row r="34" spans="12:12">
      <c r="L34" s="4" t="str">
        <f t="shared" si="2"/>
        <v>COMMENT ON COLUMN db_corp.T_30MIN_IMPORT_MNG. IS '';</v>
      </c>
    </row>
    <row r="35" spans="12:12">
      <c r="L35" s="4" t="str">
        <f t="shared" si="2"/>
        <v>COMMENT ON COLUMN db_corp.T_30MIN_IMPORT_MNG. IS '';</v>
      </c>
    </row>
    <row r="36" spans="12:12">
      <c r="L36" s="4" t="str">
        <f t="shared" si="2"/>
        <v>COMMENT ON COLUMN db_corp.T_30MIN_IMPORT_MNG. IS '';</v>
      </c>
    </row>
    <row r="37" spans="12:12">
      <c r="L37" s="4" t="str">
        <f t="shared" si="2"/>
        <v>COMMENT ON COLUMN db_corp.T_30MIN_IMPORT_MNG. IS '';</v>
      </c>
    </row>
    <row r="38" spans="12:12">
      <c r="L38" s="4" t="str">
        <f t="shared" si="2"/>
        <v>COMMENT ON COLUMN db_corp.T_30MIN_IMPORT_MNG. IS '';</v>
      </c>
    </row>
  </sheetData>
  <mergeCells count="18">
    <mergeCell ref="I18:K18"/>
    <mergeCell ref="I10:K10"/>
    <mergeCell ref="I14:K14"/>
    <mergeCell ref="I15:K15"/>
    <mergeCell ref="I16:K16"/>
    <mergeCell ref="I17:K17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74DB-6DE3-45AC-A32C-075A0B93D7A5}">
  <sheetPr codeName="Sheet59">
    <tabColor rgb="FF00B0F0"/>
  </sheetPr>
  <dimension ref="A1:S64"/>
  <sheetViews>
    <sheetView zoomScale="85" zoomScaleNormal="85" workbookViewId="0">
      <selection activeCell="B24" sqref="B24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1653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1697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83" t="s">
        <v>1863</v>
      </c>
      <c r="B6" s="284"/>
      <c r="C6" s="284"/>
      <c r="D6" s="284"/>
      <c r="E6" s="284"/>
      <c r="F6" s="284"/>
      <c r="G6" s="284"/>
      <c r="H6" s="284"/>
      <c r="I6" s="284"/>
      <c r="J6" s="284"/>
      <c r="K6" s="285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db_corp.T_HISTORICAL_ARVE_CUSTOMER_INFO CASCADE;</v>
      </c>
    </row>
    <row r="8" spans="1:19" s="14" customFormat="1" ht="13.5" customHeight="1">
      <c r="A8" s="161">
        <v>1</v>
      </c>
      <c r="B8" s="166" t="s">
        <v>1692</v>
      </c>
      <c r="C8" s="216" t="s">
        <v>1855</v>
      </c>
      <c r="D8" s="166" t="s">
        <v>156</v>
      </c>
      <c r="E8" s="213">
        <v>22</v>
      </c>
      <c r="F8" s="178" t="s">
        <v>18</v>
      </c>
      <c r="G8" s="167" t="s">
        <v>381</v>
      </c>
      <c r="H8" s="164">
        <v>1</v>
      </c>
      <c r="I8" s="250"/>
      <c r="J8" s="251"/>
      <c r="K8" s="252"/>
      <c r="L8" s="13" t="str">
        <f>"CREATE TABLE IF NOT EXISTS db_corp."&amp;A5&amp;" ("</f>
        <v>CREATE TABLE IF NOT EXISTS db_corp.T_HISTORICAL_ARVE_CUSTOMER_INFO (</v>
      </c>
      <c r="S8"/>
    </row>
    <row r="9" spans="1:19" s="14" customFormat="1" ht="13.5" customHeight="1">
      <c r="A9" s="165">
        <f>A8+1</f>
        <v>2</v>
      </c>
      <c r="B9" s="216" t="s">
        <v>1710</v>
      </c>
      <c r="C9" s="216" t="s">
        <v>1711</v>
      </c>
      <c r="D9" s="166" t="s">
        <v>156</v>
      </c>
      <c r="E9" s="173">
        <v>6</v>
      </c>
      <c r="F9" s="178" t="s">
        <v>18</v>
      </c>
      <c r="G9" s="167" t="s">
        <v>381</v>
      </c>
      <c r="H9" s="195">
        <v>2</v>
      </c>
      <c r="I9" s="250"/>
      <c r="J9" s="251"/>
      <c r="K9" s="25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CMN_SupplyPointSpecificNum__c VARCHAR(22) NOT NULL, -- 供給地点特定番号(FK)</v>
      </c>
      <c r="S9"/>
    </row>
    <row r="10" spans="1:19">
      <c r="A10" s="165">
        <f t="shared" ref="A10:A33" si="0">A9+1</f>
        <v>3</v>
      </c>
      <c r="B10" s="220" t="s">
        <v>1822</v>
      </c>
      <c r="C10" s="221" t="s">
        <v>1834</v>
      </c>
      <c r="D10" s="166" t="s">
        <v>156</v>
      </c>
      <c r="E10" s="213">
        <v>4</v>
      </c>
      <c r="F10" s="178" t="s">
        <v>18</v>
      </c>
      <c r="G10" s="167"/>
      <c r="H10" s="166"/>
      <c r="I10" s="289" t="s">
        <v>1708</v>
      </c>
      <c r="J10" s="290"/>
      <c r="K10" s="291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ACQUISITION_YEAR_MONTH VARCHAR(6) NOT NULL, -- 取得年月</v>
      </c>
    </row>
    <row r="11" spans="1:19">
      <c r="A11" s="165">
        <f t="shared" si="0"/>
        <v>4</v>
      </c>
      <c r="B11" s="220" t="s">
        <v>1823</v>
      </c>
      <c r="C11" s="221" t="s">
        <v>1835</v>
      </c>
      <c r="D11" s="166" t="s">
        <v>156</v>
      </c>
      <c r="E11" s="173">
        <v>16</v>
      </c>
      <c r="F11" s="178" t="s">
        <v>18</v>
      </c>
      <c r="G11" s="167"/>
      <c r="H11" s="166"/>
      <c r="I11" s="250"/>
      <c r="J11" s="251"/>
      <c r="K11" s="25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CMN_BusinessType__c VARCHAR(4), -- 業務種別</v>
      </c>
    </row>
    <row r="12" spans="1:19">
      <c r="A12" s="165">
        <f t="shared" si="0"/>
        <v>5</v>
      </c>
      <c r="B12" s="220" t="s">
        <v>1824</v>
      </c>
      <c r="C12" s="221" t="s">
        <v>1836</v>
      </c>
      <c r="D12" s="216" t="s">
        <v>156</v>
      </c>
      <c r="E12" s="173">
        <v>10</v>
      </c>
      <c r="F12" s="178" t="s">
        <v>18</v>
      </c>
      <c r="G12" s="167"/>
      <c r="H12" s="166"/>
      <c r="I12" s="250"/>
      <c r="J12" s="251"/>
      <c r="K12" s="25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CMN_OldCustomerNum__c VARCHAR(16), -- お客さま番号</v>
      </c>
    </row>
    <row r="13" spans="1:19">
      <c r="A13" s="165">
        <f t="shared" si="0"/>
        <v>6</v>
      </c>
      <c r="B13" s="220" t="s">
        <v>1825</v>
      </c>
      <c r="C13" s="221" t="s">
        <v>1837</v>
      </c>
      <c r="D13" s="166" t="s">
        <v>156</v>
      </c>
      <c r="E13" s="213">
        <v>1300</v>
      </c>
      <c r="F13" s="178" t="s">
        <v>18</v>
      </c>
      <c r="G13" s="167"/>
      <c r="H13" s="166"/>
      <c r="I13" s="250"/>
      <c r="J13" s="251"/>
      <c r="K13" s="25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CMN_PowerContract__c VARCHAR(10), -- 契約電力(kW)</v>
      </c>
    </row>
    <row r="14" spans="1:19">
      <c r="A14" s="165">
        <f t="shared" si="0"/>
        <v>7</v>
      </c>
      <c r="B14" s="220" t="s">
        <v>1826</v>
      </c>
      <c r="C14" s="221" t="s">
        <v>1838</v>
      </c>
      <c r="D14" s="166" t="s">
        <v>156</v>
      </c>
      <c r="E14" s="213">
        <v>1300</v>
      </c>
      <c r="F14" s="178" t="s">
        <v>18</v>
      </c>
      <c r="G14" s="167"/>
      <c r="H14" s="166"/>
      <c r="I14" s="250"/>
      <c r="J14" s="251"/>
      <c r="K14" s="25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CMN_ContractType__c VARCHAR(1300), -- 契約種別</v>
      </c>
    </row>
    <row r="15" spans="1:19">
      <c r="A15" s="165">
        <f t="shared" si="0"/>
        <v>8</v>
      </c>
      <c r="B15" s="221" t="s">
        <v>1827</v>
      </c>
      <c r="C15" s="221" t="s">
        <v>1839</v>
      </c>
      <c r="D15" s="216" t="s">
        <v>156</v>
      </c>
      <c r="E15" s="213">
        <v>18</v>
      </c>
      <c r="F15" s="214" t="s">
        <v>18</v>
      </c>
      <c r="G15" s="215"/>
      <c r="H15" s="216"/>
      <c r="I15" s="289" t="s">
        <v>1858</v>
      </c>
      <c r="J15" s="290"/>
      <c r="K15" s="291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CMN_DemandLocationAddress__c VARCHAR(1300), -- 契約場所_住所</v>
      </c>
    </row>
    <row r="16" spans="1:19">
      <c r="A16" s="165">
        <f t="shared" si="0"/>
        <v>9</v>
      </c>
      <c r="B16" s="220" t="s">
        <v>1854</v>
      </c>
      <c r="C16" s="221" t="s">
        <v>1840</v>
      </c>
      <c r="D16" s="166" t="s">
        <v>156</v>
      </c>
      <c r="E16" s="213">
        <v>18</v>
      </c>
      <c r="F16" s="178" t="s">
        <v>18</v>
      </c>
      <c r="G16" s="167"/>
      <c r="H16" s="166"/>
      <c r="I16" s="250"/>
      <c r="J16" s="251"/>
      <c r="K16" s="25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CMN_LinkedSourceContractItem__c VARCHAR(18), -- 紐づけ元契約商品</v>
      </c>
    </row>
    <row r="17" spans="1:12">
      <c r="A17" s="165">
        <f t="shared" si="0"/>
        <v>10</v>
      </c>
      <c r="B17" s="220" t="s">
        <v>1828</v>
      </c>
      <c r="C17" s="221" t="s">
        <v>1841</v>
      </c>
      <c r="D17" s="115" t="s">
        <v>156</v>
      </c>
      <c r="E17" s="174">
        <v>2</v>
      </c>
      <c r="F17" s="178" t="s">
        <v>18</v>
      </c>
      <c r="G17" s="167"/>
      <c r="H17" s="166"/>
      <c r="I17" s="250" t="s">
        <v>1668</v>
      </c>
      <c r="J17" s="251"/>
      <c r="K17" s="25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CMN_OldJuyobasho__c VARCHAR(18), -- 旧契約需要場所</v>
      </c>
    </row>
    <row r="18" spans="1:12">
      <c r="A18" s="165">
        <f t="shared" si="0"/>
        <v>11</v>
      </c>
      <c r="B18" s="221" t="s">
        <v>1829</v>
      </c>
      <c r="C18" s="221" t="s">
        <v>1842</v>
      </c>
      <c r="D18" s="216" t="s">
        <v>156</v>
      </c>
      <c r="E18" s="214">
        <v>10</v>
      </c>
      <c r="F18" s="214" t="s">
        <v>18</v>
      </c>
      <c r="G18" s="215"/>
      <c r="H18" s="216"/>
      <c r="I18" s="289" t="s">
        <v>1856</v>
      </c>
      <c r="J18" s="290"/>
      <c r="K18" s="291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CMN_AcutualMaterReadingDate__c VARCHAR(2), -- 計量日</v>
      </c>
    </row>
    <row r="19" spans="1:12">
      <c r="A19" s="165">
        <f t="shared" si="0"/>
        <v>12</v>
      </c>
      <c r="B19" s="220" t="s">
        <v>1830</v>
      </c>
      <c r="C19" s="221" t="s">
        <v>1843</v>
      </c>
      <c r="D19" s="166" t="s">
        <v>156</v>
      </c>
      <c r="E19" s="174">
        <v>5</v>
      </c>
      <c r="F19" s="178" t="s">
        <v>18</v>
      </c>
      <c r="G19" s="167"/>
      <c r="H19" s="166"/>
      <c r="I19" s="250" t="s">
        <v>1857</v>
      </c>
      <c r="J19" s="251"/>
      <c r="K19" s="25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CMN_ContractEndDate2__c VARCHAR(10), -- 契約終了日</v>
      </c>
    </row>
    <row r="20" spans="1:12">
      <c r="A20" s="165">
        <f t="shared" si="0"/>
        <v>13</v>
      </c>
      <c r="B20" s="220" t="s">
        <v>1831</v>
      </c>
      <c r="C20" s="221" t="s">
        <v>1844</v>
      </c>
      <c r="D20" s="166" t="s">
        <v>156</v>
      </c>
      <c r="E20" s="168">
        <v>1300</v>
      </c>
      <c r="F20" s="178" t="s">
        <v>18</v>
      </c>
      <c r="G20" s="167"/>
      <c r="H20" s="166"/>
      <c r="I20" s="250"/>
      <c r="J20" s="251"/>
      <c r="K20" s="25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CMN_ContractStatus__c VARCHAR(5), -- 契約状態</v>
      </c>
    </row>
    <row r="21" spans="1:12">
      <c r="A21" s="165">
        <f t="shared" si="0"/>
        <v>14</v>
      </c>
      <c r="B21" s="220" t="s">
        <v>1832</v>
      </c>
      <c r="C21" s="221" t="s">
        <v>1845</v>
      </c>
      <c r="D21" s="166" t="s">
        <v>156</v>
      </c>
      <c r="E21" s="168">
        <v>1300</v>
      </c>
      <c r="F21" s="178" t="s">
        <v>18</v>
      </c>
      <c r="G21" s="167"/>
      <c r="H21" s="166"/>
      <c r="I21" s="250"/>
      <c r="J21" s="251"/>
      <c r="K21" s="252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CMN_DemandLocationFullName_Ref__c VARCHAR(1300), -- 契約場所_名義(姓)＿契約場所_名義(名)</v>
      </c>
    </row>
    <row r="22" spans="1:12">
      <c r="A22" s="165">
        <f t="shared" si="0"/>
        <v>15</v>
      </c>
      <c r="B22" s="221" t="s">
        <v>1833</v>
      </c>
      <c r="C22" s="221" t="s">
        <v>1846</v>
      </c>
      <c r="D22" s="216" t="s">
        <v>156</v>
      </c>
      <c r="E22" s="217">
        <v>1300</v>
      </c>
      <c r="F22" s="214" t="s">
        <v>18</v>
      </c>
      <c r="G22" s="215"/>
      <c r="H22" s="216"/>
      <c r="I22" s="289"/>
      <c r="J22" s="290"/>
      <c r="K22" s="291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CMN_KigyoID_Fk__c VARCHAR(1300), -- 企業ID</v>
      </c>
    </row>
    <row r="23" spans="1:12">
      <c r="A23" s="165">
        <f t="shared" si="0"/>
        <v>16</v>
      </c>
      <c r="B23" s="220" t="s">
        <v>1859</v>
      </c>
      <c r="C23" s="221" t="s">
        <v>1847</v>
      </c>
      <c r="D23" s="166" t="s">
        <v>156</v>
      </c>
      <c r="E23" s="168">
        <v>1300</v>
      </c>
      <c r="F23" s="178" t="s">
        <v>18</v>
      </c>
      <c r="G23" s="167"/>
      <c r="H23" s="166"/>
      <c r="I23" s="250"/>
      <c r="J23" s="251"/>
      <c r="K23" s="252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CMN_SalesContactAccount__c VARCHAR(1300), -- 営業窓口アカウント</v>
      </c>
    </row>
    <row r="24" spans="1:12">
      <c r="A24" s="165">
        <f t="shared" si="0"/>
        <v>17</v>
      </c>
      <c r="B24" s="166" t="s">
        <v>1662</v>
      </c>
      <c r="C24" s="166" t="s">
        <v>99</v>
      </c>
      <c r="D24" s="166" t="s">
        <v>156</v>
      </c>
      <c r="E24" s="168">
        <v>20</v>
      </c>
      <c r="F24" s="178" t="s">
        <v>18</v>
      </c>
      <c r="G24" s="167"/>
      <c r="H24" s="166"/>
      <c r="I24" s="250" t="s">
        <v>1861</v>
      </c>
      <c r="J24" s="251"/>
      <c r="K24" s="252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CMN_User_PerformanceAccountAbilityRep__c VARCHAR(1300), -- 実績責任担当者</v>
      </c>
    </row>
    <row r="25" spans="1:12">
      <c r="A25" s="165">
        <f t="shared" si="0"/>
        <v>18</v>
      </c>
      <c r="B25" s="166" t="s">
        <v>1663</v>
      </c>
      <c r="C25" s="216" t="s">
        <v>1712</v>
      </c>
      <c r="D25" s="166" t="s">
        <v>156</v>
      </c>
      <c r="E25" s="217">
        <v>1300</v>
      </c>
      <c r="F25" s="178" t="s">
        <v>18</v>
      </c>
      <c r="G25" s="167"/>
      <c r="H25" s="166"/>
      <c r="I25" s="250" t="s">
        <v>1860</v>
      </c>
      <c r="J25" s="251"/>
      <c r="K25" s="252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ORG_ID VARCHAR(20), -- 組織ID（FK）</v>
      </c>
    </row>
    <row r="26" spans="1:12">
      <c r="A26" s="165">
        <f t="shared" si="0"/>
        <v>19</v>
      </c>
      <c r="B26" s="220" t="s">
        <v>1848</v>
      </c>
      <c r="C26" s="221" t="s">
        <v>1851</v>
      </c>
      <c r="D26" s="166" t="s">
        <v>156</v>
      </c>
      <c r="E26" s="168">
        <v>20</v>
      </c>
      <c r="F26" s="178" t="s">
        <v>18</v>
      </c>
      <c r="G26" s="167"/>
      <c r="H26" s="166"/>
      <c r="I26" s="250" t="s">
        <v>1865</v>
      </c>
      <c r="J26" s="251"/>
      <c r="K26" s="252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USER_ORG_NAME VARCHAR(1300), -- 担当組織</v>
      </c>
    </row>
    <row r="27" spans="1:12">
      <c r="A27" s="165">
        <f t="shared" si="0"/>
        <v>20</v>
      </c>
      <c r="B27" s="220" t="s">
        <v>1849</v>
      </c>
      <c r="C27" s="221" t="s">
        <v>1852</v>
      </c>
      <c r="D27" s="166" t="s">
        <v>156</v>
      </c>
      <c r="E27" s="168">
        <v>14</v>
      </c>
      <c r="F27" s="178" t="s">
        <v>18</v>
      </c>
      <c r="G27" s="167"/>
      <c r="H27" s="166"/>
      <c r="I27" s="250"/>
      <c r="J27" s="251"/>
      <c r="K27" s="252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RecordTypeId VARCHAR(20), -- レコードタイプ ID</v>
      </c>
    </row>
    <row r="28" spans="1:12">
      <c r="A28" s="165">
        <f t="shared" si="0"/>
        <v>21</v>
      </c>
      <c r="B28" s="220" t="s">
        <v>1850</v>
      </c>
      <c r="C28" s="221" t="s">
        <v>1853</v>
      </c>
      <c r="D28" s="166" t="s">
        <v>156</v>
      </c>
      <c r="E28" s="217">
        <v>1300</v>
      </c>
      <c r="F28" s="178" t="s">
        <v>18</v>
      </c>
      <c r="G28" s="167"/>
      <c r="H28" s="166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OkyakusamaBango14__c VARCHAR(14), -- お客様番号(14桁)</v>
      </c>
    </row>
    <row r="29" spans="1:12">
      <c r="A29" s="165">
        <f t="shared" si="0"/>
        <v>22</v>
      </c>
      <c r="B29" s="221" t="s">
        <v>1310</v>
      </c>
      <c r="C29" s="221" t="s">
        <v>1862</v>
      </c>
      <c r="D29" s="166" t="s">
        <v>156</v>
      </c>
      <c r="E29" s="217">
        <v>20</v>
      </c>
      <c r="F29" s="178" t="s">
        <v>18</v>
      </c>
      <c r="G29" s="167"/>
      <c r="H29" s="166"/>
      <c r="I29" s="250" t="s">
        <v>1866</v>
      </c>
      <c r="J29" s="251"/>
      <c r="K29" s="252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SagyoKenmeiBango__c VARCHAR(1300), -- 作業件名番号</v>
      </c>
    </row>
    <row r="30" spans="1:12">
      <c r="A30" s="165">
        <f t="shared" si="0"/>
        <v>23</v>
      </c>
      <c r="B30" s="166" t="s">
        <v>1664</v>
      </c>
      <c r="C30" s="166" t="s">
        <v>511</v>
      </c>
      <c r="D30" s="166" t="s">
        <v>156</v>
      </c>
      <c r="E30" s="168">
        <v>50</v>
      </c>
      <c r="F30" s="178" t="s">
        <v>18</v>
      </c>
      <c r="G30" s="167" t="s">
        <v>381</v>
      </c>
      <c r="H30" s="166"/>
      <c r="I30" s="250"/>
      <c r="J30" s="251"/>
      <c r="K30" s="252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Status__c VARCHAR(20), -- ステータス</v>
      </c>
    </row>
    <row r="31" spans="1:12">
      <c r="A31" s="165">
        <f t="shared" si="0"/>
        <v>24</v>
      </c>
      <c r="B31" s="166" t="s">
        <v>1665</v>
      </c>
      <c r="C31" s="166" t="s">
        <v>513</v>
      </c>
      <c r="D31" s="166" t="s">
        <v>525</v>
      </c>
      <c r="E31" s="174" t="s">
        <v>18</v>
      </c>
      <c r="F31" s="178" t="s">
        <v>18</v>
      </c>
      <c r="G31" s="167" t="s">
        <v>381</v>
      </c>
      <c r="H31" s="166"/>
      <c r="I31" s="250" t="s">
        <v>1639</v>
      </c>
      <c r="J31" s="251"/>
      <c r="K31" s="252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CREATED_BY VARCHAR(50) NOT NULL, -- 作成者</v>
      </c>
    </row>
    <row r="32" spans="1:12">
      <c r="A32" s="165">
        <f t="shared" si="0"/>
        <v>25</v>
      </c>
      <c r="B32" s="166" t="s">
        <v>1666</v>
      </c>
      <c r="C32" s="166" t="s">
        <v>515</v>
      </c>
      <c r="D32" s="166" t="s">
        <v>156</v>
      </c>
      <c r="E32" s="168">
        <v>50</v>
      </c>
      <c r="F32" s="178" t="s">
        <v>18</v>
      </c>
      <c r="G32" s="167"/>
      <c r="H32" s="166"/>
      <c r="I32" s="250"/>
      <c r="J32" s="251"/>
      <c r="K32" s="252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CREATED_AT TIMESTAMP NOT NULL, -- 作成日時</v>
      </c>
    </row>
    <row r="33" spans="1:12">
      <c r="A33" s="165">
        <f t="shared" si="0"/>
        <v>26</v>
      </c>
      <c r="B33" s="166" t="s">
        <v>1667</v>
      </c>
      <c r="C33" s="166" t="s">
        <v>517</v>
      </c>
      <c r="D33" s="166" t="s">
        <v>525</v>
      </c>
      <c r="E33" s="174" t="s">
        <v>18</v>
      </c>
      <c r="F33" s="178" t="s">
        <v>18</v>
      </c>
      <c r="G33" s="167"/>
      <c r="H33" s="166"/>
      <c r="I33" s="250" t="s">
        <v>1640</v>
      </c>
      <c r="J33" s="251"/>
      <c r="K33" s="252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UPDATED_BY VARCHAR(50), -- 更新者</v>
      </c>
    </row>
    <row r="34" spans="1:12">
      <c r="A34" s="169"/>
      <c r="B34" s="170"/>
      <c r="C34" s="170"/>
      <c r="D34" s="170"/>
      <c r="E34" s="175"/>
      <c r="F34" s="179"/>
      <c r="G34" s="171"/>
      <c r="H34" s="170"/>
      <c r="I34" s="277"/>
      <c r="J34" s="278"/>
      <c r="K34" s="279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UPDATED_AT TIMESTAMP -- 更新日時</v>
      </c>
    </row>
    <row r="35" spans="1:12">
      <c r="L35" s="13" t="str" cm="1">
        <f t="array" ref="L35">IF(B34="",
    IF($L$6="PRIMARY_KEYS",
        ",PRIMARY KEY ("&amp;_xlfn.TEXTJOIN(", ", TRUE, $C$8, $C$9)&amp;")"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>,PRIMARY KEY (CMN_SupplyPointSpecificNum__c, ACQUISITION_YEAR_MONTH)
);</v>
      </c>
    </row>
    <row r="36" spans="1:12">
      <c r="L36" s="13"/>
    </row>
    <row r="37" spans="1:12">
      <c r="L37" s="7" t="str">
        <f>"COMMENT ON TABLE db_corp." &amp; $A$5 &amp; " IS '" &amp; $A$3 &amp; "';"</f>
        <v>COMMENT ON TABLE db_corp.T_HISTORICAL_ARVE_CUSTOMER_INFO IS '過去分ARVEお客さま情報';</v>
      </c>
    </row>
    <row r="38" spans="1:12">
      <c r="L38" s="4" t="str">
        <f>"COMMENT ON COLUMN db_corp." &amp;  $A$5&amp;"."&amp;C8&amp;" IS '" &amp;B8&amp;"';"</f>
        <v>COMMENT ON COLUMN db_corp.T_HISTORICAL_ARVE_CUSTOMER_INFO.CMN_SupplyPointSpecificNum__c IS '供給地点特定番号(FK)';</v>
      </c>
    </row>
    <row r="39" spans="1:12">
      <c r="L39" s="4" t="str">
        <f t="shared" ref="L39:L64" si="1">"COMMENT ON COLUMN db_corp." &amp;  $A$5&amp;"."&amp;C9&amp;" IS '" &amp;B9&amp;"';"</f>
        <v>COMMENT ON COLUMN db_corp.T_HISTORICAL_ARVE_CUSTOMER_INFO.ACQUISITION_YEAR_MONTH IS '取得年月';</v>
      </c>
    </row>
    <row r="40" spans="1:12">
      <c r="L40" s="4" t="str">
        <f t="shared" si="1"/>
        <v>COMMENT ON COLUMN db_corp.T_HISTORICAL_ARVE_CUSTOMER_INFO.CMN_BusinessType__c IS '業務種別';</v>
      </c>
    </row>
    <row r="41" spans="1:12">
      <c r="L41" s="4" t="str">
        <f t="shared" si="1"/>
        <v>COMMENT ON COLUMN db_corp.T_HISTORICAL_ARVE_CUSTOMER_INFO.CMN_OldCustomerNum__c IS 'お客さま番号';</v>
      </c>
    </row>
    <row r="42" spans="1:12">
      <c r="L42" s="4" t="str">
        <f t="shared" si="1"/>
        <v>COMMENT ON COLUMN db_corp.T_HISTORICAL_ARVE_CUSTOMER_INFO.CMN_PowerContract__c IS '契約電力(kW)';</v>
      </c>
    </row>
    <row r="43" spans="1:12">
      <c r="L43" s="4" t="str">
        <f t="shared" si="1"/>
        <v>COMMENT ON COLUMN db_corp.T_HISTORICAL_ARVE_CUSTOMER_INFO.CMN_ContractType__c IS '契約種別';</v>
      </c>
    </row>
    <row r="44" spans="1:12">
      <c r="L44" s="4" t="str">
        <f t="shared" si="1"/>
        <v>COMMENT ON COLUMN db_corp.T_HISTORICAL_ARVE_CUSTOMER_INFO.CMN_DemandLocationAddress__c IS '契約場所_住所';</v>
      </c>
    </row>
    <row r="45" spans="1:12">
      <c r="L45" s="4" t="str">
        <f t="shared" si="1"/>
        <v>COMMENT ON COLUMN db_corp.T_HISTORICAL_ARVE_CUSTOMER_INFO.CMN_LinkedSourceContractItem__c IS '紐づけ元契約商品';</v>
      </c>
    </row>
    <row r="46" spans="1:12">
      <c r="L46" s="4" t="str">
        <f t="shared" si="1"/>
        <v>COMMENT ON COLUMN db_corp.T_HISTORICAL_ARVE_CUSTOMER_INFO.CMN_OldJuyobasho__c IS '旧契約需要場所';</v>
      </c>
    </row>
    <row r="47" spans="1:12">
      <c r="L47" s="4" t="str">
        <f t="shared" si="1"/>
        <v>COMMENT ON COLUMN db_corp.T_HISTORICAL_ARVE_CUSTOMER_INFO.CMN_AcutualMaterReadingDate__c IS '計量日';</v>
      </c>
    </row>
    <row r="48" spans="1:12">
      <c r="L48" s="4" t="str">
        <f t="shared" si="1"/>
        <v>COMMENT ON COLUMN db_corp.T_HISTORICAL_ARVE_CUSTOMER_INFO.CMN_ContractEndDate2__c IS '契約終了日';</v>
      </c>
    </row>
    <row r="49" spans="12:12">
      <c r="L49" s="4" t="str">
        <f t="shared" si="1"/>
        <v>COMMENT ON COLUMN db_corp.T_HISTORICAL_ARVE_CUSTOMER_INFO.CMN_ContractStatus__c IS '契約状態';</v>
      </c>
    </row>
    <row r="50" spans="12:12">
      <c r="L50" s="4" t="str">
        <f>"COMMENT ON COLUMN db_corp." &amp;  $A$5&amp;"."&amp;C20&amp;" IS '" &amp;B20&amp;"';"</f>
        <v>COMMENT ON COLUMN db_corp.T_HISTORICAL_ARVE_CUSTOMER_INFO.CMN_DemandLocationFullName_Ref__c IS '契約場所_名義(姓)＿契約場所_名義(名)';</v>
      </c>
    </row>
    <row r="51" spans="12:12">
      <c r="L51" s="4" t="str">
        <f t="shared" si="1"/>
        <v>COMMENT ON COLUMN db_corp.T_HISTORICAL_ARVE_CUSTOMER_INFO.CMN_KigyoID_Fk__c IS '企業ID';</v>
      </c>
    </row>
    <row r="52" spans="12:12">
      <c r="L52" s="4" t="str">
        <f t="shared" si="1"/>
        <v>COMMENT ON COLUMN db_corp.T_HISTORICAL_ARVE_CUSTOMER_INFO.CMN_SalesContactAccount__c IS '営業窓口アカウント';</v>
      </c>
    </row>
    <row r="53" spans="12:12">
      <c r="L53" s="4" t="str">
        <f t="shared" si="1"/>
        <v>COMMENT ON COLUMN db_corp.T_HISTORICAL_ARVE_CUSTOMER_INFO.CMN_User_PerformanceAccountAbilityRep__c IS '実績責任担当者';</v>
      </c>
    </row>
    <row r="54" spans="12:12">
      <c r="L54" s="4" t="str">
        <f t="shared" si="1"/>
        <v>COMMENT ON COLUMN db_corp.T_HISTORICAL_ARVE_CUSTOMER_INFO.ORG_ID IS '組織ID（FK）';</v>
      </c>
    </row>
    <row r="55" spans="12:12">
      <c r="L55" s="4" t="str">
        <f t="shared" si="1"/>
        <v>COMMENT ON COLUMN db_corp.T_HISTORICAL_ARVE_CUSTOMER_INFO.USER_ORG_NAME IS '担当組織';</v>
      </c>
    </row>
    <row r="56" spans="12:12">
      <c r="L56" s="4" t="str">
        <f>"COMMENT ON COLUMN db_corp." &amp;  $A$5&amp;"."&amp;C26&amp;" IS '" &amp;B26&amp;"';"</f>
        <v>COMMENT ON COLUMN db_corp.T_HISTORICAL_ARVE_CUSTOMER_INFO.RecordTypeId IS 'レコードタイプ ID';</v>
      </c>
    </row>
    <row r="57" spans="12:12">
      <c r="L57" s="4" t="str">
        <f t="shared" si="1"/>
        <v>COMMENT ON COLUMN db_corp.T_HISTORICAL_ARVE_CUSTOMER_INFO.OkyakusamaBango14__c IS 'お客様番号(14桁)';</v>
      </c>
    </row>
    <row r="58" spans="12:12">
      <c r="L58" s="4" t="str">
        <f t="shared" si="1"/>
        <v>COMMENT ON COLUMN db_corp.T_HISTORICAL_ARVE_CUSTOMER_INFO.SagyoKenmeiBango__c IS '作業件名番号';</v>
      </c>
    </row>
    <row r="59" spans="12:12">
      <c r="L59" s="4" t="str">
        <f t="shared" si="1"/>
        <v>COMMENT ON COLUMN db_corp.T_HISTORICAL_ARVE_CUSTOMER_INFO.Status__c IS 'ステータス';</v>
      </c>
    </row>
    <row r="60" spans="12:12">
      <c r="L60" s="4" t="str">
        <f t="shared" si="1"/>
        <v>COMMENT ON COLUMN db_corp.T_HISTORICAL_ARVE_CUSTOMER_INFO.CREATED_BY IS '作成者';</v>
      </c>
    </row>
    <row r="61" spans="12:12">
      <c r="L61" s="4" t="str">
        <f t="shared" si="1"/>
        <v>COMMENT ON COLUMN db_corp.T_HISTORICAL_ARVE_CUSTOMER_INFO.CREATED_AT IS '作成日時';</v>
      </c>
    </row>
    <row r="62" spans="12:12">
      <c r="L62" s="4" t="str">
        <f t="shared" si="1"/>
        <v>COMMENT ON COLUMN db_corp.T_HISTORICAL_ARVE_CUSTOMER_INFO.UPDATED_BY IS '更新者';</v>
      </c>
    </row>
    <row r="63" spans="12:12">
      <c r="L63" s="4" t="str">
        <f t="shared" si="1"/>
        <v>COMMENT ON COLUMN db_corp.T_HISTORICAL_ARVE_CUSTOMER_INFO.UPDATED_AT IS '更新日時';</v>
      </c>
    </row>
    <row r="64" spans="12:12">
      <c r="L64" s="4" t="str">
        <f t="shared" si="1"/>
        <v>COMMENT ON COLUMN db_corp.T_HISTORICAL_ARVE_CUSTOMER_INFO. IS '';</v>
      </c>
    </row>
  </sheetData>
  <mergeCells count="36">
    <mergeCell ref="I24:K24"/>
    <mergeCell ref="I25:K25"/>
    <mergeCell ref="I15:K15"/>
    <mergeCell ref="I16:K16"/>
    <mergeCell ref="I23:K23"/>
    <mergeCell ref="I34:K34"/>
    <mergeCell ref="I9:K9"/>
    <mergeCell ref="I31:K31"/>
    <mergeCell ref="I32:K32"/>
    <mergeCell ref="I33:K33"/>
    <mergeCell ref="I22:K22"/>
    <mergeCell ref="I26:K26"/>
    <mergeCell ref="I27:K27"/>
    <mergeCell ref="I29:K29"/>
    <mergeCell ref="I30:K30"/>
    <mergeCell ref="I19:K19"/>
    <mergeCell ref="I18:K18"/>
    <mergeCell ref="I20:K20"/>
    <mergeCell ref="I21:K21"/>
    <mergeCell ref="I11:K11"/>
    <mergeCell ref="I12:K12"/>
    <mergeCell ref="I13:K13"/>
    <mergeCell ref="I14:K14"/>
    <mergeCell ref="I17:K17"/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B465-88A9-4DD7-B5D4-701C363A7943}">
  <sheetPr codeName="Sheet56">
    <tabColor rgb="FF00B0F0"/>
  </sheetPr>
  <dimension ref="A1:S64"/>
  <sheetViews>
    <sheetView zoomScale="85" zoomScaleNormal="85" workbookViewId="0">
      <selection activeCell="B23" sqref="B23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1650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1698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83" t="s">
        <v>1863</v>
      </c>
      <c r="B6" s="284"/>
      <c r="C6" s="284"/>
      <c r="D6" s="284"/>
      <c r="E6" s="284"/>
      <c r="F6" s="284"/>
      <c r="G6" s="284"/>
      <c r="H6" s="284"/>
      <c r="I6" s="284"/>
      <c r="J6" s="284"/>
      <c r="K6" s="285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db_corp.T_ARVE_CUSTOMER_INFO CASCADE;</v>
      </c>
    </row>
    <row r="8" spans="1:19" s="14" customFormat="1" ht="13.5" customHeight="1">
      <c r="A8" s="161">
        <v>1</v>
      </c>
      <c r="B8" s="220" t="s">
        <v>1658</v>
      </c>
      <c r="C8" s="221" t="s">
        <v>1855</v>
      </c>
      <c r="D8" s="166" t="s">
        <v>156</v>
      </c>
      <c r="E8" s="173">
        <v>22</v>
      </c>
      <c r="F8" s="178" t="s">
        <v>18</v>
      </c>
      <c r="G8" s="163" t="s">
        <v>381</v>
      </c>
      <c r="H8" s="164">
        <v>1</v>
      </c>
      <c r="I8" s="250"/>
      <c r="J8" s="251"/>
      <c r="K8" s="252"/>
      <c r="L8" s="13" t="str">
        <f>"CREATE TABLE IF NOT EXISTS db_corp."&amp;A5&amp;" ("</f>
        <v>CREATE TABLE IF NOT EXISTS db_corp.T_ARVE_CUSTOMER_INFO (</v>
      </c>
      <c r="S8"/>
    </row>
    <row r="9" spans="1:19" s="14" customFormat="1" ht="13.5" customHeight="1">
      <c r="A9" s="165">
        <f>A8+1</f>
        <v>2</v>
      </c>
      <c r="B9" s="220" t="s">
        <v>1822</v>
      </c>
      <c r="C9" s="221" t="s">
        <v>1834</v>
      </c>
      <c r="D9" s="166" t="s">
        <v>156</v>
      </c>
      <c r="E9" s="213">
        <v>4</v>
      </c>
      <c r="F9" s="178" t="s">
        <v>18</v>
      </c>
      <c r="G9" s="167"/>
      <c r="H9" s="166"/>
      <c r="I9" s="289" t="s">
        <v>1708</v>
      </c>
      <c r="J9" s="290"/>
      <c r="K9" s="291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CMN_SupplyPointSpecificNum__c VARCHAR(22) NOT NULL, -- 供給地点特定番号(FK)</v>
      </c>
      <c r="S9"/>
    </row>
    <row r="10" spans="1:19">
      <c r="A10" s="165">
        <f>A9+1</f>
        <v>3</v>
      </c>
      <c r="B10" s="220" t="s">
        <v>1823</v>
      </c>
      <c r="C10" s="221" t="s">
        <v>1835</v>
      </c>
      <c r="D10" s="166" t="s">
        <v>156</v>
      </c>
      <c r="E10" s="173">
        <v>16</v>
      </c>
      <c r="F10" s="178" t="s">
        <v>18</v>
      </c>
      <c r="G10" s="167"/>
      <c r="H10" s="166"/>
      <c r="I10" s="250"/>
      <c r="J10" s="251"/>
      <c r="K10" s="25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CMN_BusinessType__c VARCHAR(4), -- 業務種別</v>
      </c>
    </row>
    <row r="11" spans="1:19">
      <c r="A11" s="165">
        <f>A10+1</f>
        <v>4</v>
      </c>
      <c r="B11" s="220" t="s">
        <v>1824</v>
      </c>
      <c r="C11" s="221" t="s">
        <v>1836</v>
      </c>
      <c r="D11" s="216" t="s">
        <v>156</v>
      </c>
      <c r="E11" s="173">
        <v>10</v>
      </c>
      <c r="F11" s="178" t="s">
        <v>18</v>
      </c>
      <c r="G11" s="167"/>
      <c r="H11" s="166"/>
      <c r="I11" s="250"/>
      <c r="J11" s="251"/>
      <c r="K11" s="25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CMN_OldCustomerNum__c VARCHAR(16), -- お客さま番号</v>
      </c>
    </row>
    <row r="12" spans="1:19">
      <c r="A12" s="165">
        <f t="shared" ref="A12:A32" si="0">A11+1</f>
        <v>5</v>
      </c>
      <c r="B12" s="220" t="s">
        <v>1825</v>
      </c>
      <c r="C12" s="221" t="s">
        <v>1837</v>
      </c>
      <c r="D12" s="166" t="s">
        <v>156</v>
      </c>
      <c r="E12" s="213">
        <v>1300</v>
      </c>
      <c r="F12" s="178" t="s">
        <v>18</v>
      </c>
      <c r="G12" s="167"/>
      <c r="H12" s="166"/>
      <c r="I12" s="250"/>
      <c r="J12" s="251"/>
      <c r="K12" s="25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CMN_PowerContract__c VARCHAR(10), -- 契約電力(kW)</v>
      </c>
    </row>
    <row r="13" spans="1:19">
      <c r="A13" s="165">
        <f t="shared" si="0"/>
        <v>6</v>
      </c>
      <c r="B13" s="220" t="s">
        <v>1826</v>
      </c>
      <c r="C13" s="221" t="s">
        <v>1838</v>
      </c>
      <c r="D13" s="166" t="s">
        <v>156</v>
      </c>
      <c r="E13" s="213">
        <v>1300</v>
      </c>
      <c r="F13" s="178" t="s">
        <v>18</v>
      </c>
      <c r="G13" s="167"/>
      <c r="H13" s="166"/>
      <c r="I13" s="250"/>
      <c r="J13" s="251"/>
      <c r="K13" s="25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CMN_ContractType__c VARCHAR(1300), -- 契約種別</v>
      </c>
    </row>
    <row r="14" spans="1:19">
      <c r="A14" s="165">
        <f t="shared" si="0"/>
        <v>7</v>
      </c>
      <c r="B14" s="221" t="s">
        <v>1827</v>
      </c>
      <c r="C14" s="221" t="s">
        <v>1839</v>
      </c>
      <c r="D14" s="216" t="s">
        <v>156</v>
      </c>
      <c r="E14" s="213">
        <v>18</v>
      </c>
      <c r="F14" s="214" t="s">
        <v>18</v>
      </c>
      <c r="G14" s="215"/>
      <c r="H14" s="216"/>
      <c r="I14" s="289" t="s">
        <v>1858</v>
      </c>
      <c r="J14" s="290"/>
      <c r="K14" s="291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CMN_DemandLocationAddress__c VARCHAR(1300), -- 契約場所_住所</v>
      </c>
    </row>
    <row r="15" spans="1:19">
      <c r="A15" s="165">
        <f t="shared" si="0"/>
        <v>8</v>
      </c>
      <c r="B15" s="220" t="s">
        <v>1854</v>
      </c>
      <c r="C15" s="221" t="s">
        <v>1840</v>
      </c>
      <c r="D15" s="166" t="s">
        <v>156</v>
      </c>
      <c r="E15" s="213">
        <v>18</v>
      </c>
      <c r="F15" s="178" t="s">
        <v>18</v>
      </c>
      <c r="G15" s="167"/>
      <c r="H15" s="166"/>
      <c r="I15" s="250"/>
      <c r="J15" s="251"/>
      <c r="K15" s="25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CMN_LinkedSourceContractItem__c VARCHAR(18), -- 紐づけ元契約商品</v>
      </c>
    </row>
    <row r="16" spans="1:19">
      <c r="A16" s="165">
        <f t="shared" si="0"/>
        <v>9</v>
      </c>
      <c r="B16" s="220" t="s">
        <v>1828</v>
      </c>
      <c r="C16" s="221" t="s">
        <v>1841</v>
      </c>
      <c r="D16" s="115" t="s">
        <v>156</v>
      </c>
      <c r="E16" s="174">
        <v>2</v>
      </c>
      <c r="F16" s="178" t="s">
        <v>18</v>
      </c>
      <c r="G16" s="167"/>
      <c r="H16" s="166"/>
      <c r="I16" s="250" t="s">
        <v>1668</v>
      </c>
      <c r="J16" s="251"/>
      <c r="K16" s="25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CMN_OldJuyobasho__c VARCHAR(18), -- 旧契約需要場所</v>
      </c>
    </row>
    <row r="17" spans="1:12">
      <c r="A17" s="165">
        <f t="shared" si="0"/>
        <v>10</v>
      </c>
      <c r="B17" s="221" t="s">
        <v>1829</v>
      </c>
      <c r="C17" s="221" t="s">
        <v>1842</v>
      </c>
      <c r="D17" s="216" t="s">
        <v>156</v>
      </c>
      <c r="E17" s="214">
        <v>10</v>
      </c>
      <c r="F17" s="214" t="s">
        <v>18</v>
      </c>
      <c r="G17" s="215"/>
      <c r="H17" s="216"/>
      <c r="I17" s="289" t="s">
        <v>1856</v>
      </c>
      <c r="J17" s="290"/>
      <c r="K17" s="291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CMN_AcutualMaterReadingDate__c VARCHAR(2), -- 計量日</v>
      </c>
    </row>
    <row r="18" spans="1:12">
      <c r="A18" s="165">
        <f t="shared" si="0"/>
        <v>11</v>
      </c>
      <c r="B18" s="220" t="s">
        <v>1830</v>
      </c>
      <c r="C18" s="221" t="s">
        <v>1843</v>
      </c>
      <c r="D18" s="166" t="s">
        <v>156</v>
      </c>
      <c r="E18" s="174">
        <v>5</v>
      </c>
      <c r="F18" s="178" t="s">
        <v>18</v>
      </c>
      <c r="G18" s="167"/>
      <c r="H18" s="166"/>
      <c r="I18" s="250" t="s">
        <v>1857</v>
      </c>
      <c r="J18" s="251"/>
      <c r="K18" s="252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CMN_ContractEndDate2__c VARCHAR(10), -- 契約終了日</v>
      </c>
    </row>
    <row r="19" spans="1:12">
      <c r="A19" s="165">
        <f t="shared" si="0"/>
        <v>12</v>
      </c>
      <c r="B19" s="220" t="s">
        <v>1831</v>
      </c>
      <c r="C19" s="221" t="s">
        <v>1844</v>
      </c>
      <c r="D19" s="166" t="s">
        <v>156</v>
      </c>
      <c r="E19" s="168">
        <v>1300</v>
      </c>
      <c r="F19" s="178" t="s">
        <v>18</v>
      </c>
      <c r="G19" s="167"/>
      <c r="H19" s="166"/>
      <c r="I19" s="250"/>
      <c r="J19" s="251"/>
      <c r="K19" s="25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CMN_ContractStatus__c VARCHAR(5), -- 契約状態</v>
      </c>
    </row>
    <row r="20" spans="1:12">
      <c r="A20" s="165">
        <f t="shared" si="0"/>
        <v>13</v>
      </c>
      <c r="B20" s="220" t="s">
        <v>1832</v>
      </c>
      <c r="C20" s="221" t="s">
        <v>1845</v>
      </c>
      <c r="D20" s="166" t="s">
        <v>156</v>
      </c>
      <c r="E20" s="168">
        <v>1300</v>
      </c>
      <c r="F20" s="178" t="s">
        <v>18</v>
      </c>
      <c r="G20" s="167"/>
      <c r="H20" s="166"/>
      <c r="I20" s="250"/>
      <c r="J20" s="251"/>
      <c r="K20" s="25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CMN_DemandLocationFullName_Ref__c VARCHAR(1300), -- 契約場所_名義(姓)＿契約場所_名義(名)</v>
      </c>
    </row>
    <row r="21" spans="1:12">
      <c r="A21" s="165">
        <f t="shared" si="0"/>
        <v>14</v>
      </c>
      <c r="B21" s="221" t="s">
        <v>1833</v>
      </c>
      <c r="C21" s="221" t="s">
        <v>1846</v>
      </c>
      <c r="D21" s="216" t="s">
        <v>156</v>
      </c>
      <c r="E21" s="217">
        <v>1300</v>
      </c>
      <c r="F21" s="214" t="s">
        <v>18</v>
      </c>
      <c r="G21" s="215"/>
      <c r="H21" s="216"/>
      <c r="I21" s="289"/>
      <c r="J21" s="290"/>
      <c r="K21" s="291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CMN_KigyoID_Fk__c VARCHAR(1300), -- 企業ID</v>
      </c>
    </row>
    <row r="22" spans="1:12">
      <c r="A22" s="165">
        <f t="shared" si="0"/>
        <v>15</v>
      </c>
      <c r="B22" s="220" t="s">
        <v>1859</v>
      </c>
      <c r="C22" s="221" t="s">
        <v>1847</v>
      </c>
      <c r="D22" s="166" t="s">
        <v>156</v>
      </c>
      <c r="E22" s="168">
        <v>1300</v>
      </c>
      <c r="F22" s="178" t="s">
        <v>18</v>
      </c>
      <c r="G22" s="167"/>
      <c r="H22" s="166"/>
      <c r="I22" s="250"/>
      <c r="J22" s="251"/>
      <c r="K22" s="252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CMN_SalesContactAccount__c VARCHAR(1300), -- 営業窓口アカウント</v>
      </c>
    </row>
    <row r="23" spans="1:12">
      <c r="A23" s="165">
        <f t="shared" si="0"/>
        <v>16</v>
      </c>
      <c r="B23" s="166" t="s">
        <v>1662</v>
      </c>
      <c r="C23" s="166" t="s">
        <v>99</v>
      </c>
      <c r="D23" s="166" t="s">
        <v>156</v>
      </c>
      <c r="E23" s="168">
        <v>20</v>
      </c>
      <c r="F23" s="178" t="s">
        <v>18</v>
      </c>
      <c r="G23" s="167"/>
      <c r="H23" s="166"/>
      <c r="I23" s="250" t="s">
        <v>1861</v>
      </c>
      <c r="J23" s="251"/>
      <c r="K23" s="252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CMN_User_PerformanceAccountAbilityRep__c VARCHAR(1300), -- 実績責任担当者</v>
      </c>
    </row>
    <row r="24" spans="1:12">
      <c r="A24" s="165">
        <f t="shared" si="0"/>
        <v>17</v>
      </c>
      <c r="B24" s="166" t="s">
        <v>1663</v>
      </c>
      <c r="C24" s="216" t="s">
        <v>1712</v>
      </c>
      <c r="D24" s="166" t="s">
        <v>156</v>
      </c>
      <c r="E24" s="217">
        <v>1300</v>
      </c>
      <c r="F24" s="178" t="s">
        <v>18</v>
      </c>
      <c r="G24" s="167"/>
      <c r="H24" s="166"/>
      <c r="I24" s="250" t="s">
        <v>1860</v>
      </c>
      <c r="J24" s="251"/>
      <c r="K24" s="252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ORG_ID VARCHAR(20), -- 組織ID（FK）</v>
      </c>
    </row>
    <row r="25" spans="1:12">
      <c r="A25" s="165">
        <f t="shared" si="0"/>
        <v>18</v>
      </c>
      <c r="B25" s="220" t="s">
        <v>1848</v>
      </c>
      <c r="C25" s="221" t="s">
        <v>1851</v>
      </c>
      <c r="D25" s="166" t="s">
        <v>156</v>
      </c>
      <c r="E25" s="168">
        <v>20</v>
      </c>
      <c r="F25" s="178" t="s">
        <v>18</v>
      </c>
      <c r="G25" s="167"/>
      <c r="H25" s="166"/>
      <c r="I25" s="250" t="s">
        <v>1865</v>
      </c>
      <c r="J25" s="251"/>
      <c r="K25" s="252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USER_ORG_NAME VARCHAR(1300), -- 担当組織</v>
      </c>
    </row>
    <row r="26" spans="1:12">
      <c r="A26" s="165">
        <f t="shared" si="0"/>
        <v>19</v>
      </c>
      <c r="B26" s="220" t="s">
        <v>1849</v>
      </c>
      <c r="C26" s="221" t="s">
        <v>1852</v>
      </c>
      <c r="D26" s="166" t="s">
        <v>156</v>
      </c>
      <c r="E26" s="168">
        <v>14</v>
      </c>
      <c r="F26" s="178" t="s">
        <v>18</v>
      </c>
      <c r="G26" s="167"/>
      <c r="H26" s="166"/>
      <c r="I26" s="250"/>
      <c r="J26" s="251"/>
      <c r="K26" s="252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RecordTypeId VARCHAR(20), -- レコードタイプ ID</v>
      </c>
    </row>
    <row r="27" spans="1:12">
      <c r="A27" s="165">
        <f t="shared" si="0"/>
        <v>20</v>
      </c>
      <c r="B27" s="220" t="s">
        <v>1850</v>
      </c>
      <c r="C27" s="221" t="s">
        <v>1853</v>
      </c>
      <c r="D27" s="166" t="s">
        <v>156</v>
      </c>
      <c r="E27" s="217">
        <v>1300</v>
      </c>
      <c r="F27" s="178" t="s">
        <v>18</v>
      </c>
      <c r="G27" s="167"/>
      <c r="H27" s="166"/>
      <c r="I27" s="250"/>
      <c r="J27" s="251"/>
      <c r="K27" s="252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OkyakusamaBango14__c VARCHAR(14), -- お客様番号(14桁)</v>
      </c>
    </row>
    <row r="28" spans="1:12">
      <c r="A28" s="165">
        <f t="shared" si="0"/>
        <v>21</v>
      </c>
      <c r="B28" s="221" t="s">
        <v>1310</v>
      </c>
      <c r="C28" s="221" t="s">
        <v>1862</v>
      </c>
      <c r="D28" s="166" t="s">
        <v>156</v>
      </c>
      <c r="E28" s="217">
        <v>20</v>
      </c>
      <c r="F28" s="178" t="s">
        <v>18</v>
      </c>
      <c r="G28" s="167"/>
      <c r="H28" s="166"/>
      <c r="I28" s="250" t="s">
        <v>1866</v>
      </c>
      <c r="J28" s="251"/>
      <c r="K28" s="252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SagyoKenmeiBango__c VARCHAR(1300), -- 作業件名番号</v>
      </c>
    </row>
    <row r="29" spans="1:12">
      <c r="A29" s="165">
        <f t="shared" si="0"/>
        <v>22</v>
      </c>
      <c r="B29" s="166" t="s">
        <v>1664</v>
      </c>
      <c r="C29" s="166" t="s">
        <v>511</v>
      </c>
      <c r="D29" s="166" t="s">
        <v>156</v>
      </c>
      <c r="E29" s="168">
        <v>50</v>
      </c>
      <c r="F29" s="178" t="s">
        <v>18</v>
      </c>
      <c r="G29" s="167" t="s">
        <v>381</v>
      </c>
      <c r="H29" s="166"/>
      <c r="I29" s="250"/>
      <c r="J29" s="251"/>
      <c r="K29" s="252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Status__c VARCHAR(20), -- ステータス</v>
      </c>
    </row>
    <row r="30" spans="1:12">
      <c r="A30" s="165">
        <f t="shared" si="0"/>
        <v>23</v>
      </c>
      <c r="B30" s="166" t="s">
        <v>1665</v>
      </c>
      <c r="C30" s="166" t="s">
        <v>513</v>
      </c>
      <c r="D30" s="166" t="s">
        <v>525</v>
      </c>
      <c r="E30" s="174" t="s">
        <v>18</v>
      </c>
      <c r="F30" s="178" t="s">
        <v>18</v>
      </c>
      <c r="G30" s="167" t="s">
        <v>381</v>
      </c>
      <c r="H30" s="166"/>
      <c r="I30" s="250" t="s">
        <v>1639</v>
      </c>
      <c r="J30" s="251"/>
      <c r="K30" s="252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CREATED_BY VARCHAR(50) NOT NULL, -- 作成者</v>
      </c>
    </row>
    <row r="31" spans="1:12">
      <c r="A31" s="165">
        <f t="shared" si="0"/>
        <v>24</v>
      </c>
      <c r="B31" s="166" t="s">
        <v>1666</v>
      </c>
      <c r="C31" s="166" t="s">
        <v>515</v>
      </c>
      <c r="D31" s="166" t="s">
        <v>156</v>
      </c>
      <c r="E31" s="168">
        <v>50</v>
      </c>
      <c r="F31" s="178" t="s">
        <v>18</v>
      </c>
      <c r="G31" s="167"/>
      <c r="H31" s="166"/>
      <c r="I31" s="250"/>
      <c r="J31" s="251"/>
      <c r="K31" s="252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CREATED_AT TIMESTAMP NOT NULL, -- 作成日時</v>
      </c>
    </row>
    <row r="32" spans="1:12">
      <c r="A32" s="165">
        <f t="shared" si="0"/>
        <v>25</v>
      </c>
      <c r="B32" s="166" t="s">
        <v>1667</v>
      </c>
      <c r="C32" s="166" t="s">
        <v>517</v>
      </c>
      <c r="D32" s="166" t="s">
        <v>525</v>
      </c>
      <c r="E32" s="174" t="s">
        <v>18</v>
      </c>
      <c r="F32" s="178" t="s">
        <v>18</v>
      </c>
      <c r="G32" s="167"/>
      <c r="H32" s="166"/>
      <c r="I32" s="250" t="s">
        <v>1640</v>
      </c>
      <c r="J32" s="251"/>
      <c r="K32" s="252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UPDATED_BY VARCHAR(50), -- 更新者</v>
      </c>
    </row>
    <row r="33" spans="1:12">
      <c r="A33" s="169"/>
      <c r="B33" s="170"/>
      <c r="C33" s="170"/>
      <c r="D33" s="170"/>
      <c r="E33" s="175"/>
      <c r="F33" s="179"/>
      <c r="G33" s="171"/>
      <c r="H33" s="170"/>
      <c r="I33" s="277"/>
      <c r="J33" s="278"/>
      <c r="K33" s="279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UPDATED_AT TIMESTAMP -- 更新日時</v>
      </c>
    </row>
    <row r="34" spans="1:12"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>,PRIMARY KEY (CMN_SupplyPointSpecificNum__c)
);</v>
      </c>
    </row>
    <row r="35" spans="1:12">
      <c r="L35" s="13"/>
    </row>
    <row r="36" spans="1:12">
      <c r="L36" s="13"/>
    </row>
    <row r="37" spans="1:12">
      <c r="L37" s="7" t="str">
        <f>"COMMENT ON TABLE db_corp." &amp; $A$5 &amp; " IS '" &amp; $A$3 &amp; "';"</f>
        <v>COMMENT ON TABLE db_corp.T_ARVE_CUSTOMER_INFO IS 'ARVEお客さま情報';</v>
      </c>
    </row>
    <row r="38" spans="1:12">
      <c r="L38" s="4" t="str">
        <f>"COMMENT ON COLUMN db_corp." &amp;  $A$5&amp;"."&amp;C8&amp;" IS '" &amp;B8&amp;"';"</f>
        <v>COMMENT ON COLUMN db_corp.T_ARVE_CUSTOMER_INFO.CMN_SupplyPointSpecificNum__c IS '供給地点特定番号(FK)';</v>
      </c>
    </row>
    <row r="39" spans="1:12">
      <c r="L39" s="4" t="str">
        <f t="shared" ref="L39:L64" si="1">"COMMENT ON COLUMN db_corp." &amp;  $A$5&amp;"."&amp;C9&amp;" IS '" &amp;B9&amp;"';"</f>
        <v>COMMENT ON COLUMN db_corp.T_ARVE_CUSTOMER_INFO.CMN_BusinessType__c IS '業務種別';</v>
      </c>
    </row>
    <row r="40" spans="1:12">
      <c r="L40" s="4" t="str">
        <f t="shared" si="1"/>
        <v>COMMENT ON COLUMN db_corp.T_ARVE_CUSTOMER_INFO.CMN_OldCustomerNum__c IS 'お客さま番号';</v>
      </c>
    </row>
    <row r="41" spans="1:12">
      <c r="L41" s="4" t="str">
        <f t="shared" si="1"/>
        <v>COMMENT ON COLUMN db_corp.T_ARVE_CUSTOMER_INFO.CMN_PowerContract__c IS '契約電力(kW)';</v>
      </c>
    </row>
    <row r="42" spans="1:12">
      <c r="L42" s="4" t="str">
        <f t="shared" si="1"/>
        <v>COMMENT ON COLUMN db_corp.T_ARVE_CUSTOMER_INFO.CMN_ContractType__c IS '契約種別';</v>
      </c>
    </row>
    <row r="43" spans="1:12">
      <c r="L43" s="4" t="str">
        <f t="shared" si="1"/>
        <v>COMMENT ON COLUMN db_corp.T_ARVE_CUSTOMER_INFO.CMN_DemandLocationAddress__c IS '契約場所_住所';</v>
      </c>
    </row>
    <row r="44" spans="1:12">
      <c r="L44" s="4" t="str">
        <f t="shared" si="1"/>
        <v>COMMENT ON COLUMN db_corp.T_ARVE_CUSTOMER_INFO.CMN_LinkedSourceContractItem__c IS '紐づけ元契約商品';</v>
      </c>
    </row>
    <row r="45" spans="1:12">
      <c r="L45" s="4" t="str">
        <f t="shared" si="1"/>
        <v>COMMENT ON COLUMN db_corp.T_ARVE_CUSTOMER_INFO.CMN_OldJuyobasho__c IS '旧契約需要場所';</v>
      </c>
    </row>
    <row r="46" spans="1:12">
      <c r="L46" s="4" t="str">
        <f t="shared" si="1"/>
        <v>COMMENT ON COLUMN db_corp.T_ARVE_CUSTOMER_INFO.CMN_AcutualMaterReadingDate__c IS '計量日';</v>
      </c>
    </row>
    <row r="47" spans="1:12">
      <c r="L47" s="4" t="str">
        <f t="shared" si="1"/>
        <v>COMMENT ON COLUMN db_corp.T_ARVE_CUSTOMER_INFO.CMN_ContractEndDate2__c IS '契約終了日';</v>
      </c>
    </row>
    <row r="48" spans="1:12">
      <c r="L48" s="4" t="str">
        <f t="shared" si="1"/>
        <v>COMMENT ON COLUMN db_corp.T_ARVE_CUSTOMER_INFO.CMN_ContractStatus__c IS '契約状態';</v>
      </c>
    </row>
    <row r="49" spans="12:12">
      <c r="L49" s="4" t="str">
        <f t="shared" si="1"/>
        <v>COMMENT ON COLUMN db_corp.T_ARVE_CUSTOMER_INFO.CMN_DemandLocationFullName_Ref__c IS '契約場所_名義(姓)＿契約場所_名義(名)';</v>
      </c>
    </row>
    <row r="50" spans="12:12">
      <c r="L50" s="4" t="str">
        <f>"COMMENT ON COLUMN db_corp." &amp;  $A$5&amp;"."&amp;C20&amp;" IS '" &amp;B20&amp;"';"</f>
        <v>COMMENT ON COLUMN db_corp.T_ARVE_CUSTOMER_INFO.CMN_KigyoID_Fk__c IS '企業ID';</v>
      </c>
    </row>
    <row r="51" spans="12:12">
      <c r="L51" s="4" t="str">
        <f t="shared" si="1"/>
        <v>COMMENT ON COLUMN db_corp.T_ARVE_CUSTOMER_INFO.CMN_SalesContactAccount__c IS '営業窓口アカウント';</v>
      </c>
    </row>
    <row r="52" spans="12:12">
      <c r="L52" s="4" t="str">
        <f t="shared" si="1"/>
        <v>COMMENT ON COLUMN db_corp.T_ARVE_CUSTOMER_INFO.CMN_User_PerformanceAccountAbilityRep__c IS '実績責任担当者';</v>
      </c>
    </row>
    <row r="53" spans="12:12">
      <c r="L53" s="4" t="str">
        <f t="shared" si="1"/>
        <v>COMMENT ON COLUMN db_corp.T_ARVE_CUSTOMER_INFO.ORG_ID IS '組織ID（FK）';</v>
      </c>
    </row>
    <row r="54" spans="12:12">
      <c r="L54" s="4" t="str">
        <f t="shared" si="1"/>
        <v>COMMENT ON COLUMN db_corp.T_ARVE_CUSTOMER_INFO.USER_ORG_NAME IS '担当組織';</v>
      </c>
    </row>
    <row r="55" spans="12:12">
      <c r="L55" s="4" t="str">
        <f t="shared" si="1"/>
        <v>COMMENT ON COLUMN db_corp.T_ARVE_CUSTOMER_INFO.RecordTypeId IS 'レコードタイプ ID';</v>
      </c>
    </row>
    <row r="56" spans="12:12">
      <c r="L56" s="4" t="str">
        <f>"COMMENT ON COLUMN db_corp." &amp;  $A$5&amp;"."&amp;C26&amp;" IS '" &amp;B26&amp;"';"</f>
        <v>COMMENT ON COLUMN db_corp.T_ARVE_CUSTOMER_INFO.OkyakusamaBango14__c IS 'お客様番号(14桁)';</v>
      </c>
    </row>
    <row r="57" spans="12:12">
      <c r="L57" s="4" t="str">
        <f t="shared" si="1"/>
        <v>COMMENT ON COLUMN db_corp.T_ARVE_CUSTOMER_INFO.SagyoKenmeiBango__c IS '作業件名番号';</v>
      </c>
    </row>
    <row r="58" spans="12:12">
      <c r="L58" s="4" t="str">
        <f t="shared" si="1"/>
        <v>COMMENT ON COLUMN db_corp.T_ARVE_CUSTOMER_INFO.Status__c IS 'ステータス';</v>
      </c>
    </row>
    <row r="59" spans="12:12">
      <c r="L59" s="4" t="str">
        <f t="shared" si="1"/>
        <v>COMMENT ON COLUMN db_corp.T_ARVE_CUSTOMER_INFO.CREATED_BY IS '作成者';</v>
      </c>
    </row>
    <row r="60" spans="12:12">
      <c r="L60" s="4" t="str">
        <f t="shared" si="1"/>
        <v>COMMENT ON COLUMN db_corp.T_ARVE_CUSTOMER_INFO.CREATED_AT IS '作成日時';</v>
      </c>
    </row>
    <row r="61" spans="12:12">
      <c r="L61" s="4" t="str">
        <f t="shared" si="1"/>
        <v>COMMENT ON COLUMN db_corp.T_ARVE_CUSTOMER_INFO.UPDATED_BY IS '更新者';</v>
      </c>
    </row>
    <row r="62" spans="12:12">
      <c r="L62" s="4" t="str">
        <f t="shared" si="1"/>
        <v>COMMENT ON COLUMN db_corp.T_ARVE_CUSTOMER_INFO.UPDATED_AT IS '更新日時';</v>
      </c>
    </row>
    <row r="63" spans="12:12">
      <c r="L63" s="4" t="str">
        <f t="shared" si="1"/>
        <v>COMMENT ON COLUMN db_corp.T_ARVE_CUSTOMER_INFO. IS '';</v>
      </c>
    </row>
    <row r="64" spans="12:12">
      <c r="L64" s="4" t="str">
        <f t="shared" si="1"/>
        <v>COMMENT ON COLUMN db_corp.T_ARVE_CUSTOMER_INFO. IS '';</v>
      </c>
    </row>
  </sheetData>
  <mergeCells count="36">
    <mergeCell ref="I32:K32"/>
    <mergeCell ref="I24:K24"/>
    <mergeCell ref="I33:K33"/>
    <mergeCell ref="I25:K25"/>
    <mergeCell ref="I26:K26"/>
    <mergeCell ref="I28:K28"/>
    <mergeCell ref="I29:K29"/>
    <mergeCell ref="I30:K30"/>
    <mergeCell ref="I31:K31"/>
    <mergeCell ref="I27:K27"/>
    <mergeCell ref="I23:K23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11:K11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0:K10"/>
    <mergeCell ref="I9:K9"/>
  </mergeCells>
  <phoneticPr fontId="3"/>
  <pageMargins left="0.75" right="0.75" top="1" bottom="1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A7D9-2D2C-4E9D-8C1D-1BA06DFE1546}">
  <sheetPr codeName="Sheet54">
    <tabColor rgb="FF00B0F0"/>
  </sheetPr>
  <dimension ref="A1:S40"/>
  <sheetViews>
    <sheetView tabSelected="1" zoomScale="85" zoomScaleNormal="85" workbookViewId="0">
      <selection activeCell="B17" sqref="B17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5.375" style="4" bestFit="1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1625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1699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db_corp.T_CO2_SUMMARY_REPORT_MNG_INFO CASCADE;</v>
      </c>
    </row>
    <row r="8" spans="1:19" s="14" customFormat="1" ht="13.5" customHeight="1">
      <c r="A8" s="161">
        <v>1</v>
      </c>
      <c r="B8" s="166" t="s">
        <v>1459</v>
      </c>
      <c r="C8" s="166" t="s">
        <v>1464</v>
      </c>
      <c r="D8" s="166" t="s">
        <v>156</v>
      </c>
      <c r="E8" s="173">
        <v>80</v>
      </c>
      <c r="F8" s="177" t="s">
        <v>18</v>
      </c>
      <c r="G8" s="163" t="s">
        <v>381</v>
      </c>
      <c r="H8" s="164">
        <v>1</v>
      </c>
      <c r="I8" s="274"/>
      <c r="J8" s="275"/>
      <c r="K8" s="276"/>
      <c r="L8" s="13" t="str">
        <f>"CREATE TABLE IF NOT EXISTS db_corp."&amp;A5&amp;" ("</f>
        <v>CREATE TABLE IF NOT EXISTS db_corp.T_CO2_SUMMARY_REPORT_MNG_INFO (</v>
      </c>
      <c r="S8"/>
    </row>
    <row r="9" spans="1:19">
      <c r="A9" s="165">
        <f>A8+1</f>
        <v>2</v>
      </c>
      <c r="B9" s="166" t="s">
        <v>673</v>
      </c>
      <c r="C9" s="166" t="s">
        <v>186</v>
      </c>
      <c r="D9" s="166" t="s">
        <v>156</v>
      </c>
      <c r="E9" s="173">
        <v>255</v>
      </c>
      <c r="F9" s="178" t="s">
        <v>18</v>
      </c>
      <c r="G9" s="167"/>
      <c r="H9" s="166"/>
      <c r="I9" s="280"/>
      <c r="J9" s="281"/>
      <c r="K9" s="28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CREATION_ID VARCHAR(80) NOT NULL, -- 識別子</v>
      </c>
    </row>
    <row r="10" spans="1:19">
      <c r="A10" s="165">
        <f t="shared" ref="A10:A21" si="0">A9+1</f>
        <v>3</v>
      </c>
      <c r="B10" s="166" t="s">
        <v>674</v>
      </c>
      <c r="C10" s="166" t="s">
        <v>675</v>
      </c>
      <c r="D10" s="166" t="s">
        <v>156</v>
      </c>
      <c r="E10" s="173">
        <v>255</v>
      </c>
      <c r="F10" s="178" t="s">
        <v>18</v>
      </c>
      <c r="G10" s="167"/>
      <c r="H10" s="166"/>
      <c r="I10" s="280"/>
      <c r="J10" s="281"/>
      <c r="K10" s="28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FILE_NAME VARCHAR(255), -- ファイル名</v>
      </c>
    </row>
    <row r="11" spans="1:19">
      <c r="A11" s="165">
        <f t="shared" si="0"/>
        <v>4</v>
      </c>
      <c r="B11" s="166" t="s">
        <v>1627</v>
      </c>
      <c r="C11" s="166" t="s">
        <v>1635</v>
      </c>
      <c r="D11" s="166" t="s">
        <v>525</v>
      </c>
      <c r="E11" s="173" t="s">
        <v>18</v>
      </c>
      <c r="F11" s="178" t="s">
        <v>18</v>
      </c>
      <c r="G11" s="167"/>
      <c r="H11" s="166"/>
      <c r="I11" s="280" t="s">
        <v>1628</v>
      </c>
      <c r="J11" s="281"/>
      <c r="K11" s="28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FILE_PATH VARCHAR(255), -- ファイルパス</v>
      </c>
    </row>
    <row r="12" spans="1:19">
      <c r="A12" s="165">
        <f t="shared" si="0"/>
        <v>5</v>
      </c>
      <c r="B12" s="216" t="s">
        <v>1713</v>
      </c>
      <c r="C12" s="216" t="s">
        <v>1714</v>
      </c>
      <c r="D12" s="166" t="s">
        <v>156</v>
      </c>
      <c r="E12" s="173">
        <v>1</v>
      </c>
      <c r="F12" s="178" t="s">
        <v>18</v>
      </c>
      <c r="G12" s="167" t="s">
        <v>381</v>
      </c>
      <c r="H12" s="166"/>
      <c r="I12" s="280" t="s">
        <v>1630</v>
      </c>
      <c r="J12" s="281"/>
      <c r="K12" s="28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FILE_CREATED_AT TIMESTAMP, -- ファイル作成日時</v>
      </c>
    </row>
    <row r="13" spans="1:19">
      <c r="A13" s="165">
        <f t="shared" si="0"/>
        <v>6</v>
      </c>
      <c r="B13" s="166" t="s">
        <v>1631</v>
      </c>
      <c r="C13" s="166" t="s">
        <v>1636</v>
      </c>
      <c r="D13" s="166" t="s">
        <v>156</v>
      </c>
      <c r="E13" s="173">
        <v>6</v>
      </c>
      <c r="F13" s="178" t="s">
        <v>18</v>
      </c>
      <c r="G13" s="167" t="s">
        <v>381</v>
      </c>
      <c r="H13" s="166"/>
      <c r="I13" s="280"/>
      <c r="J13" s="281"/>
      <c r="K13" s="28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CREATE_STATUS VARCHAR(1) NOT NULL, -- 作成状態</v>
      </c>
    </row>
    <row r="14" spans="1:19">
      <c r="A14" s="165">
        <f t="shared" si="0"/>
        <v>7</v>
      </c>
      <c r="B14" s="166" t="s">
        <v>1632</v>
      </c>
      <c r="C14" s="166" t="s">
        <v>1637</v>
      </c>
      <c r="D14" s="166" t="s">
        <v>156</v>
      </c>
      <c r="E14" s="173">
        <v>6</v>
      </c>
      <c r="F14" s="178" t="s">
        <v>18</v>
      </c>
      <c r="G14" s="167" t="s">
        <v>381</v>
      </c>
      <c r="H14" s="166"/>
      <c r="I14" s="280"/>
      <c r="J14" s="281"/>
      <c r="K14" s="28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FROM_YEAR_MONTH VARCHAR(6) NOT NULL, -- 収集期間FROM年月</v>
      </c>
    </row>
    <row r="15" spans="1:19">
      <c r="A15" s="165">
        <f t="shared" si="0"/>
        <v>8</v>
      </c>
      <c r="B15" s="166" t="s">
        <v>1633</v>
      </c>
      <c r="C15" s="166" t="s">
        <v>1638</v>
      </c>
      <c r="D15" s="166" t="s">
        <v>525</v>
      </c>
      <c r="E15" s="173" t="s">
        <v>18</v>
      </c>
      <c r="F15" s="178" t="s">
        <v>18</v>
      </c>
      <c r="G15" s="167" t="s">
        <v>381</v>
      </c>
      <c r="H15" s="166"/>
      <c r="I15" s="280"/>
      <c r="J15" s="281"/>
      <c r="K15" s="28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TO_YEAR_MONTH VARCHAR(6) NOT NULL, -- 収集期間TO年月</v>
      </c>
    </row>
    <row r="16" spans="1:19">
      <c r="A16" s="165">
        <f>A14+1</f>
        <v>8</v>
      </c>
      <c r="B16" s="166" t="s">
        <v>1141</v>
      </c>
      <c r="C16" s="166" t="s">
        <v>1884</v>
      </c>
      <c r="D16" s="166" t="s">
        <v>156</v>
      </c>
      <c r="E16" s="174">
        <v>20</v>
      </c>
      <c r="F16" s="178" t="s">
        <v>18</v>
      </c>
      <c r="G16" s="167" t="s">
        <v>381</v>
      </c>
      <c r="H16" s="206">
        <v>2</v>
      </c>
      <c r="I16" s="280"/>
      <c r="J16" s="281"/>
      <c r="K16" s="282"/>
      <c r="L16" s="13" t="str" cm="1">
        <f t="array" ref="L16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IF(B16&lt;&gt;"", ",", "")
    )&amp;
    " -- "&amp;B14
)</f>
        <v xml:space="preserve"> TO_YEAR_MONTH VARCHAR(6) NOT NULL, -- 収集期間TO年月</v>
      </c>
    </row>
    <row r="17" spans="1:12">
      <c r="A17" s="165">
        <f>A15+1</f>
        <v>9</v>
      </c>
      <c r="B17" s="166" t="s">
        <v>1883</v>
      </c>
      <c r="C17" s="166" t="s">
        <v>1882</v>
      </c>
      <c r="D17" s="166" t="s">
        <v>156</v>
      </c>
      <c r="E17" s="174">
        <v>20</v>
      </c>
      <c r="F17" s="178" t="s">
        <v>18</v>
      </c>
      <c r="G17" s="167"/>
      <c r="H17" s="206"/>
      <c r="I17" s="280"/>
      <c r="J17" s="281"/>
      <c r="K17" s="282"/>
      <c r="L17" s="13" t="str" cm="1">
        <f t="array" ref="L17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IF(B17&lt;&gt;"", ",", "")
    )&amp;
    " -- "&amp;B15
)</f>
        <v xml:space="preserve"> FILE_REQUESTED_AT TIMESTAMP NOT NULL, -- ファイル作成依頼日時</v>
      </c>
    </row>
    <row r="18" spans="1:12">
      <c r="A18" s="165">
        <f t="shared" si="0"/>
        <v>10</v>
      </c>
      <c r="B18" s="166" t="s">
        <v>2</v>
      </c>
      <c r="C18" s="166" t="s">
        <v>511</v>
      </c>
      <c r="D18" s="166" t="s">
        <v>156</v>
      </c>
      <c r="E18" s="174">
        <v>50</v>
      </c>
      <c r="F18" s="178" t="s">
        <v>18</v>
      </c>
      <c r="G18" s="167"/>
      <c r="H18" s="166"/>
      <c r="I18" s="250"/>
      <c r="J18" s="251"/>
      <c r="K18" s="252"/>
      <c r="L18" s="13" t="str" cm="1">
        <f t="array" ref="L18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IF(B18&lt;&gt;"", ",", "")
    )&amp;
    " -- "&amp;B16
)</f>
        <v xml:space="preserve"> ORG_ID VARCHAR(20) NOT NULL, -- 組織ID（FK）</v>
      </c>
    </row>
    <row r="19" spans="1:12">
      <c r="A19" s="165">
        <f t="shared" si="0"/>
        <v>11</v>
      </c>
      <c r="B19" s="166" t="s">
        <v>1618</v>
      </c>
      <c r="C19" s="166" t="s">
        <v>513</v>
      </c>
      <c r="D19" s="166" t="s">
        <v>525</v>
      </c>
      <c r="E19" s="173" t="s">
        <v>18</v>
      </c>
      <c r="F19" s="178" t="s">
        <v>18</v>
      </c>
      <c r="G19" s="167"/>
      <c r="H19" s="166"/>
      <c r="I19" s="280" t="s">
        <v>1641</v>
      </c>
      <c r="J19" s="281"/>
      <c r="K19" s="282"/>
      <c r="L19" s="13" t="str" cm="1">
        <f t="array" ref="L19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IF(B19&lt;&gt;"", ",", "")
    )&amp;
    " -- "&amp;B17
)</f>
        <v xml:space="preserve"> USER_ORG_ID VARCHAR(20), -- ユーザー組織ID</v>
      </c>
    </row>
    <row r="20" spans="1:12">
      <c r="A20" s="165">
        <f t="shared" si="0"/>
        <v>12</v>
      </c>
      <c r="B20" s="166" t="s">
        <v>43</v>
      </c>
      <c r="C20" s="166" t="s">
        <v>515</v>
      </c>
      <c r="D20" s="166" t="s">
        <v>156</v>
      </c>
      <c r="E20" s="174">
        <v>50</v>
      </c>
      <c r="F20" s="178" t="s">
        <v>18</v>
      </c>
      <c r="G20" s="167"/>
      <c r="H20" s="166"/>
      <c r="I20" s="280"/>
      <c r="J20" s="281"/>
      <c r="K20" s="282"/>
      <c r="L20" s="13" t="str" cm="1">
        <f t="array" ref="L20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IF(B20&lt;&gt;"", ",", "")
    )&amp;
    " -- "&amp;B18
)</f>
        <v xml:space="preserve"> CREATED_BY VARCHAR(50), -- 作成者</v>
      </c>
    </row>
    <row r="21" spans="1:12">
      <c r="A21" s="165">
        <f t="shared" si="0"/>
        <v>13</v>
      </c>
      <c r="B21" s="166" t="s">
        <v>49</v>
      </c>
      <c r="C21" s="166" t="s">
        <v>517</v>
      </c>
      <c r="D21" s="166" t="s">
        <v>525</v>
      </c>
      <c r="E21" s="168" t="s">
        <v>18</v>
      </c>
      <c r="F21" s="178" t="s">
        <v>18</v>
      </c>
      <c r="G21" s="167"/>
      <c r="H21" s="166"/>
      <c r="I21" s="280" t="s">
        <v>1642</v>
      </c>
      <c r="J21" s="281"/>
      <c r="K21" s="282"/>
      <c r="L21" s="13" t="str" cm="1">
        <f t="array" ref="L21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IF(B21&lt;&gt;"", ",", "")
    )&amp;
    " -- "&amp;B19
)</f>
        <v xml:space="preserve"> CREATED_AT TIMESTAMP, -- 作成日時</v>
      </c>
    </row>
    <row r="22" spans="1:12">
      <c r="A22" s="169"/>
      <c r="B22" s="170"/>
      <c r="C22" s="170"/>
      <c r="D22" s="170"/>
      <c r="E22" s="175"/>
      <c r="F22" s="179"/>
      <c r="G22" s="171"/>
      <c r="H22" s="170"/>
      <c r="I22" s="277"/>
      <c r="J22" s="278"/>
      <c r="K22" s="279"/>
      <c r="L22" s="13" t="str" cm="1">
        <f t="array" ref="L22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IF(B22&lt;&gt;"", ",", "")
    )&amp;
    " -- "&amp;B20
)</f>
        <v xml:space="preserve"> UPDATED_BY VARCHAR(50) -- 更新者</v>
      </c>
    </row>
    <row r="23" spans="1:12">
      <c r="L23" s="13" t="str" cm="1">
        <f t="array" ref="L23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IF(B23&lt;&gt;"", ",", "")
    )&amp;
    " -- "&amp;B21
)</f>
        <v xml:space="preserve"> UPDATED_AT TIMESTAMP -- 更新日時</v>
      </c>
    </row>
    <row r="24" spans="1:12">
      <c r="L24" s="13" t="str" cm="1">
        <f t="array" ref="L24">IF(B22="",
    IF($L$6="PRIMARY_KEYS",
        ",PRIMARY KEY ("&amp;_xlfn.TEXTJOIN(", ", TRUE, $C$8, $C$16)&amp;")"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IF(B24&lt;&gt;"", ",", "")
    )&amp;
    " -- "&amp;B22
)</f>
        <v>,PRIMARY KEY (CREATION_ID, ORG_ID)
);</v>
      </c>
    </row>
    <row r="25" spans="1:12">
      <c r="L25" s="7"/>
    </row>
    <row r="26" spans="1:12">
      <c r="L26" s="7" t="str">
        <f>"COMMENT ON TABLE db_corp." &amp; A5 &amp; " IS '" &amp; A3 &amp; "';"</f>
        <v>COMMENT ON TABLE db_corp.T_CO2_SUMMARY_REPORT_MNG_INFO IS 'CO2集計レポート管理情報';</v>
      </c>
    </row>
    <row r="27" spans="1:12">
      <c r="L27" s="4" t="str">
        <f>"COMMENT ON COLUMN db_corp." &amp;  $A$5&amp;"."&amp;C8&amp;" IS '" &amp;B8&amp;"';"</f>
        <v>COMMENT ON COLUMN db_corp.T_CO2_SUMMARY_REPORT_MNG_INFO.CREATION_ID IS '識別子';</v>
      </c>
    </row>
    <row r="28" spans="1:12">
      <c r="L28" s="4" t="str">
        <f>"COMMENT ON COLUMN db_corp." &amp;  $A$5&amp;"."&amp;C9&amp;" IS '" &amp;B9&amp;"';"</f>
        <v>COMMENT ON COLUMN db_corp.T_CO2_SUMMARY_REPORT_MNG_INFO.FILE_NAME IS 'ファイル名';</v>
      </c>
    </row>
    <row r="29" spans="1:12">
      <c r="L29" s="4" t="str">
        <f>"COMMENT ON COLUMN db_corp." &amp;  $A$5&amp;"."&amp;C10&amp;" IS '" &amp;B10&amp;"';"</f>
        <v>COMMENT ON COLUMN db_corp.T_CO2_SUMMARY_REPORT_MNG_INFO.FILE_PATH IS 'ファイルパス';</v>
      </c>
    </row>
    <row r="30" spans="1:12">
      <c r="L30" s="4" t="str">
        <f>"COMMENT ON COLUMN db_corp." &amp;  $A$5&amp;"."&amp;C11&amp;" IS '" &amp;B11&amp;"';"</f>
        <v>COMMENT ON COLUMN db_corp.T_CO2_SUMMARY_REPORT_MNG_INFO.FILE_CREATED_AT IS 'ファイル作成日時';</v>
      </c>
    </row>
    <row r="31" spans="1:12">
      <c r="L31" s="4" t="str">
        <f>"COMMENT ON COLUMN db_corp." &amp;  $A$5&amp;"."&amp;C12&amp;" IS '" &amp;B12&amp;"';"</f>
        <v>COMMENT ON COLUMN db_corp.T_CO2_SUMMARY_REPORT_MNG_INFO.CREATE_STATUS IS '作成状態';</v>
      </c>
    </row>
    <row r="32" spans="1:12">
      <c r="L32" s="4" t="str">
        <f>"COMMENT ON COLUMN db_corp." &amp;  $A$5&amp;"."&amp;C13&amp;" IS '" &amp;B13&amp;"';"</f>
        <v>COMMENT ON COLUMN db_corp.T_CO2_SUMMARY_REPORT_MNG_INFO.FROM_YEAR_MONTH IS '収集期間FROM年月';</v>
      </c>
    </row>
    <row r="33" spans="12:12">
      <c r="L33" s="4" t="str">
        <f>"COMMENT ON COLUMN db_corp." &amp;  $A$5&amp;"."&amp;C14&amp;" IS '" &amp;B14&amp;"';"</f>
        <v>COMMENT ON COLUMN db_corp.T_CO2_SUMMARY_REPORT_MNG_INFO.TO_YEAR_MONTH IS '収集期間TO年月';</v>
      </c>
    </row>
    <row r="34" spans="12:12">
      <c r="L34" s="4" t="str">
        <f>"COMMENT ON COLUMN db_corp." &amp;  $A$5&amp;"."&amp;C15&amp;" IS '" &amp;B15&amp;"';"</f>
        <v>COMMENT ON COLUMN db_corp.T_CO2_SUMMARY_REPORT_MNG_INFO.FILE_REQUESTED_AT IS 'ファイル作成依頼日時';</v>
      </c>
    </row>
    <row r="35" spans="12:12">
      <c r="L35" s="4" t="str">
        <f t="shared" ref="L35:L37" si="1">"COMMENT ON COLUMN db_corp." &amp;  $A$5&amp;"."&amp;C17&amp;" IS '" &amp;B17&amp;"';"</f>
        <v>COMMENT ON COLUMN db_corp.T_CO2_SUMMARY_REPORT_MNG_INFO.USER_ORG_ID IS 'ユーザー組織ID';</v>
      </c>
    </row>
    <row r="36" spans="12:12">
      <c r="L36" s="4" t="str">
        <f t="shared" si="1"/>
        <v>COMMENT ON COLUMN db_corp.T_CO2_SUMMARY_REPORT_MNG_INFO.CREATED_BY IS '作成者';</v>
      </c>
    </row>
    <row r="37" spans="12:12">
      <c r="L37" s="4" t="str">
        <f t="shared" si="1"/>
        <v>COMMENT ON COLUMN db_corp.T_CO2_SUMMARY_REPORT_MNG_INFO.CREATED_AT IS '作成日時';</v>
      </c>
    </row>
    <row r="38" spans="12:12">
      <c r="L38" s="4" t="str">
        <f>"COMMENT ON COLUMN db_corp." &amp;  $A$5&amp;"."&amp;C20&amp;" IS '" &amp;B20&amp;"';"</f>
        <v>COMMENT ON COLUMN db_corp.T_CO2_SUMMARY_REPORT_MNG_INFO.UPDATED_BY IS '更新者';</v>
      </c>
    </row>
    <row r="39" spans="12:12">
      <c r="L39" s="4" t="str">
        <f>"COMMENT ON COLUMN db_corp." &amp;  $A$5&amp;"."&amp;C21&amp;" IS '" &amp;B21&amp;"';"</f>
        <v>COMMENT ON COLUMN db_corp.T_CO2_SUMMARY_REPORT_MNG_INFO.UPDATED_AT IS '更新日時';</v>
      </c>
    </row>
    <row r="40" spans="12:12">
      <c r="L40" s="4" t="str">
        <f>"COMMENT ON COLUMN db_corp." &amp;  $A$5&amp;"."&amp;C22&amp;" IS '" &amp;B22&amp;"';"</f>
        <v>COMMENT ON COLUMN db_corp.T_CO2_SUMMARY_REPORT_MNG_INFO. IS '';</v>
      </c>
    </row>
  </sheetData>
  <mergeCells count="25">
    <mergeCell ref="I16:K16"/>
    <mergeCell ref="I22:K22"/>
    <mergeCell ref="I17:K17"/>
    <mergeCell ref="I18:K18"/>
    <mergeCell ref="I19:K19"/>
    <mergeCell ref="I20:K20"/>
    <mergeCell ref="I21:K21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A2:C2"/>
    <mergeCell ref="D2:H2"/>
    <mergeCell ref="A3:C3"/>
    <mergeCell ref="D3:H3"/>
    <mergeCell ref="A4:C4"/>
    <mergeCell ref="D4:H4"/>
  </mergeCells>
  <phoneticPr fontId="12"/>
  <pageMargins left="0.75" right="0.75" top="1" bottom="1" header="0.5" footer="0.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DEE3-6940-4B63-B2AD-BB170A88E0DA}">
  <sheetPr codeName="Sheet53">
    <tabColor rgb="FF00B0F0"/>
  </sheetPr>
  <dimension ref="A1:S45"/>
  <sheetViews>
    <sheetView zoomScale="85" zoomScaleNormal="85" workbookViewId="0">
      <selection activeCell="B12" sqref="B12"/>
    </sheetView>
  </sheetViews>
  <sheetFormatPr defaultColWidth="9" defaultRowHeight="15.75"/>
  <cols>
    <col min="1" max="1" width="5" style="4" customWidth="1"/>
    <col min="2" max="2" width="21.375" style="4" bestFit="1" customWidth="1"/>
    <col min="3" max="3" width="31.625" style="4" bestFit="1" customWidth="1"/>
    <col min="4" max="4" width="16.625" style="4" customWidth="1"/>
    <col min="5" max="7" width="7" style="4" customWidth="1"/>
    <col min="8" max="8" width="13.375" style="4" bestFit="1" customWidth="1"/>
    <col min="9" max="11" width="13.125" style="4" customWidth="1"/>
    <col min="12" max="16384" width="9" style="4"/>
  </cols>
  <sheetData>
    <row r="1" spans="1:19" ht="17.100000000000001" customHeight="1">
      <c r="D1" s="160" t="str">
        <f>修正履歴!E7</f>
        <v>2026/12/21</v>
      </c>
    </row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1620</v>
      </c>
      <c r="B3" s="260"/>
      <c r="C3" s="261"/>
      <c r="D3" s="262" t="s">
        <v>1626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1707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172" t="s">
        <v>7</v>
      </c>
      <c r="F7" s="176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db_corp.T_SALES_USER_HANDOVER_INFO CASCADE;</v>
      </c>
    </row>
    <row r="8" spans="1:19" s="14" customFormat="1" ht="13.5" customHeight="1">
      <c r="A8" s="161">
        <v>1</v>
      </c>
      <c r="B8" s="166" t="s">
        <v>1691</v>
      </c>
      <c r="C8" s="166" t="s">
        <v>213</v>
      </c>
      <c r="D8" s="103" t="s">
        <v>156</v>
      </c>
      <c r="E8" s="162">
        <v>13</v>
      </c>
      <c r="F8" s="177" t="s">
        <v>18</v>
      </c>
      <c r="G8" s="163" t="s">
        <v>381</v>
      </c>
      <c r="H8" s="164">
        <v>1</v>
      </c>
      <c r="I8" s="274"/>
      <c r="J8" s="275"/>
      <c r="K8" s="276"/>
      <c r="L8" s="13" t="str">
        <f>"CREATE TABLE IF NOT EXISTS db_corp."&amp;A5&amp;" ("</f>
        <v>CREATE TABLE IF NOT EXISTS db_corp.T_SALES_USER_HANDOVER_INFO (</v>
      </c>
      <c r="S8"/>
    </row>
    <row r="9" spans="1:19">
      <c r="A9" s="165">
        <f>A8+1</f>
        <v>2</v>
      </c>
      <c r="B9" s="166" t="s">
        <v>1597</v>
      </c>
      <c r="C9" s="166" t="s">
        <v>1705</v>
      </c>
      <c r="D9" s="166" t="s">
        <v>525</v>
      </c>
      <c r="E9" s="173">
        <v>12</v>
      </c>
      <c r="F9" s="178" t="s">
        <v>18</v>
      </c>
      <c r="G9" s="167"/>
      <c r="H9" s="166"/>
      <c r="I9" s="250"/>
      <c r="J9" s="251"/>
      <c r="K9" s="252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法人番号(FK)</v>
      </c>
    </row>
    <row r="10" spans="1:19">
      <c r="A10" s="165">
        <f t="shared" ref="A10:A24" si="0">A9+1</f>
        <v>3</v>
      </c>
      <c r="B10" s="166" t="s">
        <v>1598</v>
      </c>
      <c r="C10" s="166" t="s">
        <v>1599</v>
      </c>
      <c r="D10" s="166" t="s">
        <v>156</v>
      </c>
      <c r="E10" s="173">
        <v>8</v>
      </c>
      <c r="F10" s="178" t="s">
        <v>18</v>
      </c>
      <c r="G10" s="167" t="s">
        <v>1619</v>
      </c>
      <c r="H10" s="166"/>
      <c r="I10" s="250"/>
      <c r="J10" s="251"/>
      <c r="K10" s="252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HANDOVERED_AT TIMESTAMP12, -- 引継実施年月日時分秒</v>
      </c>
    </row>
    <row r="11" spans="1:19">
      <c r="A11" s="165">
        <f t="shared" si="0"/>
        <v>4</v>
      </c>
      <c r="B11" s="166" t="s">
        <v>1600</v>
      </c>
      <c r="C11" s="166" t="s">
        <v>1601</v>
      </c>
      <c r="D11" s="166" t="s">
        <v>163</v>
      </c>
      <c r="E11" s="173" t="s">
        <v>18</v>
      </c>
      <c r="F11" s="178" t="s">
        <v>18</v>
      </c>
      <c r="G11" s="167"/>
      <c r="H11" s="166"/>
      <c r="I11" s="250"/>
      <c r="J11" s="251"/>
      <c r="K11" s="252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HANDOVER_SCHEDULE_DATE VARCHAR(8) NOT NULL, -- 引継実施予定日</v>
      </c>
    </row>
    <row r="12" spans="1:19">
      <c r="A12" s="165">
        <f t="shared" si="0"/>
        <v>5</v>
      </c>
      <c r="B12" s="166" t="s">
        <v>1602</v>
      </c>
      <c r="C12" s="166" t="s">
        <v>1706</v>
      </c>
      <c r="D12" s="166" t="s">
        <v>156</v>
      </c>
      <c r="E12" s="173">
        <v>20</v>
      </c>
      <c r="F12" s="178" t="s">
        <v>18</v>
      </c>
      <c r="G12" s="167" t="s">
        <v>381</v>
      </c>
      <c r="H12" s="166">
        <v>2</v>
      </c>
      <c r="I12" s="250"/>
      <c r="J12" s="251"/>
      <c r="K12" s="252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REPORT_DATA_FLG BOOLEAN, -- 過去データ引継ぎフラグ</v>
      </c>
    </row>
    <row r="13" spans="1:19">
      <c r="A13" s="165">
        <f t="shared" si="0"/>
        <v>6</v>
      </c>
      <c r="B13" s="166" t="s">
        <v>1603</v>
      </c>
      <c r="C13" s="166" t="s">
        <v>1604</v>
      </c>
      <c r="D13" s="166" t="s">
        <v>156</v>
      </c>
      <c r="E13" s="173">
        <v>8</v>
      </c>
      <c r="F13" s="178" t="s">
        <v>18</v>
      </c>
      <c r="G13" s="167" t="s">
        <v>381</v>
      </c>
      <c r="H13" s="166">
        <v>3</v>
      </c>
      <c r="I13" s="250"/>
      <c r="J13" s="251"/>
      <c r="K13" s="252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HANDOVER_FROM_ORG_ID VARCHAR(20) NOT NULL, -- 引継元組織ID</v>
      </c>
    </row>
    <row r="14" spans="1:19">
      <c r="A14" s="165">
        <f t="shared" si="0"/>
        <v>7</v>
      </c>
      <c r="B14" s="166" t="s">
        <v>1605</v>
      </c>
      <c r="C14" s="166" t="s">
        <v>1606</v>
      </c>
      <c r="D14" s="166" t="s">
        <v>156</v>
      </c>
      <c r="E14" s="173">
        <v>20</v>
      </c>
      <c r="F14" s="178" t="s">
        <v>18</v>
      </c>
      <c r="G14" s="167"/>
      <c r="H14" s="166"/>
      <c r="I14" s="250"/>
      <c r="J14" s="251"/>
      <c r="K14" s="252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HANDOVER_FROM_USER_ID VARCHAR(8) NOT NULL, -- 引継元担当者ID</v>
      </c>
    </row>
    <row r="15" spans="1:19">
      <c r="A15" s="165">
        <f t="shared" si="0"/>
        <v>8</v>
      </c>
      <c r="B15" s="166" t="s">
        <v>1607</v>
      </c>
      <c r="C15" s="166" t="s">
        <v>1608</v>
      </c>
      <c r="D15" s="166" t="s">
        <v>156</v>
      </c>
      <c r="E15" s="173">
        <v>8</v>
      </c>
      <c r="F15" s="178" t="s">
        <v>18</v>
      </c>
      <c r="G15" s="167"/>
      <c r="H15" s="166"/>
      <c r="I15" s="250"/>
      <c r="J15" s="251"/>
      <c r="K15" s="252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HANDOVER_TO_ORG_ID VARCHAR(20), -- 引継先組織ID</v>
      </c>
    </row>
    <row r="16" spans="1:19">
      <c r="A16" s="165">
        <f t="shared" si="0"/>
        <v>9</v>
      </c>
      <c r="B16" s="166" t="s">
        <v>1609</v>
      </c>
      <c r="C16" s="166" t="s">
        <v>1610</v>
      </c>
      <c r="D16" s="166" t="s">
        <v>156</v>
      </c>
      <c r="E16" s="174">
        <v>1</v>
      </c>
      <c r="F16" s="178" t="s">
        <v>18</v>
      </c>
      <c r="G16" s="167" t="s">
        <v>1619</v>
      </c>
      <c r="H16" s="166"/>
      <c r="I16" s="250"/>
      <c r="J16" s="251"/>
      <c r="K16" s="252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HANDOVER_TO_USER_ID VARCHAR(8), -- 引継先担当者ID</v>
      </c>
    </row>
    <row r="17" spans="1:12">
      <c r="A17" s="165">
        <f t="shared" si="0"/>
        <v>10</v>
      </c>
      <c r="B17" s="166" t="s">
        <v>1611</v>
      </c>
      <c r="C17" s="166" t="s">
        <v>1612</v>
      </c>
      <c r="D17" s="166" t="s">
        <v>156</v>
      </c>
      <c r="E17" s="174">
        <v>1</v>
      </c>
      <c r="F17" s="178" t="s">
        <v>18</v>
      </c>
      <c r="G17" s="167" t="s">
        <v>1619</v>
      </c>
      <c r="H17" s="166"/>
      <c r="I17" s="250"/>
      <c r="J17" s="251"/>
      <c r="K17" s="25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HANDOVER_STATUS VARCHAR(1) NOT NULL, -- 引継実施ステータス</v>
      </c>
    </row>
    <row r="18" spans="1:12">
      <c r="A18" s="165">
        <f t="shared" si="0"/>
        <v>11</v>
      </c>
      <c r="B18" s="166" t="s">
        <v>1613</v>
      </c>
      <c r="C18" s="166" t="s">
        <v>1614</v>
      </c>
      <c r="D18" s="166" t="s">
        <v>156</v>
      </c>
      <c r="E18" s="173">
        <v>8</v>
      </c>
      <c r="F18" s="178" t="s">
        <v>18</v>
      </c>
      <c r="G18" s="167"/>
      <c r="H18" s="166"/>
      <c r="I18" s="250"/>
      <c r="J18" s="251"/>
      <c r="K18" s="252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HANDOVER_TYPE VARCHAR(1) NOT NULL, -- 引継種別</v>
      </c>
    </row>
    <row r="19" spans="1:12">
      <c r="A19" s="165">
        <f t="shared" si="0"/>
        <v>12</v>
      </c>
      <c r="B19" s="166" t="s">
        <v>1615</v>
      </c>
      <c r="C19" s="166" t="s">
        <v>1616</v>
      </c>
      <c r="D19" s="166" t="s">
        <v>156</v>
      </c>
      <c r="E19" s="174">
        <v>20</v>
      </c>
      <c r="F19" s="178" t="s">
        <v>18</v>
      </c>
      <c r="G19" s="167"/>
      <c r="H19" s="166"/>
      <c r="I19" s="250"/>
      <c r="J19" s="251"/>
      <c r="K19" s="252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CREATOR_ID VARCHAR(8), -- 登録者ID</v>
      </c>
    </row>
    <row r="20" spans="1:12">
      <c r="A20" s="165">
        <f t="shared" si="0"/>
        <v>13</v>
      </c>
      <c r="B20" s="166" t="s">
        <v>1617</v>
      </c>
      <c r="C20" s="103" t="s">
        <v>47</v>
      </c>
      <c r="D20" s="166" t="s">
        <v>525</v>
      </c>
      <c r="E20" s="168" t="s">
        <v>18</v>
      </c>
      <c r="F20" s="178" t="s">
        <v>18</v>
      </c>
      <c r="G20" s="167"/>
      <c r="H20" s="166"/>
      <c r="I20" s="250"/>
      <c r="J20" s="251"/>
      <c r="K20" s="25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CREATOR_ORG_ID VARCHAR(20), -- 登録者組織ID</v>
      </c>
    </row>
    <row r="21" spans="1:12">
      <c r="A21" s="165">
        <f t="shared" si="0"/>
        <v>14</v>
      </c>
      <c r="B21" s="166" t="s">
        <v>2</v>
      </c>
      <c r="C21" s="166" t="s">
        <v>511</v>
      </c>
      <c r="D21" s="166" t="s">
        <v>156</v>
      </c>
      <c r="E21" s="168">
        <v>50</v>
      </c>
      <c r="F21" s="178" t="s">
        <v>18</v>
      </c>
      <c r="G21" s="167"/>
      <c r="H21" s="166"/>
      <c r="I21" s="250"/>
      <c r="J21" s="251"/>
      <c r="K21" s="252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INSERT_DATETIME TIMESTAMP, -- 登録日時</v>
      </c>
    </row>
    <row r="22" spans="1:12">
      <c r="A22" s="165">
        <f t="shared" si="0"/>
        <v>15</v>
      </c>
      <c r="B22" s="166" t="s">
        <v>1618</v>
      </c>
      <c r="C22" s="166" t="s">
        <v>513</v>
      </c>
      <c r="D22" s="166" t="s">
        <v>525</v>
      </c>
      <c r="E22" s="168" t="s">
        <v>18</v>
      </c>
      <c r="F22" s="178" t="s">
        <v>18</v>
      </c>
      <c r="G22" s="167"/>
      <c r="H22" s="166"/>
      <c r="I22" s="250"/>
      <c r="J22" s="251"/>
      <c r="K22" s="252"/>
      <c r="L22" s="13" t="str" cm="1">
        <f t="array" ref="L22">IF(B21="",
    IF($L$6="PRIMARY_KEYS",
        ",PRIMARY KEY ("&amp;_xlfn.TEXTJOIN(", ", TRUE, $C$8, $C$16)&amp;")"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CREATED_BY VARCHAR(50), -- 作成者</v>
      </c>
    </row>
    <row r="23" spans="1:12">
      <c r="A23" s="165">
        <f t="shared" si="0"/>
        <v>16</v>
      </c>
      <c r="B23" s="166" t="s">
        <v>43</v>
      </c>
      <c r="C23" s="166" t="s">
        <v>515</v>
      </c>
      <c r="D23" s="166" t="s">
        <v>156</v>
      </c>
      <c r="E23" s="168">
        <v>50</v>
      </c>
      <c r="F23" s="178" t="s">
        <v>18</v>
      </c>
      <c r="G23" s="167"/>
      <c r="H23" s="166"/>
      <c r="I23" s="250"/>
      <c r="J23" s="251"/>
      <c r="K23" s="252"/>
      <c r="L23" s="13" t="str" cm="1">
        <f t="array" ref="L23">IF(B22="",
    IF($L$6="PRIMARY_KEYS",
        ",PRIMARY KEY ("&amp;_xlfn.TEXTJOIN(", ", TRUE, $C$8, $C$16)&amp;")"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CREATED_AT TIMESTAMP, -- 作成日時</v>
      </c>
    </row>
    <row r="24" spans="1:12">
      <c r="A24" s="169">
        <f t="shared" si="0"/>
        <v>17</v>
      </c>
      <c r="B24" s="170" t="s">
        <v>49</v>
      </c>
      <c r="C24" s="170" t="s">
        <v>517</v>
      </c>
      <c r="D24" s="170" t="s">
        <v>525</v>
      </c>
      <c r="E24" s="175" t="s">
        <v>18</v>
      </c>
      <c r="F24" s="179" t="s">
        <v>18</v>
      </c>
      <c r="G24" s="171"/>
      <c r="H24" s="170"/>
      <c r="I24" s="277"/>
      <c r="J24" s="278"/>
      <c r="K24" s="279"/>
      <c r="L24" s="13" t="str" cm="1">
        <f t="array" ref="L24">IF(B23="",
    IF($L$6="PRIMARY_KEYS",
        ",PRIMARY KEY ("&amp;_xlfn.TEXTJOIN(", ", TRUE, $C$8, $C$16)&amp;")"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UPDATED_BY VARCHAR(50), -- 更新者</v>
      </c>
    </row>
    <row r="25" spans="1:12">
      <c r="L25" s="13" t="str" cm="1">
        <f t="array" ref="L25">IF(B24="",
    IF($L$6="PRIMARY_KEYS",
        ",PRIMARY KEY ("&amp;_xlfn.TEXTJOIN(", ", TRUE, $C$8, $C$16)&amp;")"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UPDATED_AT TIMESTAMP -- 更新日時</v>
      </c>
    </row>
    <row r="26" spans="1:12">
      <c r="L26" s="13" t="str" cm="1">
        <f t="array" ref="L26">IF(B25="",
    IF($L$6="PRIMARY_KEYS",
        ",PRIMARY KEY ("&amp;_xlfn.TEXTJOIN(", ", TRUE, $C$8, $C$12, $C$13)&amp;")"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>,PRIMARY KEY (CORPORATE_NUMBER, HANDOVER_FROM_ORG_ID, HANDOVER_FROM_USER_ID)
);</v>
      </c>
    </row>
    <row r="28" spans="1:12">
      <c r="L28" s="7" t="str">
        <f>"COMMENT ON TABLE db_corp." &amp; A5 &amp; " IS '" &amp; A3 &amp; "';"</f>
        <v>COMMENT ON TABLE db_corp.T_SALES_USER_HANDOVER_INFO IS '営業担当引継情報';</v>
      </c>
    </row>
    <row r="29" spans="1:12">
      <c r="L29" s="4" t="str">
        <f t="shared" ref="L29:L42" si="1">"COMMENT ON COLUMN db_corp." &amp;  $A$5&amp;"."&amp;C8&amp;" IS '" &amp;B8&amp;"';"</f>
        <v>COMMENT ON COLUMN db_corp.T_SALES_USER_HANDOVER_INFO.CORPORATE_NUMBER IS '法人番号(FK)';</v>
      </c>
    </row>
    <row r="30" spans="1:12">
      <c r="L30" s="4" t="str">
        <f t="shared" si="1"/>
        <v>COMMENT ON COLUMN db_corp.T_SALES_USER_HANDOVER_INFO.HANDOVERED_AT IS '引継実施年月日時分秒';</v>
      </c>
    </row>
    <row r="31" spans="1:12">
      <c r="L31" s="4" t="str">
        <f t="shared" si="1"/>
        <v>COMMENT ON COLUMN db_corp.T_SALES_USER_HANDOVER_INFO.HANDOVER_SCHEDULE_DATE IS '引継実施予定日';</v>
      </c>
    </row>
    <row r="32" spans="1:12">
      <c r="L32" s="4" t="str">
        <f t="shared" si="1"/>
        <v>COMMENT ON COLUMN db_corp.T_SALES_USER_HANDOVER_INFO.REPORT_DATA_FLG IS '過去データ引継ぎフラグ';</v>
      </c>
    </row>
    <row r="33" spans="12:12">
      <c r="L33" s="4" t="str">
        <f t="shared" si="1"/>
        <v>COMMENT ON COLUMN db_corp.T_SALES_USER_HANDOVER_INFO.HANDOVER_FROM_ORG_ID IS '引継元組織ID';</v>
      </c>
    </row>
    <row r="34" spans="12:12">
      <c r="L34" s="4" t="str">
        <f t="shared" si="1"/>
        <v>COMMENT ON COLUMN db_corp.T_SALES_USER_HANDOVER_INFO.HANDOVER_FROM_USER_ID IS '引継元担当者ID';</v>
      </c>
    </row>
    <row r="35" spans="12:12">
      <c r="L35" s="4" t="str">
        <f t="shared" si="1"/>
        <v>COMMENT ON COLUMN db_corp.T_SALES_USER_HANDOVER_INFO.HANDOVER_TO_ORG_ID IS '引継先組織ID';</v>
      </c>
    </row>
    <row r="36" spans="12:12">
      <c r="L36" s="4" t="str">
        <f t="shared" si="1"/>
        <v>COMMENT ON COLUMN db_corp.T_SALES_USER_HANDOVER_INFO.HANDOVER_TO_USER_ID IS '引継先担当者ID';</v>
      </c>
    </row>
    <row r="37" spans="12:12">
      <c r="L37" s="4" t="str">
        <f t="shared" si="1"/>
        <v>COMMENT ON COLUMN db_corp.T_SALES_USER_HANDOVER_INFO.HANDOVER_STATUS IS '引継実施ステータス';</v>
      </c>
    </row>
    <row r="38" spans="12:12">
      <c r="L38" s="4" t="str">
        <f t="shared" si="1"/>
        <v>COMMENT ON COLUMN db_corp.T_SALES_USER_HANDOVER_INFO.HANDOVER_TYPE IS '引継種別';</v>
      </c>
    </row>
    <row r="39" spans="12:12">
      <c r="L39" s="4" t="str">
        <f t="shared" si="1"/>
        <v>COMMENT ON COLUMN db_corp.T_SALES_USER_HANDOVER_INFO.CREATOR_ID IS '登録者ID';</v>
      </c>
    </row>
    <row r="40" spans="12:12">
      <c r="L40" s="4" t="str">
        <f t="shared" si="1"/>
        <v>COMMENT ON COLUMN db_corp.T_SALES_USER_HANDOVER_INFO.CREATOR_ORG_ID IS '登録者組織ID';</v>
      </c>
    </row>
    <row r="41" spans="12:12">
      <c r="L41" s="4" t="str">
        <f t="shared" si="1"/>
        <v>COMMENT ON COLUMN db_corp.T_SALES_USER_HANDOVER_INFO.INSERT_DATETIME IS '登録日時';</v>
      </c>
    </row>
    <row r="42" spans="12:12">
      <c r="L42" s="4" t="str">
        <f t="shared" si="1"/>
        <v>COMMENT ON COLUMN db_corp.T_SALES_USER_HANDOVER_INFO.CREATED_BY IS '作成者';</v>
      </c>
    </row>
    <row r="43" spans="12:12">
      <c r="L43" s="4" t="str">
        <f t="shared" ref="L43:L44" si="2">"COMMENT ON COLUMN db_corp." &amp;  $A$5&amp;"."&amp;C22&amp;" IS '" &amp;B22&amp;"';"</f>
        <v>COMMENT ON COLUMN db_corp.T_SALES_USER_HANDOVER_INFO.CREATED_AT IS '作成日時';</v>
      </c>
    </row>
    <row r="44" spans="12:12">
      <c r="L44" s="4" t="str">
        <f t="shared" si="2"/>
        <v>COMMENT ON COLUMN db_corp.T_SALES_USER_HANDOVER_INFO.UPDATED_BY IS '更新者';</v>
      </c>
    </row>
    <row r="45" spans="12:12">
      <c r="L45" s="4" t="str">
        <f>"COMMENT ON COLUMN db_corp." &amp;  $A$5&amp;"."&amp;C24&amp;" IS '" &amp;B24&amp;"';"</f>
        <v>COMMENT ON COLUMN db_corp.T_SALES_USER_HANDOVER_INFO.UPDATED_AT IS '更新日時';</v>
      </c>
    </row>
  </sheetData>
  <mergeCells count="27">
    <mergeCell ref="I20:K20"/>
    <mergeCell ref="I24:K24"/>
    <mergeCell ref="I21:K21"/>
    <mergeCell ref="I22:K22"/>
    <mergeCell ref="I23:K23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I15:K15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590B-F2DD-4F68-9D08-3143A656ACA3}">
  <sheetPr codeName="Sheet4"/>
  <dimension ref="A1:S44"/>
  <sheetViews>
    <sheetView zoomScale="85" zoomScaleNormal="85" workbookViewId="0">
      <selection activeCell="B14" sqref="B14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7.125" style="4" bestFit="1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160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359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db_corp.M_USER CASCADE;</v>
      </c>
    </row>
    <row r="8" spans="1:19" s="14" customFormat="1" ht="13.5" customHeight="1">
      <c r="A8" s="16">
        <v>1</v>
      </c>
      <c r="B8" s="9" t="s">
        <v>55</v>
      </c>
      <c r="C8" s="9" t="s">
        <v>56</v>
      </c>
      <c r="D8" s="9" t="s">
        <v>156</v>
      </c>
      <c r="E8" s="32">
        <v>8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db_corp.M_USER (</v>
      </c>
      <c r="S8"/>
    </row>
    <row r="9" spans="1:19">
      <c r="A9" s="17">
        <f>A8+1</f>
        <v>2</v>
      </c>
      <c r="B9" s="11" t="s">
        <v>161</v>
      </c>
      <c r="C9" s="11" t="s">
        <v>162</v>
      </c>
      <c r="D9" s="11" t="s">
        <v>156</v>
      </c>
      <c r="E9" s="34">
        <v>50</v>
      </c>
      <c r="F9" s="21" t="s">
        <v>18</v>
      </c>
      <c r="G9" s="35" t="s">
        <v>381</v>
      </c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USER_ID VARCHAR(8) NOT NULL, -- ユーザーID</v>
      </c>
    </row>
    <row r="10" spans="1:19">
      <c r="A10" s="17">
        <f t="shared" ref="A10:A23" si="0">A9+1</f>
        <v>3</v>
      </c>
      <c r="B10" s="11" t="s">
        <v>1524</v>
      </c>
      <c r="C10" s="11" t="s">
        <v>1525</v>
      </c>
      <c r="D10" s="11" t="s">
        <v>156</v>
      </c>
      <c r="E10" s="34">
        <v>100</v>
      </c>
      <c r="F10" s="21" t="s">
        <v>18</v>
      </c>
      <c r="G10" s="35" t="s">
        <v>381</v>
      </c>
      <c r="H10" s="22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USER_NAME VARCHAR(50) NOT NULL, -- ユーザー名</v>
      </c>
    </row>
    <row r="11" spans="1:19">
      <c r="A11" s="17">
        <f t="shared" si="0"/>
        <v>4</v>
      </c>
      <c r="B11" s="11" t="s">
        <v>104</v>
      </c>
      <c r="C11" s="11" t="s">
        <v>377</v>
      </c>
      <c r="D11" s="11" t="s">
        <v>156</v>
      </c>
      <c r="E11" s="34">
        <v>100</v>
      </c>
      <c r="F11" s="21" t="s">
        <v>18</v>
      </c>
      <c r="G11" s="35" t="s">
        <v>381</v>
      </c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EMAIL_ADDRESS VARCHAR(100) NOT NULL, -- メールアドレス</v>
      </c>
    </row>
    <row r="12" spans="1:19">
      <c r="A12" s="17">
        <f t="shared" si="0"/>
        <v>5</v>
      </c>
      <c r="B12" s="11" t="s">
        <v>378</v>
      </c>
      <c r="C12" s="11" t="s">
        <v>379</v>
      </c>
      <c r="D12" s="11" t="s">
        <v>156</v>
      </c>
      <c r="E12" s="34">
        <v>3</v>
      </c>
      <c r="F12" s="21" t="s">
        <v>18</v>
      </c>
      <c r="G12" s="35"/>
      <c r="H12" s="22"/>
      <c r="I12" s="292" t="s">
        <v>1330</v>
      </c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COMPANY_NAME VARCHAR(100) NOT NULL, -- 会社名</v>
      </c>
    </row>
    <row r="13" spans="1:19">
      <c r="A13" s="17">
        <f t="shared" si="0"/>
        <v>6</v>
      </c>
      <c r="B13" s="11" t="s">
        <v>380</v>
      </c>
      <c r="C13" s="11" t="s">
        <v>382</v>
      </c>
      <c r="D13" s="11" t="s">
        <v>156</v>
      </c>
      <c r="E13" s="34">
        <v>100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DEPARTMENT_ID VARCHAR(3), -- 部門ID</v>
      </c>
    </row>
    <row r="14" spans="1:19">
      <c r="A14" s="17">
        <f t="shared" si="0"/>
        <v>7</v>
      </c>
      <c r="B14" s="11" t="s">
        <v>71</v>
      </c>
      <c r="C14" s="11" t="s">
        <v>99</v>
      </c>
      <c r="D14" s="11" t="s">
        <v>158</v>
      </c>
      <c r="E14" s="34">
        <v>20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USER_PASSWORD VARCHAR(100), -- パスワード</v>
      </c>
    </row>
    <row r="15" spans="1:19">
      <c r="A15" s="17">
        <f t="shared" si="0"/>
        <v>8</v>
      </c>
      <c r="B15" s="11" t="s">
        <v>383</v>
      </c>
      <c r="C15" s="11" t="s">
        <v>386</v>
      </c>
      <c r="D15" s="11" t="s">
        <v>156</v>
      </c>
      <c r="E15" s="34">
        <v>10</v>
      </c>
      <c r="F15" s="21" t="s">
        <v>18</v>
      </c>
      <c r="G15" s="35" t="s">
        <v>381</v>
      </c>
      <c r="H15" s="22"/>
      <c r="I15" s="292" t="s">
        <v>1526</v>
      </c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ORG_ID VARCHAR(20), -- 組織ID（FK）</v>
      </c>
    </row>
    <row r="16" spans="1:19">
      <c r="A16" s="17">
        <f t="shared" si="0"/>
        <v>9</v>
      </c>
      <c r="B16" s="11" t="s">
        <v>1310</v>
      </c>
      <c r="C16" s="11" t="s">
        <v>1311</v>
      </c>
      <c r="D16" s="11" t="s">
        <v>156</v>
      </c>
      <c r="E16" s="34">
        <v>1</v>
      </c>
      <c r="F16" s="21" t="s">
        <v>18</v>
      </c>
      <c r="G16" s="35"/>
      <c r="H16" s="22"/>
      <c r="I16" s="292" t="s">
        <v>1312</v>
      </c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USER_ROLE VARCHAR(10) NOT NULL, -- ロール</v>
      </c>
    </row>
    <row r="17" spans="1:12">
      <c r="A17" s="17">
        <f t="shared" si="0"/>
        <v>10</v>
      </c>
      <c r="B17" s="11" t="s">
        <v>384</v>
      </c>
      <c r="C17" s="11" t="s">
        <v>387</v>
      </c>
      <c r="D17" s="11" t="s">
        <v>1313</v>
      </c>
      <c r="E17" s="21" t="s">
        <v>18</v>
      </c>
      <c r="F17" s="21" t="s">
        <v>18</v>
      </c>
      <c r="G17" s="35"/>
      <c r="H17" s="22"/>
      <c r="I17" s="292" t="s">
        <v>1331</v>
      </c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USER_STATUS VARCHAR(1), -- ステータス</v>
      </c>
    </row>
    <row r="18" spans="1:12">
      <c r="A18" s="17">
        <f t="shared" si="0"/>
        <v>11</v>
      </c>
      <c r="B18" s="11" t="s">
        <v>385</v>
      </c>
      <c r="C18" s="11" t="s">
        <v>388</v>
      </c>
      <c r="D18" s="11" t="s">
        <v>1313</v>
      </c>
      <c r="E18" s="21" t="s">
        <v>18</v>
      </c>
      <c r="F18" s="21" t="s">
        <v>18</v>
      </c>
      <c r="G18" s="35"/>
      <c r="H18" s="22"/>
      <c r="I18" s="292" t="s">
        <v>1332</v>
      </c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START_DATE DATE, -- 有効開始日</v>
      </c>
    </row>
    <row r="19" spans="1:12">
      <c r="A19" s="17">
        <f t="shared" si="0"/>
        <v>12</v>
      </c>
      <c r="B19" s="11" t="s">
        <v>51</v>
      </c>
      <c r="C19" s="11" t="s">
        <v>551</v>
      </c>
      <c r="D19" s="11" t="s">
        <v>163</v>
      </c>
      <c r="E19" s="21" t="s">
        <v>18</v>
      </c>
      <c r="F19" s="21" t="s">
        <v>18</v>
      </c>
      <c r="G19" s="35" t="s">
        <v>381</v>
      </c>
      <c r="H19" s="22"/>
      <c r="I19" s="292" t="s">
        <v>1329</v>
      </c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END_DATE DATE, -- 有効終了日</v>
      </c>
    </row>
    <row r="20" spans="1:12">
      <c r="A20" s="17">
        <f t="shared" si="0"/>
        <v>13</v>
      </c>
      <c r="B20" s="11" t="s">
        <v>374</v>
      </c>
      <c r="C20" s="11" t="s">
        <v>511</v>
      </c>
      <c r="D20" s="11" t="s">
        <v>156</v>
      </c>
      <c r="E20" s="34">
        <v>50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DELETE_FLG BOOLEAN NOT NULL, -- 削除フラグ</v>
      </c>
    </row>
    <row r="21" spans="1:12">
      <c r="A21" s="17">
        <f t="shared" si="0"/>
        <v>14</v>
      </c>
      <c r="B21" s="11" t="s">
        <v>375</v>
      </c>
      <c r="C21" s="11" t="s">
        <v>513</v>
      </c>
      <c r="D21" s="11" t="s">
        <v>526</v>
      </c>
      <c r="E21" s="21" t="s">
        <v>18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CREATED_BY VARCHAR(50), -- 作成者</v>
      </c>
    </row>
    <row r="22" spans="1:12">
      <c r="A22" s="17">
        <f t="shared" si="0"/>
        <v>15</v>
      </c>
      <c r="B22" s="11" t="s">
        <v>43</v>
      </c>
      <c r="C22" s="11" t="s">
        <v>515</v>
      </c>
      <c r="D22" s="11" t="s">
        <v>156</v>
      </c>
      <c r="E22" s="34">
        <v>50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CREATED_AT TIMESTAMP, -- 作成日時</v>
      </c>
    </row>
    <row r="23" spans="1:12">
      <c r="A23" s="17">
        <f t="shared" si="0"/>
        <v>16</v>
      </c>
      <c r="B23" s="15" t="s">
        <v>49</v>
      </c>
      <c r="C23" s="15" t="s">
        <v>517</v>
      </c>
      <c r="D23" s="15" t="s">
        <v>526</v>
      </c>
      <c r="E23" s="19" t="s">
        <v>18</v>
      </c>
      <c r="F23" s="19" t="s">
        <v>18</v>
      </c>
      <c r="G23" s="37"/>
      <c r="H23" s="20"/>
      <c r="I23" s="298"/>
      <c r="J23" s="299"/>
      <c r="K23" s="300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UPDATED_BY VARCHAR(50), -- 更新者</v>
      </c>
    </row>
    <row r="24" spans="1:12"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UPDATED_AT TIMESTAMP -- 更新日時</v>
      </c>
    </row>
    <row r="25" spans="1:12"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>,PRIMARY KEY (USER_ID)
);</v>
      </c>
    </row>
    <row r="26" spans="1:12">
      <c r="L26" s="7"/>
    </row>
    <row r="27" spans="1:12">
      <c r="L27" s="7" t="str">
        <f>"COMMENT ON TABLE db_corp." &amp; A5 &amp; " IS '" &amp; A3 &amp; "';"</f>
        <v>COMMENT ON TABLE db_corp.M_USER IS 'ユーザー情報';</v>
      </c>
    </row>
    <row r="28" spans="1:12">
      <c r="L28" s="4" t="str">
        <f t="shared" ref="L28:L44" si="1">"COMMENT ON COLUMN db_corp." &amp;  $A$5&amp;"."&amp;C8&amp;" IS '" &amp;B8&amp;"';"</f>
        <v>COMMENT ON COLUMN db_corp.M_USER.USER_ID IS 'ユーザーID';</v>
      </c>
    </row>
    <row r="29" spans="1:12">
      <c r="L29" s="4" t="str">
        <f t="shared" si="1"/>
        <v>COMMENT ON COLUMN db_corp.M_USER.USER_NAME IS 'ユーザー名';</v>
      </c>
    </row>
    <row r="30" spans="1:12">
      <c r="L30" s="4" t="str">
        <f t="shared" si="1"/>
        <v>COMMENT ON COLUMN db_corp.M_USER.EMAIL_ADDRESS IS 'メールアドレス';</v>
      </c>
    </row>
    <row r="31" spans="1:12">
      <c r="L31" s="4" t="str">
        <f t="shared" si="1"/>
        <v>COMMENT ON COLUMN db_corp.M_USER.COMPANY_NAME IS '会社名';</v>
      </c>
    </row>
    <row r="32" spans="1:12">
      <c r="L32" s="4" t="str">
        <f t="shared" si="1"/>
        <v>COMMENT ON COLUMN db_corp.M_USER.DEPARTMENT_ID IS '部門ID';</v>
      </c>
    </row>
    <row r="33" spans="12:12">
      <c r="L33" s="4" t="str">
        <f t="shared" si="1"/>
        <v>COMMENT ON COLUMN db_corp.M_USER.USER_PASSWORD IS 'パスワード';</v>
      </c>
    </row>
    <row r="34" spans="12:12">
      <c r="L34" s="4" t="str">
        <f t="shared" si="1"/>
        <v>COMMENT ON COLUMN db_corp.M_USER.ORG_ID IS '組織ID（FK）';</v>
      </c>
    </row>
    <row r="35" spans="12:12">
      <c r="L35" s="4" t="str">
        <f t="shared" si="1"/>
        <v>COMMENT ON COLUMN db_corp.M_USER.USER_ROLE IS 'ロール';</v>
      </c>
    </row>
    <row r="36" spans="12:12">
      <c r="L36" s="4" t="str">
        <f t="shared" si="1"/>
        <v>COMMENT ON COLUMN db_corp.M_USER.USER_STATUS IS 'ステータス';</v>
      </c>
    </row>
    <row r="37" spans="12:12">
      <c r="L37" s="4" t="str">
        <f t="shared" si="1"/>
        <v>COMMENT ON COLUMN db_corp.M_USER.START_DATE IS '有効開始日';</v>
      </c>
    </row>
    <row r="38" spans="12:12">
      <c r="L38" s="4" t="str">
        <f t="shared" si="1"/>
        <v>COMMENT ON COLUMN db_corp.M_USER.END_DATE IS '有効終了日';</v>
      </c>
    </row>
    <row r="39" spans="12:12">
      <c r="L39" s="4" t="str">
        <f t="shared" si="1"/>
        <v>COMMENT ON COLUMN db_corp.M_USER.DELETE_FLG IS '削除フラグ';</v>
      </c>
    </row>
    <row r="40" spans="12:12">
      <c r="L40" s="4" t="str">
        <f t="shared" si="1"/>
        <v>COMMENT ON COLUMN db_corp.M_USER.CREATED_BY IS '作成者';</v>
      </c>
    </row>
    <row r="41" spans="12:12">
      <c r="L41" s="4" t="str">
        <f t="shared" si="1"/>
        <v>COMMENT ON COLUMN db_corp.M_USER.CREATED_AT IS '作成日時';</v>
      </c>
    </row>
    <row r="42" spans="12:12">
      <c r="L42" s="4" t="str">
        <f t="shared" si="1"/>
        <v>COMMENT ON COLUMN db_corp.M_USER.UPDATED_BY IS '更新者';</v>
      </c>
    </row>
    <row r="43" spans="12:12">
      <c r="L43" s="4" t="str">
        <f t="shared" si="1"/>
        <v>COMMENT ON COLUMN db_corp.M_USER.UPDATED_AT IS '更新日時';</v>
      </c>
    </row>
    <row r="44" spans="12:12">
      <c r="L44" s="4" t="str">
        <f t="shared" si="1"/>
        <v>COMMENT ON COLUMN db_corp.M_USER. IS '';</v>
      </c>
    </row>
  </sheetData>
  <mergeCells count="26">
    <mergeCell ref="I22:K22"/>
    <mergeCell ref="I23:K23"/>
    <mergeCell ref="I13:K13"/>
    <mergeCell ref="I17:K17"/>
    <mergeCell ref="I18:K18"/>
    <mergeCell ref="I20:K20"/>
    <mergeCell ref="I21:K21"/>
    <mergeCell ref="I11:K11"/>
    <mergeCell ref="I12:K12"/>
    <mergeCell ref="I19:K19"/>
    <mergeCell ref="I14:K14"/>
    <mergeCell ref="I15:K15"/>
    <mergeCell ref="I16:K16"/>
    <mergeCell ref="I10:K1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8096-28F0-4BD0-AB61-D597841E6BB0}">
  <sheetPr codeName="Sheet5"/>
  <dimension ref="A1:S34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7.125" style="4" bestFit="1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1537</v>
      </c>
      <c r="B3" s="260"/>
      <c r="C3" s="261"/>
      <c r="D3" s="262" t="s">
        <v>510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1538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db_corp.T_LAST_LOGIN_INFO CASCADE;</v>
      </c>
    </row>
    <row r="8" spans="1:19" s="14" customFormat="1" ht="13.5" customHeight="1">
      <c r="A8" s="16">
        <v>1</v>
      </c>
      <c r="B8" s="142" t="s">
        <v>55</v>
      </c>
      <c r="C8" s="142" t="s">
        <v>1531</v>
      </c>
      <c r="D8" s="11" t="s">
        <v>158</v>
      </c>
      <c r="E8" s="32">
        <v>8</v>
      </c>
      <c r="F8" s="21" t="s">
        <v>18</v>
      </c>
      <c r="G8" s="35" t="s">
        <v>381</v>
      </c>
      <c r="H8" s="22">
        <v>1</v>
      </c>
      <c r="I8" s="295"/>
      <c r="J8" s="296"/>
      <c r="K8" s="297"/>
      <c r="L8" s="13" t="str">
        <f>"CREATE TABLE IF NOT EXISTS db_corp."&amp;A5&amp;" ("</f>
        <v>CREATE TABLE IF NOT EXISTS db_corp.T_LAST_LOGIN_INFO (</v>
      </c>
      <c r="S8"/>
    </row>
    <row r="9" spans="1:19">
      <c r="A9" s="17">
        <f>A8+1</f>
        <v>2</v>
      </c>
      <c r="B9" s="11" t="s">
        <v>1334</v>
      </c>
      <c r="C9" s="11" t="s">
        <v>1333</v>
      </c>
      <c r="D9" s="11" t="s">
        <v>526</v>
      </c>
      <c r="E9" s="21" t="s">
        <v>18</v>
      </c>
      <c r="F9" s="21" t="s">
        <v>18</v>
      </c>
      <c r="G9" s="35" t="s">
        <v>381</v>
      </c>
      <c r="H9" s="22"/>
      <c r="I9" s="292" t="s">
        <v>1535</v>
      </c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USER_ID VARCHAR(8) NOT NULL, -- ユーザーID</v>
      </c>
    </row>
    <row r="10" spans="1:19">
      <c r="A10" s="17">
        <f t="shared" ref="A10:A22" si="0">A9+1</f>
        <v>3</v>
      </c>
      <c r="B10" s="142" t="s">
        <v>1528</v>
      </c>
      <c r="C10" s="142" t="s">
        <v>1529</v>
      </c>
      <c r="D10" s="142" t="s">
        <v>156</v>
      </c>
      <c r="E10" s="32">
        <v>64</v>
      </c>
      <c r="F10" s="10" t="s">
        <v>18</v>
      </c>
      <c r="G10" s="33" t="s">
        <v>22</v>
      </c>
      <c r="H10" s="12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LAST_LOGIN_DATETIME TIMESTAMP NOT NULL, -- 最終ログイン日時</v>
      </c>
    </row>
    <row r="11" spans="1:19">
      <c r="A11" s="17">
        <f t="shared" si="0"/>
        <v>4</v>
      </c>
      <c r="B11" s="11" t="s">
        <v>51</v>
      </c>
      <c r="C11" s="11" t="s">
        <v>551</v>
      </c>
      <c r="D11" s="11" t="s">
        <v>163</v>
      </c>
      <c r="E11" s="21" t="s">
        <v>18</v>
      </c>
      <c r="F11" s="21" t="s">
        <v>18</v>
      </c>
      <c r="G11" s="35" t="s">
        <v>381</v>
      </c>
      <c r="H11" s="22"/>
      <c r="I11" s="292" t="s">
        <v>1329</v>
      </c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SESSION_ID VARCHAR(64) NOT NULL, -- セッションID</v>
      </c>
    </row>
    <row r="12" spans="1:19">
      <c r="A12" s="17">
        <f t="shared" si="0"/>
        <v>5</v>
      </c>
      <c r="B12" s="11" t="s">
        <v>374</v>
      </c>
      <c r="C12" s="11" t="s">
        <v>511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DELETE_FLG BOOLEAN NOT NULL, -- 削除フラグ</v>
      </c>
    </row>
    <row r="13" spans="1:19">
      <c r="A13" s="17">
        <f t="shared" si="0"/>
        <v>6</v>
      </c>
      <c r="B13" s="11" t="s">
        <v>375</v>
      </c>
      <c r="C13" s="11" t="s">
        <v>513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CREATED_BY VARCHAR(50), -- 作成者</v>
      </c>
    </row>
    <row r="14" spans="1:19">
      <c r="A14" s="17">
        <f t="shared" si="0"/>
        <v>7</v>
      </c>
      <c r="B14" s="11" t="s">
        <v>43</v>
      </c>
      <c r="C14" s="11" t="s">
        <v>515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CREATED_AT TIMESTAMP, -- 作成日時</v>
      </c>
    </row>
    <row r="15" spans="1:19">
      <c r="A15" s="17">
        <f t="shared" si="0"/>
        <v>8</v>
      </c>
      <c r="B15" s="15" t="s">
        <v>49</v>
      </c>
      <c r="C15" s="15" t="s">
        <v>517</v>
      </c>
      <c r="D15" s="15" t="s">
        <v>526</v>
      </c>
      <c r="E15" s="19" t="s">
        <v>18</v>
      </c>
      <c r="F15" s="19" t="s">
        <v>18</v>
      </c>
      <c r="G15" s="37"/>
      <c r="H15" s="20"/>
      <c r="I15" s="298"/>
      <c r="J15" s="299"/>
      <c r="K15" s="300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UPDATED_BY VARCHAR(50), -- 更新者</v>
      </c>
    </row>
    <row r="16" spans="1:19">
      <c r="A16" s="17">
        <f t="shared" si="0"/>
        <v>9</v>
      </c>
      <c r="B16" s="11"/>
      <c r="C16" s="11"/>
      <c r="D16" s="11"/>
      <c r="E16" s="21"/>
      <c r="F16" s="21"/>
      <c r="G16" s="35"/>
      <c r="H16" s="22"/>
      <c r="I16" s="301"/>
      <c r="J16" s="302"/>
      <c r="K16" s="303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UPDATED_AT TIMESTAMP -- 更新日時</v>
      </c>
    </row>
    <row r="17" spans="1:12">
      <c r="A17" s="17">
        <f t="shared" si="0"/>
        <v>10</v>
      </c>
      <c r="B17" s="11"/>
      <c r="C17" s="11"/>
      <c r="D17" s="11"/>
      <c r="E17" s="21"/>
      <c r="F17" s="21"/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>,PRIMARY KEY (USER_ID)
);</v>
      </c>
    </row>
    <row r="18" spans="1:12">
      <c r="A18" s="17">
        <f t="shared" si="0"/>
        <v>11</v>
      </c>
      <c r="B18" s="11"/>
      <c r="C18" s="11"/>
      <c r="D18" s="11"/>
      <c r="E18" s="21"/>
      <c r="F18" s="21"/>
      <c r="G18" s="35"/>
      <c r="H18" s="22"/>
      <c r="I18" s="292"/>
      <c r="J18" s="293"/>
      <c r="K18" s="294"/>
      <c r="L18" s="13"/>
    </row>
    <row r="19" spans="1:12">
      <c r="A19" s="17">
        <f t="shared" si="0"/>
        <v>12</v>
      </c>
      <c r="B19" s="11"/>
      <c r="C19" s="11"/>
      <c r="D19" s="11"/>
      <c r="E19" s="34"/>
      <c r="F19" s="21"/>
      <c r="G19" s="35"/>
      <c r="H19" s="22"/>
      <c r="I19" s="292"/>
      <c r="J19" s="293"/>
      <c r="K19" s="294"/>
      <c r="L19" s="13"/>
    </row>
    <row r="20" spans="1:12">
      <c r="A20" s="17">
        <f t="shared" si="0"/>
        <v>13</v>
      </c>
      <c r="B20" s="11"/>
      <c r="C20" s="11"/>
      <c r="D20" s="11"/>
      <c r="E20" s="21"/>
      <c r="F20" s="21"/>
      <c r="G20" s="35"/>
      <c r="H20" s="22"/>
      <c r="I20" s="292"/>
      <c r="J20" s="293"/>
      <c r="K20" s="294"/>
      <c r="L20" s="13"/>
    </row>
    <row r="21" spans="1:12">
      <c r="A21" s="17">
        <f t="shared" si="0"/>
        <v>14</v>
      </c>
      <c r="B21" s="11"/>
      <c r="C21" s="11"/>
      <c r="D21" s="11"/>
      <c r="E21" s="34"/>
      <c r="F21" s="21"/>
      <c r="G21" s="35"/>
      <c r="H21" s="22"/>
      <c r="I21" s="292"/>
      <c r="J21" s="293"/>
      <c r="K21" s="294"/>
      <c r="L21" s="13"/>
    </row>
    <row r="22" spans="1:12">
      <c r="A22" s="17">
        <f t="shared" si="0"/>
        <v>15</v>
      </c>
      <c r="B22" s="15"/>
      <c r="C22" s="15"/>
      <c r="D22" s="15"/>
      <c r="E22" s="19"/>
      <c r="F22" s="19"/>
      <c r="G22" s="37"/>
      <c r="H22" s="20"/>
      <c r="I22" s="298"/>
      <c r="J22" s="299"/>
      <c r="K22" s="300"/>
      <c r="L22" s="13"/>
    </row>
    <row r="23" spans="1:12">
      <c r="L23" s="13"/>
    </row>
    <row r="24" spans="1:12">
      <c r="B24" s="4" t="s">
        <v>1539</v>
      </c>
      <c r="L24" s="13"/>
    </row>
    <row r="25" spans="1:12">
      <c r="B25" s="4" t="s">
        <v>1540</v>
      </c>
      <c r="L25" s="7"/>
    </row>
    <row r="26" spans="1:12">
      <c r="L26" s="7" t="str">
        <f>"COMMENT ON TABLE db_corp." &amp; A5 &amp; " IS '" &amp; A3 &amp; "';"</f>
        <v>COMMENT ON TABLE db_corp.T_LAST_LOGIN_INFO IS '最終ログイン情報';</v>
      </c>
    </row>
    <row r="27" spans="1:12">
      <c r="L27" s="4" t="str">
        <f>"COMMENT ON COLUMN db_corp." &amp;  $A$5&amp;"."&amp;C8&amp;" IS '" &amp;B8&amp;"';"</f>
        <v>COMMENT ON COLUMN db_corp.T_LAST_LOGIN_INFO.USER_ID IS 'ユーザーID';</v>
      </c>
    </row>
    <row r="28" spans="1:12">
      <c r="L28" s="4" t="str">
        <f t="shared" ref="L28:L34" si="1">"COMMENT ON COLUMN db_corp." &amp;  $A$5&amp;"."&amp;C9&amp;" IS '" &amp;B9&amp;"';"</f>
        <v>COMMENT ON COLUMN db_corp.T_LAST_LOGIN_INFO.LAST_LOGIN_DATETIME IS '最終ログイン日時';</v>
      </c>
    </row>
    <row r="29" spans="1:12">
      <c r="L29" s="4" t="str">
        <f t="shared" si="1"/>
        <v>COMMENT ON COLUMN db_corp.T_LAST_LOGIN_INFO.SESSION_ID IS 'セッションID';</v>
      </c>
    </row>
    <row r="30" spans="1:12">
      <c r="L30" s="4" t="str">
        <f t="shared" si="1"/>
        <v>COMMENT ON COLUMN db_corp.T_LAST_LOGIN_INFO.DELETE_FLG IS '削除フラグ';</v>
      </c>
    </row>
    <row r="31" spans="1:12">
      <c r="L31" s="4" t="str">
        <f t="shared" si="1"/>
        <v>COMMENT ON COLUMN db_corp.T_LAST_LOGIN_INFO.CREATED_BY IS '作成者';</v>
      </c>
    </row>
    <row r="32" spans="1:12">
      <c r="L32" s="4" t="str">
        <f t="shared" si="1"/>
        <v>COMMENT ON COLUMN db_corp.T_LAST_LOGIN_INFO.CREATED_AT IS '作成日時';</v>
      </c>
    </row>
    <row r="33" spans="12:12">
      <c r="L33" s="4" t="str">
        <f t="shared" si="1"/>
        <v>COMMENT ON COLUMN db_corp.T_LAST_LOGIN_INFO.UPDATED_BY IS '更新者';</v>
      </c>
    </row>
    <row r="34" spans="12:12">
      <c r="L34" s="4" t="str">
        <f t="shared" si="1"/>
        <v>COMMENT ON COLUMN db_corp.T_LAST_LOGIN_INFO.UPDATED_AT IS '更新日時';</v>
      </c>
    </row>
  </sheetData>
  <mergeCells count="25">
    <mergeCell ref="I21:K21"/>
    <mergeCell ref="I22:K22"/>
    <mergeCell ref="I15:K15"/>
    <mergeCell ref="I16:K16"/>
    <mergeCell ref="I17:K17"/>
    <mergeCell ref="I18:K18"/>
    <mergeCell ref="I19:K19"/>
    <mergeCell ref="I20:K20"/>
    <mergeCell ref="I10:K10"/>
    <mergeCell ref="I11:K11"/>
    <mergeCell ref="I12:K12"/>
    <mergeCell ref="I13:K13"/>
    <mergeCell ref="I14:K14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0CC6-1F02-4BBF-9FAA-516BE2966AAC}">
  <sheetPr codeName="Sheet6"/>
  <dimension ref="A1:S36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7.125" style="4" bestFit="1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1527</v>
      </c>
      <c r="B3" s="260"/>
      <c r="C3" s="261"/>
      <c r="D3" s="262" t="s">
        <v>510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65" t="s">
        <v>1548</v>
      </c>
      <c r="B5" s="266"/>
      <c r="C5" s="267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db_corp.T_SESSION_INFO CASCADE;</v>
      </c>
    </row>
    <row r="8" spans="1:19" s="14" customFormat="1" ht="13.5" customHeight="1">
      <c r="A8" s="16">
        <v>1</v>
      </c>
      <c r="B8" s="9" t="s">
        <v>1528</v>
      </c>
      <c r="C8" s="9" t="s">
        <v>1529</v>
      </c>
      <c r="D8" s="9" t="s">
        <v>156</v>
      </c>
      <c r="E8" s="32">
        <v>64</v>
      </c>
      <c r="F8" s="10" t="s">
        <v>18</v>
      </c>
      <c r="G8" s="33" t="s">
        <v>22</v>
      </c>
      <c r="H8" s="12">
        <v>1</v>
      </c>
      <c r="I8" s="295" t="s">
        <v>1530</v>
      </c>
      <c r="J8" s="296"/>
      <c r="K8" s="297"/>
      <c r="L8" s="13" t="str">
        <f>"CREATE TABLE IF NOT EXISTS db_corp."&amp;A5&amp;" ("</f>
        <v>CREATE TABLE IF NOT EXISTS db_corp.T_SESSION_INFO (</v>
      </c>
      <c r="S8"/>
    </row>
    <row r="9" spans="1:19">
      <c r="A9" s="17">
        <f>A8+1</f>
        <v>2</v>
      </c>
      <c r="B9" s="142" t="s">
        <v>55</v>
      </c>
      <c r="C9" s="142" t="s">
        <v>1531</v>
      </c>
      <c r="D9" s="11" t="s">
        <v>158</v>
      </c>
      <c r="E9" s="32">
        <v>8</v>
      </c>
      <c r="F9" s="21" t="s">
        <v>18</v>
      </c>
      <c r="G9" s="35" t="s">
        <v>381</v>
      </c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SESSION_ID VARCHAR(64) NOT NULL, -- セッションID</v>
      </c>
    </row>
    <row r="10" spans="1:19">
      <c r="A10" s="17">
        <f t="shared" ref="A10:A22" si="0">A9+1</f>
        <v>3</v>
      </c>
      <c r="B10" s="11" t="s">
        <v>1532</v>
      </c>
      <c r="C10" s="11" t="s">
        <v>1533</v>
      </c>
      <c r="D10" s="11" t="s">
        <v>163</v>
      </c>
      <c r="E10" s="34" t="s">
        <v>1523</v>
      </c>
      <c r="F10" s="21" t="s">
        <v>18</v>
      </c>
      <c r="G10" s="35" t="s">
        <v>381</v>
      </c>
      <c r="H10" s="22"/>
      <c r="I10" s="292" t="s">
        <v>1534</v>
      </c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USER_ID VARCHAR(8) NOT NULL, -- ユーザーID</v>
      </c>
    </row>
    <row r="11" spans="1:19">
      <c r="A11" s="17">
        <f t="shared" si="0"/>
        <v>4</v>
      </c>
      <c r="B11" s="11" t="s">
        <v>51</v>
      </c>
      <c r="C11" s="11" t="s">
        <v>551</v>
      </c>
      <c r="D11" s="11" t="s">
        <v>163</v>
      </c>
      <c r="E11" s="21" t="s">
        <v>18</v>
      </c>
      <c r="F11" s="21" t="s">
        <v>18</v>
      </c>
      <c r="G11" s="35" t="s">
        <v>381</v>
      </c>
      <c r="H11" s="22"/>
      <c r="I11" s="292" t="s">
        <v>1329</v>
      </c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IS_ACTIVE BOOLEAN NOT NULL, -- アクティブフラグ</v>
      </c>
    </row>
    <row r="12" spans="1:19">
      <c r="A12" s="17">
        <f t="shared" si="0"/>
        <v>5</v>
      </c>
      <c r="B12" s="11" t="s">
        <v>374</v>
      </c>
      <c r="C12" s="11" t="s">
        <v>511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DELETE_FLG BOOLEAN NOT NULL, -- 削除フラグ</v>
      </c>
    </row>
    <row r="13" spans="1:19">
      <c r="A13" s="17">
        <f t="shared" si="0"/>
        <v>6</v>
      </c>
      <c r="B13" s="11" t="s">
        <v>375</v>
      </c>
      <c r="C13" s="11" t="s">
        <v>513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CREATED_BY VARCHAR(50), -- 作成者</v>
      </c>
    </row>
    <row r="14" spans="1:19">
      <c r="A14" s="17">
        <f t="shared" si="0"/>
        <v>7</v>
      </c>
      <c r="B14" s="11" t="s">
        <v>43</v>
      </c>
      <c r="C14" s="11" t="s">
        <v>515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CREATED_AT TIMESTAMP, -- 作成日時</v>
      </c>
    </row>
    <row r="15" spans="1:19">
      <c r="A15" s="17">
        <f t="shared" si="0"/>
        <v>8</v>
      </c>
      <c r="B15" s="15" t="s">
        <v>49</v>
      </c>
      <c r="C15" s="15" t="s">
        <v>517</v>
      </c>
      <c r="D15" s="15" t="s">
        <v>526</v>
      </c>
      <c r="E15" s="19" t="s">
        <v>18</v>
      </c>
      <c r="F15" s="19" t="s">
        <v>18</v>
      </c>
      <c r="G15" s="37"/>
      <c r="H15" s="20"/>
      <c r="I15" s="298"/>
      <c r="J15" s="299"/>
      <c r="K15" s="300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UPDATED_BY VARCHAR(50), -- 更新者</v>
      </c>
    </row>
    <row r="16" spans="1:19">
      <c r="A16" s="17">
        <f t="shared" si="0"/>
        <v>9</v>
      </c>
      <c r="B16" s="11"/>
      <c r="C16" s="11"/>
      <c r="D16" s="11"/>
      <c r="E16" s="21"/>
      <c r="F16" s="21"/>
      <c r="G16" s="35"/>
      <c r="H16" s="22"/>
      <c r="I16" s="301"/>
      <c r="J16" s="302"/>
      <c r="K16" s="303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UPDATED_AT TIMESTAMP -- 更新日時</v>
      </c>
    </row>
    <row r="17" spans="1:12">
      <c r="A17" s="17">
        <f t="shared" si="0"/>
        <v>10</v>
      </c>
      <c r="B17" s="11"/>
      <c r="C17" s="11"/>
      <c r="D17" s="11"/>
      <c r="E17" s="21"/>
      <c r="F17" s="21"/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>,PRIMARY KEY (SESSION_ID)
);</v>
      </c>
    </row>
    <row r="18" spans="1:12">
      <c r="A18" s="17">
        <f t="shared" si="0"/>
        <v>11</v>
      </c>
      <c r="B18" s="11"/>
      <c r="C18" s="11"/>
      <c r="D18" s="11"/>
      <c r="E18" s="21"/>
      <c r="F18" s="21"/>
      <c r="G18" s="35"/>
      <c r="H18" s="22"/>
      <c r="I18" s="292"/>
      <c r="J18" s="293"/>
      <c r="K18" s="294"/>
      <c r="L18" s="13"/>
    </row>
    <row r="19" spans="1:12">
      <c r="A19" s="17">
        <f t="shared" si="0"/>
        <v>12</v>
      </c>
      <c r="B19" s="11"/>
      <c r="C19" s="11"/>
      <c r="D19" s="11"/>
      <c r="E19" s="34"/>
      <c r="F19" s="21"/>
      <c r="G19" s="35"/>
      <c r="H19" s="22"/>
      <c r="I19" s="292"/>
      <c r="J19" s="293"/>
      <c r="K19" s="294"/>
      <c r="L19" s="13"/>
    </row>
    <row r="20" spans="1:12">
      <c r="A20" s="17">
        <f t="shared" si="0"/>
        <v>13</v>
      </c>
      <c r="B20" s="11"/>
      <c r="C20" s="11"/>
      <c r="D20" s="11"/>
      <c r="E20" s="21"/>
      <c r="F20" s="21"/>
      <c r="G20" s="35"/>
      <c r="H20" s="22"/>
      <c r="I20" s="292"/>
      <c r="J20" s="293"/>
      <c r="K20" s="294"/>
      <c r="L20" s="13"/>
    </row>
    <row r="21" spans="1:12">
      <c r="A21" s="17">
        <f t="shared" si="0"/>
        <v>14</v>
      </c>
      <c r="B21" s="11"/>
      <c r="C21" s="11"/>
      <c r="D21" s="11"/>
      <c r="E21" s="34"/>
      <c r="F21" s="21"/>
      <c r="G21" s="35"/>
      <c r="H21" s="22"/>
      <c r="I21" s="292"/>
      <c r="J21" s="293"/>
      <c r="K21" s="294"/>
      <c r="L21" s="13"/>
    </row>
    <row r="22" spans="1:12">
      <c r="A22" s="17">
        <f t="shared" si="0"/>
        <v>15</v>
      </c>
      <c r="B22" s="15"/>
      <c r="C22" s="15"/>
      <c r="D22" s="15"/>
      <c r="E22" s="19"/>
      <c r="F22" s="19"/>
      <c r="G22" s="37"/>
      <c r="H22" s="20"/>
      <c r="I22" s="298"/>
      <c r="J22" s="299"/>
      <c r="K22" s="300"/>
      <c r="L22" s="13"/>
    </row>
    <row r="23" spans="1:12">
      <c r="L23" s="13"/>
    </row>
    <row r="24" spans="1:12">
      <c r="L24" s="13"/>
    </row>
    <row r="25" spans="1:12">
      <c r="L25" s="7"/>
    </row>
    <row r="26" spans="1:12">
      <c r="L26" s="7" t="str">
        <f>"COMMENT ON TABLE db_corp." &amp; A5 &amp; " IS '" &amp; A3 &amp; "';"</f>
        <v>COMMENT ON TABLE db_corp.T_SESSION_INFO IS 'セッション情報';</v>
      </c>
    </row>
    <row r="27" spans="1:12">
      <c r="B27" s="4" t="s">
        <v>1536</v>
      </c>
      <c r="L27" s="4" t="str">
        <f>"COMMENT ON COLUMN db_corp." &amp;  $A$5&amp;"."&amp;C8&amp;" IS '" &amp;B8&amp;"';"</f>
        <v>COMMENT ON COLUMN db_corp.T_SESSION_INFO.SESSION_ID IS 'セッションID';</v>
      </c>
    </row>
    <row r="28" spans="1:12">
      <c r="L28" s="4" t="str">
        <f t="shared" ref="L28:L36" si="1">"COMMENT ON COLUMN db_corp." &amp;  $A$5&amp;"."&amp;C9&amp;" IS '" &amp;B9&amp;"';"</f>
        <v>COMMENT ON COLUMN db_corp.T_SESSION_INFO.USER_ID IS 'ユーザーID';</v>
      </c>
    </row>
    <row r="29" spans="1:12">
      <c r="L29" s="4" t="str">
        <f t="shared" si="1"/>
        <v>COMMENT ON COLUMN db_corp.T_SESSION_INFO.IS_ACTIVE IS 'アクティブフラグ';</v>
      </c>
    </row>
    <row r="30" spans="1:12">
      <c r="L30" s="4" t="str">
        <f t="shared" si="1"/>
        <v>COMMENT ON COLUMN db_corp.T_SESSION_INFO.DELETE_FLG IS '削除フラグ';</v>
      </c>
    </row>
    <row r="31" spans="1:12">
      <c r="L31" s="4" t="str">
        <f t="shared" si="1"/>
        <v>COMMENT ON COLUMN db_corp.T_SESSION_INFO.CREATED_BY IS '作成者';</v>
      </c>
    </row>
    <row r="32" spans="1:12">
      <c r="L32" s="4" t="str">
        <f t="shared" si="1"/>
        <v>COMMENT ON COLUMN db_corp.T_SESSION_INFO.CREATED_AT IS '作成日時';</v>
      </c>
    </row>
    <row r="33" spans="12:12">
      <c r="L33" s="4" t="str">
        <f t="shared" si="1"/>
        <v>COMMENT ON COLUMN db_corp.T_SESSION_INFO.UPDATED_BY IS '更新者';</v>
      </c>
    </row>
    <row r="34" spans="12:12">
      <c r="L34" s="4" t="str">
        <f t="shared" si="1"/>
        <v>COMMENT ON COLUMN db_corp.T_SESSION_INFO.UPDATED_AT IS '更新日時';</v>
      </c>
    </row>
    <row r="35" spans="12:12">
      <c r="L35" s="4" t="str">
        <f t="shared" si="1"/>
        <v>COMMENT ON COLUMN db_corp.T_SESSION_INFO. IS '';</v>
      </c>
    </row>
    <row r="36" spans="12:12">
      <c r="L36" s="4" t="str">
        <f t="shared" si="1"/>
        <v>COMMENT ON COLUMN db_corp.T_SESSION_INFO. IS '';</v>
      </c>
    </row>
  </sheetData>
  <mergeCells count="25">
    <mergeCell ref="I21:K21"/>
    <mergeCell ref="I22:K22"/>
    <mergeCell ref="I15:K15"/>
    <mergeCell ref="I16:K16"/>
    <mergeCell ref="I17:K17"/>
    <mergeCell ref="I18:K18"/>
    <mergeCell ref="I19:K19"/>
    <mergeCell ref="I20:K20"/>
    <mergeCell ref="I14:K14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2444-5C6E-4231-A7BE-6F5A33FF3999}">
  <sheetPr codeName="Sheet7"/>
  <dimension ref="A1:S25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7.125" style="4" bestFit="1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1335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1336</v>
      </c>
      <c r="B5" s="260"/>
      <c r="C5" s="261"/>
      <c r="D5" s="262" t="s">
        <v>409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db_common."&amp;A5&amp;" CASCADE;"</f>
        <v>drop TABLE IF EXISTS  db_common.PREFECTURE_MST CASCADE;</v>
      </c>
    </row>
    <row r="8" spans="1:19" s="14" customFormat="1" ht="13.5" customHeight="1">
      <c r="A8" s="16">
        <v>1</v>
      </c>
      <c r="B8" s="9" t="s">
        <v>1337</v>
      </c>
      <c r="C8" s="9" t="s">
        <v>1339</v>
      </c>
      <c r="D8" s="9" t="s">
        <v>156</v>
      </c>
      <c r="E8" s="32">
        <v>2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db_corp.PREFECTURE_MST (</v>
      </c>
      <c r="S8"/>
    </row>
    <row r="9" spans="1:19">
      <c r="A9" s="17">
        <v>2</v>
      </c>
      <c r="B9" s="11" t="s">
        <v>1338</v>
      </c>
      <c r="C9" s="11" t="s">
        <v>1340</v>
      </c>
      <c r="D9" s="11" t="s">
        <v>156</v>
      </c>
      <c r="E9" s="34">
        <v>4</v>
      </c>
      <c r="F9" s="21" t="s">
        <v>18</v>
      </c>
      <c r="G9" s="35"/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PREF_CD VARCHAR(2) NOT NULL, -- 都道府県コード</v>
      </c>
    </row>
    <row r="10" spans="1:19">
      <c r="A10" s="17">
        <v>3</v>
      </c>
      <c r="B10" s="11" t="s">
        <v>51</v>
      </c>
      <c r="C10" s="11" t="s">
        <v>1232</v>
      </c>
      <c r="D10" s="11" t="s">
        <v>163</v>
      </c>
      <c r="E10" s="21" t="s">
        <v>18</v>
      </c>
      <c r="F10" s="21" t="s">
        <v>18</v>
      </c>
      <c r="G10" s="132" t="s">
        <v>381</v>
      </c>
      <c r="H10" s="22"/>
      <c r="I10" s="304" t="s">
        <v>1329</v>
      </c>
      <c r="J10" s="305"/>
      <c r="K10" s="306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PREF_NM VARCHAR(4), -- 都道府県名</v>
      </c>
    </row>
    <row r="11" spans="1:19">
      <c r="A11" s="17">
        <v>4</v>
      </c>
      <c r="B11" s="11" t="s">
        <v>374</v>
      </c>
      <c r="C11" s="11" t="s">
        <v>511</v>
      </c>
      <c r="D11" s="11" t="s">
        <v>156</v>
      </c>
      <c r="E11" s="34">
        <v>50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DELETE_FLAG BOOLEAN NOT NULL, -- 削除フラグ</v>
      </c>
    </row>
    <row r="12" spans="1:19">
      <c r="A12" s="17">
        <v>5</v>
      </c>
      <c r="B12" s="11" t="s">
        <v>375</v>
      </c>
      <c r="C12" s="11" t="s">
        <v>513</v>
      </c>
      <c r="D12" s="11" t="s">
        <v>526</v>
      </c>
      <c r="E12" s="21" t="s">
        <v>18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CREATED_BY VARCHAR(50), -- 作成者</v>
      </c>
    </row>
    <row r="13" spans="1:19">
      <c r="A13" s="17">
        <v>6</v>
      </c>
      <c r="B13" s="11" t="s">
        <v>43</v>
      </c>
      <c r="C13" s="11" t="s">
        <v>515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CREATED_AT TIMESTAMP, -- 作成日時</v>
      </c>
    </row>
    <row r="14" spans="1:19">
      <c r="A14" s="24">
        <v>7</v>
      </c>
      <c r="B14" s="15" t="s">
        <v>49</v>
      </c>
      <c r="C14" s="15" t="s">
        <v>517</v>
      </c>
      <c r="D14" s="15" t="s">
        <v>526</v>
      </c>
      <c r="E14" s="19" t="s">
        <v>18</v>
      </c>
      <c r="F14" s="19" t="s">
        <v>18</v>
      </c>
      <c r="G14" s="37"/>
      <c r="H14" s="20"/>
      <c r="I14" s="298"/>
      <c r="J14" s="299"/>
      <c r="K14" s="300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UPDATED_BY VARCHAR(50), -- 更新者</v>
      </c>
    </row>
    <row r="15" spans="1:19"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UPDATED_AT TIMESTAMP -- 更新日時</v>
      </c>
    </row>
    <row r="16" spans="1:19"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>,PRIMARY KEY (PREF_CD)
);</v>
      </c>
    </row>
    <row r="17" spans="12:12">
      <c r="L17" s="7"/>
    </row>
    <row r="18" spans="12:12">
      <c r="L18" s="7" t="str">
        <f>"COMMENT ON TABLE db_corp." &amp; A5 &amp; " IS '" &amp; A3 &amp; "';"</f>
        <v>COMMENT ON TABLE db_corp.PREFECTURE_MST IS '都道府県情報マスタ';</v>
      </c>
    </row>
    <row r="19" spans="12:12">
      <c r="L19" s="4" t="str">
        <f>"COMMENT ON COLUMN db_corp." &amp;  $A$5&amp;"."&amp;C8&amp;" IS '" &amp;B8&amp;"';"</f>
        <v>COMMENT ON COLUMN db_corp.PREFECTURE_MST.PREF_CD IS '都道府県コード';</v>
      </c>
    </row>
    <row r="20" spans="12:12">
      <c r="L20" s="4" t="str">
        <f t="shared" ref="L20:L25" si="0">"COMMENT ON COLUMN db_corp." &amp;  $A$5&amp;"."&amp;C9&amp;" IS '" &amp;B9&amp;"';"</f>
        <v>COMMENT ON COLUMN db_corp.PREFECTURE_MST.PREF_NM IS '都道府県名';</v>
      </c>
    </row>
    <row r="21" spans="12:12">
      <c r="L21" s="4" t="str">
        <f t="shared" si="0"/>
        <v>COMMENT ON COLUMN db_corp.PREFECTURE_MST.DELETE_FLAG IS '削除フラグ';</v>
      </c>
    </row>
    <row r="22" spans="12:12">
      <c r="L22" s="4" t="str">
        <f t="shared" si="0"/>
        <v>COMMENT ON COLUMN db_corp.PREFECTURE_MST.CREATED_BY IS '作成者';</v>
      </c>
    </row>
    <row r="23" spans="12:12">
      <c r="L23" s="4" t="str">
        <f t="shared" si="0"/>
        <v>COMMENT ON COLUMN db_corp.PREFECTURE_MST.CREATED_AT IS '作成日時';</v>
      </c>
    </row>
    <row r="24" spans="12:12">
      <c r="L24" s="4" t="str">
        <f t="shared" si="0"/>
        <v>COMMENT ON COLUMN db_corp.PREFECTURE_MST.UPDATED_BY IS '更新者';</v>
      </c>
    </row>
    <row r="25" spans="12:12">
      <c r="L25" s="4" t="str">
        <f t="shared" si="0"/>
        <v>COMMENT ON COLUMN db_corp.PREFECTURE_MST.UPDATED_AT IS '更新日時';</v>
      </c>
    </row>
  </sheetData>
  <mergeCells count="17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2:K12"/>
    <mergeCell ref="I13:K13"/>
    <mergeCell ref="I14:K14"/>
    <mergeCell ref="I10:K10"/>
    <mergeCell ref="I11:K11"/>
  </mergeCells>
  <phoneticPr fontId="3"/>
  <pageMargins left="0.75" right="0.75" top="1" bottom="1" header="0.5" footer="0.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45B9-245F-4EF7-8474-C19AD29FA882}">
  <sheetPr codeName="Sheet8"/>
  <dimension ref="A1:S45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9.625" style="4" bestFit="1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164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db_corp.M_USER_ORGANIZATION_INFO CASCADE;</v>
      </c>
    </row>
    <row r="8" spans="1:19" s="14" customFormat="1" ht="13.5" customHeight="1">
      <c r="A8" s="16">
        <v>1</v>
      </c>
      <c r="B8" s="9" t="s">
        <v>165</v>
      </c>
      <c r="C8" s="9" t="s">
        <v>358</v>
      </c>
      <c r="D8" s="9" t="s">
        <v>156</v>
      </c>
      <c r="E8" s="32">
        <v>20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db_corp.M_USER_ORGANIZATION_INFO (</v>
      </c>
      <c r="S8"/>
    </row>
    <row r="9" spans="1:19">
      <c r="A9" s="17">
        <v>2</v>
      </c>
      <c r="B9" s="11" t="s">
        <v>53</v>
      </c>
      <c r="C9" s="11" t="s">
        <v>166</v>
      </c>
      <c r="D9" s="11" t="s">
        <v>156</v>
      </c>
      <c r="E9" s="34">
        <v>100</v>
      </c>
      <c r="F9" s="21" t="s">
        <v>18</v>
      </c>
      <c r="G9" s="35"/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ORG_ID VARCHAR(20) NOT NULL, -- 組織ID</v>
      </c>
    </row>
    <row r="10" spans="1:19">
      <c r="A10" s="17">
        <f t="shared" ref="A10:A24" si="0">A9+1</f>
        <v>3</v>
      </c>
      <c r="B10" s="103" t="s">
        <v>841</v>
      </c>
      <c r="C10" s="11" t="s">
        <v>842</v>
      </c>
      <c r="D10" s="11" t="s">
        <v>156</v>
      </c>
      <c r="E10" s="34">
        <v>20</v>
      </c>
      <c r="F10" s="21" t="s">
        <v>18</v>
      </c>
      <c r="G10" s="35"/>
      <c r="H10" s="22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ORG_NAME VARCHAR(100), -- 組織名</v>
      </c>
    </row>
    <row r="11" spans="1:19">
      <c r="A11" s="17">
        <f t="shared" si="0"/>
        <v>4</v>
      </c>
      <c r="B11" s="103" t="s">
        <v>1042</v>
      </c>
      <c r="C11" s="11" t="s">
        <v>1047</v>
      </c>
      <c r="D11" s="11" t="s">
        <v>156</v>
      </c>
      <c r="E11" s="34">
        <v>3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PARENT_ORG_ID VARCHAR(20), -- 親組織ID</v>
      </c>
    </row>
    <row r="12" spans="1:19">
      <c r="A12" s="17">
        <f t="shared" si="0"/>
        <v>5</v>
      </c>
      <c r="B12" s="103" t="s">
        <v>25</v>
      </c>
      <c r="C12" s="11" t="s">
        <v>377</v>
      </c>
      <c r="D12" s="11" t="s">
        <v>156</v>
      </c>
      <c r="E12" s="34">
        <v>100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COMPANY_CODE VARCHAR(3), -- 会社コード</v>
      </c>
    </row>
    <row r="13" spans="1:19">
      <c r="A13" s="17">
        <f t="shared" si="0"/>
        <v>6</v>
      </c>
      <c r="B13" s="103" t="s">
        <v>1043</v>
      </c>
      <c r="C13" s="11" t="s">
        <v>1044</v>
      </c>
      <c r="D13" s="11" t="s">
        <v>156</v>
      </c>
      <c r="E13" s="34">
        <v>4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COMPANY_NAME VARCHAR(100), -- 企業名</v>
      </c>
    </row>
    <row r="14" spans="1:19">
      <c r="A14" s="17">
        <f t="shared" si="0"/>
        <v>7</v>
      </c>
      <c r="B14" s="103" t="s">
        <v>1040</v>
      </c>
      <c r="C14" s="11" t="s">
        <v>1045</v>
      </c>
      <c r="D14" s="11" t="s">
        <v>156</v>
      </c>
      <c r="E14" s="34">
        <v>3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BANK_CODE VARCHAR(4), -- 銀行コード</v>
      </c>
    </row>
    <row r="15" spans="1:19">
      <c r="A15" s="17">
        <f t="shared" si="0"/>
        <v>8</v>
      </c>
      <c r="B15" s="103" t="s">
        <v>1041</v>
      </c>
      <c r="C15" s="11" t="s">
        <v>1046</v>
      </c>
      <c r="D15" s="11" t="s">
        <v>158</v>
      </c>
      <c r="E15" s="34">
        <v>100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BRANCH_CODE VARCHAR(3), -- 支店コード</v>
      </c>
    </row>
    <row r="16" spans="1:19">
      <c r="A16" s="17">
        <f t="shared" si="0"/>
        <v>9</v>
      </c>
      <c r="B16" s="103" t="s">
        <v>1048</v>
      </c>
      <c r="C16" s="11" t="s">
        <v>1049</v>
      </c>
      <c r="D16" s="11" t="s">
        <v>156</v>
      </c>
      <c r="E16" s="34">
        <v>2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BRANCH_NAME VARCHAR(100), -- 支店名</v>
      </c>
    </row>
    <row r="17" spans="1:12">
      <c r="A17" s="17">
        <f t="shared" si="0"/>
        <v>10</v>
      </c>
      <c r="B17" s="11" t="s">
        <v>817</v>
      </c>
      <c r="C17" s="11" t="s">
        <v>818</v>
      </c>
      <c r="D17" s="11" t="s">
        <v>156</v>
      </c>
      <c r="E17" s="34">
        <v>20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ORG_TYPE_CODE VARCHAR(2), -- 組織種別コード</v>
      </c>
    </row>
    <row r="18" spans="1:12">
      <c r="A18" s="17">
        <f t="shared" si="0"/>
        <v>11</v>
      </c>
      <c r="B18" s="11" t="s">
        <v>815</v>
      </c>
      <c r="C18" s="11" t="s">
        <v>169</v>
      </c>
      <c r="D18" s="11" t="s">
        <v>158</v>
      </c>
      <c r="E18" s="34">
        <v>100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ORG_TYPE VARCHAR(20), -- 組織種別</v>
      </c>
    </row>
    <row r="19" spans="1:12" ht="16.5">
      <c r="A19" s="17">
        <f t="shared" si="0"/>
        <v>12</v>
      </c>
      <c r="B19" s="11" t="s">
        <v>1521</v>
      </c>
      <c r="C19" s="11" t="s">
        <v>1522</v>
      </c>
      <c r="D19" s="11" t="s">
        <v>1025</v>
      </c>
      <c r="E19" s="141" t="s">
        <v>1523</v>
      </c>
      <c r="F19" s="21" t="s">
        <v>1523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BUSINESS_TYPE VARCHAR(100), -- 事業者区分</v>
      </c>
    </row>
    <row r="20" spans="1:12">
      <c r="A20" s="17">
        <f t="shared" si="0"/>
        <v>13</v>
      </c>
      <c r="B20" s="11" t="s">
        <v>51</v>
      </c>
      <c r="C20" s="11" t="s">
        <v>551</v>
      </c>
      <c r="D20" s="11" t="s">
        <v>163</v>
      </c>
      <c r="E20" s="21" t="s">
        <v>18</v>
      </c>
      <c r="F20" s="21" t="s">
        <v>18</v>
      </c>
      <c r="G20" s="132" t="s">
        <v>381</v>
      </c>
      <c r="H20" s="22"/>
      <c r="I20" s="304" t="s">
        <v>1329</v>
      </c>
      <c r="J20" s="305"/>
      <c r="K20" s="306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MAX_USER_REG INTEGER, -- ユーザー登録数上限</v>
      </c>
    </row>
    <row r="21" spans="1:12">
      <c r="A21" s="17">
        <f t="shared" si="0"/>
        <v>14</v>
      </c>
      <c r="B21" s="11" t="s">
        <v>374</v>
      </c>
      <c r="C21" s="11" t="s">
        <v>511</v>
      </c>
      <c r="D21" s="11" t="s">
        <v>156</v>
      </c>
      <c r="E21" s="34">
        <v>50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DELETE_FLG BOOLEAN NOT NULL, -- 削除フラグ</v>
      </c>
    </row>
    <row r="22" spans="1:12">
      <c r="A22" s="17">
        <f t="shared" si="0"/>
        <v>15</v>
      </c>
      <c r="B22" s="11" t="s">
        <v>375</v>
      </c>
      <c r="C22" s="11" t="s">
        <v>513</v>
      </c>
      <c r="D22" s="11" t="s">
        <v>526</v>
      </c>
      <c r="E22" s="21" t="s">
        <v>18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CREATED_BY VARCHAR(50), -- 作成者</v>
      </c>
    </row>
    <row r="23" spans="1:12">
      <c r="A23" s="17">
        <f t="shared" si="0"/>
        <v>16</v>
      </c>
      <c r="B23" s="11" t="s">
        <v>43</v>
      </c>
      <c r="C23" s="11" t="s">
        <v>515</v>
      </c>
      <c r="D23" s="11" t="s">
        <v>156</v>
      </c>
      <c r="E23" s="34">
        <v>50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CREATED_AT TIMESTAMP, -- 作成日時</v>
      </c>
    </row>
    <row r="24" spans="1:12">
      <c r="A24" s="24">
        <f t="shared" si="0"/>
        <v>17</v>
      </c>
      <c r="B24" s="15" t="s">
        <v>49</v>
      </c>
      <c r="C24" s="15" t="s">
        <v>517</v>
      </c>
      <c r="D24" s="15" t="s">
        <v>526</v>
      </c>
      <c r="E24" s="25" t="s">
        <v>18</v>
      </c>
      <c r="F24" s="25" t="s">
        <v>18</v>
      </c>
      <c r="G24" s="36"/>
      <c r="H24" s="26"/>
      <c r="I24" s="307"/>
      <c r="J24" s="308"/>
      <c r="K24" s="309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UPDATED_BY VARCHAR(50), -- 更新者</v>
      </c>
    </row>
    <row r="25" spans="1:12"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UPDATED_AT TIMESTAMP -- 更新日時</v>
      </c>
    </row>
    <row r="26" spans="1:12"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>,PRIMARY KEY (ORG_ID)
);</v>
      </c>
    </row>
    <row r="27" spans="1:12">
      <c r="L27" s="7"/>
    </row>
    <row r="28" spans="1:12">
      <c r="L28" s="7" t="str">
        <f>"COMMENT ON TABLE db_corp." &amp; A5 &amp; " IS '" &amp; A3 &amp; "';"</f>
        <v>COMMENT ON TABLE db_corp.M_USER_ORGANIZATION_INFO IS '利用者組織情報';</v>
      </c>
    </row>
    <row r="29" spans="1:12">
      <c r="L29" s="4" t="str">
        <f>"COMMENT ON COLUMN db_corp." &amp;  $A$5&amp;"."&amp;C8&amp;" IS '" &amp;B8&amp;"';"</f>
        <v>COMMENT ON COLUMN db_corp.M_USER_ORGANIZATION_INFO.ORG_ID IS '組織ID';</v>
      </c>
    </row>
    <row r="30" spans="1:12">
      <c r="L30" s="4" t="str">
        <f t="shared" ref="L30:L45" si="1">"COMMENT ON COLUMN db_corp." &amp;  $A$5&amp;"."&amp;C9&amp;" IS '" &amp;B9&amp;"';"</f>
        <v>COMMENT ON COLUMN db_corp.M_USER_ORGANIZATION_INFO.ORG_NAME IS '組織名';</v>
      </c>
    </row>
    <row r="31" spans="1:12">
      <c r="L31" s="4" t="str">
        <f t="shared" si="1"/>
        <v>COMMENT ON COLUMN db_corp.M_USER_ORGANIZATION_INFO.PARENT_ORG_ID IS '親組織ID';</v>
      </c>
    </row>
    <row r="32" spans="1:12">
      <c r="L32" s="4" t="str">
        <f t="shared" si="1"/>
        <v>COMMENT ON COLUMN db_corp.M_USER_ORGANIZATION_INFO.COMPANY_CODE IS '会社コード';</v>
      </c>
    </row>
    <row r="33" spans="12:12">
      <c r="L33" s="4" t="str">
        <f t="shared" si="1"/>
        <v>COMMENT ON COLUMN db_corp.M_USER_ORGANIZATION_INFO.COMPANY_NAME IS '企業名';</v>
      </c>
    </row>
    <row r="34" spans="12:12">
      <c r="L34" s="4" t="str">
        <f t="shared" si="1"/>
        <v>COMMENT ON COLUMN db_corp.M_USER_ORGANIZATION_INFO.BANK_CODE IS '銀行コード';</v>
      </c>
    </row>
    <row r="35" spans="12:12">
      <c r="L35" s="4" t="str">
        <f t="shared" si="1"/>
        <v>COMMENT ON COLUMN db_corp.M_USER_ORGANIZATION_INFO.BRANCH_CODE IS '支店コード';</v>
      </c>
    </row>
    <row r="36" spans="12:12">
      <c r="L36" s="4" t="str">
        <f t="shared" si="1"/>
        <v>COMMENT ON COLUMN db_corp.M_USER_ORGANIZATION_INFO.BRANCH_NAME IS '支店名';</v>
      </c>
    </row>
    <row r="37" spans="12:12">
      <c r="L37" s="4" t="str">
        <f t="shared" si="1"/>
        <v>COMMENT ON COLUMN db_corp.M_USER_ORGANIZATION_INFO.ORG_TYPE_CODE IS '組織種別コード';</v>
      </c>
    </row>
    <row r="38" spans="12:12">
      <c r="L38" s="4" t="str">
        <f t="shared" si="1"/>
        <v>COMMENT ON COLUMN db_corp.M_USER_ORGANIZATION_INFO.ORG_TYPE IS '組織種別';</v>
      </c>
    </row>
    <row r="39" spans="12:12">
      <c r="L39" s="4" t="str">
        <f t="shared" si="1"/>
        <v>COMMENT ON COLUMN db_corp.M_USER_ORGANIZATION_INFO.BUSINESS_TYPE IS '事業者区分';</v>
      </c>
    </row>
    <row r="40" spans="12:12">
      <c r="L40" s="4" t="str">
        <f t="shared" si="1"/>
        <v>COMMENT ON COLUMN db_corp.M_USER_ORGANIZATION_INFO.MAX_USER_REG IS 'ユーザー登録数上限';</v>
      </c>
    </row>
    <row r="41" spans="12:12">
      <c r="L41" s="4" t="str">
        <f t="shared" si="1"/>
        <v>COMMENT ON COLUMN db_corp.M_USER_ORGANIZATION_INFO.DELETE_FLG IS '削除フラグ';</v>
      </c>
    </row>
    <row r="42" spans="12:12">
      <c r="L42" s="4" t="str">
        <f t="shared" si="1"/>
        <v>COMMENT ON COLUMN db_corp.M_USER_ORGANIZATION_INFO.CREATED_BY IS '作成者';</v>
      </c>
    </row>
    <row r="43" spans="12:12">
      <c r="L43" s="4" t="str">
        <f t="shared" si="1"/>
        <v>COMMENT ON COLUMN db_corp.M_USER_ORGANIZATION_INFO.CREATED_AT IS '作成日時';</v>
      </c>
    </row>
    <row r="44" spans="12:12">
      <c r="L44" s="4" t="str">
        <f t="shared" si="1"/>
        <v>COMMENT ON COLUMN db_corp.M_USER_ORGANIZATION_INFO.UPDATED_BY IS '更新者';</v>
      </c>
    </row>
    <row r="45" spans="12:12">
      <c r="L45" s="4" t="str">
        <f t="shared" si="1"/>
        <v>COMMENT ON COLUMN db_corp.M_USER_ORGANIZATION_INFO.UPDATED_AT IS '更新日時';</v>
      </c>
    </row>
  </sheetData>
  <mergeCells count="27">
    <mergeCell ref="I15:K15"/>
    <mergeCell ref="I17:K17"/>
    <mergeCell ref="I13:K13"/>
    <mergeCell ref="I9:K9"/>
    <mergeCell ref="I10:K10"/>
    <mergeCell ref="I11:K11"/>
    <mergeCell ref="I12:K12"/>
    <mergeCell ref="I14:K14"/>
    <mergeCell ref="A5:C5"/>
    <mergeCell ref="D5:H5"/>
    <mergeCell ref="A6:K6"/>
    <mergeCell ref="I7:K7"/>
    <mergeCell ref="I8:K8"/>
    <mergeCell ref="A2:C2"/>
    <mergeCell ref="D2:H2"/>
    <mergeCell ref="A3:C3"/>
    <mergeCell ref="D3:H3"/>
    <mergeCell ref="A4:C4"/>
    <mergeCell ref="D4:H4"/>
    <mergeCell ref="I21:K21"/>
    <mergeCell ref="I22:K22"/>
    <mergeCell ref="I23:K23"/>
    <mergeCell ref="I24:K24"/>
    <mergeCell ref="I16:K16"/>
    <mergeCell ref="I19:K19"/>
    <mergeCell ref="I20:K20"/>
    <mergeCell ref="I18:K18"/>
  </mergeCells>
  <phoneticPr fontId="3"/>
  <pageMargins left="0.75" right="0.75" top="1" bottom="1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FE19-4065-4F2A-9D8B-139BA3CFFC76}">
  <sheetPr codeName="Sheet9"/>
  <dimension ref="A1:S33"/>
  <sheetViews>
    <sheetView zoomScale="85" zoomScaleNormal="85" workbookViewId="0">
      <selection activeCell="L20" sqref="L20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170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814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db_corp.M_ORGANIZATION_AUTHORITY_INFO CASCADE;</v>
      </c>
    </row>
    <row r="8" spans="1:19" s="14" customFormat="1" ht="13.5" customHeight="1">
      <c r="A8" s="16">
        <v>1</v>
      </c>
      <c r="B8" s="11" t="s">
        <v>1048</v>
      </c>
      <c r="C8" s="11" t="s">
        <v>1049</v>
      </c>
      <c r="D8" s="11" t="s">
        <v>156</v>
      </c>
      <c r="E8" s="34">
        <v>2</v>
      </c>
      <c r="F8" s="10" t="s">
        <v>18</v>
      </c>
      <c r="G8" s="35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db_corp.M_ORGANIZATION_AUTHORITY_INFO (</v>
      </c>
      <c r="S8"/>
    </row>
    <row r="9" spans="1:19">
      <c r="A9" s="17">
        <v>2</v>
      </c>
      <c r="B9" s="11" t="s">
        <v>817</v>
      </c>
      <c r="C9" s="11" t="s">
        <v>818</v>
      </c>
      <c r="D9" s="11" t="s">
        <v>156</v>
      </c>
      <c r="E9" s="34">
        <v>20</v>
      </c>
      <c r="F9" s="21" t="s">
        <v>18</v>
      </c>
      <c r="G9" s="35"/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ORG_TYPE_CODE VARCHAR(2) NOT NULL, -- 組織種別コード</v>
      </c>
    </row>
    <row r="10" spans="1:19">
      <c r="A10" s="17">
        <v>3</v>
      </c>
      <c r="B10" s="11" t="s">
        <v>806</v>
      </c>
      <c r="C10" s="11" t="s">
        <v>809</v>
      </c>
      <c r="D10" s="11" t="s">
        <v>156</v>
      </c>
      <c r="E10" s="34">
        <v>15</v>
      </c>
      <c r="F10" s="21" t="s">
        <v>18</v>
      </c>
      <c r="G10" s="35" t="s">
        <v>22</v>
      </c>
      <c r="H10" s="102">
        <v>2</v>
      </c>
      <c r="I10" s="292" t="s">
        <v>810</v>
      </c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ORG_TYPE VARCHAR(20), -- 組織種別</v>
      </c>
    </row>
    <row r="11" spans="1:19">
      <c r="A11" s="17">
        <v>4</v>
      </c>
      <c r="B11" s="11" t="s">
        <v>807</v>
      </c>
      <c r="C11" s="11" t="s">
        <v>811</v>
      </c>
      <c r="D11" s="11" t="s">
        <v>156</v>
      </c>
      <c r="E11" s="34">
        <v>20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AUTHORITY_ID VARCHAR(15) NOT NULL, -- 権限ID</v>
      </c>
    </row>
    <row r="12" spans="1:19">
      <c r="A12" s="17">
        <v>5</v>
      </c>
      <c r="B12" s="11" t="s">
        <v>383</v>
      </c>
      <c r="C12" s="11" t="s">
        <v>386</v>
      </c>
      <c r="D12" s="11" t="s">
        <v>156</v>
      </c>
      <c r="E12" s="34">
        <v>1</v>
      </c>
      <c r="F12" s="21" t="s">
        <v>18</v>
      </c>
      <c r="G12" s="35" t="s">
        <v>22</v>
      </c>
      <c r="H12" s="102">
        <v>3</v>
      </c>
      <c r="I12" s="311" t="s">
        <v>816</v>
      </c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SCREEN_NAME VARCHAR(20), -- 画面名</v>
      </c>
    </row>
    <row r="13" spans="1:19">
      <c r="A13" s="17">
        <v>6</v>
      </c>
      <c r="B13" s="11" t="s">
        <v>86</v>
      </c>
      <c r="C13" s="11" t="s">
        <v>808</v>
      </c>
      <c r="D13" s="11" t="s">
        <v>156</v>
      </c>
      <c r="E13" s="34">
        <v>1</v>
      </c>
      <c r="F13" s="21" t="s">
        <v>18</v>
      </c>
      <c r="G13" s="35"/>
      <c r="H13" s="22"/>
      <c r="I13" s="310" t="s">
        <v>1072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USER_ROLE VARCHAR(1) NOT NULL, -- ロール</v>
      </c>
    </row>
    <row r="14" spans="1:19">
      <c r="A14" s="17">
        <v>7</v>
      </c>
      <c r="B14" s="11" t="s">
        <v>51</v>
      </c>
      <c r="C14" s="11" t="s">
        <v>551</v>
      </c>
      <c r="D14" s="11" t="s">
        <v>163</v>
      </c>
      <c r="E14" s="21" t="s">
        <v>18</v>
      </c>
      <c r="F14" s="21" t="s">
        <v>18</v>
      </c>
      <c r="G14" s="132" t="s">
        <v>381</v>
      </c>
      <c r="H14" s="22"/>
      <c r="I14" s="304" t="s">
        <v>1329</v>
      </c>
      <c r="J14" s="305"/>
      <c r="K14" s="306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AUTHORITY_CODE VARCHAR(1), -- 権限コード</v>
      </c>
    </row>
    <row r="15" spans="1:19">
      <c r="A15" s="17">
        <v>8</v>
      </c>
      <c r="B15" s="11" t="s">
        <v>374</v>
      </c>
      <c r="C15" s="11" t="s">
        <v>511</v>
      </c>
      <c r="D15" s="11" t="s">
        <v>156</v>
      </c>
      <c r="E15" s="34">
        <v>50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DELETE_FLG BOOLEAN NOT NULL, -- 削除フラグ</v>
      </c>
    </row>
    <row r="16" spans="1:19">
      <c r="A16" s="17">
        <v>9</v>
      </c>
      <c r="B16" s="11" t="s">
        <v>375</v>
      </c>
      <c r="C16" s="11" t="s">
        <v>513</v>
      </c>
      <c r="D16" s="11" t="s">
        <v>526</v>
      </c>
      <c r="E16" s="21" t="s">
        <v>18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CREATED_BY VARCHAR(50), -- 作成者</v>
      </c>
    </row>
    <row r="17" spans="1:12">
      <c r="A17" s="17">
        <v>10</v>
      </c>
      <c r="B17" s="11" t="s">
        <v>43</v>
      </c>
      <c r="C17" s="11" t="s">
        <v>515</v>
      </c>
      <c r="D17" s="11" t="s">
        <v>156</v>
      </c>
      <c r="E17" s="34">
        <v>50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CREATED_AT TIMESTAMP, -- 作成日時</v>
      </c>
    </row>
    <row r="18" spans="1:12">
      <c r="A18" s="24">
        <v>11</v>
      </c>
      <c r="B18" s="15" t="s">
        <v>49</v>
      </c>
      <c r="C18" s="15" t="s">
        <v>517</v>
      </c>
      <c r="D18" s="15" t="s">
        <v>526</v>
      </c>
      <c r="E18" s="25" t="s">
        <v>18</v>
      </c>
      <c r="F18" s="25" t="s">
        <v>18</v>
      </c>
      <c r="G18" s="36"/>
      <c r="H18" s="26"/>
      <c r="I18" s="307"/>
      <c r="J18" s="308"/>
      <c r="K18" s="309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UPDATED_BY VARCHAR(50), -- 更新者</v>
      </c>
    </row>
    <row r="19" spans="1:12"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UPDATED_AT TIMESTAMP -- 更新日時</v>
      </c>
    </row>
    <row r="20" spans="1:12">
      <c r="L20" s="13" t="str" cm="1">
        <f t="array" ref="L20">IF(B19="",
    IF($L$6="PRIMARY_KEYS",
        ",PRIMARY KEY ("&amp;_xlfn.TEXTJOIN(", ", TRUE, $C$8,$C$10,$C$12)&amp;")"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>,PRIMARY KEY (ORG_TYPE_CODE, AUTHORITY_ID, USER_ROLE)
);</v>
      </c>
    </row>
    <row r="21" spans="1:12">
      <c r="L21" s="7"/>
    </row>
    <row r="22" spans="1:12">
      <c r="L22" s="7" t="str">
        <f>"COMMENT ON TABLE db_corp." &amp; A5 &amp; " IS '" &amp; A3 &amp; "';"</f>
        <v>COMMENT ON TABLE db_corp.M_ORGANIZATION_AUTHORITY_INFO IS '組織権限情報';</v>
      </c>
    </row>
    <row r="23" spans="1:12">
      <c r="L23" s="4" t="str">
        <f>"COMMENT ON COLUMN db_corp." &amp;  $A$5&amp;"."&amp;C8&amp;" IS '" &amp;B8&amp;"';"</f>
        <v>COMMENT ON COLUMN db_corp.M_ORGANIZATION_AUTHORITY_INFO.ORG_TYPE_CODE IS '組織種別コード';</v>
      </c>
    </row>
    <row r="24" spans="1:12">
      <c r="L24" s="4" t="str">
        <f t="shared" ref="L24:L33" si="0">"COMMENT ON COLUMN db_corp." &amp;  $A$5&amp;"."&amp;C9&amp;" IS '" &amp;B9&amp;"';"</f>
        <v>COMMENT ON COLUMN db_corp.M_ORGANIZATION_AUTHORITY_INFO.ORG_TYPE IS '組織種別';</v>
      </c>
    </row>
    <row r="25" spans="1:12">
      <c r="L25" s="4" t="str">
        <f t="shared" si="0"/>
        <v>COMMENT ON COLUMN db_corp.M_ORGANIZATION_AUTHORITY_INFO.AUTHORITY_ID IS '権限ID';</v>
      </c>
    </row>
    <row r="26" spans="1:12">
      <c r="L26" s="4" t="str">
        <f t="shared" si="0"/>
        <v>COMMENT ON COLUMN db_corp.M_ORGANIZATION_AUTHORITY_INFO.SCREEN_NAME IS '画面名';</v>
      </c>
    </row>
    <row r="27" spans="1:12">
      <c r="L27" s="4" t="str">
        <f t="shared" si="0"/>
        <v>COMMENT ON COLUMN db_corp.M_ORGANIZATION_AUTHORITY_INFO.USER_ROLE IS 'ロール';</v>
      </c>
    </row>
    <row r="28" spans="1:12">
      <c r="L28" s="4" t="str">
        <f t="shared" si="0"/>
        <v>COMMENT ON COLUMN db_corp.M_ORGANIZATION_AUTHORITY_INFO.AUTHORITY_CODE IS '権限コード';</v>
      </c>
    </row>
    <row r="29" spans="1:12">
      <c r="L29" s="4" t="str">
        <f t="shared" si="0"/>
        <v>COMMENT ON COLUMN db_corp.M_ORGANIZATION_AUTHORITY_INFO.DELETE_FLG IS '削除フラグ';</v>
      </c>
    </row>
    <row r="30" spans="1:12">
      <c r="L30" s="4" t="str">
        <f t="shared" si="0"/>
        <v>COMMENT ON COLUMN db_corp.M_ORGANIZATION_AUTHORITY_INFO.CREATED_BY IS '作成者';</v>
      </c>
    </row>
    <row r="31" spans="1:12">
      <c r="L31" s="4" t="str">
        <f t="shared" si="0"/>
        <v>COMMENT ON COLUMN db_corp.M_ORGANIZATION_AUTHORITY_INFO.CREATED_AT IS '作成日時';</v>
      </c>
    </row>
    <row r="32" spans="1:12">
      <c r="L32" s="4" t="str">
        <f t="shared" si="0"/>
        <v>COMMENT ON COLUMN db_corp.M_ORGANIZATION_AUTHORITY_INFO.UPDATED_BY IS '更新者';</v>
      </c>
    </row>
    <row r="33" spans="12:12">
      <c r="L33" s="4" t="str">
        <f t="shared" si="0"/>
        <v>COMMENT ON COLUMN db_corp.M_ORGANIZATION_AUTHORITY_INFO.UPDATED_AT IS '更新日時';</v>
      </c>
    </row>
  </sheetData>
  <mergeCells count="21">
    <mergeCell ref="I14:K14"/>
    <mergeCell ref="I15:K15"/>
    <mergeCell ref="I16:K16"/>
    <mergeCell ref="I17:K17"/>
    <mergeCell ref="I18:K18"/>
    <mergeCell ref="I10:K10"/>
    <mergeCell ref="I11:K11"/>
    <mergeCell ref="I13:K13"/>
    <mergeCell ref="A5:C5"/>
    <mergeCell ref="D5:H5"/>
    <mergeCell ref="A6:K6"/>
    <mergeCell ref="I7:K7"/>
    <mergeCell ref="I8:K8"/>
    <mergeCell ref="I12:K12"/>
    <mergeCell ref="I9:K9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E4DB-FCF3-4411-BC0F-96D96D6DBF4C}">
  <sheetPr codeName="Sheet10"/>
  <dimension ref="A1:S27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1178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1179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db_corp.M_CONSENT_ROUTE_INFO CASCADE;</v>
      </c>
    </row>
    <row r="8" spans="1:19" s="14" customFormat="1" ht="13.5" customHeight="1">
      <c r="A8" s="16">
        <v>1</v>
      </c>
      <c r="B8" s="11" t="s">
        <v>666</v>
      </c>
      <c r="C8" s="11" t="s">
        <v>139</v>
      </c>
      <c r="D8" s="11" t="s">
        <v>156</v>
      </c>
      <c r="E8" s="107">
        <v>2</v>
      </c>
      <c r="F8" s="10" t="s">
        <v>18</v>
      </c>
      <c r="G8" s="35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db_corp.M_CONSENT_ROUTE_INFO (</v>
      </c>
      <c r="S8"/>
    </row>
    <row r="9" spans="1:19">
      <c r="A9" s="17">
        <v>2</v>
      </c>
      <c r="B9" s="11" t="s">
        <v>1050</v>
      </c>
      <c r="C9" s="11" t="s">
        <v>1180</v>
      </c>
      <c r="D9" s="11" t="s">
        <v>156</v>
      </c>
      <c r="E9" s="34">
        <v>100</v>
      </c>
      <c r="F9" s="21" t="s">
        <v>18</v>
      </c>
      <c r="G9" s="35"/>
      <c r="H9" s="22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AGREEMENT_CATEGORY VARCHAR(2) NOT NULL, -- 同意書取得区分</v>
      </c>
    </row>
    <row r="10" spans="1:19">
      <c r="A10" s="17">
        <v>3</v>
      </c>
      <c r="B10" s="103" t="s">
        <v>352</v>
      </c>
      <c r="C10" s="11" t="s">
        <v>358</v>
      </c>
      <c r="D10" s="11" t="s">
        <v>156</v>
      </c>
      <c r="E10" s="34">
        <v>20</v>
      </c>
      <c r="F10" s="21" t="s">
        <v>18</v>
      </c>
      <c r="G10" s="35"/>
      <c r="H10" s="28"/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AGREEMENT_NAME VARCHAR(100), -- 同意書取得経路</v>
      </c>
    </row>
    <row r="11" spans="1:19">
      <c r="A11" s="17">
        <v>4</v>
      </c>
      <c r="B11" s="11" t="s">
        <v>51</v>
      </c>
      <c r="C11" s="11" t="s">
        <v>551</v>
      </c>
      <c r="D11" s="11" t="s">
        <v>163</v>
      </c>
      <c r="E11" s="21" t="s">
        <v>18</v>
      </c>
      <c r="F11" s="21" t="s">
        <v>18</v>
      </c>
      <c r="G11" s="132" t="s">
        <v>381</v>
      </c>
      <c r="H11" s="22"/>
      <c r="I11" s="304" t="s">
        <v>1329</v>
      </c>
      <c r="J11" s="305"/>
      <c r="K11" s="306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VARCHAR(20), -- 組織ID（FK）</v>
      </c>
    </row>
    <row r="12" spans="1:19">
      <c r="A12" s="17">
        <v>5</v>
      </c>
      <c r="B12" s="11" t="s">
        <v>374</v>
      </c>
      <c r="C12" s="11" t="s">
        <v>511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DELETE_FLG BOOLEAN NOT NULL, -- 削除フラグ</v>
      </c>
    </row>
    <row r="13" spans="1:19">
      <c r="A13" s="17">
        <v>6</v>
      </c>
      <c r="B13" s="11" t="s">
        <v>375</v>
      </c>
      <c r="C13" s="11" t="s">
        <v>513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CREATED_BY VARCHAR(50), -- 作成者</v>
      </c>
    </row>
    <row r="14" spans="1:19">
      <c r="A14" s="17">
        <v>7</v>
      </c>
      <c r="B14" s="11" t="s">
        <v>43</v>
      </c>
      <c r="C14" s="11" t="s">
        <v>515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CREATED_AT TIMESTAMP, -- 作成日時</v>
      </c>
    </row>
    <row r="15" spans="1:19">
      <c r="A15" s="24">
        <v>8</v>
      </c>
      <c r="B15" s="15" t="s">
        <v>49</v>
      </c>
      <c r="C15" s="15" t="s">
        <v>517</v>
      </c>
      <c r="D15" s="15" t="s">
        <v>526</v>
      </c>
      <c r="E15" s="25" t="s">
        <v>18</v>
      </c>
      <c r="F15" s="25" t="s">
        <v>18</v>
      </c>
      <c r="G15" s="36"/>
      <c r="H15" s="26"/>
      <c r="I15" s="307"/>
      <c r="J15" s="308"/>
      <c r="K15" s="309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UPDATED_BY VARCHAR(50), -- 更新者</v>
      </c>
    </row>
    <row r="16" spans="1:19"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UPDATED_AT TIMESTAMP -- 更新日時</v>
      </c>
    </row>
    <row r="17" spans="12:12"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>,PRIMARY KEY (AGREEMENT_CATEGORY)
);</v>
      </c>
    </row>
    <row r="18" spans="12:12">
      <c r="L18" s="7"/>
    </row>
    <row r="19" spans="12:12">
      <c r="L19" s="7" t="str">
        <f>"COMMENT ON TABLE db_corp." &amp; A5 &amp; " IS '" &amp; A3 &amp; "';"</f>
        <v>COMMENT ON TABLE db_corp.M_CONSENT_ROUTE_INFO IS '同意書取得経路情報';</v>
      </c>
    </row>
    <row r="20" spans="12:12">
      <c r="L20" s="4" t="str">
        <f>"COMMENT ON COLUMN db_corp." &amp;  $A$5&amp;"."&amp;C8&amp;" IS '" &amp;B8&amp;"';"</f>
        <v>COMMENT ON COLUMN db_corp.M_CONSENT_ROUTE_INFO.AGREEMENT_CATEGORY IS '同意書取得区分';</v>
      </c>
    </row>
    <row r="21" spans="12:12">
      <c r="L21" s="4" t="str">
        <f t="shared" ref="L21:L27" si="0">"COMMENT ON COLUMN db_corp." &amp;  $A$5&amp;"."&amp;C9&amp;" IS '" &amp;B9&amp;"';"</f>
        <v>COMMENT ON COLUMN db_corp.M_CONSENT_ROUTE_INFO.AGREEMENT_NAME IS '同意書取得経路';</v>
      </c>
    </row>
    <row r="22" spans="12:12">
      <c r="L22" s="4" t="str">
        <f t="shared" si="0"/>
        <v>COMMENT ON COLUMN db_corp.M_CONSENT_ROUTE_INFO.ORG_ID IS '組織ID（FK）';</v>
      </c>
    </row>
    <row r="23" spans="12:12">
      <c r="L23" s="4" t="str">
        <f t="shared" si="0"/>
        <v>COMMENT ON COLUMN db_corp.M_CONSENT_ROUTE_INFO.DELETE_FLG IS '削除フラグ';</v>
      </c>
    </row>
    <row r="24" spans="12:12">
      <c r="L24" s="4" t="str">
        <f t="shared" si="0"/>
        <v>COMMENT ON COLUMN db_corp.M_CONSENT_ROUTE_INFO.CREATED_BY IS '作成者';</v>
      </c>
    </row>
    <row r="25" spans="12:12">
      <c r="L25" s="4" t="str">
        <f t="shared" si="0"/>
        <v>COMMENT ON COLUMN db_corp.M_CONSENT_ROUTE_INFO.CREATED_AT IS '作成日時';</v>
      </c>
    </row>
    <row r="26" spans="12:12">
      <c r="L26" s="4" t="str">
        <f t="shared" si="0"/>
        <v>COMMENT ON COLUMN db_corp.M_CONSENT_ROUTE_INFO.UPDATED_BY IS '更新者';</v>
      </c>
    </row>
    <row r="27" spans="12:12">
      <c r="L27" s="4" t="str">
        <f t="shared" si="0"/>
        <v>COMMENT ON COLUMN db_corp.M_CONSENT_ROUTE_INFO.UPDATED_AT IS '更新日時';</v>
      </c>
    </row>
  </sheetData>
  <mergeCells count="18">
    <mergeCell ref="I13:K13"/>
    <mergeCell ref="I14:K14"/>
    <mergeCell ref="I15:K15"/>
    <mergeCell ref="I11:K11"/>
    <mergeCell ref="I12:K12"/>
    <mergeCell ref="I10:K1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C366-D701-4E4E-82F7-D9FC9D3CE6DF}">
  <sheetPr codeName="Sheet11"/>
  <dimension ref="A1:S45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189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361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db_corp.T_USER_ACCESS_HISTORY CASCADE;</v>
      </c>
    </row>
    <row r="8" spans="1:19" s="14" customFormat="1" ht="13.5" customHeight="1">
      <c r="A8" s="16">
        <v>1</v>
      </c>
      <c r="B8" s="9" t="s">
        <v>57</v>
      </c>
      <c r="C8" s="9" t="s">
        <v>190</v>
      </c>
      <c r="D8" s="11" t="s">
        <v>183</v>
      </c>
      <c r="E8" s="32" t="s">
        <v>18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db_corp.T_USER_ACCESS_HISTORY (</v>
      </c>
      <c r="S8"/>
    </row>
    <row r="9" spans="1:19">
      <c r="A9" s="17">
        <v>2</v>
      </c>
      <c r="B9" s="11" t="s">
        <v>351</v>
      </c>
      <c r="C9" s="11" t="s">
        <v>56</v>
      </c>
      <c r="D9" s="11" t="s">
        <v>156</v>
      </c>
      <c r="E9" s="34">
        <v>20</v>
      </c>
      <c r="F9" s="21" t="s">
        <v>18</v>
      </c>
      <c r="G9" s="35"/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OPERATION_ID SERIAL NOT NULL, -- 操作ID</v>
      </c>
    </row>
    <row r="10" spans="1:19">
      <c r="A10" s="17">
        <f t="shared" ref="A10:A24" si="0">A9+1</f>
        <v>3</v>
      </c>
      <c r="B10" s="11" t="s">
        <v>54</v>
      </c>
      <c r="C10" s="11" t="s">
        <v>561</v>
      </c>
      <c r="D10" s="11" t="s">
        <v>526</v>
      </c>
      <c r="E10" s="21" t="s">
        <v>18</v>
      </c>
      <c r="F10" s="21" t="s">
        <v>18</v>
      </c>
      <c r="G10" s="35"/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USER_ID VARCHAR(20), -- ユーザーID（FK）</v>
      </c>
    </row>
    <row r="11" spans="1:19">
      <c r="A11" s="17">
        <f t="shared" si="0"/>
        <v>4</v>
      </c>
      <c r="B11" s="11" t="s">
        <v>58</v>
      </c>
      <c r="C11" s="11" t="s">
        <v>185</v>
      </c>
      <c r="D11" s="11" t="s">
        <v>156</v>
      </c>
      <c r="E11" s="34">
        <v>255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OPARATION_DATETIME TIMESTAMP, -- 操作日時</v>
      </c>
    </row>
    <row r="12" spans="1:19">
      <c r="A12" s="17">
        <f t="shared" si="0"/>
        <v>5</v>
      </c>
      <c r="B12" s="11" t="s">
        <v>59</v>
      </c>
      <c r="C12" s="11" t="s">
        <v>191</v>
      </c>
      <c r="D12" s="11" t="s">
        <v>156</v>
      </c>
      <c r="E12" s="34">
        <v>20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OPARATION_DETAIL VARCHAR(255), -- 操作内容</v>
      </c>
    </row>
    <row r="13" spans="1:19">
      <c r="A13" s="17">
        <f t="shared" si="0"/>
        <v>6</v>
      </c>
      <c r="B13" s="11" t="s">
        <v>60</v>
      </c>
      <c r="C13" s="11" t="s">
        <v>192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TARGET_SCREEN_ID VARCHAR(20), -- 対象画面ID</v>
      </c>
    </row>
    <row r="14" spans="1:19">
      <c r="A14" s="17">
        <f t="shared" si="0"/>
        <v>7</v>
      </c>
      <c r="B14" s="11" t="s">
        <v>61</v>
      </c>
      <c r="C14" s="11" t="s">
        <v>193</v>
      </c>
      <c r="D14" s="11" t="s">
        <v>156</v>
      </c>
      <c r="E14" s="34">
        <v>20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TARGET_SCREEN_NAME VARCHAR(50), -- 対象画面名</v>
      </c>
    </row>
    <row r="15" spans="1:19">
      <c r="A15" s="17">
        <f t="shared" si="0"/>
        <v>8</v>
      </c>
      <c r="B15" s="11" t="s">
        <v>62</v>
      </c>
      <c r="C15" s="11" t="s">
        <v>194</v>
      </c>
      <c r="D15" s="11" t="s">
        <v>156</v>
      </c>
      <c r="E15" s="34">
        <v>50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TARGET_DATA_ID VARCHAR(20), -- 対象データID</v>
      </c>
    </row>
    <row r="16" spans="1:19">
      <c r="A16" s="17">
        <f t="shared" si="0"/>
        <v>9</v>
      </c>
      <c r="B16" s="11" t="s">
        <v>195</v>
      </c>
      <c r="C16" s="11" t="s">
        <v>196</v>
      </c>
      <c r="D16" s="11" t="s">
        <v>156</v>
      </c>
      <c r="E16" s="34">
        <v>20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TARGET_DATA_NAME VARCHAR(50), -- 対象データ名</v>
      </c>
    </row>
    <row r="17" spans="1:12">
      <c r="A17" s="17">
        <f t="shared" si="0"/>
        <v>10</v>
      </c>
      <c r="B17" s="11" t="s">
        <v>63</v>
      </c>
      <c r="C17" s="11" t="s">
        <v>197</v>
      </c>
      <c r="D17" s="11" t="s">
        <v>156</v>
      </c>
      <c r="E17" s="34">
        <v>50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IP_ADDRESS VARCHAR(20), -- IPアドレス</v>
      </c>
    </row>
    <row r="18" spans="1:12">
      <c r="A18" s="17">
        <f t="shared" si="0"/>
        <v>11</v>
      </c>
      <c r="B18" s="11" t="s">
        <v>64</v>
      </c>
      <c r="C18" s="11" t="s">
        <v>562</v>
      </c>
      <c r="D18" s="11" t="s">
        <v>156</v>
      </c>
      <c r="E18" s="34">
        <v>50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DEVICE_INFO VARCHAR(50), -- デバイス情報</v>
      </c>
    </row>
    <row r="19" spans="1:12">
      <c r="A19" s="17">
        <f t="shared" si="0"/>
        <v>12</v>
      </c>
      <c r="B19" s="11" t="s">
        <v>155</v>
      </c>
      <c r="C19" s="11" t="s">
        <v>65</v>
      </c>
      <c r="D19" s="11" t="s">
        <v>156</v>
      </c>
      <c r="E19" s="34">
        <v>50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OPARATION_RESULT VARCHAR(50), -- 操作結果</v>
      </c>
    </row>
    <row r="20" spans="1:12">
      <c r="A20" s="17">
        <f t="shared" si="0"/>
        <v>13</v>
      </c>
      <c r="B20" s="11" t="s">
        <v>51</v>
      </c>
      <c r="C20" s="11" t="s">
        <v>551</v>
      </c>
      <c r="D20" s="11" t="s">
        <v>163</v>
      </c>
      <c r="E20" s="34" t="s">
        <v>18</v>
      </c>
      <c r="F20" s="21" t="s">
        <v>18</v>
      </c>
      <c r="G20" s="132" t="s">
        <v>381</v>
      </c>
      <c r="H20" s="22"/>
      <c r="I20" s="304" t="s">
        <v>1329</v>
      </c>
      <c r="J20" s="305"/>
      <c r="K20" s="306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REMARKS VARCHAR(50), -- 備考</v>
      </c>
    </row>
    <row r="21" spans="1:12">
      <c r="A21" s="17">
        <f t="shared" si="0"/>
        <v>14</v>
      </c>
      <c r="B21" s="11" t="s">
        <v>374</v>
      </c>
      <c r="C21" s="11" t="s">
        <v>511</v>
      </c>
      <c r="D21" s="11" t="s">
        <v>156</v>
      </c>
      <c r="E21" s="34">
        <v>50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DELETE_FLG BOOLEAN NOT NULL, -- 削除フラグ</v>
      </c>
    </row>
    <row r="22" spans="1:12">
      <c r="A22" s="17">
        <f t="shared" si="0"/>
        <v>15</v>
      </c>
      <c r="B22" s="11" t="s">
        <v>375</v>
      </c>
      <c r="C22" s="11" t="s">
        <v>513</v>
      </c>
      <c r="D22" s="11" t="s">
        <v>526</v>
      </c>
      <c r="E22" s="34" t="s">
        <v>18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CREATED_BY VARCHAR(50), -- 作成者</v>
      </c>
    </row>
    <row r="23" spans="1:12">
      <c r="A23" s="17">
        <f t="shared" si="0"/>
        <v>16</v>
      </c>
      <c r="B23" s="11" t="s">
        <v>43</v>
      </c>
      <c r="C23" s="11" t="s">
        <v>515</v>
      </c>
      <c r="D23" s="11" t="s">
        <v>156</v>
      </c>
      <c r="E23" s="34">
        <v>50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CREATED_AT TIMESTAMP, -- 作成日時</v>
      </c>
    </row>
    <row r="24" spans="1:12">
      <c r="A24" s="24">
        <f t="shared" si="0"/>
        <v>17</v>
      </c>
      <c r="B24" s="15" t="s">
        <v>49</v>
      </c>
      <c r="C24" s="15" t="s">
        <v>517</v>
      </c>
      <c r="D24" s="15" t="s">
        <v>526</v>
      </c>
      <c r="E24" s="25" t="s">
        <v>18</v>
      </c>
      <c r="F24" s="25" t="s">
        <v>18</v>
      </c>
      <c r="G24" s="36"/>
      <c r="H24" s="26"/>
      <c r="I24" s="307"/>
      <c r="J24" s="308"/>
      <c r="K24" s="309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UPDATED_BY VARCHAR(50), -- 更新者</v>
      </c>
    </row>
    <row r="25" spans="1:12"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UPDATED_AT TIMESTAMP -- 更新日時</v>
      </c>
    </row>
    <row r="26" spans="1:12"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>,PRIMARY KEY (OPERATION_ID)
);</v>
      </c>
    </row>
    <row r="27" spans="1:12">
      <c r="L27" s="7"/>
    </row>
    <row r="28" spans="1:12">
      <c r="L28" s="7" t="str">
        <f>"COMMENT ON TABLE db_corp." &amp; A5 &amp; " IS '" &amp; A3 &amp; "';"</f>
        <v>COMMENT ON TABLE db_corp.T_USER_ACCESS_HISTORY IS 'ユーザー別利用状況';</v>
      </c>
    </row>
    <row r="29" spans="1:12">
      <c r="L29" s="4" t="str">
        <f t="shared" ref="L29:L45" si="1">"COMMENT ON COLUMN db_corp." &amp;  $A$5&amp;"."&amp;C8&amp;" IS '" &amp;B8&amp;"';"</f>
        <v>COMMENT ON COLUMN db_corp.T_USER_ACCESS_HISTORY.OPERATION_ID IS '操作ID';</v>
      </c>
    </row>
    <row r="30" spans="1:12">
      <c r="L30" s="4" t="str">
        <f t="shared" si="1"/>
        <v>COMMENT ON COLUMN db_corp.T_USER_ACCESS_HISTORY.USER_ID IS 'ユーザーID（FK）';</v>
      </c>
    </row>
    <row r="31" spans="1:12">
      <c r="L31" s="4" t="str">
        <f t="shared" si="1"/>
        <v>COMMENT ON COLUMN db_corp.T_USER_ACCESS_HISTORY.OPARATION_DATETIME IS '操作日時';</v>
      </c>
    </row>
    <row r="32" spans="1:12">
      <c r="L32" s="4" t="str">
        <f t="shared" si="1"/>
        <v>COMMENT ON COLUMN db_corp.T_USER_ACCESS_HISTORY.OPARATION_DETAIL IS '操作内容';</v>
      </c>
    </row>
    <row r="33" spans="12:12">
      <c r="L33" s="4" t="str">
        <f t="shared" si="1"/>
        <v>COMMENT ON COLUMN db_corp.T_USER_ACCESS_HISTORY.TARGET_SCREEN_ID IS '対象画面ID';</v>
      </c>
    </row>
    <row r="34" spans="12:12">
      <c r="L34" s="4" t="str">
        <f t="shared" si="1"/>
        <v>COMMENT ON COLUMN db_corp.T_USER_ACCESS_HISTORY.TARGET_SCREEN_NAME IS '対象画面名';</v>
      </c>
    </row>
    <row r="35" spans="12:12">
      <c r="L35" s="4" t="str">
        <f t="shared" si="1"/>
        <v>COMMENT ON COLUMN db_corp.T_USER_ACCESS_HISTORY.TARGET_DATA_ID IS '対象データID';</v>
      </c>
    </row>
    <row r="36" spans="12:12">
      <c r="L36" s="4" t="str">
        <f t="shared" si="1"/>
        <v>COMMENT ON COLUMN db_corp.T_USER_ACCESS_HISTORY.TARGET_DATA_NAME IS '対象データ名';</v>
      </c>
    </row>
    <row r="37" spans="12:12">
      <c r="L37" s="4" t="str">
        <f t="shared" si="1"/>
        <v>COMMENT ON COLUMN db_corp.T_USER_ACCESS_HISTORY.IP_ADDRESS IS 'IPアドレス';</v>
      </c>
    </row>
    <row r="38" spans="12:12">
      <c r="L38" s="4" t="str">
        <f t="shared" si="1"/>
        <v>COMMENT ON COLUMN db_corp.T_USER_ACCESS_HISTORY.DEVICE_INFO IS 'デバイス情報';</v>
      </c>
    </row>
    <row r="39" spans="12:12">
      <c r="L39" s="4" t="str">
        <f t="shared" si="1"/>
        <v>COMMENT ON COLUMN db_corp.T_USER_ACCESS_HISTORY.OPARATION_RESULT IS '操作結果';</v>
      </c>
    </row>
    <row r="40" spans="12:12">
      <c r="L40" s="4" t="str">
        <f t="shared" si="1"/>
        <v>COMMENT ON COLUMN db_corp.T_USER_ACCESS_HISTORY.REMARKS IS '備考';</v>
      </c>
    </row>
    <row r="41" spans="12:12">
      <c r="L41" s="4" t="str">
        <f t="shared" si="1"/>
        <v>COMMENT ON COLUMN db_corp.T_USER_ACCESS_HISTORY.DELETE_FLG IS '削除フラグ';</v>
      </c>
    </row>
    <row r="42" spans="12:12">
      <c r="L42" s="4" t="str">
        <f t="shared" si="1"/>
        <v>COMMENT ON COLUMN db_corp.T_USER_ACCESS_HISTORY.CREATED_BY IS '作成者';</v>
      </c>
    </row>
    <row r="43" spans="12:12">
      <c r="L43" s="4" t="str">
        <f t="shared" si="1"/>
        <v>COMMENT ON COLUMN db_corp.T_USER_ACCESS_HISTORY.CREATED_AT IS '作成日時';</v>
      </c>
    </row>
    <row r="44" spans="12:12">
      <c r="L44" s="4" t="str">
        <f t="shared" si="1"/>
        <v>COMMENT ON COLUMN db_corp.T_USER_ACCESS_HISTORY.UPDATED_BY IS '更新者';</v>
      </c>
    </row>
    <row r="45" spans="12:12">
      <c r="L45" s="4" t="str">
        <f t="shared" si="1"/>
        <v>COMMENT ON COLUMN db_corp.T_USER_ACCESS_HISTORY.UPDATED_AT IS '更新日時';</v>
      </c>
    </row>
  </sheetData>
  <mergeCells count="27">
    <mergeCell ref="A2:C2"/>
    <mergeCell ref="D2:H2"/>
    <mergeCell ref="A3:C3"/>
    <mergeCell ref="D3:H3"/>
    <mergeCell ref="A4:C4"/>
    <mergeCell ref="D4:H4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4:K14"/>
    <mergeCell ref="I13:K13"/>
    <mergeCell ref="I16:K16"/>
    <mergeCell ref="I17:K17"/>
    <mergeCell ref="I23:K23"/>
    <mergeCell ref="I24:K24"/>
    <mergeCell ref="I18:K18"/>
    <mergeCell ref="I19:K19"/>
    <mergeCell ref="I21:K21"/>
    <mergeCell ref="I22:K22"/>
    <mergeCell ref="I20:K20"/>
  </mergeCells>
  <phoneticPr fontId="3"/>
  <pageMargins left="0.75" right="0.75" top="1" bottom="1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38FC-DD5E-4E91-BF80-167B62C67246}">
  <sheetPr codeName="Sheet12"/>
  <dimension ref="A1:S37"/>
  <sheetViews>
    <sheetView zoomScale="85" zoomScaleNormal="85" workbookViewId="0">
      <selection activeCell="B9" sqref="B9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188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362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db_corp.T_OPERATION_HISTORY_INFO CASCADE;</v>
      </c>
    </row>
    <row r="8" spans="1:19" s="14" customFormat="1" ht="13.5" customHeight="1">
      <c r="A8" s="16">
        <v>1</v>
      </c>
      <c r="B8" s="9" t="s">
        <v>351</v>
      </c>
      <c r="C8" s="9" t="s">
        <v>56</v>
      </c>
      <c r="D8" s="11" t="s">
        <v>156</v>
      </c>
      <c r="E8" s="32">
        <v>20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db_corp.T_OPERATION_HISTORY_INFO (</v>
      </c>
      <c r="S8"/>
    </row>
    <row r="9" spans="1:19">
      <c r="A9" s="17">
        <v>2</v>
      </c>
      <c r="B9" s="108" t="s">
        <v>352</v>
      </c>
      <c r="C9" s="11" t="s">
        <v>99</v>
      </c>
      <c r="D9" s="11" t="s">
        <v>156</v>
      </c>
      <c r="E9" s="34">
        <v>20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USER_ID VARCHAR(20) NOT NULL, -- ユーザーID（FK）</v>
      </c>
    </row>
    <row r="10" spans="1:19">
      <c r="A10" s="17">
        <v>3</v>
      </c>
      <c r="B10" s="11" t="s">
        <v>101</v>
      </c>
      <c r="C10" s="11" t="s">
        <v>162</v>
      </c>
      <c r="D10" s="11" t="s">
        <v>156</v>
      </c>
      <c r="E10" s="34">
        <v>255</v>
      </c>
      <c r="F10" s="21" t="s">
        <v>18</v>
      </c>
      <c r="G10" s="35" t="s">
        <v>22</v>
      </c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ORG_ID VARCHAR(20) NOT NULL, -- 組織ID（FK）</v>
      </c>
    </row>
    <row r="11" spans="1:19">
      <c r="A11" s="17">
        <v>4</v>
      </c>
      <c r="B11" s="11" t="s">
        <v>102</v>
      </c>
      <c r="C11" s="11" t="s">
        <v>184</v>
      </c>
      <c r="D11" s="11" t="s">
        <v>526</v>
      </c>
      <c r="E11" s="21" t="s">
        <v>18</v>
      </c>
      <c r="F11" s="21" t="s">
        <v>18</v>
      </c>
      <c r="G11" s="35" t="s">
        <v>22</v>
      </c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USER_NAME VARCHAR(255) NOT NULL, -- ユーザー名</v>
      </c>
    </row>
    <row r="12" spans="1:19">
      <c r="A12" s="17">
        <v>5</v>
      </c>
      <c r="B12" s="11" t="s">
        <v>58</v>
      </c>
      <c r="C12" s="11" t="s">
        <v>185</v>
      </c>
      <c r="D12" s="11" t="s">
        <v>156</v>
      </c>
      <c r="E12" s="34">
        <v>255</v>
      </c>
      <c r="F12" s="21" t="s">
        <v>18</v>
      </c>
      <c r="G12" s="35" t="s">
        <v>22</v>
      </c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FINAL_DATA_ENTRY_DATE TIMESTAMP NOT NULL, -- 最終データ登録日</v>
      </c>
    </row>
    <row r="13" spans="1:19">
      <c r="A13" s="17">
        <v>6</v>
      </c>
      <c r="B13" s="11" t="s">
        <v>41</v>
      </c>
      <c r="C13" s="11" t="s">
        <v>186</v>
      </c>
      <c r="D13" s="11" t="s">
        <v>156</v>
      </c>
      <c r="E13" s="34">
        <v>255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OPARATION_DETAIL VARCHAR(255) NOT NULL, -- 操作内容</v>
      </c>
    </row>
    <row r="14" spans="1:19">
      <c r="A14" s="17">
        <v>7</v>
      </c>
      <c r="B14" s="11" t="s">
        <v>103</v>
      </c>
      <c r="C14" s="11" t="s">
        <v>187</v>
      </c>
      <c r="D14" s="11" t="s">
        <v>163</v>
      </c>
      <c r="E14" s="21" t="s">
        <v>18</v>
      </c>
      <c r="F14" s="21" t="s">
        <v>18</v>
      </c>
      <c r="G14" s="35"/>
      <c r="H14" s="22"/>
      <c r="I14" s="292" t="s">
        <v>563</v>
      </c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FILE_NAME VARCHAR(255), -- ファイル名</v>
      </c>
    </row>
    <row r="15" spans="1:19">
      <c r="A15" s="17">
        <v>8</v>
      </c>
      <c r="B15" s="11" t="s">
        <v>155</v>
      </c>
      <c r="C15" s="11" t="s">
        <v>65</v>
      </c>
      <c r="D15" s="11" t="s">
        <v>156</v>
      </c>
      <c r="E15" s="34">
        <v>255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ERROR_EXISTS_FLAG BOOLEAN, -- エラー有無フラグ</v>
      </c>
    </row>
    <row r="16" spans="1:19">
      <c r="A16" s="17">
        <v>9</v>
      </c>
      <c r="B16" s="11" t="s">
        <v>51</v>
      </c>
      <c r="C16" s="11" t="s">
        <v>551</v>
      </c>
      <c r="D16" s="11" t="s">
        <v>163</v>
      </c>
      <c r="E16" s="21" t="s">
        <v>18</v>
      </c>
      <c r="F16" s="21" t="s">
        <v>18</v>
      </c>
      <c r="G16" s="132" t="s">
        <v>381</v>
      </c>
      <c r="H16" s="22"/>
      <c r="I16" s="304" t="s">
        <v>1329</v>
      </c>
      <c r="J16" s="305"/>
      <c r="K16" s="306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REMARKS VARCHAR(255), -- 備考</v>
      </c>
    </row>
    <row r="17" spans="1:12">
      <c r="A17" s="17">
        <v>10</v>
      </c>
      <c r="B17" s="11" t="s">
        <v>374</v>
      </c>
      <c r="C17" s="11" t="s">
        <v>511</v>
      </c>
      <c r="D17" s="11" t="s">
        <v>156</v>
      </c>
      <c r="E17" s="34">
        <v>50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DELETE_FLG BOOLEAN NOT NULL, -- 削除フラグ</v>
      </c>
    </row>
    <row r="18" spans="1:12">
      <c r="A18" s="17">
        <v>11</v>
      </c>
      <c r="B18" s="11" t="s">
        <v>375</v>
      </c>
      <c r="C18" s="11" t="s">
        <v>513</v>
      </c>
      <c r="D18" s="11" t="s">
        <v>526</v>
      </c>
      <c r="E18" s="21" t="s">
        <v>18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CREATED_BY VARCHAR(50), -- 作成者</v>
      </c>
    </row>
    <row r="19" spans="1:12">
      <c r="A19" s="17">
        <v>12</v>
      </c>
      <c r="B19" s="11" t="s">
        <v>43</v>
      </c>
      <c r="C19" s="11" t="s">
        <v>515</v>
      </c>
      <c r="D19" s="11" t="s">
        <v>156</v>
      </c>
      <c r="E19" s="34">
        <v>50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CREATED_AT TIMESTAMP, -- 作成日時</v>
      </c>
    </row>
    <row r="20" spans="1:12">
      <c r="A20" s="24">
        <v>13</v>
      </c>
      <c r="B20" s="15" t="s">
        <v>49</v>
      </c>
      <c r="C20" s="15" t="s">
        <v>517</v>
      </c>
      <c r="D20" s="15" t="s">
        <v>526</v>
      </c>
      <c r="E20" s="25" t="s">
        <v>18</v>
      </c>
      <c r="F20" s="25" t="s">
        <v>18</v>
      </c>
      <c r="G20" s="36"/>
      <c r="H20" s="26"/>
      <c r="I20" s="307"/>
      <c r="J20" s="308"/>
      <c r="K20" s="309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UPDATED_BY VARCHAR(50), -- 更新者</v>
      </c>
    </row>
    <row r="21" spans="1:12"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UPDATED_AT TIMESTAMP -- 更新日時</v>
      </c>
    </row>
    <row r="22" spans="1:12"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>,PRIMARY KEY (USER_ID)
);</v>
      </c>
    </row>
    <row r="23" spans="1:12">
      <c r="L23" s="7"/>
    </row>
    <row r="24" spans="1:12">
      <c r="L24" s="7" t="str">
        <f>"COMMENT ON TABLE db_corp." &amp; A5 &amp; " IS '" &amp; A3 &amp; "';"</f>
        <v>COMMENT ON TABLE db_corp.T_OPERATION_HISTORY_INFO IS '操作履歴情報';</v>
      </c>
    </row>
    <row r="25" spans="1:12">
      <c r="L25" s="4" t="str">
        <f>"COMMENT ON COLUMN db_corp." &amp;  $A$5&amp;"."&amp;C8&amp;" IS '" &amp;B8&amp;"';"</f>
        <v>COMMENT ON COLUMN db_corp.T_OPERATION_HISTORY_INFO.USER_ID IS 'ユーザーID（FK）';</v>
      </c>
    </row>
    <row r="26" spans="1:12">
      <c r="L26" s="4" t="str">
        <f t="shared" ref="L26:L37" si="0">"COMMENT ON COLUMN db_corp." &amp;  $A$5&amp;"."&amp;C9&amp;" IS '" &amp;B9&amp;"';"</f>
        <v>COMMENT ON COLUMN db_corp.T_OPERATION_HISTORY_INFO.ORG_ID IS '組織ID（FK）';</v>
      </c>
    </row>
    <row r="27" spans="1:12">
      <c r="L27" s="4" t="str">
        <f t="shared" si="0"/>
        <v>COMMENT ON COLUMN db_corp.T_OPERATION_HISTORY_INFO.USER_NAME IS 'ユーザー名';</v>
      </c>
    </row>
    <row r="28" spans="1:12">
      <c r="L28" s="4" t="str">
        <f t="shared" si="0"/>
        <v>COMMENT ON COLUMN db_corp.T_OPERATION_HISTORY_INFO.FINAL_DATA_ENTRY_DATE IS '最終データ登録日';</v>
      </c>
    </row>
    <row r="29" spans="1:12">
      <c r="L29" s="4" t="str">
        <f t="shared" si="0"/>
        <v>COMMENT ON COLUMN db_corp.T_OPERATION_HISTORY_INFO.OPARATION_DETAIL IS '操作内容';</v>
      </c>
    </row>
    <row r="30" spans="1:12">
      <c r="L30" s="4" t="str">
        <f t="shared" si="0"/>
        <v>COMMENT ON COLUMN db_corp.T_OPERATION_HISTORY_INFO.FILE_NAME IS 'ファイル名';</v>
      </c>
    </row>
    <row r="31" spans="1:12">
      <c r="L31" s="4" t="str">
        <f t="shared" si="0"/>
        <v>COMMENT ON COLUMN db_corp.T_OPERATION_HISTORY_INFO.ERROR_EXISTS_FLAG IS 'エラー有無フラグ';</v>
      </c>
    </row>
    <row r="32" spans="1:12">
      <c r="L32" s="4" t="str">
        <f t="shared" si="0"/>
        <v>COMMENT ON COLUMN db_corp.T_OPERATION_HISTORY_INFO.REMARKS IS '備考';</v>
      </c>
    </row>
    <row r="33" spans="12:12">
      <c r="L33" s="4" t="str">
        <f t="shared" si="0"/>
        <v>COMMENT ON COLUMN db_corp.T_OPERATION_HISTORY_INFO.DELETE_FLG IS '削除フラグ';</v>
      </c>
    </row>
    <row r="34" spans="12:12">
      <c r="L34" s="4" t="str">
        <f t="shared" si="0"/>
        <v>COMMENT ON COLUMN db_corp.T_OPERATION_HISTORY_INFO.CREATED_BY IS '作成者';</v>
      </c>
    </row>
    <row r="35" spans="12:12">
      <c r="L35" s="4" t="str">
        <f t="shared" si="0"/>
        <v>COMMENT ON COLUMN db_corp.T_OPERATION_HISTORY_INFO.CREATED_AT IS '作成日時';</v>
      </c>
    </row>
    <row r="36" spans="12:12">
      <c r="L36" s="4" t="str">
        <f t="shared" si="0"/>
        <v>COMMENT ON COLUMN db_corp.T_OPERATION_HISTORY_INFO.UPDATED_BY IS '更新者';</v>
      </c>
    </row>
    <row r="37" spans="12:12">
      <c r="L37" s="4" t="str">
        <f t="shared" si="0"/>
        <v>COMMENT ON COLUMN db_corp.T_OPERATION_HISTORY_INFO.UPDATED_AT IS '更新日時';</v>
      </c>
    </row>
  </sheetData>
  <mergeCells count="23"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  <mergeCell ref="I19:K19"/>
    <mergeCell ref="I20:K20"/>
    <mergeCell ref="I16:K16"/>
    <mergeCell ref="I17:K17"/>
    <mergeCell ref="I11:K11"/>
    <mergeCell ref="I12:K12"/>
    <mergeCell ref="I13:K13"/>
    <mergeCell ref="I14:K14"/>
    <mergeCell ref="I15:K15"/>
    <mergeCell ref="I18:K18"/>
  </mergeCells>
  <phoneticPr fontId="3"/>
  <pageMargins left="0.75" right="0.75" top="1" bottom="1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3164-D740-4E48-9597-2ED29E909561}">
  <sheetPr codeName="Sheet13"/>
  <dimension ref="A1:S35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180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363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db_corp.T_ANNOUNCEMENTS CASCADE;</v>
      </c>
    </row>
    <row r="8" spans="1:19" s="14" customFormat="1" ht="13.5" customHeight="1">
      <c r="A8" s="16">
        <v>1</v>
      </c>
      <c r="B8" s="11" t="s">
        <v>66</v>
      </c>
      <c r="C8" s="11" t="s">
        <v>1077</v>
      </c>
      <c r="D8" s="11" t="s">
        <v>183</v>
      </c>
      <c r="E8" s="32" t="s">
        <v>18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db_corp.T_ANNOUNCEMENTS (</v>
      </c>
      <c r="S8"/>
    </row>
    <row r="9" spans="1:19">
      <c r="A9" s="17">
        <v>2</v>
      </c>
      <c r="B9" s="11" t="s">
        <v>181</v>
      </c>
      <c r="C9" s="11" t="s">
        <v>182</v>
      </c>
      <c r="D9" s="11" t="s">
        <v>156</v>
      </c>
      <c r="E9" s="34">
        <v>20</v>
      </c>
      <c r="F9" s="21" t="s">
        <v>18</v>
      </c>
      <c r="G9" s="35" t="s">
        <v>22</v>
      </c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ANNOUNCEMENT_ID SERIAL NOT NULL, -- お知らせID</v>
      </c>
    </row>
    <row r="10" spans="1:19">
      <c r="A10" s="17">
        <f t="shared" ref="A10:A19" si="0">A9+1</f>
        <v>3</v>
      </c>
      <c r="B10" s="11" t="s">
        <v>1056</v>
      </c>
      <c r="C10" s="11" t="s">
        <v>1059</v>
      </c>
      <c r="D10" s="11" t="s">
        <v>156</v>
      </c>
      <c r="E10" s="34">
        <v>200</v>
      </c>
      <c r="F10" s="21" t="s">
        <v>18</v>
      </c>
      <c r="G10" s="35"/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TITLE VARCHAR(20) NOT NULL, -- タイトル</v>
      </c>
    </row>
    <row r="11" spans="1:19">
      <c r="A11" s="17">
        <f t="shared" si="0"/>
        <v>4</v>
      </c>
      <c r="B11" s="108" t="s">
        <v>1057</v>
      </c>
      <c r="C11" s="11" t="s">
        <v>1060</v>
      </c>
      <c r="D11" s="11" t="s">
        <v>156</v>
      </c>
      <c r="E11" s="34">
        <v>200</v>
      </c>
      <c r="F11" s="21" t="s">
        <v>18</v>
      </c>
      <c r="G11" s="35"/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MESSAGE1 VARCHAR(200), -- メッセージ１</v>
      </c>
    </row>
    <row r="12" spans="1:19">
      <c r="A12" s="17">
        <f t="shared" si="0"/>
        <v>5</v>
      </c>
      <c r="B12" s="108" t="s">
        <v>1058</v>
      </c>
      <c r="C12" s="11" t="s">
        <v>1061</v>
      </c>
      <c r="D12" s="11" t="s">
        <v>156</v>
      </c>
      <c r="E12" s="34">
        <v>200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MESSAGE2 VARCHAR(200), -- メッセージ２</v>
      </c>
    </row>
    <row r="13" spans="1:19">
      <c r="A13" s="17">
        <f t="shared" si="0"/>
        <v>6</v>
      </c>
      <c r="B13" s="11" t="s">
        <v>67</v>
      </c>
      <c r="C13" s="11" t="s">
        <v>27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MESSAGE3 VARCHAR(200), -- メッセージ３</v>
      </c>
    </row>
    <row r="14" spans="1:19">
      <c r="A14" s="17">
        <f t="shared" si="0"/>
        <v>7</v>
      </c>
      <c r="B14" s="11" t="s">
        <v>68</v>
      </c>
      <c r="C14" s="11" t="s">
        <v>28</v>
      </c>
      <c r="D14" s="11" t="s">
        <v>526</v>
      </c>
      <c r="E14" s="21" t="s">
        <v>18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START_DATE TIMESTAMP, -- 開始日時</v>
      </c>
    </row>
    <row r="15" spans="1:19">
      <c r="A15" s="17">
        <f t="shared" si="0"/>
        <v>8</v>
      </c>
      <c r="B15" s="11" t="s">
        <v>51</v>
      </c>
      <c r="C15" s="11" t="s">
        <v>551</v>
      </c>
      <c r="D15" s="11" t="s">
        <v>163</v>
      </c>
      <c r="E15" s="21" t="s">
        <v>18</v>
      </c>
      <c r="F15" s="21" t="s">
        <v>18</v>
      </c>
      <c r="G15" s="132" t="s">
        <v>381</v>
      </c>
      <c r="H15" s="22"/>
      <c r="I15" s="304" t="s">
        <v>1329</v>
      </c>
      <c r="J15" s="305"/>
      <c r="K15" s="306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END_DATE TIMESTAMP, -- 終了日時</v>
      </c>
    </row>
    <row r="16" spans="1:19">
      <c r="A16" s="17">
        <f t="shared" si="0"/>
        <v>9</v>
      </c>
      <c r="B16" s="11" t="s">
        <v>374</v>
      </c>
      <c r="C16" s="11" t="s">
        <v>511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DELETE_FLG BOOLEAN NOT NULL, -- 削除フラグ</v>
      </c>
    </row>
    <row r="17" spans="1:12">
      <c r="A17" s="17">
        <f t="shared" si="0"/>
        <v>10</v>
      </c>
      <c r="B17" s="11" t="s">
        <v>375</v>
      </c>
      <c r="C17" s="11" t="s">
        <v>513</v>
      </c>
      <c r="D17" s="11" t="s">
        <v>526</v>
      </c>
      <c r="E17" s="21" t="s">
        <v>18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CREATED_BY VARCHAR(50), -- 作成者</v>
      </c>
    </row>
    <row r="18" spans="1:12">
      <c r="A18" s="17">
        <f t="shared" si="0"/>
        <v>11</v>
      </c>
      <c r="B18" s="11" t="s">
        <v>43</v>
      </c>
      <c r="C18" s="11" t="s">
        <v>515</v>
      </c>
      <c r="D18" s="11" t="s">
        <v>156</v>
      </c>
      <c r="E18" s="34">
        <v>50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CREATED_AT TIMESTAMP, -- 作成日時</v>
      </c>
    </row>
    <row r="19" spans="1:12">
      <c r="A19" s="24">
        <f t="shared" si="0"/>
        <v>12</v>
      </c>
      <c r="B19" s="15" t="s">
        <v>49</v>
      </c>
      <c r="C19" s="15" t="s">
        <v>517</v>
      </c>
      <c r="D19" s="15" t="s">
        <v>526</v>
      </c>
      <c r="E19" s="25" t="s">
        <v>18</v>
      </c>
      <c r="F19" s="25" t="s">
        <v>18</v>
      </c>
      <c r="G19" s="36"/>
      <c r="H19" s="26"/>
      <c r="I19" s="307"/>
      <c r="J19" s="308"/>
      <c r="K19" s="309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UPDATED_BY VARCHAR(50), -- 更新者</v>
      </c>
    </row>
    <row r="20" spans="1:12"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UPDATED_AT TIMESTAMP -- 更新日時</v>
      </c>
    </row>
    <row r="21" spans="1:12"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>,PRIMARY KEY (ANNOUNCEMENT_ID)
);</v>
      </c>
    </row>
    <row r="22" spans="1:12">
      <c r="L22" s="7"/>
    </row>
    <row r="23" spans="1:12">
      <c r="L23" s="7" t="str">
        <f>"COMMENT ON TABLE db_corp." &amp; A5 &amp; " IS '" &amp; A3 &amp; "';"</f>
        <v>COMMENT ON TABLE db_corp.T_ANNOUNCEMENTS IS 'お知らせ';</v>
      </c>
    </row>
    <row r="24" spans="1:12">
      <c r="L24" s="4" t="str">
        <f>"COMMENT ON COLUMN db_corp." &amp;  $A$5&amp;"."&amp;C8&amp;" IS '" &amp;B8&amp;"';"</f>
        <v>COMMENT ON COLUMN db_corp.T_ANNOUNCEMENTS.ANNOUNCEMENT_ID IS 'お知らせID';</v>
      </c>
    </row>
    <row r="25" spans="1:12">
      <c r="L25" s="4" t="str">
        <f t="shared" ref="L25:L35" si="1">"COMMENT ON COLUMN db_corp." &amp;  $A$5&amp;"."&amp;C9&amp;" IS '" &amp;B9&amp;"';"</f>
        <v>COMMENT ON COLUMN db_corp.T_ANNOUNCEMENTS.TITLE IS 'タイトル';</v>
      </c>
    </row>
    <row r="26" spans="1:12">
      <c r="L26" s="4" t="str">
        <f t="shared" si="1"/>
        <v>COMMENT ON COLUMN db_corp.T_ANNOUNCEMENTS.MESSAGE1 IS 'メッセージ１';</v>
      </c>
    </row>
    <row r="27" spans="1:12">
      <c r="L27" s="4" t="str">
        <f t="shared" si="1"/>
        <v>COMMENT ON COLUMN db_corp.T_ANNOUNCEMENTS.MESSAGE2 IS 'メッセージ２';</v>
      </c>
    </row>
    <row r="28" spans="1:12">
      <c r="L28" s="4" t="str">
        <f t="shared" si="1"/>
        <v>COMMENT ON COLUMN db_corp.T_ANNOUNCEMENTS.MESSAGE3 IS 'メッセージ３';</v>
      </c>
    </row>
    <row r="29" spans="1:12">
      <c r="L29" s="4" t="str">
        <f t="shared" si="1"/>
        <v>COMMENT ON COLUMN db_corp.T_ANNOUNCEMENTS.START_DATE IS '開始日時';</v>
      </c>
    </row>
    <row r="30" spans="1:12">
      <c r="L30" s="4" t="str">
        <f t="shared" si="1"/>
        <v>COMMENT ON COLUMN db_corp.T_ANNOUNCEMENTS.END_DATE IS '終了日時';</v>
      </c>
    </row>
    <row r="31" spans="1:12">
      <c r="L31" s="4" t="str">
        <f t="shared" si="1"/>
        <v>COMMENT ON COLUMN db_corp.T_ANNOUNCEMENTS.DELETE_FLG IS '削除フラグ';</v>
      </c>
    </row>
    <row r="32" spans="1:12">
      <c r="L32" s="4" t="str">
        <f t="shared" si="1"/>
        <v>COMMENT ON COLUMN db_corp.T_ANNOUNCEMENTS.CREATED_BY IS '作成者';</v>
      </c>
    </row>
    <row r="33" spans="12:12">
      <c r="L33" s="4" t="str">
        <f t="shared" si="1"/>
        <v>COMMENT ON COLUMN db_corp.T_ANNOUNCEMENTS.CREATED_AT IS '作成日時';</v>
      </c>
    </row>
    <row r="34" spans="12:12">
      <c r="L34" s="4" t="str">
        <f t="shared" si="1"/>
        <v>COMMENT ON COLUMN db_corp.T_ANNOUNCEMENTS.UPDATED_BY IS '更新者';</v>
      </c>
    </row>
    <row r="35" spans="12:12">
      <c r="L35" s="4" t="str">
        <f t="shared" si="1"/>
        <v>COMMENT ON COLUMN db_corp.T_ANNOUNCEMENTS.UPDATED_AT IS '更新日時';</v>
      </c>
    </row>
  </sheetData>
  <mergeCells count="22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8:K18"/>
    <mergeCell ref="I19:K19"/>
    <mergeCell ref="I10:K10"/>
    <mergeCell ref="I13:K13"/>
    <mergeCell ref="I14:K14"/>
    <mergeCell ref="I15:K15"/>
    <mergeCell ref="I16:K16"/>
    <mergeCell ref="I17:K17"/>
    <mergeCell ref="I11:K11"/>
    <mergeCell ref="I12:K12"/>
  </mergeCells>
  <phoneticPr fontId="3"/>
  <pageMargins left="0.75" right="0.75" top="1" bottom="1" header="0.5" footer="0.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543C-B41E-4151-8E11-964F4419DBDE}">
  <sheetPr codeName="Sheet14">
    <tabColor rgb="FF00B0F0"/>
  </sheetPr>
  <dimension ref="A1:S148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22.125" style="4" customWidth="1"/>
    <col min="3" max="3" width="30.125" style="4" bestFit="1" customWidth="1"/>
    <col min="4" max="4" width="17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625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364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186" t="str">
        <f>"drop TABLE IF EXISTS  db_corp."&amp;A5&amp;" CASCADE;"</f>
        <v>drop TABLE IF EXISTS  db_corp.T_ELECTRICITY_DATA_30MIN CASCADE;</v>
      </c>
    </row>
    <row r="8" spans="1:19" s="14" customFormat="1" ht="13.5" customHeight="1">
      <c r="A8" s="16">
        <v>1</v>
      </c>
      <c r="B8" s="9" t="s">
        <v>350</v>
      </c>
      <c r="C8" s="9" t="s">
        <v>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db_corp.T_ELECTRICITY_DATA_30MIN (</v>
      </c>
      <c r="S8"/>
    </row>
    <row r="9" spans="1:19" ht="15" customHeight="1">
      <c r="A9" s="17">
        <v>2</v>
      </c>
      <c r="B9" s="115" t="s">
        <v>666</v>
      </c>
      <c r="C9" s="115" t="s">
        <v>139</v>
      </c>
      <c r="D9" s="115" t="s">
        <v>156</v>
      </c>
      <c r="E9" s="116">
        <v>2</v>
      </c>
      <c r="F9" s="21" t="s">
        <v>18</v>
      </c>
      <c r="G9" s="117" t="s">
        <v>22</v>
      </c>
      <c r="H9" s="118">
        <v>2</v>
      </c>
      <c r="I9" s="321"/>
      <c r="J9" s="322"/>
      <c r="K9" s="32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CORP_NUMBER VARCHAR(13) NOT NULL, -- 法人番号（FK）</v>
      </c>
    </row>
    <row r="10" spans="1:19">
      <c r="A10" s="17">
        <v>3</v>
      </c>
      <c r="B10" s="115" t="s">
        <v>352</v>
      </c>
      <c r="C10" s="115" t="s">
        <v>99</v>
      </c>
      <c r="D10" s="115" t="s">
        <v>156</v>
      </c>
      <c r="E10" s="116">
        <v>20</v>
      </c>
      <c r="F10" s="21" t="s">
        <v>18</v>
      </c>
      <c r="G10" s="117" t="s">
        <v>22</v>
      </c>
      <c r="H10" s="118">
        <v>3</v>
      </c>
      <c r="I10" s="321"/>
      <c r="J10" s="322"/>
      <c r="K10" s="32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5" t="s">
        <v>1129</v>
      </c>
      <c r="C11" s="115" t="s">
        <v>609</v>
      </c>
      <c r="D11" s="115" t="s">
        <v>156</v>
      </c>
      <c r="E11" s="116">
        <v>113</v>
      </c>
      <c r="F11" s="21" t="s">
        <v>18</v>
      </c>
      <c r="G11" s="117" t="s">
        <v>22</v>
      </c>
      <c r="H11" s="118">
        <v>4</v>
      </c>
      <c r="I11" s="312"/>
      <c r="J11" s="313"/>
      <c r="K11" s="31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5" t="s">
        <v>798</v>
      </c>
      <c r="C12" s="115" t="s">
        <v>799</v>
      </c>
      <c r="D12" s="115" t="s">
        <v>156</v>
      </c>
      <c r="E12" s="116">
        <v>100</v>
      </c>
      <c r="F12" s="21" t="s">
        <v>18</v>
      </c>
      <c r="G12" s="117"/>
      <c r="H12" s="119"/>
      <c r="I12" s="312"/>
      <c r="J12" s="313"/>
      <c r="K12" s="31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15" t="s">
        <v>36</v>
      </c>
      <c r="C13" s="115" t="s">
        <v>130</v>
      </c>
      <c r="D13" s="115" t="s">
        <v>156</v>
      </c>
      <c r="E13" s="116">
        <v>100</v>
      </c>
      <c r="F13" s="21" t="s">
        <v>18</v>
      </c>
      <c r="G13" s="117"/>
      <c r="H13" s="119"/>
      <c r="I13" s="312"/>
      <c r="J13" s="313"/>
      <c r="K13" s="31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CORP_NAME VARCHAR(100), -- お客さま名</v>
      </c>
    </row>
    <row r="14" spans="1:19">
      <c r="A14" s="17">
        <v>7</v>
      </c>
      <c r="B14" s="115" t="s">
        <v>108</v>
      </c>
      <c r="C14" s="180" t="s">
        <v>581</v>
      </c>
      <c r="D14" s="115" t="s">
        <v>156</v>
      </c>
      <c r="E14" s="116">
        <v>16</v>
      </c>
      <c r="F14" s="21" t="s">
        <v>18</v>
      </c>
      <c r="G14" s="117"/>
      <c r="H14" s="118"/>
      <c r="I14" s="312"/>
      <c r="J14" s="313"/>
      <c r="K14" s="31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BUILDING_NAME VARCHAR(100), -- 建物名</v>
      </c>
    </row>
    <row r="15" spans="1:19">
      <c r="A15" s="17">
        <v>8</v>
      </c>
      <c r="B15" s="109" t="s">
        <v>1649</v>
      </c>
      <c r="C15" s="181" t="s">
        <v>393</v>
      </c>
      <c r="D15" s="115" t="s">
        <v>156</v>
      </c>
      <c r="E15" s="116">
        <v>27</v>
      </c>
      <c r="F15" s="21" t="s">
        <v>18</v>
      </c>
      <c r="G15" s="117" t="s">
        <v>22</v>
      </c>
      <c r="H15" s="118">
        <v>6</v>
      </c>
      <c r="I15" s="312"/>
      <c r="J15" s="313"/>
      <c r="K15" s="31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EP_CUSTOMER_NUMBER VARCHAR(16), -- EPお客さま番号</v>
      </c>
    </row>
    <row r="16" spans="1:19">
      <c r="A16" s="17">
        <v>9</v>
      </c>
      <c r="B16" s="115" t="s">
        <v>796</v>
      </c>
      <c r="C16" s="181" t="s">
        <v>797</v>
      </c>
      <c r="D16" s="115" t="s">
        <v>156</v>
      </c>
      <c r="E16" s="116">
        <v>14</v>
      </c>
      <c r="F16" s="21" t="s">
        <v>18</v>
      </c>
      <c r="G16" s="117"/>
      <c r="H16" s="118"/>
      <c r="I16" s="312"/>
      <c r="J16" s="313"/>
      <c r="K16" s="31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SUPPLY_POINT_NUMBER VARCHAR(27) NOT NULL, -- 供給地点特定番号(FK)</v>
      </c>
    </row>
    <row r="17" spans="1:12">
      <c r="A17" s="17">
        <v>10</v>
      </c>
      <c r="B17" s="115" t="s">
        <v>694</v>
      </c>
      <c r="C17" s="181" t="s">
        <v>745</v>
      </c>
      <c r="D17" s="115" t="s">
        <v>220</v>
      </c>
      <c r="E17" s="21" t="s">
        <v>18</v>
      </c>
      <c r="F17" s="21" t="s">
        <v>18</v>
      </c>
      <c r="G17" s="117"/>
      <c r="H17" s="118"/>
      <c r="I17" s="312"/>
      <c r="J17" s="313"/>
      <c r="K17" s="31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COMPANY_ID VARCHAR(14), -- 企業ID</v>
      </c>
    </row>
    <row r="18" spans="1:12">
      <c r="A18" s="17">
        <v>11</v>
      </c>
      <c r="B18" s="115" t="s">
        <v>695</v>
      </c>
      <c r="C18" s="180" t="s">
        <v>746</v>
      </c>
      <c r="D18" s="115" t="s">
        <v>220</v>
      </c>
      <c r="E18" s="21" t="s">
        <v>18</v>
      </c>
      <c r="F18" s="21" t="s">
        <v>18</v>
      </c>
      <c r="G18" s="117"/>
      <c r="H18" s="119"/>
      <c r="I18" s="312"/>
      <c r="J18" s="313"/>
      <c r="K18" s="31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MISSING_TIME_RANGE_COUNT INTEGER, -- 欠測時間帯_件数</v>
      </c>
    </row>
    <row r="19" spans="1:12">
      <c r="A19" s="17">
        <v>12</v>
      </c>
      <c r="B19" s="115" t="s">
        <v>696</v>
      </c>
      <c r="C19" s="180" t="s">
        <v>747</v>
      </c>
      <c r="D19" s="115" t="s">
        <v>156</v>
      </c>
      <c r="E19" s="116">
        <v>8</v>
      </c>
      <c r="F19" s="21" t="s">
        <v>18</v>
      </c>
      <c r="G19" s="117" t="s">
        <v>22</v>
      </c>
      <c r="H19" s="118">
        <v>5</v>
      </c>
      <c r="I19" s="312"/>
      <c r="J19" s="313"/>
      <c r="K19" s="31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INVALID_TIME_RANGE_COUNT INTEGER, -- 不正値時間帯_件数</v>
      </c>
    </row>
    <row r="20" spans="1:12">
      <c r="A20" s="17">
        <v>13</v>
      </c>
      <c r="B20" s="115" t="s">
        <v>697</v>
      </c>
      <c r="C20" s="180" t="s">
        <v>748</v>
      </c>
      <c r="D20" s="115" t="s">
        <v>175</v>
      </c>
      <c r="E20" s="116">
        <v>25</v>
      </c>
      <c r="F20" s="116">
        <v>10</v>
      </c>
      <c r="G20" s="117"/>
      <c r="H20" s="119"/>
      <c r="I20" s="312"/>
      <c r="J20" s="313"/>
      <c r="K20" s="31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ACQUISITION_DATE VARCHAR(8) NOT NULL, -- 取得_年月日</v>
      </c>
    </row>
    <row r="21" spans="1:12">
      <c r="A21" s="17">
        <v>14</v>
      </c>
      <c r="B21" s="115" t="s">
        <v>698</v>
      </c>
      <c r="C21" s="180" t="s">
        <v>749</v>
      </c>
      <c r="D21" s="115" t="s">
        <v>175</v>
      </c>
      <c r="E21" s="116">
        <v>25</v>
      </c>
      <c r="F21" s="116">
        <v>10</v>
      </c>
      <c r="G21" s="117"/>
      <c r="H21" s="119"/>
      <c r="I21" s="312"/>
      <c r="J21" s="313"/>
      <c r="K21" s="31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V30MIN_USED_ENERGY_1 NUMERIC(25,10), -- V30分_使用_電力量_1</v>
      </c>
    </row>
    <row r="22" spans="1:12">
      <c r="A22" s="17">
        <v>15</v>
      </c>
      <c r="B22" s="115" t="s">
        <v>699</v>
      </c>
      <c r="C22" s="180" t="s">
        <v>750</v>
      </c>
      <c r="D22" s="115" t="s">
        <v>175</v>
      </c>
      <c r="E22" s="116">
        <v>25</v>
      </c>
      <c r="F22" s="116">
        <v>10</v>
      </c>
      <c r="G22" s="117"/>
      <c r="H22" s="119"/>
      <c r="I22" s="312"/>
      <c r="J22" s="313"/>
      <c r="K22" s="31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V30MIN_USED_ENERGY_2 NUMERIC(25,10), -- V30分_使用_電力量_2</v>
      </c>
    </row>
    <row r="23" spans="1:12">
      <c r="A23" s="17">
        <v>16</v>
      </c>
      <c r="B23" s="115" t="s">
        <v>700</v>
      </c>
      <c r="C23" s="180" t="s">
        <v>751</v>
      </c>
      <c r="D23" s="115" t="s">
        <v>175</v>
      </c>
      <c r="E23" s="116">
        <v>25</v>
      </c>
      <c r="F23" s="116">
        <v>10</v>
      </c>
      <c r="G23" s="117"/>
      <c r="H23" s="119"/>
      <c r="I23" s="312"/>
      <c r="J23" s="313"/>
      <c r="K23" s="31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V30MIN_USED_ENERGY_3 NUMERIC(25,10), -- V30分_使用_電力量_3</v>
      </c>
    </row>
    <row r="24" spans="1:12">
      <c r="A24" s="17">
        <v>17</v>
      </c>
      <c r="B24" s="115" t="s">
        <v>701</v>
      </c>
      <c r="C24" s="180" t="s">
        <v>752</v>
      </c>
      <c r="D24" s="115" t="s">
        <v>175</v>
      </c>
      <c r="E24" s="116">
        <v>25</v>
      </c>
      <c r="F24" s="116">
        <v>10</v>
      </c>
      <c r="G24" s="117"/>
      <c r="H24" s="119"/>
      <c r="I24" s="312"/>
      <c r="J24" s="313"/>
      <c r="K24" s="31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V30MIN_USED_ENERGY_4 NUMERIC(25,10), -- V30分_使用_電力量_4</v>
      </c>
    </row>
    <row r="25" spans="1:12">
      <c r="A25" s="17">
        <v>18</v>
      </c>
      <c r="B25" s="115" t="s">
        <v>702</v>
      </c>
      <c r="C25" s="180" t="s">
        <v>753</v>
      </c>
      <c r="D25" s="115" t="s">
        <v>175</v>
      </c>
      <c r="E25" s="116">
        <v>25</v>
      </c>
      <c r="F25" s="116">
        <v>10</v>
      </c>
      <c r="G25" s="117"/>
      <c r="H25" s="119"/>
      <c r="I25" s="312"/>
      <c r="J25" s="313"/>
      <c r="K25" s="31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V30MIN_USED_ENERGY_5 NUMERIC(25,10), -- V30分_使用_電力量_5</v>
      </c>
    </row>
    <row r="26" spans="1:12">
      <c r="A26" s="17">
        <v>19</v>
      </c>
      <c r="B26" s="115" t="s">
        <v>703</v>
      </c>
      <c r="C26" s="180" t="s">
        <v>754</v>
      </c>
      <c r="D26" s="115" t="s">
        <v>175</v>
      </c>
      <c r="E26" s="116">
        <v>25</v>
      </c>
      <c r="F26" s="116">
        <v>10</v>
      </c>
      <c r="G26" s="117"/>
      <c r="H26" s="119"/>
      <c r="I26" s="312"/>
      <c r="J26" s="313"/>
      <c r="K26" s="31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V30MIN_USED_ENERGY_6 NUMERIC(25,10), -- V30分_使用_電力量_6</v>
      </c>
    </row>
    <row r="27" spans="1:12">
      <c r="A27" s="17">
        <v>20</v>
      </c>
      <c r="B27" s="115" t="s">
        <v>704</v>
      </c>
      <c r="C27" s="180" t="s">
        <v>755</v>
      </c>
      <c r="D27" s="115" t="s">
        <v>175</v>
      </c>
      <c r="E27" s="116">
        <v>25</v>
      </c>
      <c r="F27" s="116">
        <v>10</v>
      </c>
      <c r="G27" s="117"/>
      <c r="H27" s="119"/>
      <c r="I27" s="312"/>
      <c r="J27" s="313"/>
      <c r="K27" s="31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V30MIN_USED_ENERGY_7 NUMERIC(25,10), -- V30分_使用_電力量_7</v>
      </c>
    </row>
    <row r="28" spans="1:12">
      <c r="A28" s="17">
        <v>21</v>
      </c>
      <c r="B28" s="115" t="s">
        <v>705</v>
      </c>
      <c r="C28" s="180" t="s">
        <v>756</v>
      </c>
      <c r="D28" s="115" t="s">
        <v>175</v>
      </c>
      <c r="E28" s="116">
        <v>25</v>
      </c>
      <c r="F28" s="116">
        <v>10</v>
      </c>
      <c r="G28" s="117"/>
      <c r="H28" s="119"/>
      <c r="I28" s="312"/>
      <c r="J28" s="313"/>
      <c r="K28" s="31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V30MIN_USED_ENERGY_8 NUMERIC(25,10), -- V30分_使用_電力量_8</v>
      </c>
    </row>
    <row r="29" spans="1:12">
      <c r="A29" s="17">
        <v>22</v>
      </c>
      <c r="B29" s="115" t="s">
        <v>706</v>
      </c>
      <c r="C29" s="180" t="s">
        <v>757</v>
      </c>
      <c r="D29" s="115" t="s">
        <v>175</v>
      </c>
      <c r="E29" s="116">
        <v>25</v>
      </c>
      <c r="F29" s="116">
        <v>10</v>
      </c>
      <c r="G29" s="117"/>
      <c r="H29" s="119"/>
      <c r="I29" s="312"/>
      <c r="J29" s="313"/>
      <c r="K29" s="31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V30MIN_USED_ENERGY_9 NUMERIC(25,10), -- V30分_使用_電力量_9</v>
      </c>
    </row>
    <row r="30" spans="1:12">
      <c r="A30" s="17">
        <v>23</v>
      </c>
      <c r="B30" s="115" t="s">
        <v>707</v>
      </c>
      <c r="C30" s="180" t="s">
        <v>758</v>
      </c>
      <c r="D30" s="115" t="s">
        <v>175</v>
      </c>
      <c r="E30" s="116">
        <v>25</v>
      </c>
      <c r="F30" s="116">
        <v>10</v>
      </c>
      <c r="G30" s="117"/>
      <c r="H30" s="119"/>
      <c r="I30" s="312"/>
      <c r="J30" s="313"/>
      <c r="K30" s="31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V30MIN_USED_ENERGY_10 NUMERIC(25,10), -- V30分_使用_電力量_10</v>
      </c>
    </row>
    <row r="31" spans="1:12">
      <c r="A31" s="17">
        <v>24</v>
      </c>
      <c r="B31" s="115" t="s">
        <v>708</v>
      </c>
      <c r="C31" s="180" t="s">
        <v>759</v>
      </c>
      <c r="D31" s="115" t="s">
        <v>175</v>
      </c>
      <c r="E31" s="116">
        <v>25</v>
      </c>
      <c r="F31" s="116">
        <v>10</v>
      </c>
      <c r="G31" s="117"/>
      <c r="H31" s="119"/>
      <c r="I31" s="312"/>
      <c r="J31" s="313"/>
      <c r="K31" s="31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V30MIN_USED_ENERGY_11 NUMERIC(25,10), -- V30分_使用_電力量_11</v>
      </c>
    </row>
    <row r="32" spans="1:12">
      <c r="A32" s="17">
        <v>25</v>
      </c>
      <c r="B32" s="115" t="s">
        <v>709</v>
      </c>
      <c r="C32" s="180" t="s">
        <v>760</v>
      </c>
      <c r="D32" s="115" t="s">
        <v>175</v>
      </c>
      <c r="E32" s="116">
        <v>25</v>
      </c>
      <c r="F32" s="116">
        <v>10</v>
      </c>
      <c r="G32" s="117"/>
      <c r="H32" s="119"/>
      <c r="I32" s="312"/>
      <c r="J32" s="313"/>
      <c r="K32" s="31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V30MIN_USED_ENERGY_12 NUMERIC(25,10), -- V30分_使用_電力量_12</v>
      </c>
    </row>
    <row r="33" spans="1:12">
      <c r="A33" s="17">
        <v>26</v>
      </c>
      <c r="B33" s="115" t="s">
        <v>710</v>
      </c>
      <c r="C33" s="180" t="s">
        <v>761</v>
      </c>
      <c r="D33" s="115" t="s">
        <v>175</v>
      </c>
      <c r="E33" s="116">
        <v>25</v>
      </c>
      <c r="F33" s="116">
        <v>10</v>
      </c>
      <c r="G33" s="117"/>
      <c r="H33" s="119"/>
      <c r="I33" s="312"/>
      <c r="J33" s="313"/>
      <c r="K33" s="31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V30MIN_USED_ENERGY_13 NUMERIC(25,10), -- V30分_使用_電力量_13</v>
      </c>
    </row>
    <row r="34" spans="1:12">
      <c r="A34" s="17">
        <v>27</v>
      </c>
      <c r="B34" s="115" t="s">
        <v>711</v>
      </c>
      <c r="C34" s="180" t="s">
        <v>762</v>
      </c>
      <c r="D34" s="115" t="s">
        <v>175</v>
      </c>
      <c r="E34" s="116">
        <v>25</v>
      </c>
      <c r="F34" s="116">
        <v>10</v>
      </c>
      <c r="G34" s="117"/>
      <c r="H34" s="119"/>
      <c r="I34" s="312"/>
      <c r="J34" s="313"/>
      <c r="K34" s="31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V30MIN_USED_ENERGY_14 NUMERIC(25,10), -- V30分_使用_電力量_14</v>
      </c>
    </row>
    <row r="35" spans="1:12">
      <c r="A35" s="17">
        <v>28</v>
      </c>
      <c r="B35" s="115" t="s">
        <v>712</v>
      </c>
      <c r="C35" s="180" t="s">
        <v>763</v>
      </c>
      <c r="D35" s="115" t="s">
        <v>175</v>
      </c>
      <c r="E35" s="116">
        <v>25</v>
      </c>
      <c r="F35" s="116">
        <v>10</v>
      </c>
      <c r="G35" s="117"/>
      <c r="H35" s="119"/>
      <c r="I35" s="312"/>
      <c r="J35" s="313"/>
      <c r="K35" s="31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V30MIN_USED_ENERGY_15 NUMERIC(25,10), -- V30分_使用_電力量_15</v>
      </c>
    </row>
    <row r="36" spans="1:12">
      <c r="A36" s="17">
        <v>29</v>
      </c>
      <c r="B36" s="115" t="s">
        <v>713</v>
      </c>
      <c r="C36" s="180" t="s">
        <v>764</v>
      </c>
      <c r="D36" s="115" t="s">
        <v>175</v>
      </c>
      <c r="E36" s="116">
        <v>25</v>
      </c>
      <c r="F36" s="116">
        <v>10</v>
      </c>
      <c r="G36" s="117"/>
      <c r="H36" s="119"/>
      <c r="I36" s="312"/>
      <c r="J36" s="313"/>
      <c r="K36" s="31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V30MIN_USED_ENERGY_16 NUMERIC(25,10), -- V30分_使用_電力量_16</v>
      </c>
    </row>
    <row r="37" spans="1:12">
      <c r="A37" s="17">
        <v>30</v>
      </c>
      <c r="B37" s="115" t="s">
        <v>714</v>
      </c>
      <c r="C37" s="180" t="s">
        <v>765</v>
      </c>
      <c r="D37" s="115" t="s">
        <v>175</v>
      </c>
      <c r="E37" s="116">
        <v>25</v>
      </c>
      <c r="F37" s="116">
        <v>10</v>
      </c>
      <c r="G37" s="117"/>
      <c r="H37" s="119"/>
      <c r="I37" s="312"/>
      <c r="J37" s="313"/>
      <c r="K37" s="31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V30MIN_USED_ENERGY_17 NUMERIC(25,10), -- V30分_使用_電力量_17</v>
      </c>
    </row>
    <row r="38" spans="1:12">
      <c r="A38" s="17">
        <v>31</v>
      </c>
      <c r="B38" s="115" t="s">
        <v>715</v>
      </c>
      <c r="C38" s="180" t="s">
        <v>766</v>
      </c>
      <c r="D38" s="115" t="s">
        <v>175</v>
      </c>
      <c r="E38" s="116">
        <v>25</v>
      </c>
      <c r="F38" s="116">
        <v>10</v>
      </c>
      <c r="G38" s="117"/>
      <c r="H38" s="119"/>
      <c r="I38" s="312"/>
      <c r="J38" s="313"/>
      <c r="K38" s="31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V30MIN_USED_ENERGY_18 NUMERIC(25,10), -- V30分_使用_電力量_18</v>
      </c>
    </row>
    <row r="39" spans="1:12">
      <c r="A39" s="17">
        <v>32</v>
      </c>
      <c r="B39" s="115" t="s">
        <v>716</v>
      </c>
      <c r="C39" s="180" t="s">
        <v>767</v>
      </c>
      <c r="D39" s="115" t="s">
        <v>175</v>
      </c>
      <c r="E39" s="116">
        <v>25</v>
      </c>
      <c r="F39" s="116">
        <v>10</v>
      </c>
      <c r="G39" s="117"/>
      <c r="H39" s="119"/>
      <c r="I39" s="312"/>
      <c r="J39" s="313"/>
      <c r="K39" s="31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V30MIN_USED_ENERGY_19 NUMERIC(25,10), -- V30分_使用_電力量_19</v>
      </c>
    </row>
    <row r="40" spans="1:12">
      <c r="A40" s="17">
        <v>33</v>
      </c>
      <c r="B40" s="115" t="s">
        <v>717</v>
      </c>
      <c r="C40" s="180" t="s">
        <v>768</v>
      </c>
      <c r="D40" s="115" t="s">
        <v>175</v>
      </c>
      <c r="E40" s="116">
        <v>25</v>
      </c>
      <c r="F40" s="116">
        <v>10</v>
      </c>
      <c r="G40" s="117"/>
      <c r="H40" s="119"/>
      <c r="I40" s="312"/>
      <c r="J40" s="313"/>
      <c r="K40" s="31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V30MIN_USED_ENERGY_20 NUMERIC(25,10), -- V30分_使用_電力量_20</v>
      </c>
    </row>
    <row r="41" spans="1:12">
      <c r="A41" s="17">
        <v>34</v>
      </c>
      <c r="B41" s="115" t="s">
        <v>718</v>
      </c>
      <c r="C41" s="180" t="s">
        <v>769</v>
      </c>
      <c r="D41" s="115" t="s">
        <v>175</v>
      </c>
      <c r="E41" s="116">
        <v>25</v>
      </c>
      <c r="F41" s="116">
        <v>10</v>
      </c>
      <c r="G41" s="117"/>
      <c r="H41" s="119"/>
      <c r="I41" s="312"/>
      <c r="J41" s="313"/>
      <c r="K41" s="31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V30MIN_USED_ENERGY_21 NUMERIC(25,10), -- V30分_使用_電力量_21</v>
      </c>
    </row>
    <row r="42" spans="1:12">
      <c r="A42" s="17">
        <v>35</v>
      </c>
      <c r="B42" s="115" t="s">
        <v>719</v>
      </c>
      <c r="C42" s="180" t="s">
        <v>770</v>
      </c>
      <c r="D42" s="115" t="s">
        <v>175</v>
      </c>
      <c r="E42" s="116">
        <v>25</v>
      </c>
      <c r="F42" s="116">
        <v>10</v>
      </c>
      <c r="G42" s="117"/>
      <c r="H42" s="119"/>
      <c r="I42" s="312"/>
      <c r="J42" s="313"/>
      <c r="K42" s="31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V30MIN_USED_ENERGY_22 NUMERIC(25,10), -- V30分_使用_電力量_22</v>
      </c>
    </row>
    <row r="43" spans="1:12">
      <c r="A43" s="17">
        <v>36</v>
      </c>
      <c r="B43" s="115" t="s">
        <v>720</v>
      </c>
      <c r="C43" s="180" t="s">
        <v>771</v>
      </c>
      <c r="D43" s="115" t="s">
        <v>175</v>
      </c>
      <c r="E43" s="116">
        <v>25</v>
      </c>
      <c r="F43" s="116">
        <v>10</v>
      </c>
      <c r="G43" s="117"/>
      <c r="H43" s="119"/>
      <c r="I43" s="312"/>
      <c r="J43" s="313"/>
      <c r="K43" s="314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V30MIN_USED_ENERGY_23 NUMERIC(25,10), -- V30分_使用_電力量_23</v>
      </c>
    </row>
    <row r="44" spans="1:12">
      <c r="A44" s="17">
        <v>37</v>
      </c>
      <c r="B44" s="115" t="s">
        <v>721</v>
      </c>
      <c r="C44" s="180" t="s">
        <v>772</v>
      </c>
      <c r="D44" s="115" t="s">
        <v>175</v>
      </c>
      <c r="E44" s="116">
        <v>25</v>
      </c>
      <c r="F44" s="116">
        <v>10</v>
      </c>
      <c r="G44" s="117"/>
      <c r="H44" s="119"/>
      <c r="I44" s="312"/>
      <c r="J44" s="313"/>
      <c r="K44" s="31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V30MIN_USED_ENERGY_24 NUMERIC(25,10), -- V30分_使用_電力量_24</v>
      </c>
    </row>
    <row r="45" spans="1:12">
      <c r="A45" s="17">
        <v>38</v>
      </c>
      <c r="B45" s="115" t="s">
        <v>722</v>
      </c>
      <c r="C45" s="180" t="s">
        <v>773</v>
      </c>
      <c r="D45" s="115" t="s">
        <v>175</v>
      </c>
      <c r="E45" s="116">
        <v>25</v>
      </c>
      <c r="F45" s="116">
        <v>10</v>
      </c>
      <c r="G45" s="117"/>
      <c r="H45" s="119"/>
      <c r="I45" s="312"/>
      <c r="J45" s="313"/>
      <c r="K45" s="31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V30MIN_USED_ENERGY_25 NUMERIC(25,10), -- V30分_使用_電力量_25</v>
      </c>
    </row>
    <row r="46" spans="1:12">
      <c r="A46" s="17">
        <v>39</v>
      </c>
      <c r="B46" s="115" t="s">
        <v>723</v>
      </c>
      <c r="C46" s="180" t="s">
        <v>774</v>
      </c>
      <c r="D46" s="115" t="s">
        <v>175</v>
      </c>
      <c r="E46" s="116">
        <v>25</v>
      </c>
      <c r="F46" s="116">
        <v>10</v>
      </c>
      <c r="G46" s="117"/>
      <c r="H46" s="119"/>
      <c r="I46" s="312"/>
      <c r="J46" s="313"/>
      <c r="K46" s="314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V30MIN_USED_ENERGY_26 NUMERIC(25,10), -- V30分_使用_電力量_26</v>
      </c>
    </row>
    <row r="47" spans="1:12">
      <c r="A47" s="17">
        <v>40</v>
      </c>
      <c r="B47" s="115" t="s">
        <v>724</v>
      </c>
      <c r="C47" s="180" t="s">
        <v>775</v>
      </c>
      <c r="D47" s="115" t="s">
        <v>175</v>
      </c>
      <c r="E47" s="116">
        <v>25</v>
      </c>
      <c r="F47" s="116">
        <v>10</v>
      </c>
      <c r="G47" s="117"/>
      <c r="H47" s="119"/>
      <c r="I47" s="312"/>
      <c r="J47" s="313"/>
      <c r="K47" s="31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V30MIN_USED_ENERGY_27 NUMERIC(25,10), -- V30分_使用_電力量_27</v>
      </c>
    </row>
    <row r="48" spans="1:12">
      <c r="A48" s="17">
        <v>41</v>
      </c>
      <c r="B48" s="115" t="s">
        <v>725</v>
      </c>
      <c r="C48" s="180" t="s">
        <v>776</v>
      </c>
      <c r="D48" s="115" t="s">
        <v>175</v>
      </c>
      <c r="E48" s="116">
        <v>25</v>
      </c>
      <c r="F48" s="116">
        <v>10</v>
      </c>
      <c r="G48" s="117"/>
      <c r="H48" s="119"/>
      <c r="I48" s="312"/>
      <c r="J48" s="313"/>
      <c r="K48" s="31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V30MIN_USED_ENERGY_28 NUMERIC(25,10), -- V30分_使用_電力量_28</v>
      </c>
    </row>
    <row r="49" spans="1:12">
      <c r="A49" s="17">
        <v>42</v>
      </c>
      <c r="B49" s="115" t="s">
        <v>726</v>
      </c>
      <c r="C49" s="180" t="s">
        <v>777</v>
      </c>
      <c r="D49" s="115" t="s">
        <v>175</v>
      </c>
      <c r="E49" s="116">
        <v>25</v>
      </c>
      <c r="F49" s="116">
        <v>10</v>
      </c>
      <c r="G49" s="117"/>
      <c r="H49" s="119"/>
      <c r="I49" s="312"/>
      <c r="J49" s="313"/>
      <c r="K49" s="314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V30MIN_USED_ENERGY_29 NUMERIC(25,10), -- V30分_使用_電力量_29</v>
      </c>
    </row>
    <row r="50" spans="1:12">
      <c r="A50" s="17">
        <v>43</v>
      </c>
      <c r="B50" s="115" t="s">
        <v>727</v>
      </c>
      <c r="C50" s="180" t="s">
        <v>778</v>
      </c>
      <c r="D50" s="115" t="s">
        <v>175</v>
      </c>
      <c r="E50" s="116">
        <v>25</v>
      </c>
      <c r="F50" s="116">
        <v>10</v>
      </c>
      <c r="G50" s="117"/>
      <c r="H50" s="119"/>
      <c r="I50" s="312"/>
      <c r="J50" s="313"/>
      <c r="K50" s="314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V30MIN_USED_ENERGY_30 NUMERIC(25,10), -- V30分_使用_電力量_30</v>
      </c>
    </row>
    <row r="51" spans="1:12">
      <c r="A51" s="17">
        <v>44</v>
      </c>
      <c r="B51" s="115" t="s">
        <v>728</v>
      </c>
      <c r="C51" s="180" t="s">
        <v>779</v>
      </c>
      <c r="D51" s="115" t="s">
        <v>175</v>
      </c>
      <c r="E51" s="116">
        <v>25</v>
      </c>
      <c r="F51" s="116">
        <v>10</v>
      </c>
      <c r="G51" s="117"/>
      <c r="H51" s="119"/>
      <c r="I51" s="312"/>
      <c r="J51" s="313"/>
      <c r="K51" s="314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V30MIN_USED_ENERGY_31 NUMERIC(25,10), -- V30分_使用_電力量_31</v>
      </c>
    </row>
    <row r="52" spans="1:12">
      <c r="A52" s="17">
        <v>45</v>
      </c>
      <c r="B52" s="115" t="s">
        <v>729</v>
      </c>
      <c r="C52" s="180" t="s">
        <v>780</v>
      </c>
      <c r="D52" s="115" t="s">
        <v>175</v>
      </c>
      <c r="E52" s="116">
        <v>25</v>
      </c>
      <c r="F52" s="116">
        <v>10</v>
      </c>
      <c r="G52" s="117"/>
      <c r="H52" s="119"/>
      <c r="I52" s="312"/>
      <c r="J52" s="313"/>
      <c r="K52" s="314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V30MIN_USED_ENERGY_32 NUMERIC(25,10), -- V30分_使用_電力量_32</v>
      </c>
    </row>
    <row r="53" spans="1:12">
      <c r="A53" s="17">
        <v>46</v>
      </c>
      <c r="B53" s="115" t="s">
        <v>730</v>
      </c>
      <c r="C53" s="180" t="s">
        <v>781</v>
      </c>
      <c r="D53" s="115" t="s">
        <v>175</v>
      </c>
      <c r="E53" s="116">
        <v>25</v>
      </c>
      <c r="F53" s="116">
        <v>10</v>
      </c>
      <c r="G53" s="117"/>
      <c r="H53" s="119"/>
      <c r="I53" s="312"/>
      <c r="J53" s="313"/>
      <c r="K53" s="31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V30MIN_USED_ENERGY_33 NUMERIC(25,10), -- V30分_使用_電力量_33</v>
      </c>
    </row>
    <row r="54" spans="1:12">
      <c r="A54" s="17">
        <v>47</v>
      </c>
      <c r="B54" s="115" t="s">
        <v>731</v>
      </c>
      <c r="C54" s="180" t="s">
        <v>782</v>
      </c>
      <c r="D54" s="115" t="s">
        <v>175</v>
      </c>
      <c r="E54" s="116">
        <v>25</v>
      </c>
      <c r="F54" s="116">
        <v>10</v>
      </c>
      <c r="G54" s="117"/>
      <c r="H54" s="119"/>
      <c r="I54" s="312"/>
      <c r="J54" s="313"/>
      <c r="K54" s="31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V30MIN_USED_ENERGY_34 NUMERIC(25,10), -- V30分_使用_電力量_34</v>
      </c>
    </row>
    <row r="55" spans="1:12">
      <c r="A55" s="17">
        <v>48</v>
      </c>
      <c r="B55" s="115" t="s">
        <v>732</v>
      </c>
      <c r="C55" s="180" t="s">
        <v>783</v>
      </c>
      <c r="D55" s="115" t="s">
        <v>175</v>
      </c>
      <c r="E55" s="116">
        <v>25</v>
      </c>
      <c r="F55" s="116">
        <v>10</v>
      </c>
      <c r="G55" s="117"/>
      <c r="H55" s="119"/>
      <c r="I55" s="312"/>
      <c r="J55" s="313"/>
      <c r="K55" s="31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V30MIN_USED_ENERGY_35 NUMERIC(25,10), -- V30分_使用_電力量_35</v>
      </c>
    </row>
    <row r="56" spans="1:12">
      <c r="A56" s="17">
        <v>49</v>
      </c>
      <c r="B56" s="115" t="s">
        <v>733</v>
      </c>
      <c r="C56" s="180" t="s">
        <v>784</v>
      </c>
      <c r="D56" s="115" t="s">
        <v>175</v>
      </c>
      <c r="E56" s="116">
        <v>25</v>
      </c>
      <c r="F56" s="116">
        <v>10</v>
      </c>
      <c r="G56" s="117"/>
      <c r="H56" s="119"/>
      <c r="I56" s="312"/>
      <c r="J56" s="313"/>
      <c r="K56" s="314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V30MIN_USED_ENERGY_36 NUMERIC(25,10), -- V30分_使用_電力量_36</v>
      </c>
    </row>
    <row r="57" spans="1:12">
      <c r="A57" s="17">
        <v>50</v>
      </c>
      <c r="B57" s="115" t="s">
        <v>734</v>
      </c>
      <c r="C57" s="180" t="s">
        <v>785</v>
      </c>
      <c r="D57" s="115" t="s">
        <v>175</v>
      </c>
      <c r="E57" s="116">
        <v>25</v>
      </c>
      <c r="F57" s="116">
        <v>10</v>
      </c>
      <c r="G57" s="117"/>
      <c r="H57" s="119"/>
      <c r="I57" s="312"/>
      <c r="J57" s="313"/>
      <c r="K57" s="314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V30MIN_USED_ENERGY_37 NUMERIC(25,10), -- V30分_使用_電力量_37</v>
      </c>
    </row>
    <row r="58" spans="1:12">
      <c r="A58" s="17">
        <v>51</v>
      </c>
      <c r="B58" s="115" t="s">
        <v>735</v>
      </c>
      <c r="C58" s="180" t="s">
        <v>786</v>
      </c>
      <c r="D58" s="115" t="s">
        <v>175</v>
      </c>
      <c r="E58" s="116">
        <v>25</v>
      </c>
      <c r="F58" s="116">
        <v>10</v>
      </c>
      <c r="G58" s="117"/>
      <c r="H58" s="119"/>
      <c r="I58" s="312"/>
      <c r="J58" s="313"/>
      <c r="K58" s="314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V30MIN_USED_ENERGY_38 NUMERIC(25,10), -- V30分_使用_電力量_38</v>
      </c>
    </row>
    <row r="59" spans="1:12">
      <c r="A59" s="17">
        <v>52</v>
      </c>
      <c r="B59" s="115" t="s">
        <v>736</v>
      </c>
      <c r="C59" s="180" t="s">
        <v>787</v>
      </c>
      <c r="D59" s="115" t="s">
        <v>175</v>
      </c>
      <c r="E59" s="116">
        <v>25</v>
      </c>
      <c r="F59" s="116">
        <v>10</v>
      </c>
      <c r="G59" s="117"/>
      <c r="H59" s="119"/>
      <c r="I59" s="312"/>
      <c r="J59" s="313"/>
      <c r="K59" s="314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V30MIN_USED_ENERGY_39 NUMERIC(25,10), -- V30分_使用_電力量_39</v>
      </c>
    </row>
    <row r="60" spans="1:12">
      <c r="A60" s="17">
        <v>53</v>
      </c>
      <c r="B60" s="115" t="s">
        <v>737</v>
      </c>
      <c r="C60" s="180" t="s">
        <v>788</v>
      </c>
      <c r="D60" s="115" t="s">
        <v>175</v>
      </c>
      <c r="E60" s="116">
        <v>25</v>
      </c>
      <c r="F60" s="116">
        <v>10</v>
      </c>
      <c r="G60" s="117"/>
      <c r="H60" s="119"/>
      <c r="I60" s="312"/>
      <c r="J60" s="313"/>
      <c r="K60" s="314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V30MIN_USED_ENERGY_40 NUMERIC(25,10), -- V30分_使用_電力量_40</v>
      </c>
    </row>
    <row r="61" spans="1:12">
      <c r="A61" s="17">
        <v>54</v>
      </c>
      <c r="B61" s="115" t="s">
        <v>738</v>
      </c>
      <c r="C61" s="180" t="s">
        <v>789</v>
      </c>
      <c r="D61" s="115" t="s">
        <v>175</v>
      </c>
      <c r="E61" s="116">
        <v>25</v>
      </c>
      <c r="F61" s="116">
        <v>10</v>
      </c>
      <c r="G61" s="117"/>
      <c r="H61" s="119"/>
      <c r="I61" s="312"/>
      <c r="J61" s="313"/>
      <c r="K61" s="314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V30MIN_USED_ENERGY_41 NUMERIC(25,10), -- V30分_使用_電力量_41</v>
      </c>
    </row>
    <row r="62" spans="1:12">
      <c r="A62" s="17">
        <v>55</v>
      </c>
      <c r="B62" s="115" t="s">
        <v>739</v>
      </c>
      <c r="C62" s="180" t="s">
        <v>790</v>
      </c>
      <c r="D62" s="115" t="s">
        <v>175</v>
      </c>
      <c r="E62" s="116">
        <v>25</v>
      </c>
      <c r="F62" s="116">
        <v>10</v>
      </c>
      <c r="G62" s="117"/>
      <c r="H62" s="119"/>
      <c r="I62" s="312"/>
      <c r="J62" s="313"/>
      <c r="K62" s="314"/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V30MIN_USED_ENERGY_42 NUMERIC(25,10), -- V30分_使用_電力量_42</v>
      </c>
    </row>
    <row r="63" spans="1:12">
      <c r="A63" s="17">
        <v>56</v>
      </c>
      <c r="B63" s="115" t="s">
        <v>740</v>
      </c>
      <c r="C63" s="180" t="s">
        <v>791</v>
      </c>
      <c r="D63" s="115" t="s">
        <v>175</v>
      </c>
      <c r="E63" s="116">
        <v>25</v>
      </c>
      <c r="F63" s="116">
        <v>10</v>
      </c>
      <c r="G63" s="117"/>
      <c r="H63" s="119"/>
      <c r="I63" s="312"/>
      <c r="J63" s="313"/>
      <c r="K63" s="314"/>
      <c r="L63" s="13" t="str" cm="1">
        <f t="array" ref="L63">IF(B62="",
    IF($L$6="PRIMARY_KEYS",
        ",PRIMARY KEY ("&amp;_xlfn.TEXTJOIN(", ", TRUE, $C$8)&amp;")"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 xml:space="preserve"> V30MIN_USED_ENERGY_43 NUMERIC(25,10), -- V30分_使用_電力量_43</v>
      </c>
    </row>
    <row r="64" spans="1:12">
      <c r="A64" s="17">
        <v>57</v>
      </c>
      <c r="B64" s="115" t="s">
        <v>741</v>
      </c>
      <c r="C64" s="180" t="s">
        <v>792</v>
      </c>
      <c r="D64" s="115" t="s">
        <v>175</v>
      </c>
      <c r="E64" s="116">
        <v>25</v>
      </c>
      <c r="F64" s="116">
        <v>10</v>
      </c>
      <c r="G64" s="117"/>
      <c r="H64" s="119"/>
      <c r="I64" s="312"/>
      <c r="J64" s="313"/>
      <c r="K64" s="314"/>
      <c r="L64" s="13" t="str" cm="1">
        <f t="array" ref="L64">IF(B63="",
    IF($L$6="PRIMARY_KEYS",
        ",PRIMARY KEY ("&amp;_xlfn.TEXTJOIN(", ", TRUE, $C$8)&amp;")" &amp; CHAR(10) &amp; ");",
        ");"
    ),
    " "&amp;C63&amp;" "&amp;D63&amp;
    _xlfn.IFS(
        E63="-", "",
        OR(D63="TIMESTAMP", D63="SMALLINT"), E63&amp;IF(F63&lt;&gt;"-", ","&amp;F63, ""),
        TRUE, "("&amp;E63&amp;IF(F63&lt;&gt;"-", ","&amp;F63, "")&amp;")"
    )&amp;
    IF(G63&lt;&gt;"", " NOT NULL", "")&amp;
    IF(H63&lt;&gt;"",
       ",",
       IF(B64&lt;&gt;"", ",", "")
    )&amp;
    " -- "&amp;B63
)</f>
        <v xml:space="preserve"> V30MIN_USED_ENERGY_44 NUMERIC(25,10), -- V30分_使用_電力量_44</v>
      </c>
    </row>
    <row r="65" spans="1:12">
      <c r="A65" s="17">
        <v>58</v>
      </c>
      <c r="B65" s="115" t="s">
        <v>742</v>
      </c>
      <c r="C65" s="180" t="s">
        <v>793</v>
      </c>
      <c r="D65" s="115" t="s">
        <v>175</v>
      </c>
      <c r="E65" s="116">
        <v>25</v>
      </c>
      <c r="F65" s="116">
        <v>10</v>
      </c>
      <c r="G65" s="117"/>
      <c r="H65" s="119"/>
      <c r="I65" s="312"/>
      <c r="J65" s="313"/>
      <c r="K65" s="314"/>
      <c r="L65" s="13" t="str" cm="1">
        <f t="array" ref="L65">IF(B64="",
    IF($L$6="PRIMARY_KEYS",
        ",PRIMARY KEY ("&amp;_xlfn.TEXTJOIN(", ", TRUE, $C$8)&amp;")" &amp; CHAR(10) &amp; ");",
        ");"
    ),
    " "&amp;C64&amp;" "&amp;D64&amp;
    _xlfn.IFS(
        E64="-", "",
        OR(D64="TIMESTAMP", D64="SMALLINT"), E64&amp;IF(F64&lt;&gt;"-", ","&amp;F64, ""),
        TRUE, "("&amp;E64&amp;IF(F64&lt;&gt;"-", ","&amp;F64, "")&amp;")"
    )&amp;
    IF(G64&lt;&gt;"", " NOT NULL", "")&amp;
    IF(H64&lt;&gt;"",
       ",",
       IF(B65&lt;&gt;"", ",", "")
    )&amp;
    " -- "&amp;B64
)</f>
        <v xml:space="preserve"> V30MIN_USED_ENERGY_45 NUMERIC(25,10), -- V30分_使用_電力量_45</v>
      </c>
    </row>
    <row r="66" spans="1:12">
      <c r="A66" s="17">
        <v>59</v>
      </c>
      <c r="B66" s="115" t="s">
        <v>743</v>
      </c>
      <c r="C66" s="180" t="s">
        <v>794</v>
      </c>
      <c r="D66" s="115" t="s">
        <v>175</v>
      </c>
      <c r="E66" s="116">
        <v>25</v>
      </c>
      <c r="F66" s="116">
        <v>10</v>
      </c>
      <c r="G66" s="117"/>
      <c r="H66" s="119"/>
      <c r="I66" s="312"/>
      <c r="J66" s="313"/>
      <c r="K66" s="314"/>
      <c r="L66" s="13" t="str" cm="1">
        <f t="array" ref="L66">IF(B65="",
    IF($L$6="PRIMARY_KEYS",
        ",PRIMARY KEY ("&amp;_xlfn.TEXTJOIN(", ", TRUE, $C$8)&amp;")" &amp; CHAR(10) &amp; ");",
        ");"
    ),
    " "&amp;C65&amp;" "&amp;D65&amp;
    _xlfn.IFS(
        E65="-", "",
        OR(D65="TIMESTAMP", D65="SMALLINT"), E65&amp;IF(F65&lt;&gt;"-", ","&amp;F65, ""),
        TRUE, "("&amp;E65&amp;IF(F65&lt;&gt;"-", ","&amp;F65, "")&amp;")"
    )&amp;
    IF(G65&lt;&gt;"", " NOT NULL", "")&amp;
    IF(H65&lt;&gt;"",
       ",",
       IF(B66&lt;&gt;"", ",", "")
    )&amp;
    " -- "&amp;B65
)</f>
        <v xml:space="preserve"> V30MIN_USED_ENERGY_46 NUMERIC(25,10), -- V30分_使用_電力量_46</v>
      </c>
    </row>
    <row r="67" spans="1:12">
      <c r="A67" s="17">
        <v>60</v>
      </c>
      <c r="B67" s="115" t="s">
        <v>744</v>
      </c>
      <c r="C67" s="180" t="s">
        <v>795</v>
      </c>
      <c r="D67" s="115" t="s">
        <v>175</v>
      </c>
      <c r="E67" s="116">
        <v>25</v>
      </c>
      <c r="F67" s="116">
        <v>10</v>
      </c>
      <c r="G67" s="117"/>
      <c r="H67" s="119"/>
      <c r="I67" s="312"/>
      <c r="J67" s="313"/>
      <c r="K67" s="314"/>
      <c r="L67" s="13" t="str" cm="1">
        <f t="array" ref="L67">IF(B66="",
    IF($L$6="PRIMARY_KEYS",
        ",PRIMARY KEY ("&amp;_xlfn.TEXTJOIN(", ", TRUE, $C$8)&amp;")" &amp; CHAR(10) &amp; ");",
        ");"
    ),
    " "&amp;C66&amp;" "&amp;D66&amp;
    _xlfn.IFS(
        E66="-", "",
        OR(D66="TIMESTAMP", D66="SMALLINT"), E66&amp;IF(F66&lt;&gt;"-", ","&amp;F66, ""),
        TRUE, "("&amp;E66&amp;IF(F66&lt;&gt;"-", ","&amp;F66, "")&amp;")"
    )&amp;
    IF(G66&lt;&gt;"", " NOT NULL", "")&amp;
    IF(H66&lt;&gt;"",
       ",",
       IF(B67&lt;&gt;"", ",", "")
    )&amp;
    " -- "&amp;B66
)</f>
        <v xml:space="preserve"> V30MIN_USED_ENERGY_47 NUMERIC(25,10), -- V30分_使用_電力量_47</v>
      </c>
    </row>
    <row r="68" spans="1:12">
      <c r="A68" s="17">
        <v>61</v>
      </c>
      <c r="B68" s="115" t="s">
        <v>51</v>
      </c>
      <c r="C68" s="115" t="s">
        <v>551</v>
      </c>
      <c r="D68" s="115" t="s">
        <v>163</v>
      </c>
      <c r="E68" s="116" t="s">
        <v>18</v>
      </c>
      <c r="F68" s="21" t="s">
        <v>18</v>
      </c>
      <c r="G68" s="117" t="s">
        <v>381</v>
      </c>
      <c r="H68" s="119"/>
      <c r="I68" s="312" t="s">
        <v>1329</v>
      </c>
      <c r="J68" s="313"/>
      <c r="K68" s="314"/>
      <c r="L68" s="13" t="str" cm="1">
        <f t="array" ref="L68">IF(B67="",
    IF($L$6="PRIMARY_KEYS",
        ",PRIMARY KEY ("&amp;_xlfn.TEXTJOIN(", ", TRUE, $C$8)&amp;")" &amp; CHAR(10) &amp; ");",
        ");"
    ),
    " "&amp;C67&amp;" "&amp;D67&amp;
    _xlfn.IFS(
        E67="-", "",
        OR(D67="TIMESTAMP", D67="SMALLINT"), E67&amp;IF(F67&lt;&gt;"-", ","&amp;F67, ""),
        TRUE, "("&amp;E67&amp;IF(F67&lt;&gt;"-", ","&amp;F67, "")&amp;")"
    )&amp;
    IF(G67&lt;&gt;"", " NOT NULL", "")&amp;
    IF(H67&lt;&gt;"",
       ",",
       IF(B68&lt;&gt;"", ",", "")
    )&amp;
    " -- "&amp;B67
)</f>
        <v xml:space="preserve"> V30MIN_USED_ENERGY_48 NUMERIC(25,10), -- V30分_使用_電力量_48</v>
      </c>
    </row>
    <row r="69" spans="1:12">
      <c r="A69" s="17">
        <v>62</v>
      </c>
      <c r="B69" s="115" t="s">
        <v>374</v>
      </c>
      <c r="C69" s="115" t="s">
        <v>511</v>
      </c>
      <c r="D69" s="115" t="s">
        <v>156</v>
      </c>
      <c r="E69" s="116">
        <v>50</v>
      </c>
      <c r="F69" s="21" t="s">
        <v>18</v>
      </c>
      <c r="G69" s="117"/>
      <c r="H69" s="119"/>
      <c r="I69" s="312"/>
      <c r="J69" s="313"/>
      <c r="K69" s="314"/>
      <c r="L69" s="13" t="str" cm="1">
        <f t="array" ref="L69">IF(B68="",
    IF($L$6="PRIMARY_KEYS",
        ",PRIMARY KEY ("&amp;_xlfn.TEXTJOIN(", ", TRUE, $C$8)&amp;")" &amp; CHAR(10) &amp; ");",
        ");"
    ),
    " "&amp;C68&amp;" "&amp;D68&amp;
    _xlfn.IFS(
        E68="-", "",
        OR(D68="TIMESTAMP", D68="SMALLINT"), E68&amp;IF(F68&lt;&gt;"-", ","&amp;F68, ""),
        TRUE, "("&amp;E68&amp;IF(F68&lt;&gt;"-", ","&amp;F68, "")&amp;")"
    )&amp;
    IF(G68&lt;&gt;"", " NOT NULL", "")&amp;
    IF(H68&lt;&gt;"",
       ",",
       IF(B69&lt;&gt;"", ",", "")
    )&amp;
    " -- "&amp;B68
)</f>
        <v xml:space="preserve"> DELETE_FLG BOOLEAN NOT NULL, -- 削除フラグ</v>
      </c>
    </row>
    <row r="70" spans="1:12">
      <c r="A70" s="17">
        <v>63</v>
      </c>
      <c r="B70" s="115" t="s">
        <v>375</v>
      </c>
      <c r="C70" s="115" t="s">
        <v>513</v>
      </c>
      <c r="D70" s="115" t="s">
        <v>526</v>
      </c>
      <c r="E70" s="116" t="s">
        <v>18</v>
      </c>
      <c r="F70" s="21" t="s">
        <v>18</v>
      </c>
      <c r="G70" s="117"/>
      <c r="H70" s="119"/>
      <c r="I70" s="312"/>
      <c r="J70" s="313"/>
      <c r="K70" s="314"/>
      <c r="L70" s="13" t="str" cm="1">
        <f t="array" ref="L70">IF(B69="",
    IF($L$6="PRIMARY_KEYS",
        ",PRIMARY KEY ("&amp;_xlfn.TEXTJOIN(", ", TRUE, $C$8)&amp;")" &amp; CHAR(10) &amp; ");",
        ");"
    ),
    " "&amp;C69&amp;" "&amp;D69&amp;
    _xlfn.IFS(
        E69="-", "",
        OR(D69="TIMESTAMP", D69="SMALLINT"), E69&amp;IF(F69&lt;&gt;"-", ","&amp;F69, ""),
        TRUE, "("&amp;E69&amp;IF(F69&lt;&gt;"-", ","&amp;F69, "")&amp;")"
    )&amp;
    IF(G69&lt;&gt;"", " NOT NULL", "")&amp;
    IF(H69&lt;&gt;"",
       ",",
       IF(B70&lt;&gt;"", ",", "")
    )&amp;
    " -- "&amp;B69
)</f>
        <v xml:space="preserve"> CREATED_BY VARCHAR(50), -- 作成者</v>
      </c>
    </row>
    <row r="71" spans="1:12">
      <c r="A71" s="17">
        <v>64</v>
      </c>
      <c r="B71" s="115" t="s">
        <v>43</v>
      </c>
      <c r="C71" s="115" t="s">
        <v>515</v>
      </c>
      <c r="D71" s="115" t="s">
        <v>156</v>
      </c>
      <c r="E71" s="116">
        <v>50</v>
      </c>
      <c r="F71" s="21" t="s">
        <v>18</v>
      </c>
      <c r="G71" s="117"/>
      <c r="H71" s="119"/>
      <c r="I71" s="312"/>
      <c r="J71" s="313"/>
      <c r="K71" s="314"/>
      <c r="L71" s="13" t="str" cm="1">
        <f t="array" ref="L71">IF(B70="",
    IF($L$6="PRIMARY_KEYS",
        ",PRIMARY KEY ("&amp;_xlfn.TEXTJOIN(", ", TRUE, $C$8)&amp;")" &amp; CHAR(10) &amp; ");",
        ");"
    ),
    " "&amp;C70&amp;" "&amp;D70&amp;
    _xlfn.IFS(
        E70="-", "",
        OR(D70="TIMESTAMP", D70="SMALLINT"), E70&amp;IF(F70&lt;&gt;"-", ","&amp;F70, ""),
        TRUE, "("&amp;E70&amp;IF(F70&lt;&gt;"-", ","&amp;F70, "")&amp;")"
    )&amp;
    IF(G70&lt;&gt;"", " NOT NULL", "")&amp;
    IF(H70&lt;&gt;"",
       ",",
       IF(B71&lt;&gt;"", ",", "")
    )&amp;
    " -- "&amp;B70
)</f>
        <v xml:space="preserve"> CREATED_AT TIMESTAMP, -- 作成日時</v>
      </c>
    </row>
    <row r="72" spans="1:12">
      <c r="A72" s="17">
        <v>65</v>
      </c>
      <c r="B72" s="115" t="s">
        <v>49</v>
      </c>
      <c r="C72" s="115" t="s">
        <v>517</v>
      </c>
      <c r="D72" s="115" t="s">
        <v>526</v>
      </c>
      <c r="E72" s="116" t="s">
        <v>18</v>
      </c>
      <c r="F72" s="21" t="s">
        <v>18</v>
      </c>
      <c r="G72" s="117"/>
      <c r="H72" s="119"/>
      <c r="I72" s="312"/>
      <c r="J72" s="313"/>
      <c r="K72" s="314"/>
      <c r="L72" s="13" t="str" cm="1">
        <f t="array" ref="L72">IF(B71="",
    IF($L$6="PRIMARY_KEYS",
        ",PRIMARY KEY ("&amp;_xlfn.TEXTJOIN(", ", TRUE, $C$8)&amp;")" &amp; CHAR(10) &amp; ");",
        ");"
    ),
    " "&amp;C71&amp;" "&amp;D71&amp;
    _xlfn.IFS(
        E71="-", "",
        OR(D71="TIMESTAMP", D71="SMALLINT"), E71&amp;IF(F71&lt;&gt;"-", ","&amp;F71, ""),
        TRUE, "("&amp;E71&amp;IF(F71&lt;&gt;"-", ","&amp;F71, "")&amp;")"
    )&amp;
    IF(G71&lt;&gt;"", " NOT NULL", "")&amp;
    IF(H71&lt;&gt;"",
       ",",
       IF(B73&lt;&gt;"", ",", "")
    )&amp;
    " -- "&amp;B71
)</f>
        <v xml:space="preserve"> UPDATED_BY VARCHAR(50), -- 更新者</v>
      </c>
    </row>
    <row r="73" spans="1:12" ht="16.5">
      <c r="A73" s="24">
        <v>66</v>
      </c>
      <c r="B73" s="182" t="s">
        <v>1546</v>
      </c>
      <c r="C73" s="183" t="s">
        <v>1547</v>
      </c>
      <c r="D73" s="182" t="s">
        <v>526</v>
      </c>
      <c r="E73" s="25" t="s">
        <v>18</v>
      </c>
      <c r="F73" s="25" t="s">
        <v>18</v>
      </c>
      <c r="G73" s="184"/>
      <c r="H73" s="185"/>
      <c r="I73" s="315"/>
      <c r="J73" s="316"/>
      <c r="K73" s="317"/>
      <c r="L73" s="13" t="str" cm="1">
        <f t="array" ref="L73">IF(B73="",
    IF($L$6="PRIMARY_KEYS",
        ",PRIMARY KEY ("&amp;_xlfn.TEXTJOIN(", ", TRUE, $C$8)&amp;")" &amp; CHAR(10) &amp; ");",
        ");"
    ),
    " "&amp;C73&amp;" "&amp;D73&amp;
    _xlfn.IFS(
        E73="-", "",
        OR(D73="TIMESTAMP", D73="SMALLINT"), E73&amp;IF(F73&lt;&gt;"-", ","&amp;F73, ""),
        TRUE, "("&amp;E73&amp;IF(F73&lt;&gt;"-", ","&amp;F73, "")&amp;")"
    )&amp;
    IF(G73&lt;&gt;"", " NOT NULL", "")&amp;
    IF(H73&lt;&gt;"",
       ",",
       IF(B74&lt;&gt;"", ",", "")
    )&amp;
    " -- "&amp;B73
)</f>
        <v xml:space="preserve"> FILE_UPDATE_DATE TIMESTAMP, -- ファイル更新日時</v>
      </c>
    </row>
    <row r="74" spans="1:12" ht="16.5">
      <c r="A74" s="144">
        <v>67</v>
      </c>
      <c r="B74" s="187" t="s">
        <v>1643</v>
      </c>
      <c r="C74" s="188" t="s">
        <v>1646</v>
      </c>
      <c r="D74" s="187" t="s">
        <v>156</v>
      </c>
      <c r="E74" s="189">
        <v>100</v>
      </c>
      <c r="F74" s="189" t="s">
        <v>18</v>
      </c>
      <c r="G74" s="190"/>
      <c r="H74" s="191"/>
      <c r="I74" s="318"/>
      <c r="J74" s="319"/>
      <c r="K74" s="320"/>
      <c r="L74" s="13" t="str" cm="1">
        <f t="array" ref="L74">IF(B74="",
    IF($L$6="PRIMARY_KEYS",
        ",PRIMARY KEY ("&amp;_xlfn.TEXTJOIN(", ", TRUE, $C$8)&amp;")" &amp; CHAR(10) &amp; ");",
        ");"
    ),
    " "&amp;C74&amp;" "&amp;D74&amp;
    _xlfn.IFS(
        E74="-", "",
        OR(D74="TIMESTAMP", D74="SMALLINT"), E74&amp;IF(F74&lt;&gt;"-", ","&amp;F74, ""),
        TRUE, "("&amp;E74&amp;IF(F74&lt;&gt;"-", ","&amp;F74, "")&amp;")"
    )&amp;
    IF(G74&lt;&gt;"", " NOT NULL", "")&amp;
    IF(H74&lt;&gt;"",
       ",",
       IF(B75&lt;&gt;"", ",", "")
    )&amp;
    " -- "&amp;B74
)</f>
        <v xml:space="preserve"> ARVE_CORP_NAME VARCHAR(100), -- ARVE連携お客さま名</v>
      </c>
    </row>
    <row r="75" spans="1:12" ht="16.5">
      <c r="A75" s="144">
        <v>68</v>
      </c>
      <c r="B75" s="187" t="s">
        <v>1644</v>
      </c>
      <c r="C75" s="188" t="s">
        <v>1647</v>
      </c>
      <c r="D75" s="187" t="s">
        <v>156</v>
      </c>
      <c r="E75" s="189">
        <v>13</v>
      </c>
      <c r="F75" s="189" t="s">
        <v>18</v>
      </c>
      <c r="G75" s="190"/>
      <c r="H75" s="191"/>
      <c r="I75" s="318"/>
      <c r="J75" s="319"/>
      <c r="K75" s="320"/>
      <c r="L75" s="13" t="str" cm="1">
        <f t="array" ref="L75">IF(B75="",
    IF($L$6="PRIMARY_KEYS",
        ",PRIMARY KEY ("&amp;_xlfn.TEXTJOIN(", ", TRUE, $C$8)&amp;")" &amp; CHAR(10) &amp; ");",
        ");"
    ),
    " "&amp;C75&amp;" "&amp;D75&amp;
    _xlfn.IFS(
        E75="-", "",
        OR(D75="TIMESTAMP", D75="SMALLINT"), E75&amp;IF(F75&lt;&gt;"-", ","&amp;F75, ""),
        TRUE, "("&amp;E75&amp;IF(F75&lt;&gt;"-", ","&amp;F75, "")&amp;")"
    )&amp;
    IF(G75&lt;&gt;"", " NOT NULL", "")&amp;
    IF(H75&lt;&gt;"",
       ",",
       IF(B76&lt;&gt;"", ",", "")
    )&amp;
    " -- "&amp;B75
)</f>
        <v xml:space="preserve"> ARVE_CUSTOMER_NUMBER VARCHAR(13), -- ARVE連携お客さま番号</v>
      </c>
    </row>
    <row r="76" spans="1:12" ht="16.5">
      <c r="A76" s="144">
        <v>69</v>
      </c>
      <c r="B76" s="187" t="s">
        <v>1645</v>
      </c>
      <c r="C76" s="188" t="s">
        <v>1648</v>
      </c>
      <c r="D76" s="187" t="s">
        <v>156</v>
      </c>
      <c r="E76" s="189">
        <v>3</v>
      </c>
      <c r="F76" s="189" t="s">
        <v>18</v>
      </c>
      <c r="G76" s="190"/>
      <c r="H76" s="191"/>
      <c r="I76" s="318"/>
      <c r="J76" s="319"/>
      <c r="K76" s="320"/>
      <c r="L76" s="13" t="str" cm="1">
        <f t="array" ref="L76">IF(B76="",
    IF($L$6="PRIMARY_KEYS",
        ",PRIMARY KEY ("&amp;_xlfn.TEXTJOIN(", ", TRUE, $C$8)&amp;")" &amp; CHAR(10) &amp; ");",
        ");"
    ),
    " "&amp;C76&amp;" "&amp;D76&amp;
    _xlfn.IFS(
        E76="-", "",
        OR(D76="TIMESTAMP", D76="SMALLINT"), E76&amp;IF(F76&lt;&gt;"-", ","&amp;F76, ""),
        TRUE, "("&amp;E76&amp;IF(F76&lt;&gt;"-", ","&amp;F76, "")&amp;")"
    )&amp;
    IF(G76&lt;&gt;"", " NOT NULL", "")&amp;
    IF(H76&lt;&gt;"",
       ",",
       IF(B77&lt;&gt;"", ",", "")
    )&amp;
    " -- "&amp;B76
)</f>
        <v xml:space="preserve"> ARVE_OFFICE_CODE VARCHAR(3) -- ARVE連携事業所コード</v>
      </c>
    </row>
    <row r="77" spans="1:12">
      <c r="L77" s="13" t="str" cm="1">
        <f t="array" ref="L77">IF(B77="",
    IF($L$6="PRIMARY_KEYS",
        ",PRIMARY KEY ("&amp;_xlfn.TEXTJOIN(", ", TRUE, $C$8, $C$9, $C$10, $C$11, $C$19, $C$15,)&amp;")" &amp; CHAR(10) &amp; ");",
        ");"
    ),
    " "&amp;C77&amp;" "&amp;D77&amp;
    _xlfn.IFS(
        E77="-", "",
        OR(D77="TIMESTAMP", D77="SMALLINT"), E77&amp;IF(F77&lt;&gt;"-", ","&amp;F77, ""),
        TRUE, "("&amp;E77&amp;IF(F77&lt;&gt;"-", ","&amp;F77, "")&amp;")"
    )&amp;
    IF(G77&lt;&gt;"", " NOT NULL", "")&amp;
    IF(H77&lt;&gt;"",
       ",",
       IF(B78&lt;&gt;"", ",", "")
    )&amp;
    " -- "&amp;B77
)</f>
        <v>,PRIMARY KEY (CORP_NUMBER, AGREEMENT_CATEGORY, ORG_ID, BUILDING_ID, ACQUISITION_DATE, SUPPLY_POINT_NUMBER)
);</v>
      </c>
    </row>
    <row r="79" spans="1:12">
      <c r="L79" s="7" t="str">
        <f>"COMMENT ON TABLE db_corp." &amp; A5 &amp; " IS '" &amp; A3 &amp; "';"</f>
        <v>COMMENT ON TABLE db_corp.T_ELECTRICITY_DATA_30MIN IS '30分値の生データ情報';</v>
      </c>
    </row>
    <row r="80" spans="1:12">
      <c r="L80" s="4" t="str">
        <f>"COMMENT ON COLUMN db_corp." &amp;  $A$5&amp;"."&amp;C8&amp;" IS '" &amp;B8&amp;"';"</f>
        <v>COMMENT ON COLUMN db_corp.T_ELECTRICITY_DATA_30MIN.CORP_NUMBER IS '法人番号（FK）';</v>
      </c>
    </row>
    <row r="81" spans="12:12">
      <c r="L81" s="4" t="str">
        <f t="shared" ref="L81:L82" si="0">"COMMENT ON COLUMN db_corp." &amp;  $A$5&amp;"."&amp;C9&amp;" IS '" &amp;B9&amp;"';"</f>
        <v>COMMENT ON COLUMN db_corp.T_ELECTRICITY_DATA_30MIN.AGREEMENT_CATEGORY IS '同意書取得区分';</v>
      </c>
    </row>
    <row r="82" spans="12:12">
      <c r="L82" s="4" t="str">
        <f t="shared" si="0"/>
        <v>COMMENT ON COLUMN db_corp.T_ELECTRICITY_DATA_30MIN.ORG_ID IS '組織ID（FK）';</v>
      </c>
    </row>
    <row r="83" spans="12:12">
      <c r="L83" s="4" t="str">
        <f t="shared" ref="L83:L143" si="1">"COMMENT ON COLUMN db_corp." &amp;  $A$5&amp;"."&amp;C11&amp;" IS '" &amp;B11&amp;"';"</f>
        <v>COMMENT ON COLUMN db_corp.T_ELECTRICITY_DATA_30MIN.BUILDING_ID IS '拠点ID（FK）';</v>
      </c>
    </row>
    <row r="84" spans="12:12">
      <c r="L84" s="4" t="str">
        <f t="shared" si="1"/>
        <v>COMMENT ON COLUMN db_corp.T_ELECTRICITY_DATA_30MIN.CORP_NAME IS 'お客さま名';</v>
      </c>
    </row>
    <row r="85" spans="12:12">
      <c r="L85" s="4" t="str">
        <f t="shared" si="1"/>
        <v>COMMENT ON COLUMN db_corp.T_ELECTRICITY_DATA_30MIN.BUILDING_NAME IS '建物名';</v>
      </c>
    </row>
    <row r="86" spans="12:12">
      <c r="L86" s="4" t="str">
        <f t="shared" si="1"/>
        <v>COMMENT ON COLUMN db_corp.T_ELECTRICITY_DATA_30MIN.EP_CUSTOMER_NUMBER IS 'EPお客さま番号';</v>
      </c>
    </row>
    <row r="87" spans="12:12">
      <c r="L87" s="4" t="str">
        <f t="shared" si="1"/>
        <v>COMMENT ON COLUMN db_corp.T_ELECTRICITY_DATA_30MIN.SUPPLY_POINT_NUMBER IS '供給地点特定番号(FK)';</v>
      </c>
    </row>
    <row r="88" spans="12:12">
      <c r="L88" s="4" t="str">
        <f t="shared" si="1"/>
        <v>COMMENT ON COLUMN db_corp.T_ELECTRICITY_DATA_30MIN.COMPANY_ID IS '企業ID';</v>
      </c>
    </row>
    <row r="89" spans="12:12">
      <c r="L89" s="4" t="str">
        <f t="shared" si="1"/>
        <v>COMMENT ON COLUMN db_corp.T_ELECTRICITY_DATA_30MIN.MISSING_TIME_RANGE_COUNT IS '欠測時間帯_件数';</v>
      </c>
    </row>
    <row r="90" spans="12:12">
      <c r="L90" s="4" t="str">
        <f t="shared" si="1"/>
        <v>COMMENT ON COLUMN db_corp.T_ELECTRICITY_DATA_30MIN.INVALID_TIME_RANGE_COUNT IS '不正値時間帯_件数';</v>
      </c>
    </row>
    <row r="91" spans="12:12">
      <c r="L91" s="4" t="str">
        <f t="shared" si="1"/>
        <v>COMMENT ON COLUMN db_corp.T_ELECTRICITY_DATA_30MIN.ACQUISITION_DATE IS '取得_年月日';</v>
      </c>
    </row>
    <row r="92" spans="12:12">
      <c r="L92" s="4" t="str">
        <f t="shared" si="1"/>
        <v>COMMENT ON COLUMN db_corp.T_ELECTRICITY_DATA_30MIN.V30MIN_USED_ENERGY_1 IS 'V30分_使用_電力量_1';</v>
      </c>
    </row>
    <row r="93" spans="12:12">
      <c r="L93" s="4" t="str">
        <f t="shared" si="1"/>
        <v>COMMENT ON COLUMN db_corp.T_ELECTRICITY_DATA_30MIN.V30MIN_USED_ENERGY_2 IS 'V30分_使用_電力量_2';</v>
      </c>
    </row>
    <row r="94" spans="12:12">
      <c r="L94" s="4" t="str">
        <f t="shared" si="1"/>
        <v>COMMENT ON COLUMN db_corp.T_ELECTRICITY_DATA_30MIN.V30MIN_USED_ENERGY_3 IS 'V30分_使用_電力量_3';</v>
      </c>
    </row>
    <row r="95" spans="12:12">
      <c r="L95" s="4" t="str">
        <f t="shared" si="1"/>
        <v>COMMENT ON COLUMN db_corp.T_ELECTRICITY_DATA_30MIN.V30MIN_USED_ENERGY_4 IS 'V30分_使用_電力量_4';</v>
      </c>
    </row>
    <row r="96" spans="12:12">
      <c r="L96" s="4" t="str">
        <f t="shared" si="1"/>
        <v>COMMENT ON COLUMN db_corp.T_ELECTRICITY_DATA_30MIN.V30MIN_USED_ENERGY_5 IS 'V30分_使用_電力量_5';</v>
      </c>
    </row>
    <row r="97" spans="12:12">
      <c r="L97" s="4" t="str">
        <f t="shared" si="1"/>
        <v>COMMENT ON COLUMN db_corp.T_ELECTRICITY_DATA_30MIN.V30MIN_USED_ENERGY_6 IS 'V30分_使用_電力量_6';</v>
      </c>
    </row>
    <row r="98" spans="12:12">
      <c r="L98" s="4" t="str">
        <f t="shared" si="1"/>
        <v>COMMENT ON COLUMN db_corp.T_ELECTRICITY_DATA_30MIN.V30MIN_USED_ENERGY_7 IS 'V30分_使用_電力量_7';</v>
      </c>
    </row>
    <row r="99" spans="12:12">
      <c r="L99" s="4" t="str">
        <f t="shared" si="1"/>
        <v>COMMENT ON COLUMN db_corp.T_ELECTRICITY_DATA_30MIN.V30MIN_USED_ENERGY_8 IS 'V30分_使用_電力量_8';</v>
      </c>
    </row>
    <row r="100" spans="12:12">
      <c r="L100" s="4" t="str">
        <f t="shared" si="1"/>
        <v>COMMENT ON COLUMN db_corp.T_ELECTRICITY_DATA_30MIN.V30MIN_USED_ENERGY_9 IS 'V30分_使用_電力量_9';</v>
      </c>
    </row>
    <row r="101" spans="12:12">
      <c r="L101" s="4" t="str">
        <f t="shared" si="1"/>
        <v>COMMENT ON COLUMN db_corp.T_ELECTRICITY_DATA_30MIN.V30MIN_USED_ENERGY_10 IS 'V30分_使用_電力量_10';</v>
      </c>
    </row>
    <row r="102" spans="12:12">
      <c r="L102" s="4" t="str">
        <f t="shared" si="1"/>
        <v>COMMENT ON COLUMN db_corp.T_ELECTRICITY_DATA_30MIN.V30MIN_USED_ENERGY_11 IS 'V30分_使用_電力量_11';</v>
      </c>
    </row>
    <row r="103" spans="12:12">
      <c r="L103" s="4" t="str">
        <f t="shared" si="1"/>
        <v>COMMENT ON COLUMN db_corp.T_ELECTRICITY_DATA_30MIN.V30MIN_USED_ENERGY_12 IS 'V30分_使用_電力量_12';</v>
      </c>
    </row>
    <row r="104" spans="12:12">
      <c r="L104" s="4" t="str">
        <f t="shared" si="1"/>
        <v>COMMENT ON COLUMN db_corp.T_ELECTRICITY_DATA_30MIN.V30MIN_USED_ENERGY_13 IS 'V30分_使用_電力量_13';</v>
      </c>
    </row>
    <row r="105" spans="12:12">
      <c r="L105" s="4" t="str">
        <f t="shared" si="1"/>
        <v>COMMENT ON COLUMN db_corp.T_ELECTRICITY_DATA_30MIN.V30MIN_USED_ENERGY_14 IS 'V30分_使用_電力量_14';</v>
      </c>
    </row>
    <row r="106" spans="12:12">
      <c r="L106" s="4" t="str">
        <f t="shared" si="1"/>
        <v>COMMENT ON COLUMN db_corp.T_ELECTRICITY_DATA_30MIN.V30MIN_USED_ENERGY_15 IS 'V30分_使用_電力量_15';</v>
      </c>
    </row>
    <row r="107" spans="12:12">
      <c r="L107" s="4" t="str">
        <f t="shared" si="1"/>
        <v>COMMENT ON COLUMN db_corp.T_ELECTRICITY_DATA_30MIN.V30MIN_USED_ENERGY_16 IS 'V30分_使用_電力量_16';</v>
      </c>
    </row>
    <row r="108" spans="12:12">
      <c r="L108" s="4" t="str">
        <f t="shared" si="1"/>
        <v>COMMENT ON COLUMN db_corp.T_ELECTRICITY_DATA_30MIN.V30MIN_USED_ENERGY_17 IS 'V30分_使用_電力量_17';</v>
      </c>
    </row>
    <row r="109" spans="12:12">
      <c r="L109" s="4" t="str">
        <f t="shared" si="1"/>
        <v>COMMENT ON COLUMN db_corp.T_ELECTRICITY_DATA_30MIN.V30MIN_USED_ENERGY_18 IS 'V30分_使用_電力量_18';</v>
      </c>
    </row>
    <row r="110" spans="12:12">
      <c r="L110" s="4" t="str">
        <f t="shared" si="1"/>
        <v>COMMENT ON COLUMN db_corp.T_ELECTRICITY_DATA_30MIN.V30MIN_USED_ENERGY_19 IS 'V30分_使用_電力量_19';</v>
      </c>
    </row>
    <row r="111" spans="12:12">
      <c r="L111" s="4" t="str">
        <f t="shared" si="1"/>
        <v>COMMENT ON COLUMN db_corp.T_ELECTRICITY_DATA_30MIN.V30MIN_USED_ENERGY_20 IS 'V30分_使用_電力量_20';</v>
      </c>
    </row>
    <row r="112" spans="12:12">
      <c r="L112" s="4" t="str">
        <f t="shared" si="1"/>
        <v>COMMENT ON COLUMN db_corp.T_ELECTRICITY_DATA_30MIN.V30MIN_USED_ENERGY_21 IS 'V30分_使用_電力量_21';</v>
      </c>
    </row>
    <row r="113" spans="12:12">
      <c r="L113" s="4" t="str">
        <f t="shared" si="1"/>
        <v>COMMENT ON COLUMN db_corp.T_ELECTRICITY_DATA_30MIN.V30MIN_USED_ENERGY_22 IS 'V30分_使用_電力量_22';</v>
      </c>
    </row>
    <row r="114" spans="12:12">
      <c r="L114" s="4" t="str">
        <f t="shared" si="1"/>
        <v>COMMENT ON COLUMN db_corp.T_ELECTRICITY_DATA_30MIN.V30MIN_USED_ENERGY_23 IS 'V30分_使用_電力量_23';</v>
      </c>
    </row>
    <row r="115" spans="12:12">
      <c r="L115" s="4" t="str">
        <f t="shared" si="1"/>
        <v>COMMENT ON COLUMN db_corp.T_ELECTRICITY_DATA_30MIN.V30MIN_USED_ENERGY_24 IS 'V30分_使用_電力量_24';</v>
      </c>
    </row>
    <row r="116" spans="12:12">
      <c r="L116" s="4" t="str">
        <f t="shared" si="1"/>
        <v>COMMENT ON COLUMN db_corp.T_ELECTRICITY_DATA_30MIN.V30MIN_USED_ENERGY_25 IS 'V30分_使用_電力量_25';</v>
      </c>
    </row>
    <row r="117" spans="12:12">
      <c r="L117" s="4" t="str">
        <f t="shared" si="1"/>
        <v>COMMENT ON COLUMN db_corp.T_ELECTRICITY_DATA_30MIN.V30MIN_USED_ENERGY_26 IS 'V30分_使用_電力量_26';</v>
      </c>
    </row>
    <row r="118" spans="12:12">
      <c r="L118" s="4" t="str">
        <f t="shared" si="1"/>
        <v>COMMENT ON COLUMN db_corp.T_ELECTRICITY_DATA_30MIN.V30MIN_USED_ENERGY_27 IS 'V30分_使用_電力量_27';</v>
      </c>
    </row>
    <row r="119" spans="12:12">
      <c r="L119" s="4" t="str">
        <f t="shared" si="1"/>
        <v>COMMENT ON COLUMN db_corp.T_ELECTRICITY_DATA_30MIN.V30MIN_USED_ENERGY_28 IS 'V30分_使用_電力量_28';</v>
      </c>
    </row>
    <row r="120" spans="12:12">
      <c r="L120" s="4" t="str">
        <f t="shared" si="1"/>
        <v>COMMENT ON COLUMN db_corp.T_ELECTRICITY_DATA_30MIN.V30MIN_USED_ENERGY_29 IS 'V30分_使用_電力量_29';</v>
      </c>
    </row>
    <row r="121" spans="12:12">
      <c r="L121" s="4" t="str">
        <f t="shared" si="1"/>
        <v>COMMENT ON COLUMN db_corp.T_ELECTRICITY_DATA_30MIN.V30MIN_USED_ENERGY_30 IS 'V30分_使用_電力量_30';</v>
      </c>
    </row>
    <row r="122" spans="12:12">
      <c r="L122" s="4" t="str">
        <f t="shared" si="1"/>
        <v>COMMENT ON COLUMN db_corp.T_ELECTRICITY_DATA_30MIN.V30MIN_USED_ENERGY_31 IS 'V30分_使用_電力量_31';</v>
      </c>
    </row>
    <row r="123" spans="12:12">
      <c r="L123" s="4" t="str">
        <f t="shared" si="1"/>
        <v>COMMENT ON COLUMN db_corp.T_ELECTRICITY_DATA_30MIN.V30MIN_USED_ENERGY_32 IS 'V30分_使用_電力量_32';</v>
      </c>
    </row>
    <row r="124" spans="12:12">
      <c r="L124" s="4" t="str">
        <f t="shared" si="1"/>
        <v>COMMENT ON COLUMN db_corp.T_ELECTRICITY_DATA_30MIN.V30MIN_USED_ENERGY_33 IS 'V30分_使用_電力量_33';</v>
      </c>
    </row>
    <row r="125" spans="12:12">
      <c r="L125" s="4" t="str">
        <f t="shared" si="1"/>
        <v>COMMENT ON COLUMN db_corp.T_ELECTRICITY_DATA_30MIN.V30MIN_USED_ENERGY_34 IS 'V30分_使用_電力量_34';</v>
      </c>
    </row>
    <row r="126" spans="12:12">
      <c r="L126" s="4" t="str">
        <f t="shared" si="1"/>
        <v>COMMENT ON COLUMN db_corp.T_ELECTRICITY_DATA_30MIN.V30MIN_USED_ENERGY_35 IS 'V30分_使用_電力量_35';</v>
      </c>
    </row>
    <row r="127" spans="12:12">
      <c r="L127" s="4" t="str">
        <f t="shared" si="1"/>
        <v>COMMENT ON COLUMN db_corp.T_ELECTRICITY_DATA_30MIN.V30MIN_USED_ENERGY_36 IS 'V30分_使用_電力量_36';</v>
      </c>
    </row>
    <row r="128" spans="12:12">
      <c r="L128" s="4" t="str">
        <f t="shared" si="1"/>
        <v>COMMENT ON COLUMN db_corp.T_ELECTRICITY_DATA_30MIN.V30MIN_USED_ENERGY_37 IS 'V30分_使用_電力量_37';</v>
      </c>
    </row>
    <row r="129" spans="12:12">
      <c r="L129" s="4" t="str">
        <f t="shared" si="1"/>
        <v>COMMENT ON COLUMN db_corp.T_ELECTRICITY_DATA_30MIN.V30MIN_USED_ENERGY_38 IS 'V30分_使用_電力量_38';</v>
      </c>
    </row>
    <row r="130" spans="12:12">
      <c r="L130" s="4" t="str">
        <f t="shared" si="1"/>
        <v>COMMENT ON COLUMN db_corp.T_ELECTRICITY_DATA_30MIN.V30MIN_USED_ENERGY_39 IS 'V30分_使用_電力量_39';</v>
      </c>
    </row>
    <row r="131" spans="12:12">
      <c r="L131" s="4" t="str">
        <f t="shared" si="1"/>
        <v>COMMENT ON COLUMN db_corp.T_ELECTRICITY_DATA_30MIN.V30MIN_USED_ENERGY_40 IS 'V30分_使用_電力量_40';</v>
      </c>
    </row>
    <row r="132" spans="12:12">
      <c r="L132" s="4" t="str">
        <f t="shared" si="1"/>
        <v>COMMENT ON COLUMN db_corp.T_ELECTRICITY_DATA_30MIN.V30MIN_USED_ENERGY_41 IS 'V30分_使用_電力量_41';</v>
      </c>
    </row>
    <row r="133" spans="12:12">
      <c r="L133" s="4" t="str">
        <f t="shared" si="1"/>
        <v>COMMENT ON COLUMN db_corp.T_ELECTRICITY_DATA_30MIN.V30MIN_USED_ENERGY_42 IS 'V30分_使用_電力量_42';</v>
      </c>
    </row>
    <row r="134" spans="12:12">
      <c r="L134" s="4" t="str">
        <f t="shared" si="1"/>
        <v>COMMENT ON COLUMN db_corp.T_ELECTRICITY_DATA_30MIN.V30MIN_USED_ENERGY_43 IS 'V30分_使用_電力量_43';</v>
      </c>
    </row>
    <row r="135" spans="12:12">
      <c r="L135" s="4" t="str">
        <f t="shared" si="1"/>
        <v>COMMENT ON COLUMN db_corp.T_ELECTRICITY_DATA_30MIN.V30MIN_USED_ENERGY_44 IS 'V30分_使用_電力量_44';</v>
      </c>
    </row>
    <row r="136" spans="12:12">
      <c r="L136" s="4" t="str">
        <f t="shared" si="1"/>
        <v>COMMENT ON COLUMN db_corp.T_ELECTRICITY_DATA_30MIN.V30MIN_USED_ENERGY_45 IS 'V30分_使用_電力量_45';</v>
      </c>
    </row>
    <row r="137" spans="12:12">
      <c r="L137" s="4" t="str">
        <f t="shared" si="1"/>
        <v>COMMENT ON COLUMN db_corp.T_ELECTRICITY_DATA_30MIN.V30MIN_USED_ENERGY_46 IS 'V30分_使用_電力量_46';</v>
      </c>
    </row>
    <row r="138" spans="12:12">
      <c r="L138" s="4" t="str">
        <f t="shared" si="1"/>
        <v>COMMENT ON COLUMN db_corp.T_ELECTRICITY_DATA_30MIN.V30MIN_USED_ENERGY_47 IS 'V30分_使用_電力量_47';</v>
      </c>
    </row>
    <row r="139" spans="12:12">
      <c r="L139" s="4" t="str">
        <f t="shared" si="1"/>
        <v>COMMENT ON COLUMN db_corp.T_ELECTRICITY_DATA_30MIN.V30MIN_USED_ENERGY_48 IS 'V30分_使用_電力量_48';</v>
      </c>
    </row>
    <row r="140" spans="12:12">
      <c r="L140" s="4" t="str">
        <f t="shared" si="1"/>
        <v>COMMENT ON COLUMN db_corp.T_ELECTRICITY_DATA_30MIN.DELETE_FLG IS '削除フラグ';</v>
      </c>
    </row>
    <row r="141" spans="12:12">
      <c r="L141" s="4" t="str">
        <f t="shared" si="1"/>
        <v>COMMENT ON COLUMN db_corp.T_ELECTRICITY_DATA_30MIN.CREATED_BY IS '作成者';</v>
      </c>
    </row>
    <row r="142" spans="12:12">
      <c r="L142" s="4" t="str">
        <f t="shared" si="1"/>
        <v>COMMENT ON COLUMN db_corp.T_ELECTRICITY_DATA_30MIN.CREATED_AT IS '作成日時';</v>
      </c>
    </row>
    <row r="143" spans="12:12">
      <c r="L143" s="4" t="str">
        <f t="shared" si="1"/>
        <v>COMMENT ON COLUMN db_corp.T_ELECTRICITY_DATA_30MIN.UPDATED_BY IS '更新者';</v>
      </c>
    </row>
    <row r="144" spans="12:12">
      <c r="L144" s="4" t="str">
        <f>"COMMENT ON COLUMN db_corp." &amp;  $A$5&amp;"."&amp;C73&amp;" IS '" &amp;B73&amp;"';"</f>
        <v>COMMENT ON COLUMN db_corp.T_ELECTRICITY_DATA_30MIN.FILE_UPDATE_DATE IS 'ファイル更新日時';</v>
      </c>
    </row>
    <row r="145" spans="12:12">
      <c r="L145" s="4" t="str">
        <f t="shared" ref="L145:L148" si="2">"COMMENT ON COLUMN db_corp." &amp;  $A$5&amp;"."&amp;C74&amp;" IS '" &amp;B74&amp;"';"</f>
        <v>COMMENT ON COLUMN db_corp.T_ELECTRICITY_DATA_30MIN.ARVE_CORP_NAME IS 'ARVE連携お客さま名';</v>
      </c>
    </row>
    <row r="146" spans="12:12">
      <c r="L146" s="4" t="str">
        <f t="shared" si="2"/>
        <v>COMMENT ON COLUMN db_corp.T_ELECTRICITY_DATA_30MIN.ARVE_CUSTOMER_NUMBER IS 'ARVE連携お客さま番号';</v>
      </c>
    </row>
    <row r="147" spans="12:12">
      <c r="L147" s="4" t="str">
        <f t="shared" si="2"/>
        <v>COMMENT ON COLUMN db_corp.T_ELECTRICITY_DATA_30MIN.ARVE_OFFICE_CODE IS 'ARVE連携事業所コード';</v>
      </c>
    </row>
    <row r="148" spans="12:12">
      <c r="L148" s="4" t="str">
        <f t="shared" si="2"/>
        <v>COMMENT ON COLUMN db_corp.T_ELECTRICITY_DATA_30MIN. IS '';</v>
      </c>
    </row>
  </sheetData>
  <mergeCells count="79">
    <mergeCell ref="I74:K74"/>
    <mergeCell ref="I75:K75"/>
    <mergeCell ref="I76:K76"/>
    <mergeCell ref="I9:K9"/>
    <mergeCell ref="I10:K10"/>
    <mergeCell ref="I12:K12"/>
    <mergeCell ref="I16:K16"/>
    <mergeCell ref="I15:K15"/>
    <mergeCell ref="I14:K14"/>
    <mergeCell ref="I11:K11"/>
    <mergeCell ref="I13:K13"/>
    <mergeCell ref="I17:K17"/>
    <mergeCell ref="I18:K18"/>
    <mergeCell ref="I19:K19"/>
    <mergeCell ref="I20:K20"/>
    <mergeCell ref="I21:K21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27:K27"/>
    <mergeCell ref="I28:K28"/>
    <mergeCell ref="I29:K29"/>
    <mergeCell ref="I42:K42"/>
    <mergeCell ref="I43:K43"/>
    <mergeCell ref="I22:K22"/>
    <mergeCell ref="I23:K23"/>
    <mergeCell ref="I24:K24"/>
    <mergeCell ref="I25:K25"/>
    <mergeCell ref="I26:K26"/>
    <mergeCell ref="I73:K73"/>
    <mergeCell ref="I37:K37"/>
    <mergeCell ref="I30:K30"/>
    <mergeCell ref="I31:K31"/>
    <mergeCell ref="I32:K32"/>
    <mergeCell ref="I33:K33"/>
    <mergeCell ref="I52:K52"/>
    <mergeCell ref="I46:K46"/>
    <mergeCell ref="I53:K53"/>
    <mergeCell ref="I38:K38"/>
    <mergeCell ref="I39:K39"/>
    <mergeCell ref="I34:K34"/>
    <mergeCell ref="I35:K35"/>
    <mergeCell ref="I36:K36"/>
    <mergeCell ref="I40:K40"/>
    <mergeCell ref="I41:K41"/>
    <mergeCell ref="I55:K55"/>
    <mergeCell ref="I56:K56"/>
    <mergeCell ref="I57:K57"/>
    <mergeCell ref="I44:K44"/>
    <mergeCell ref="I45:K45"/>
    <mergeCell ref="I47:K47"/>
    <mergeCell ref="I48:K48"/>
    <mergeCell ref="I49:K49"/>
    <mergeCell ref="I50:K50"/>
    <mergeCell ref="I51:K51"/>
    <mergeCell ref="I54:K54"/>
    <mergeCell ref="I72:K72"/>
    <mergeCell ref="I65:K65"/>
    <mergeCell ref="I66:K66"/>
    <mergeCell ref="I67:K67"/>
    <mergeCell ref="I58:K58"/>
    <mergeCell ref="I59:K59"/>
    <mergeCell ref="I60:K60"/>
    <mergeCell ref="I61:K61"/>
    <mergeCell ref="I62:K62"/>
    <mergeCell ref="I63:K63"/>
    <mergeCell ref="I68:K68"/>
    <mergeCell ref="I69:K69"/>
    <mergeCell ref="I70:K70"/>
    <mergeCell ref="I71:K71"/>
    <mergeCell ref="I64:K64"/>
  </mergeCells>
  <phoneticPr fontId="3"/>
  <pageMargins left="0.75" right="0.75" top="1" bottom="1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CD92-BA77-439F-A77B-568CAB8C055E}">
  <sheetPr codeName="Sheet15"/>
  <dimension ref="A1:S31"/>
  <sheetViews>
    <sheetView zoomScale="85" zoomScaleNormal="85" workbookViewId="0">
      <selection activeCell="B8" sqref="B8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171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365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db_corp.T_SCOPE3_EMISSIONS_INFO CASCADE;</v>
      </c>
    </row>
    <row r="8" spans="1:19" s="14" customFormat="1" ht="13.5" customHeight="1">
      <c r="A8" s="16">
        <v>1</v>
      </c>
      <c r="B8" s="9" t="s">
        <v>352</v>
      </c>
      <c r="C8" s="9" t="s">
        <v>99</v>
      </c>
      <c r="D8" s="11" t="s">
        <v>156</v>
      </c>
      <c r="E8" s="32">
        <v>20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db_corp.T_SCOPE3_EMISSIONS_INFO (</v>
      </c>
      <c r="S8"/>
    </row>
    <row r="9" spans="1:19">
      <c r="A9" s="17">
        <v>2</v>
      </c>
      <c r="B9" s="11" t="s">
        <v>167</v>
      </c>
      <c r="C9" s="11" t="s">
        <v>168</v>
      </c>
      <c r="D9" s="11" t="s">
        <v>156</v>
      </c>
      <c r="E9" s="34">
        <v>20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ORG_ID VARCHAR(20) NOT NULL, -- 組織ID（FK）</v>
      </c>
    </row>
    <row r="10" spans="1:19">
      <c r="A10" s="17">
        <f t="shared" ref="A10:A17" si="0">A9+1</f>
        <v>3</v>
      </c>
      <c r="B10" s="11" t="s">
        <v>353</v>
      </c>
      <c r="C10" s="11" t="s">
        <v>15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USER_ORG_DEPT_CODE VARCHAR(20) NOT NULL, -- 利用者組織・部署コード</v>
      </c>
    </row>
    <row r="11" spans="1:19">
      <c r="A11" s="17">
        <f t="shared" si="0"/>
        <v>4</v>
      </c>
      <c r="B11" s="11" t="s">
        <v>16</v>
      </c>
      <c r="C11" s="11" t="s">
        <v>17</v>
      </c>
      <c r="D11" s="11" t="s">
        <v>156</v>
      </c>
      <c r="E11" s="34">
        <v>50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ENERGY_CODE VARCHAR(20) NOT NULL, -- エネルギーコード（FK）</v>
      </c>
    </row>
    <row r="12" spans="1:19">
      <c r="A12" s="17">
        <f t="shared" si="0"/>
        <v>5</v>
      </c>
      <c r="B12" s="11" t="s">
        <v>173</v>
      </c>
      <c r="C12" s="11" t="s">
        <v>174</v>
      </c>
      <c r="D12" s="11" t="s">
        <v>175</v>
      </c>
      <c r="E12" s="34">
        <v>10</v>
      </c>
      <c r="F12" s="21">
        <v>4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ENERGY_NAME VARCHAR(50), -- エネルギー名称</v>
      </c>
    </row>
    <row r="13" spans="1:19">
      <c r="A13" s="17">
        <f t="shared" si="0"/>
        <v>6</v>
      </c>
      <c r="B13" s="11" t="s">
        <v>51</v>
      </c>
      <c r="C13" s="11" t="s">
        <v>551</v>
      </c>
      <c r="D13" s="11" t="s">
        <v>163</v>
      </c>
      <c r="E13" s="21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EMISSION_VALUE NUMERIC(10,4), -- 排出量</v>
      </c>
    </row>
    <row r="14" spans="1:19">
      <c r="A14" s="17">
        <f t="shared" si="0"/>
        <v>7</v>
      </c>
      <c r="B14" s="11" t="s">
        <v>374</v>
      </c>
      <c r="C14" s="11" t="s">
        <v>511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f t="shared" si="0"/>
        <v>8</v>
      </c>
      <c r="B15" s="11" t="s">
        <v>375</v>
      </c>
      <c r="C15" s="11" t="s">
        <v>513</v>
      </c>
      <c r="D15" s="11" t="s">
        <v>526</v>
      </c>
      <c r="E15" s="21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f t="shared" si="0"/>
        <v>9</v>
      </c>
      <c r="B16" s="11" t="s">
        <v>43</v>
      </c>
      <c r="C16" s="11" t="s">
        <v>515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f t="shared" si="0"/>
        <v>10</v>
      </c>
      <c r="B17" s="15" t="s">
        <v>49</v>
      </c>
      <c r="C17" s="15" t="s">
        <v>517</v>
      </c>
      <c r="D17" s="15" t="s">
        <v>526</v>
      </c>
      <c r="E17" s="25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$C$8:$C$10)&amp;")"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(ORG_ID, USER_ORG_DEPT_CODE, ENERGY_CODE)
);</v>
      </c>
    </row>
    <row r="20" spans="1:12">
      <c r="L20" s="7"/>
    </row>
    <row r="21" spans="1:12">
      <c r="L21" s="7" t="str">
        <f>"COMMENT ON TABLE db_corp." &amp; A5 &amp; " IS '" &amp; A3 &amp; "';"</f>
        <v>COMMENT ON TABLE db_corp.T_SCOPE3_EMISSIONS_INFO IS 'Scope3集計情報';</v>
      </c>
    </row>
    <row r="22" spans="1:12">
      <c r="L22" s="4" t="str">
        <f t="shared" ref="L22:L31" si="1">"COMMENT ON COLUMN db_corp." &amp;  $A$5&amp;"."&amp;C8&amp;" IS '" &amp;B8&amp;"';"</f>
        <v>COMMENT ON COLUMN db_corp.T_SCOPE3_EMISSIONS_INFO.ORG_ID IS '組織ID（FK）';</v>
      </c>
    </row>
    <row r="23" spans="1:12">
      <c r="L23" s="4" t="str">
        <f t="shared" si="1"/>
        <v>COMMENT ON COLUMN db_corp.T_SCOPE3_EMISSIONS_INFO.USER_ORG_DEPT_CODE IS '利用者組織・部署コード';</v>
      </c>
    </row>
    <row r="24" spans="1:12">
      <c r="L24" s="4" t="str">
        <f t="shared" si="1"/>
        <v>COMMENT ON COLUMN db_corp.T_SCOPE3_EMISSIONS_INFO.ENERGY_CODE IS 'エネルギーコード（FK）';</v>
      </c>
    </row>
    <row r="25" spans="1:12">
      <c r="L25" s="4" t="str">
        <f t="shared" si="1"/>
        <v>COMMENT ON COLUMN db_corp.T_SCOPE3_EMISSIONS_INFO.ENERGY_NAME IS 'エネルギー名称';</v>
      </c>
    </row>
    <row r="26" spans="1:12">
      <c r="L26" s="4" t="str">
        <f t="shared" si="1"/>
        <v>COMMENT ON COLUMN db_corp.T_SCOPE3_EMISSIONS_INFO.EMISSION_VALUE IS '排出量';</v>
      </c>
    </row>
    <row r="27" spans="1:12">
      <c r="L27" s="4" t="str">
        <f t="shared" si="1"/>
        <v>COMMENT ON COLUMN db_corp.T_SCOPE3_EMISSIONS_INFO.DELETE_FLG IS '削除フラグ';</v>
      </c>
    </row>
    <row r="28" spans="1:12">
      <c r="L28" s="4" t="str">
        <f t="shared" si="1"/>
        <v>COMMENT ON COLUMN db_corp.T_SCOPE3_EMISSIONS_INFO.CREATED_BY IS '作成者';</v>
      </c>
    </row>
    <row r="29" spans="1:12">
      <c r="L29" s="4" t="str">
        <f t="shared" si="1"/>
        <v>COMMENT ON COLUMN db_corp.T_SCOPE3_EMISSIONS_INFO.CREATED_AT IS '作成日時';</v>
      </c>
    </row>
    <row r="30" spans="1:12">
      <c r="L30" s="4" t="str">
        <f t="shared" si="1"/>
        <v>COMMENT ON COLUMN db_corp.T_SCOPE3_EMISSIONS_INFO.UPDATED_BY IS '更新者';</v>
      </c>
    </row>
    <row r="31" spans="1:12">
      <c r="L31" s="4" t="str">
        <f t="shared" si="1"/>
        <v>COMMENT ON COLUMN db_corp.T_SCOPE3_EMISSIONS_INFO.UPDATED_AT IS '更新日時';</v>
      </c>
    </row>
  </sheetData>
  <mergeCells count="20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7:K17"/>
    <mergeCell ref="I10:K10"/>
    <mergeCell ref="I11:K11"/>
    <mergeCell ref="I12:K12"/>
    <mergeCell ref="I15:K15"/>
    <mergeCell ref="I16:K16"/>
    <mergeCell ref="I13:K13"/>
    <mergeCell ref="I14:K14"/>
  </mergeCells>
  <phoneticPr fontId="3"/>
  <pageMargins left="0.75" right="0.75" top="1" bottom="1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B6E9-1A77-47B7-803F-0850D06F7A9A}">
  <sheetPr codeName="Sheet16"/>
  <dimension ref="A1:S137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.3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623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366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db_corp.T_KASHIKA_BUSINESS_HEARING_DATA CASCADE;</v>
      </c>
    </row>
    <row r="8" spans="1:19" s="14" customFormat="1" ht="13.5" customHeight="1">
      <c r="A8" s="16">
        <v>1</v>
      </c>
      <c r="B8" s="9" t="s">
        <v>350</v>
      </c>
      <c r="C8" s="9" t="s">
        <v>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db_corp.T_KASHIKA_BUSINESS_HEARING_DATA (</v>
      </c>
      <c r="S8"/>
    </row>
    <row r="9" spans="1:19" ht="15" customHeight="1">
      <c r="A9" s="17">
        <v>2</v>
      </c>
      <c r="B9" s="11" t="s">
        <v>138</v>
      </c>
      <c r="C9" s="11" t="s">
        <v>402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1129</v>
      </c>
      <c r="C11" s="11" t="s">
        <v>609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3" t="s">
        <v>843</v>
      </c>
      <c r="C12" s="11" t="s">
        <v>899</v>
      </c>
      <c r="D12" s="11" t="s">
        <v>156</v>
      </c>
      <c r="E12" s="34">
        <v>6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03" t="s">
        <v>844</v>
      </c>
      <c r="C13" s="11" t="s">
        <v>900</v>
      </c>
      <c r="D13" s="11" t="s">
        <v>156</v>
      </c>
      <c r="E13" s="34">
        <v>20</v>
      </c>
      <c r="F13" s="21" t="s">
        <v>18</v>
      </c>
      <c r="G13" s="35" t="s">
        <v>22</v>
      </c>
      <c r="H13" s="28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TARGET_YEAR_MONTH VARCHAR(6) NOT NULL, -- 対象年月</v>
      </c>
    </row>
    <row r="14" spans="1:19">
      <c r="A14" s="17">
        <v>7</v>
      </c>
      <c r="B14" s="11" t="s">
        <v>353</v>
      </c>
      <c r="C14" s="11" t="s">
        <v>15</v>
      </c>
      <c r="D14" s="11" t="s">
        <v>156</v>
      </c>
      <c r="E14" s="34">
        <v>20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DATA_CATEGORY VARCHAR(20) NOT NULL, -- データ種類</v>
      </c>
    </row>
    <row r="15" spans="1:19">
      <c r="A15" s="17">
        <v>8</v>
      </c>
      <c r="B15" s="11" t="s">
        <v>16</v>
      </c>
      <c r="C15" s="11" t="s">
        <v>17</v>
      </c>
      <c r="D15" s="11" t="s">
        <v>156</v>
      </c>
      <c r="E15" s="34">
        <v>20</v>
      </c>
      <c r="F15" s="21" t="s">
        <v>18</v>
      </c>
      <c r="G15" s="35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ENERGY_CODE VARCHAR(20), -- エネルギーコード（FK）</v>
      </c>
    </row>
    <row r="16" spans="1:19">
      <c r="A16" s="17">
        <v>9</v>
      </c>
      <c r="B16" s="11" t="s">
        <v>845</v>
      </c>
      <c r="C16" s="11" t="s">
        <v>377</v>
      </c>
      <c r="D16" s="11" t="s">
        <v>156</v>
      </c>
      <c r="E16" s="34">
        <v>50</v>
      </c>
      <c r="F16" s="21" t="s">
        <v>18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ENERGY_NAME VARCHAR(20), -- エネルギー名称</v>
      </c>
    </row>
    <row r="17" spans="1:12">
      <c r="A17" s="17">
        <v>10</v>
      </c>
      <c r="B17" s="103" t="s">
        <v>819</v>
      </c>
      <c r="C17" s="11" t="s">
        <v>820</v>
      </c>
      <c r="D17" s="11" t="s">
        <v>156</v>
      </c>
      <c r="E17" s="34">
        <v>50</v>
      </c>
      <c r="F17" s="21" t="s">
        <v>18</v>
      </c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COMPANY_NAME VARCHAR(50), -- 会社名</v>
      </c>
    </row>
    <row r="18" spans="1:12">
      <c r="A18" s="17">
        <v>11</v>
      </c>
      <c r="B18" s="103" t="s">
        <v>641</v>
      </c>
      <c r="C18" s="11" t="s">
        <v>867</v>
      </c>
      <c r="D18" s="11" t="s">
        <v>156</v>
      </c>
      <c r="E18" s="34">
        <v>1</v>
      </c>
      <c r="F18" s="21" t="s">
        <v>18</v>
      </c>
      <c r="G18" s="35"/>
      <c r="H18" s="22"/>
      <c r="I18" s="301"/>
      <c r="J18" s="302"/>
      <c r="K18" s="303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GHG_SYSTEM_COMPANY_NAME VARCHAR(50), -- GHG排出量算定システム会社名</v>
      </c>
    </row>
    <row r="19" spans="1:12">
      <c r="A19" s="17">
        <v>12</v>
      </c>
      <c r="B19" s="103" t="s">
        <v>642</v>
      </c>
      <c r="C19" s="11" t="s">
        <v>868</v>
      </c>
      <c r="D19" s="11" t="s">
        <v>156</v>
      </c>
      <c r="E19" s="34">
        <v>2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COMPANY_INDUSTRY_CLASS_MAJOR_CODE VARCHAR(1), -- 企業_日本標準産業分類（大分類）</v>
      </c>
    </row>
    <row r="20" spans="1:12">
      <c r="A20" s="17">
        <v>13</v>
      </c>
      <c r="B20" s="103" t="s">
        <v>643</v>
      </c>
      <c r="C20" s="11" t="s">
        <v>869</v>
      </c>
      <c r="D20" s="11" t="s">
        <v>156</v>
      </c>
      <c r="E20" s="34">
        <v>3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COMPANY_INDUSTRY_CLASS_MIDDLE_CODE VARCHAR(2), -- 企業_日本標準産業分類（中分類）</v>
      </c>
    </row>
    <row r="21" spans="1:12">
      <c r="A21" s="17">
        <v>14</v>
      </c>
      <c r="B21" s="103" t="s">
        <v>644</v>
      </c>
      <c r="C21" s="11" t="s">
        <v>870</v>
      </c>
      <c r="D21" s="11" t="s">
        <v>156</v>
      </c>
      <c r="E21" s="34">
        <v>4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COMPANY_INDUSTRY_CLASS_MINOR_CODE VARCHAR(3), -- 企業_日本標準産業分類（小分類）</v>
      </c>
    </row>
    <row r="22" spans="1:12">
      <c r="A22" s="17">
        <v>15</v>
      </c>
      <c r="B22" s="103" t="s">
        <v>863</v>
      </c>
      <c r="C22" s="11" t="s">
        <v>871</v>
      </c>
      <c r="D22" s="11" t="s">
        <v>156</v>
      </c>
      <c r="E22" s="34">
        <v>50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COMPANY_INDUSTRY_CLASS_DETAIL_CODE VARCHAR(4), -- 企業_日本標準産業分類（細分類）</v>
      </c>
    </row>
    <row r="23" spans="1:12">
      <c r="A23" s="17">
        <v>16</v>
      </c>
      <c r="B23" s="103" t="s">
        <v>864</v>
      </c>
      <c r="C23" s="11" t="s">
        <v>872</v>
      </c>
      <c r="D23" s="11" t="s">
        <v>156</v>
      </c>
      <c r="E23" s="34">
        <v>50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COMPANY_INDUSTRY_CLASS_MAJOR_NAME VARCHAR(50), -- 企業_日本標準産業分類名称（大分類）</v>
      </c>
    </row>
    <row r="24" spans="1:12">
      <c r="A24" s="17">
        <v>17</v>
      </c>
      <c r="B24" s="103" t="s">
        <v>865</v>
      </c>
      <c r="C24" s="11" t="s">
        <v>873</v>
      </c>
      <c r="D24" s="11" t="s">
        <v>156</v>
      </c>
      <c r="E24" s="34">
        <v>50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COMPANY_INDUSTRY_CLASS_MIDDLE_NAME VARCHAR(50), -- 企業_日本標準産業分類名称（中分類）</v>
      </c>
    </row>
    <row r="25" spans="1:12">
      <c r="A25" s="17">
        <v>18</v>
      </c>
      <c r="B25" s="103" t="s">
        <v>866</v>
      </c>
      <c r="C25" s="11" t="s">
        <v>874</v>
      </c>
      <c r="D25" s="11" t="s">
        <v>156</v>
      </c>
      <c r="E25" s="34">
        <v>50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COMPANY_INDUSTRY_CLASS_MINOR_NAME VARCHAR(50), -- 企業_日本標準産業分類名称（小分類）</v>
      </c>
    </row>
    <row r="26" spans="1:12">
      <c r="A26" s="17">
        <v>19</v>
      </c>
      <c r="B26" s="11" t="s">
        <v>913</v>
      </c>
      <c r="C26" s="11" t="s">
        <v>917</v>
      </c>
      <c r="D26" s="11" t="s">
        <v>156</v>
      </c>
      <c r="E26" s="34">
        <v>50</v>
      </c>
      <c r="F26" s="21" t="s">
        <v>18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COMPANY_INDUSTRY_CLASS_DETAIL_NAME VARCHAR(50), -- 企業_日本標準産業分類名称（細分類）</v>
      </c>
    </row>
    <row r="27" spans="1:12">
      <c r="A27" s="17">
        <v>20</v>
      </c>
      <c r="B27" s="11" t="s">
        <v>914</v>
      </c>
      <c r="C27" s="11" t="s">
        <v>918</v>
      </c>
      <c r="D27" s="11" t="s">
        <v>156</v>
      </c>
      <c r="E27" s="34">
        <v>100</v>
      </c>
      <c r="F27" s="21" t="s">
        <v>18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COMPANY_ENERGY_BENCHMARK_TARGET_INDUSTRY VARCHAR(50), -- 企業_省エネ法ベンチマーク対象業種</v>
      </c>
    </row>
    <row r="28" spans="1:12">
      <c r="A28" s="17">
        <v>21</v>
      </c>
      <c r="B28" s="11" t="s">
        <v>915</v>
      </c>
      <c r="C28" s="11" t="s">
        <v>919</v>
      </c>
      <c r="D28" s="11" t="s">
        <v>156</v>
      </c>
      <c r="E28" s="34">
        <v>4</v>
      </c>
      <c r="F28" s="21" t="s">
        <v>18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COMPANY_ENERGY_BENCHMARK_INDICATOR VARCHAR(100), -- 企業_省エネ法ベンチマーク指標</v>
      </c>
    </row>
    <row r="29" spans="1:12">
      <c r="A29" s="17">
        <v>22</v>
      </c>
      <c r="B29" s="103" t="s">
        <v>829</v>
      </c>
      <c r="C29" s="11" t="s">
        <v>897</v>
      </c>
      <c r="D29" s="11" t="s">
        <v>156</v>
      </c>
      <c r="E29" s="112">
        <v>100</v>
      </c>
      <c r="F29" s="21" t="s">
        <v>18</v>
      </c>
      <c r="G29" s="35"/>
      <c r="H29" s="22"/>
      <c r="I29" s="292" t="s">
        <v>830</v>
      </c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COMPANY_ENERGY_BENCHMARK_YEAR VARCHAR(4), -- 企業_省エネ法ベンチマーク指標年度</v>
      </c>
    </row>
    <row r="30" spans="1:12">
      <c r="A30" s="17">
        <v>23</v>
      </c>
      <c r="B30" s="103" t="s">
        <v>846</v>
      </c>
      <c r="C30" s="11" t="s">
        <v>898</v>
      </c>
      <c r="D30" s="11" t="s">
        <v>156</v>
      </c>
      <c r="E30" s="34">
        <v>50</v>
      </c>
      <c r="F30" s="21" t="s">
        <v>18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LOCATION_IDENTIFIER_CODE VARCHAR(100), -- 拠点識別番号</v>
      </c>
    </row>
    <row r="31" spans="1:12">
      <c r="A31" s="17">
        <v>24</v>
      </c>
      <c r="B31" s="103" t="s">
        <v>920</v>
      </c>
      <c r="C31" s="11" t="s">
        <v>663</v>
      </c>
      <c r="D31" s="11" t="s">
        <v>156</v>
      </c>
      <c r="E31" s="34">
        <v>20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LOCATION_IDENTIFIER_NAME VARCHAR(50), -- 拠点識別名</v>
      </c>
    </row>
    <row r="32" spans="1:12">
      <c r="A32" s="17">
        <v>25</v>
      </c>
      <c r="B32" s="103" t="s">
        <v>921</v>
      </c>
      <c r="C32" s="11" t="s">
        <v>664</v>
      </c>
      <c r="D32" s="11" t="s">
        <v>156</v>
      </c>
      <c r="E32" s="34">
        <v>100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BUILDING_ADDRESS_PREFECTURE VARCHAR(20), -- 住所(都道府県)</v>
      </c>
    </row>
    <row r="33" spans="1:12">
      <c r="A33" s="17">
        <v>26</v>
      </c>
      <c r="B33" s="103" t="s">
        <v>875</v>
      </c>
      <c r="C33" s="11" t="s">
        <v>883</v>
      </c>
      <c r="D33" s="11" t="s">
        <v>156</v>
      </c>
      <c r="E33" s="34">
        <v>1</v>
      </c>
      <c r="F33" s="21" t="s">
        <v>18</v>
      </c>
      <c r="G33" s="35"/>
      <c r="H33" s="22"/>
      <c r="I33" s="301"/>
      <c r="J33" s="302"/>
      <c r="K33" s="303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BUILDING_ADDRESS_CITY VARCHAR(100), -- 住所(市区町村以降)</v>
      </c>
    </row>
    <row r="34" spans="1:12">
      <c r="A34" s="17">
        <v>27</v>
      </c>
      <c r="B34" s="103" t="s">
        <v>876</v>
      </c>
      <c r="C34" s="11" t="s">
        <v>884</v>
      </c>
      <c r="D34" s="11" t="s">
        <v>156</v>
      </c>
      <c r="E34" s="34">
        <v>2</v>
      </c>
      <c r="F34" s="21" t="s">
        <v>18</v>
      </c>
      <c r="G34" s="35"/>
      <c r="H34" s="22"/>
      <c r="I34" s="301"/>
      <c r="J34" s="302"/>
      <c r="K34" s="303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BUILDING_INDUSTRY_CLASS_MAJOR_CODE VARCHAR(1), -- 建物_日本標準産業分類（大分類）</v>
      </c>
    </row>
    <row r="35" spans="1:12">
      <c r="A35" s="17">
        <v>28</v>
      </c>
      <c r="B35" s="103" t="s">
        <v>877</v>
      </c>
      <c r="C35" s="11" t="s">
        <v>885</v>
      </c>
      <c r="D35" s="11" t="s">
        <v>156</v>
      </c>
      <c r="E35" s="34">
        <v>3</v>
      </c>
      <c r="F35" s="21" t="s">
        <v>18</v>
      </c>
      <c r="G35" s="35"/>
      <c r="H35" s="22"/>
      <c r="I35" s="301"/>
      <c r="J35" s="302"/>
      <c r="K35" s="303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BUILDING_INDUSTRY_CLASS_MIDDLE_CODE VARCHAR(2), -- 建物_日本標準産業分類（中分類）</v>
      </c>
    </row>
    <row r="36" spans="1:12">
      <c r="A36" s="17">
        <v>29</v>
      </c>
      <c r="B36" s="103" t="s">
        <v>878</v>
      </c>
      <c r="C36" s="11" t="s">
        <v>886</v>
      </c>
      <c r="D36" s="11" t="s">
        <v>156</v>
      </c>
      <c r="E36" s="34">
        <v>4</v>
      </c>
      <c r="F36" s="21" t="s">
        <v>18</v>
      </c>
      <c r="G36" s="35"/>
      <c r="H36" s="22"/>
      <c r="I36" s="301"/>
      <c r="J36" s="302"/>
      <c r="K36" s="303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BUILDING_INDUSTRY_CLASS_MINOR_CODE VARCHAR(3), -- 建物_日本標準産業分類（小分類）</v>
      </c>
    </row>
    <row r="37" spans="1:12">
      <c r="A37" s="17">
        <v>30</v>
      </c>
      <c r="B37" s="103" t="s">
        <v>879</v>
      </c>
      <c r="C37" s="11" t="s">
        <v>887</v>
      </c>
      <c r="D37" s="11" t="s">
        <v>156</v>
      </c>
      <c r="E37" s="34">
        <v>50</v>
      </c>
      <c r="F37" s="21" t="s">
        <v>18</v>
      </c>
      <c r="G37" s="35"/>
      <c r="H37" s="22"/>
      <c r="I37" s="301"/>
      <c r="J37" s="302"/>
      <c r="K37" s="303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BUILDING_INDUSTRY_CLASS_DETAIL_CODE VARCHAR(4), -- 建物_日本標準産業分類（細分類）</v>
      </c>
    </row>
    <row r="38" spans="1:12">
      <c r="A38" s="17">
        <v>31</v>
      </c>
      <c r="B38" s="103" t="s">
        <v>880</v>
      </c>
      <c r="C38" s="11" t="s">
        <v>888</v>
      </c>
      <c r="D38" s="11" t="s">
        <v>156</v>
      </c>
      <c r="E38" s="34">
        <v>50</v>
      </c>
      <c r="F38" s="21" t="s">
        <v>18</v>
      </c>
      <c r="G38" s="35"/>
      <c r="H38" s="22"/>
      <c r="I38" s="301"/>
      <c r="J38" s="302"/>
      <c r="K38" s="303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BUILDING_INDUSTRY_CLASS_MAJOR_NAME VARCHAR(50), -- 建物_日本標準産業分類名称（大分類）</v>
      </c>
    </row>
    <row r="39" spans="1:12">
      <c r="A39" s="17">
        <v>32</v>
      </c>
      <c r="B39" s="103" t="s">
        <v>881</v>
      </c>
      <c r="C39" s="11" t="s">
        <v>889</v>
      </c>
      <c r="D39" s="11" t="s">
        <v>156</v>
      </c>
      <c r="E39" s="34">
        <v>50</v>
      </c>
      <c r="F39" s="21" t="s">
        <v>18</v>
      </c>
      <c r="G39" s="35"/>
      <c r="H39" s="22"/>
      <c r="I39" s="301"/>
      <c r="J39" s="302"/>
      <c r="K39" s="303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BUILDING_INDUSTRY_CLASS_MIDDLE_NAME VARCHAR(50), -- 建物_日本標準産業分類名称（中分類）</v>
      </c>
    </row>
    <row r="40" spans="1:12">
      <c r="A40" s="17">
        <v>33</v>
      </c>
      <c r="B40" s="103" t="s">
        <v>882</v>
      </c>
      <c r="C40" s="11" t="s">
        <v>890</v>
      </c>
      <c r="D40" s="11" t="s">
        <v>156</v>
      </c>
      <c r="E40" s="34">
        <v>50</v>
      </c>
      <c r="F40" s="21" t="s">
        <v>18</v>
      </c>
      <c r="G40" s="35"/>
      <c r="H40" s="22"/>
      <c r="I40" s="301"/>
      <c r="J40" s="302"/>
      <c r="K40" s="303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BUILDING_INDUSTRY_CLASS_MINOR_NAME VARCHAR(50), -- 建物_日本標準産業分類名称（小分類）</v>
      </c>
    </row>
    <row r="41" spans="1:12">
      <c r="A41" s="17">
        <v>34</v>
      </c>
      <c r="B41" s="103" t="s">
        <v>891</v>
      </c>
      <c r="C41" s="11" t="s">
        <v>894</v>
      </c>
      <c r="D41" s="11" t="s">
        <v>156</v>
      </c>
      <c r="E41" s="34">
        <v>50</v>
      </c>
      <c r="F41" s="21" t="s">
        <v>18</v>
      </c>
      <c r="G41" s="35"/>
      <c r="H41" s="22"/>
      <c r="I41" s="301"/>
      <c r="J41" s="302"/>
      <c r="K41" s="303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BUILDING_INDUSTRY_CLASS_DETAIL_NAME VARCHAR(50), -- 建物_日本標準産業分類名称（細分類）</v>
      </c>
    </row>
    <row r="42" spans="1:12">
      <c r="A42" s="17">
        <v>35</v>
      </c>
      <c r="B42" s="103" t="s">
        <v>892</v>
      </c>
      <c r="C42" s="11" t="s">
        <v>895</v>
      </c>
      <c r="D42" s="11" t="s">
        <v>156</v>
      </c>
      <c r="E42" s="34">
        <v>100</v>
      </c>
      <c r="F42" s="21" t="s">
        <v>18</v>
      </c>
      <c r="G42" s="35"/>
      <c r="H42" s="22"/>
      <c r="I42" s="301"/>
      <c r="J42" s="302"/>
      <c r="K42" s="303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BUILDING_ENERGY_BENCHMARK_TARGET_INDUSTRY VARCHAR(50), -- 建物_省エネ法ベンチマーク対象業種</v>
      </c>
    </row>
    <row r="43" spans="1:12">
      <c r="A43" s="17">
        <v>36</v>
      </c>
      <c r="B43" s="103" t="s">
        <v>893</v>
      </c>
      <c r="C43" s="11" t="s">
        <v>896</v>
      </c>
      <c r="D43" s="11" t="s">
        <v>156</v>
      </c>
      <c r="E43" s="34">
        <v>4</v>
      </c>
      <c r="F43" s="21" t="s">
        <v>18</v>
      </c>
      <c r="G43" s="35"/>
      <c r="H43" s="22"/>
      <c r="I43" s="301"/>
      <c r="J43" s="302"/>
      <c r="K43" s="303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BUILDING_ENERGY_BENCHMARK_INDICATOR VARCHAR(100), -- 建物_省エネ法ベンチマーク指標</v>
      </c>
    </row>
    <row r="44" spans="1:12">
      <c r="A44" s="17">
        <v>37</v>
      </c>
      <c r="B44" s="11" t="s">
        <v>316</v>
      </c>
      <c r="C44" s="11" t="s">
        <v>218</v>
      </c>
      <c r="D44" s="11" t="s">
        <v>294</v>
      </c>
      <c r="E44" s="34">
        <v>8</v>
      </c>
      <c r="F44" s="21">
        <v>2</v>
      </c>
      <c r="G44" s="35"/>
      <c r="H44" s="28"/>
      <c r="I44" s="292"/>
      <c r="J44" s="293"/>
      <c r="K44" s="29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BUILDING_ENERGY_BENCHMARK_YEAR VARCHAR(4), -- 建物_省エネ法ベンチマーク指標年度</v>
      </c>
    </row>
    <row r="45" spans="1:12">
      <c r="A45" s="17">
        <v>38</v>
      </c>
      <c r="B45" s="103" t="s">
        <v>821</v>
      </c>
      <c r="C45" s="11" t="s">
        <v>831</v>
      </c>
      <c r="D45" s="11" t="s">
        <v>156</v>
      </c>
      <c r="E45" s="34">
        <v>4</v>
      </c>
      <c r="F45" s="21" t="s">
        <v>18</v>
      </c>
      <c r="G45" s="35"/>
      <c r="H45" s="22"/>
      <c r="I45" s="301"/>
      <c r="J45" s="302"/>
      <c r="K45" s="303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GROSS_FLOOR_AREA NUMERIC(8,2), -- 延床面積</v>
      </c>
    </row>
    <row r="46" spans="1:12">
      <c r="A46" s="17">
        <v>39</v>
      </c>
      <c r="B46" s="103" t="s">
        <v>822</v>
      </c>
      <c r="C46" s="11" t="s">
        <v>832</v>
      </c>
      <c r="D46" s="11" t="s">
        <v>156</v>
      </c>
      <c r="E46" s="34">
        <v>20</v>
      </c>
      <c r="F46" s="21" t="s">
        <v>18</v>
      </c>
      <c r="G46" s="35"/>
      <c r="H46" s="22"/>
      <c r="I46" s="301"/>
      <c r="J46" s="302"/>
      <c r="K46" s="303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UNIT_DENOMINATOR_YEAR VARCHAR(4), -- 原単位分母年度</v>
      </c>
    </row>
    <row r="47" spans="1:12">
      <c r="A47" s="17">
        <v>40</v>
      </c>
      <c r="B47" s="103" t="s">
        <v>823</v>
      </c>
      <c r="C47" s="11" t="s">
        <v>833</v>
      </c>
      <c r="D47" s="11" t="s">
        <v>156</v>
      </c>
      <c r="E47" s="34">
        <v>20</v>
      </c>
      <c r="F47" s="21" t="s">
        <v>18</v>
      </c>
      <c r="G47" s="35"/>
      <c r="H47" s="22"/>
      <c r="I47" s="301"/>
      <c r="J47" s="302"/>
      <c r="K47" s="303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ENERGY_BENCHMARK_INDEX_DENOMINATOR VARCHAR(20), -- 省エネ法ベンチマーク指標分母</v>
      </c>
    </row>
    <row r="48" spans="1:12">
      <c r="A48" s="17">
        <v>41</v>
      </c>
      <c r="B48" s="103" t="s">
        <v>824</v>
      </c>
      <c r="C48" s="11" t="s">
        <v>834</v>
      </c>
      <c r="D48" s="11" t="s">
        <v>294</v>
      </c>
      <c r="E48" s="34">
        <v>10</v>
      </c>
      <c r="F48" s="21">
        <v>3</v>
      </c>
      <c r="G48" s="35"/>
      <c r="H48" s="22"/>
      <c r="I48" s="301"/>
      <c r="J48" s="302"/>
      <c r="K48" s="303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ENERGY_BENCHMARK_INDEX_DENOMINATOR_UNIT VARCHAR(20), -- 省エネ法ベンチマーク指標分母単位</v>
      </c>
    </row>
    <row r="49" spans="1:12">
      <c r="A49" s="17">
        <v>42</v>
      </c>
      <c r="B49" s="103" t="s">
        <v>825</v>
      </c>
      <c r="C49" s="11" t="s">
        <v>835</v>
      </c>
      <c r="D49" s="11" t="s">
        <v>294</v>
      </c>
      <c r="E49" s="34">
        <v>5</v>
      </c>
      <c r="F49" s="21">
        <v>2</v>
      </c>
      <c r="G49" s="35"/>
      <c r="H49" s="22"/>
      <c r="I49" s="301"/>
      <c r="J49" s="302"/>
      <c r="K49" s="303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ENERGY_BENCHMARK_INDEX_DENOMINATOR_VALUE NUMERIC(10,3), -- 省エネ法ベンチマーク指標分母数値</v>
      </c>
    </row>
    <row r="50" spans="1:12">
      <c r="A50" s="17">
        <v>43</v>
      </c>
      <c r="B50" s="103" t="s">
        <v>826</v>
      </c>
      <c r="C50" s="11" t="s">
        <v>836</v>
      </c>
      <c r="D50" s="11" t="s">
        <v>294</v>
      </c>
      <c r="E50" s="34">
        <v>5</v>
      </c>
      <c r="F50" s="21">
        <v>2</v>
      </c>
      <c r="G50" s="35"/>
      <c r="H50" s="22"/>
      <c r="I50" s="301"/>
      <c r="J50" s="302"/>
      <c r="K50" s="303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KPI_TARGET_ENERGY_SAVING_RATE NUMERIC(5,2), -- KPI目標値・省エネ率</v>
      </c>
    </row>
    <row r="51" spans="1:12">
      <c r="A51" s="17">
        <v>44</v>
      </c>
      <c r="B51" s="103" t="s">
        <v>827</v>
      </c>
      <c r="C51" s="11" t="s">
        <v>837</v>
      </c>
      <c r="D51" s="11" t="s">
        <v>294</v>
      </c>
      <c r="E51" s="34">
        <v>5</v>
      </c>
      <c r="F51" s="21">
        <v>2</v>
      </c>
      <c r="G51" s="35"/>
      <c r="H51" s="22"/>
      <c r="I51" s="301"/>
      <c r="J51" s="302"/>
      <c r="K51" s="303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KPI_TARGET_ELECTRIFICATION_RATE NUMERIC(5,2), -- KPI目標値・電化率</v>
      </c>
    </row>
    <row r="52" spans="1:12">
      <c r="A52" s="17">
        <v>45</v>
      </c>
      <c r="B52" s="103" t="s">
        <v>828</v>
      </c>
      <c r="C52" s="11" t="s">
        <v>838</v>
      </c>
      <c r="D52" s="11" t="s">
        <v>294</v>
      </c>
      <c r="E52" s="34">
        <v>5</v>
      </c>
      <c r="F52" s="21">
        <v>2</v>
      </c>
      <c r="G52" s="35"/>
      <c r="H52" s="22"/>
      <c r="I52" s="301"/>
      <c r="J52" s="302"/>
      <c r="K52" s="303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KPI_TARGET_ENERGY_CREATION NUMERIC(5,2), -- KPI目標値・創エネ</v>
      </c>
    </row>
    <row r="53" spans="1:12">
      <c r="A53" s="17">
        <v>46</v>
      </c>
      <c r="B53" s="103" t="s">
        <v>901</v>
      </c>
      <c r="C53" s="11" t="s">
        <v>902</v>
      </c>
      <c r="D53" s="11" t="s">
        <v>156</v>
      </c>
      <c r="E53" s="34">
        <v>50</v>
      </c>
      <c r="F53" s="21" t="s">
        <v>18</v>
      </c>
      <c r="G53" s="35"/>
      <c r="H53" s="22"/>
      <c r="I53" s="292"/>
      <c r="J53" s="293"/>
      <c r="K53" s="29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KPI_TARGET_RENEWABLE_NETWORK_RATE NUMERIC(5,2), -- KPI目標値・再エネ・ネットワーク率</v>
      </c>
    </row>
    <row r="54" spans="1:12">
      <c r="A54" s="17">
        <v>47</v>
      </c>
      <c r="B54" s="103" t="s">
        <v>225</v>
      </c>
      <c r="C54" s="11" t="s">
        <v>226</v>
      </c>
      <c r="D54" s="11" t="s">
        <v>175</v>
      </c>
      <c r="E54" s="34">
        <v>18</v>
      </c>
      <c r="F54" s="21">
        <v>6</v>
      </c>
      <c r="G54" s="35"/>
      <c r="H54" s="22"/>
      <c r="I54" s="292"/>
      <c r="J54" s="293"/>
      <c r="K54" s="29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CERTIFICATE_CREDIT_NAME VARCHAR(50), -- 証書・クレジット名</v>
      </c>
    </row>
    <row r="55" spans="1:12">
      <c r="A55" s="17">
        <v>48</v>
      </c>
      <c r="B55" s="103" t="s">
        <v>227</v>
      </c>
      <c r="C55" s="11" t="s">
        <v>228</v>
      </c>
      <c r="D55" s="11" t="s">
        <v>156</v>
      </c>
      <c r="E55" s="34">
        <v>20</v>
      </c>
      <c r="F55" s="21" t="s">
        <v>18</v>
      </c>
      <c r="G55" s="35"/>
      <c r="H55" s="22"/>
      <c r="I55" s="292"/>
      <c r="J55" s="293"/>
      <c r="K55" s="29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CERTIFICATE_CREDIT_PURCHASE_AMOUNT_ENERGY NUMERIC(18,6), -- 証書・クレジット購入量</v>
      </c>
    </row>
    <row r="56" spans="1:12">
      <c r="A56" s="17">
        <v>49</v>
      </c>
      <c r="B56" s="103" t="s">
        <v>229</v>
      </c>
      <c r="C56" s="11" t="s">
        <v>230</v>
      </c>
      <c r="D56" s="11" t="s">
        <v>175</v>
      </c>
      <c r="E56" s="34">
        <v>18</v>
      </c>
      <c r="F56" s="21">
        <v>6</v>
      </c>
      <c r="G56" s="35"/>
      <c r="H56" s="22"/>
      <c r="I56" s="292"/>
      <c r="J56" s="293"/>
      <c r="K56" s="294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CERTIFICATE_CREDIT_UNIT VARCHAR(20), -- 証書・クレジット単位</v>
      </c>
    </row>
    <row r="57" spans="1:12">
      <c r="A57" s="17">
        <v>50</v>
      </c>
      <c r="B57" s="11" t="s">
        <v>613</v>
      </c>
      <c r="C57" s="11" t="s">
        <v>618</v>
      </c>
      <c r="D57" s="11" t="s">
        <v>156</v>
      </c>
      <c r="E57" s="34">
        <v>16</v>
      </c>
      <c r="F57" s="21" t="s">
        <v>18</v>
      </c>
      <c r="G57" s="35"/>
      <c r="H57" s="22"/>
      <c r="I57" s="292"/>
      <c r="J57" s="293"/>
      <c r="K57" s="294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CERTIFICATE_CREDIT_PURCHASE_AMOUNT_CO2 NUMERIC(18,6), -- 証書・クレジット購入量（t-CO2）</v>
      </c>
    </row>
    <row r="58" spans="1:12">
      <c r="A58" s="17">
        <v>51</v>
      </c>
      <c r="B58" s="11" t="s">
        <v>614</v>
      </c>
      <c r="C58" s="11" t="s">
        <v>619</v>
      </c>
      <c r="D58" s="11" t="s">
        <v>156</v>
      </c>
      <c r="E58" s="34">
        <v>16</v>
      </c>
      <c r="F58" s="21" t="s">
        <v>18</v>
      </c>
      <c r="G58" s="35"/>
      <c r="H58" s="22"/>
      <c r="I58" s="292"/>
      <c r="J58" s="293"/>
      <c r="K58" s="294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GROUP1 VARCHAR(16), -- グループ１</v>
      </c>
    </row>
    <row r="59" spans="1:12">
      <c r="A59" s="17">
        <v>52</v>
      </c>
      <c r="B59" s="11" t="s">
        <v>615</v>
      </c>
      <c r="C59" s="11" t="s">
        <v>620</v>
      </c>
      <c r="D59" s="11" t="s">
        <v>156</v>
      </c>
      <c r="E59" s="34">
        <v>16</v>
      </c>
      <c r="F59" s="21" t="s">
        <v>18</v>
      </c>
      <c r="G59" s="35"/>
      <c r="H59" s="22"/>
      <c r="I59" s="292"/>
      <c r="J59" s="293"/>
      <c r="K59" s="294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GROUP2 VARCHAR(16), -- グループ２</v>
      </c>
    </row>
    <row r="60" spans="1:12">
      <c r="A60" s="17">
        <v>53</v>
      </c>
      <c r="B60" s="11" t="s">
        <v>616</v>
      </c>
      <c r="C60" s="11" t="s">
        <v>621</v>
      </c>
      <c r="D60" s="11" t="s">
        <v>156</v>
      </c>
      <c r="E60" s="34">
        <v>16</v>
      </c>
      <c r="F60" s="21" t="s">
        <v>18</v>
      </c>
      <c r="G60" s="35"/>
      <c r="H60" s="22"/>
      <c r="I60" s="292"/>
      <c r="J60" s="293"/>
      <c r="K60" s="294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GROUP3 VARCHAR(16), -- グループ３</v>
      </c>
    </row>
    <row r="61" spans="1:12">
      <c r="A61" s="17">
        <v>54</v>
      </c>
      <c r="B61" s="11" t="s">
        <v>617</v>
      </c>
      <c r="C61" s="11" t="s">
        <v>622</v>
      </c>
      <c r="D61" s="11" t="s">
        <v>156</v>
      </c>
      <c r="E61" s="34">
        <v>16</v>
      </c>
      <c r="F61" s="21" t="s">
        <v>18</v>
      </c>
      <c r="G61" s="35"/>
      <c r="H61" s="22"/>
      <c r="I61" s="301"/>
      <c r="J61" s="302"/>
      <c r="K61" s="303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GROUP4 VARCHAR(16), -- グループ４</v>
      </c>
    </row>
    <row r="62" spans="1:12">
      <c r="A62" s="17">
        <v>55</v>
      </c>
      <c r="B62" s="11" t="s">
        <v>177</v>
      </c>
      <c r="C62" s="11" t="s">
        <v>133</v>
      </c>
      <c r="D62" s="11" t="s">
        <v>389</v>
      </c>
      <c r="E62" s="34">
        <v>3</v>
      </c>
      <c r="F62" s="21" t="s">
        <v>390</v>
      </c>
      <c r="G62" s="35"/>
      <c r="H62" s="28"/>
      <c r="I62" s="292"/>
      <c r="J62" s="293"/>
      <c r="K62" s="294"/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GROUP5 VARCHAR(16), -- グループ５</v>
      </c>
    </row>
    <row r="63" spans="1:12">
      <c r="A63" s="17">
        <v>56</v>
      </c>
      <c r="B63" s="11" t="s">
        <v>108</v>
      </c>
      <c r="C63" s="11" t="s">
        <v>134</v>
      </c>
      <c r="D63" s="11" t="s">
        <v>156</v>
      </c>
      <c r="E63" s="34">
        <v>13</v>
      </c>
      <c r="F63" s="21" t="s">
        <v>18</v>
      </c>
      <c r="G63" s="35"/>
      <c r="H63" s="22"/>
      <c r="I63" s="292"/>
      <c r="J63" s="293"/>
      <c r="K63" s="294"/>
      <c r="L63" s="13" t="str" cm="1">
        <f t="array" ref="L63">IF(B62="",
    IF($L$6="PRIMARY_KEYS",
        ",PRIMARY KEY ("&amp;_xlfn.TEXTJOIN(", ", TRUE, $C$8)&amp;")"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 xml:space="preserve"> EP_OFFICE_CODE VARCHAR(3), -- EP事業所コード</v>
      </c>
    </row>
    <row r="64" spans="1:12">
      <c r="A64" s="17">
        <v>57</v>
      </c>
      <c r="B64" s="11" t="s">
        <v>176</v>
      </c>
      <c r="C64" s="11" t="s">
        <v>270</v>
      </c>
      <c r="D64" s="11" t="s">
        <v>156</v>
      </c>
      <c r="E64" s="34">
        <v>22</v>
      </c>
      <c r="F64" s="21" t="s">
        <v>18</v>
      </c>
      <c r="G64" s="35" t="s">
        <v>22</v>
      </c>
      <c r="H64" s="22"/>
      <c r="I64" s="292"/>
      <c r="J64" s="293"/>
      <c r="K64" s="294"/>
      <c r="L64" s="13" t="str" cm="1">
        <f t="array" ref="L64">IF(B63="",
    IF($L$6="PRIMARY_KEYS",
        ",PRIMARY KEY ("&amp;_xlfn.TEXTJOIN(", ", TRUE, $C$8)&amp;")" &amp; CHAR(10) &amp; ");",
        ");"
    ),
    " "&amp;C63&amp;" "&amp;D63&amp;
    _xlfn.IFS(
        E63="-", "",
        OR(D63="TIMESTAMP", D63="SMALLINT"), E63&amp;IF(F63&lt;&gt;"-", ","&amp;F63, ""),
        TRUE, "("&amp;E63&amp;IF(F63&lt;&gt;"-", ","&amp;F63, "")&amp;")"
    )&amp;
    IF(G63&lt;&gt;"", " NOT NULL", "")&amp;
    IF(H63&lt;&gt;"",
       ",",
       IF(B64&lt;&gt;"", ",", "")
    )&amp;
    " -- "&amp;B63
)</f>
        <v xml:space="preserve"> EP_CUSTOMER_NUMBER VARCHAR(13), -- EPお客さま番号</v>
      </c>
    </row>
    <row r="65" spans="1:12">
      <c r="A65" s="17">
        <v>58</v>
      </c>
      <c r="B65" s="103" t="s">
        <v>903</v>
      </c>
      <c r="C65" s="11" t="s">
        <v>904</v>
      </c>
      <c r="D65" s="11" t="s">
        <v>156</v>
      </c>
      <c r="E65" s="34">
        <v>100</v>
      </c>
      <c r="F65" s="21" t="s">
        <v>18</v>
      </c>
      <c r="G65" s="35"/>
      <c r="H65" s="22"/>
      <c r="I65" s="292"/>
      <c r="J65" s="293"/>
      <c r="K65" s="294"/>
      <c r="L65" s="13" t="str" cm="1">
        <f t="array" ref="L65">IF(B64="",
    IF($L$6="PRIMARY_KEYS",
        ",PRIMARY KEY ("&amp;_xlfn.TEXTJOIN(", ", TRUE, $C$8)&amp;")" &amp; CHAR(10) &amp; ");",
        ");"
    ),
    " "&amp;C64&amp;" "&amp;D64&amp;
    _xlfn.IFS(
        E64="-", "",
        OR(D64="TIMESTAMP", D64="SMALLINT"), E64&amp;IF(F64&lt;&gt;"-", ","&amp;F64, ""),
        TRUE, "("&amp;E64&amp;IF(F64&lt;&gt;"-", ","&amp;F64, "")&amp;")"
    )&amp;
    IF(G64&lt;&gt;"", " NOT NULL", "")&amp;
    IF(H64&lt;&gt;"",
       ",",
       IF(B65&lt;&gt;"", ",", "")
    )&amp;
    " -- "&amp;B64
)</f>
        <v xml:space="preserve"> SUPPLY_POINT_NUMBER VARCHAR(22) NOT NULL, -- 供給地点特定番号</v>
      </c>
    </row>
    <row r="66" spans="1:12">
      <c r="A66" s="17">
        <v>59</v>
      </c>
      <c r="B66" s="11" t="s">
        <v>51</v>
      </c>
      <c r="C66" s="11" t="s">
        <v>551</v>
      </c>
      <c r="D66" s="11" t="s">
        <v>163</v>
      </c>
      <c r="E66" s="34" t="s">
        <v>18</v>
      </c>
      <c r="F66" s="21" t="s">
        <v>18</v>
      </c>
      <c r="G66" s="132" t="s">
        <v>381</v>
      </c>
      <c r="H66" s="22"/>
      <c r="I66" s="304" t="s">
        <v>1329</v>
      </c>
      <c r="J66" s="305"/>
      <c r="K66" s="306"/>
      <c r="L66" s="13" t="str" cm="1">
        <f t="array" ref="L66">IF(B65="",
    IF($L$6="PRIMARY_KEYS",
        ",PRIMARY KEY ("&amp;_xlfn.TEXTJOIN(", ", TRUE, $C$8)&amp;")" &amp; CHAR(10) &amp; ");",
        ");"
    ),
    " "&amp;C65&amp;" "&amp;D65&amp;
    _xlfn.IFS(
        E65="-", "",
        OR(D65="TIMESTAMP", D65="SMALLINT"), E65&amp;IF(F65&lt;&gt;"-", ","&amp;F65, ""),
        TRUE, "("&amp;E65&amp;IF(F65&lt;&gt;"-", ","&amp;F65, "")&amp;")"
    )&amp;
    IF(G65&lt;&gt;"", " NOT NULL", "")&amp;
    IF(H65&lt;&gt;"",
       ",",
       IF(B66&lt;&gt;"", ",", "")
    )&amp;
    " -- "&amp;B65
)</f>
        <v xml:space="preserve"> COMMENT VARCHAR(100), -- 備考</v>
      </c>
    </row>
    <row r="67" spans="1:12">
      <c r="A67" s="17">
        <v>60</v>
      </c>
      <c r="B67" s="11" t="s">
        <v>374</v>
      </c>
      <c r="C67" s="11" t="s">
        <v>511</v>
      </c>
      <c r="D67" s="11" t="s">
        <v>156</v>
      </c>
      <c r="E67" s="34">
        <v>50</v>
      </c>
      <c r="F67" s="21" t="s">
        <v>18</v>
      </c>
      <c r="G67" s="35"/>
      <c r="H67" s="22"/>
      <c r="I67" s="292"/>
      <c r="J67" s="293"/>
      <c r="K67" s="294"/>
      <c r="L67" s="13" t="str" cm="1">
        <f t="array" ref="L67">IF(B66="",
    IF($L$6="PRIMARY_KEYS",
        ",PRIMARY KEY ("&amp;_xlfn.TEXTJOIN(", ", TRUE, $C$8)&amp;")" &amp; CHAR(10) &amp; ");",
        ");"
    ),
    " "&amp;C66&amp;" "&amp;D66&amp;
    _xlfn.IFS(
        E66="-", "",
        OR(D66="TIMESTAMP", D66="SMALLINT"), E66&amp;IF(F66&lt;&gt;"-", ","&amp;F66, ""),
        TRUE, "("&amp;E66&amp;IF(F66&lt;&gt;"-", ","&amp;F66, "")&amp;")"
    )&amp;
    IF(G66&lt;&gt;"", " NOT NULL", "")&amp;
    IF(H66&lt;&gt;"",
       ",",
       IF(B67&lt;&gt;"", ",", "")
    )&amp;
    " -- "&amp;B66
)</f>
        <v xml:space="preserve"> DELETE_FLG BOOLEAN NOT NULL, -- 削除フラグ</v>
      </c>
    </row>
    <row r="68" spans="1:12">
      <c r="A68" s="17">
        <v>61</v>
      </c>
      <c r="B68" s="11" t="s">
        <v>375</v>
      </c>
      <c r="C68" s="11" t="s">
        <v>513</v>
      </c>
      <c r="D68" s="11" t="s">
        <v>526</v>
      </c>
      <c r="E68" s="34" t="s">
        <v>18</v>
      </c>
      <c r="F68" s="21" t="s">
        <v>18</v>
      </c>
      <c r="G68" s="35"/>
      <c r="H68" s="22"/>
      <c r="I68" s="292"/>
      <c r="J68" s="293"/>
      <c r="K68" s="294"/>
      <c r="L68" s="13" t="str" cm="1">
        <f t="array" ref="L68">IF(B67="",
    IF($L$6="PRIMARY_KEYS",
        ",PRIMARY KEY ("&amp;_xlfn.TEXTJOIN(", ", TRUE, $C$8)&amp;")" &amp; CHAR(10) &amp; ");",
        ");"
    ),
    " "&amp;C67&amp;" "&amp;D67&amp;
    _xlfn.IFS(
        E67="-", "",
        OR(D67="TIMESTAMP", D67="SMALLINT"), E67&amp;IF(F67&lt;&gt;"-", ","&amp;F67, ""),
        TRUE, "("&amp;E67&amp;IF(F67&lt;&gt;"-", ","&amp;F67, "")&amp;")"
    )&amp;
    IF(G67&lt;&gt;"", " NOT NULL", "")&amp;
    IF(H67&lt;&gt;"",
       ",",
       IF(B68&lt;&gt;"", ",", "")
    )&amp;
    " -- "&amp;B67
)</f>
        <v xml:space="preserve"> CREATED_BY VARCHAR(50), -- 作成者</v>
      </c>
    </row>
    <row r="69" spans="1:12">
      <c r="A69" s="17">
        <v>62</v>
      </c>
      <c r="B69" s="11" t="s">
        <v>43</v>
      </c>
      <c r="C69" s="11" t="s">
        <v>515</v>
      </c>
      <c r="D69" s="11" t="s">
        <v>156</v>
      </c>
      <c r="E69" s="34">
        <v>50</v>
      </c>
      <c r="F69" s="21" t="s">
        <v>18</v>
      </c>
      <c r="G69" s="35"/>
      <c r="H69" s="22"/>
      <c r="I69" s="292"/>
      <c r="J69" s="293"/>
      <c r="K69" s="294"/>
      <c r="L69" s="13" t="str" cm="1">
        <f t="array" ref="L69">IF(B68="",
    IF($L$6="PRIMARY_KEYS",
        ",PRIMARY KEY ("&amp;_xlfn.TEXTJOIN(", ", TRUE, $C$8)&amp;")" &amp; CHAR(10) &amp; ");",
        ");"
    ),
    " "&amp;C68&amp;" "&amp;D68&amp;
    _xlfn.IFS(
        E68="-", "",
        OR(D68="TIMESTAMP", D68="SMALLINT"), E68&amp;IF(F68&lt;&gt;"-", ","&amp;F68, ""),
        TRUE, "("&amp;E68&amp;IF(F68&lt;&gt;"-", ","&amp;F68, "")&amp;")"
    )&amp;
    IF(G68&lt;&gt;"", " NOT NULL", "")&amp;
    IF(H68&lt;&gt;"",
       ",",
       IF(B69&lt;&gt;"", ",", "")
    )&amp;
    " -- "&amp;B68
)</f>
        <v xml:space="preserve"> CREATED_AT TIMESTAMP, -- 作成日時</v>
      </c>
    </row>
    <row r="70" spans="1:12">
      <c r="A70" s="24">
        <v>63</v>
      </c>
      <c r="B70" s="15" t="s">
        <v>49</v>
      </c>
      <c r="C70" s="15" t="s">
        <v>517</v>
      </c>
      <c r="D70" s="15" t="s">
        <v>526</v>
      </c>
      <c r="E70" s="38" t="s">
        <v>18</v>
      </c>
      <c r="F70" s="25" t="s">
        <v>18</v>
      </c>
      <c r="G70" s="36"/>
      <c r="H70" s="26"/>
      <c r="I70" s="307"/>
      <c r="J70" s="308"/>
      <c r="K70" s="309"/>
      <c r="L70" s="13" t="str" cm="1">
        <f t="array" ref="L70">IF(B69="",
    IF($L$6="PRIMARY_KEYS",
        ",PRIMARY KEY ("&amp;_xlfn.TEXTJOIN(", ", TRUE, $C$8)&amp;")" &amp; CHAR(10) &amp; ");",
        ");"
    ),
    " "&amp;C69&amp;" "&amp;D69&amp;
    _xlfn.IFS(
        E69="-", "",
        OR(D69="TIMESTAMP", D69="SMALLINT"), E69&amp;IF(F69&lt;&gt;"-", ","&amp;F69, ""),
        TRUE, "("&amp;E69&amp;IF(F69&lt;&gt;"-", ","&amp;F69, "")&amp;")"
    )&amp;
    IF(G69&lt;&gt;"", " NOT NULL", "")&amp;
    IF(H69&lt;&gt;"",
       ",",
       IF(B70&lt;&gt;"", ",", "")
    )&amp;
    " -- "&amp;B69
)</f>
        <v xml:space="preserve"> UPDATED_BY VARCHAR(50), -- 更新者</v>
      </c>
    </row>
    <row r="71" spans="1:12">
      <c r="L71" s="13" t="str" cm="1">
        <f t="array" ref="L71">IF(B70="",
    IF($L$6="PRIMARY_KEYS",
        ",PRIMARY KEY ("&amp;_xlfn.TEXTJOIN(", ", TRUE, $C$8)&amp;")" &amp; CHAR(10) &amp; ");",
        ");"
    ),
    " "&amp;C70&amp;" "&amp;D70&amp;
    _xlfn.IFS(
        E70="-", "",
        OR(D70="TIMESTAMP", D70="SMALLINT"), E70&amp;IF(F70&lt;&gt;"-", ","&amp;F70, ""),
        TRUE, "("&amp;E70&amp;IF(F70&lt;&gt;"-", ","&amp;F70, "")&amp;")"
    )&amp;
    IF(G70&lt;&gt;"", " NOT NULL", "")&amp;
    IF(H70&lt;&gt;"",
       ",",
       IF(B71&lt;&gt;"", ",", "")
    )&amp;
    " -- "&amp;B70
)</f>
        <v xml:space="preserve"> UPDATED_AT TIMESTAMP -- 更新日時</v>
      </c>
    </row>
    <row r="72" spans="1:12">
      <c r="L72" s="13" t="str" cm="1">
        <f t="array" ref="L72">IF(B71="",
    IF($L$6="PRIMARY_KEYS",
        ",PRIMARY KEY ("&amp;_xlfn.TEXTJOIN(", ", TRUE, $C$8:$C$13)&amp;")" &amp; CHAR(10) &amp; ");",
        ");"
    ),
    " "&amp;C71&amp;" "&amp;D71&amp;
    _xlfn.IFS(
        E71="-", "",
        OR(D71="TIMESTAMP", D71="SMALLINT"), E71&amp;IF(F71&lt;&gt;"-", ","&amp;F71, ""),
        TRUE, "("&amp;E71&amp;IF(F71&lt;&gt;"-", ","&amp;F71, "")&amp;")"
    )&amp;
    IF(G71&lt;&gt;"", " NOT NULL", "")&amp;
    IF(H71&lt;&gt;"",
       ",",
       IF(B72&lt;&gt;"", ",", "")
    )&amp;
    " -- "&amp;B71
)</f>
        <v>,PRIMARY KEY (CORP_NUMBER, AGREEMENT_CATEGORY, ORG_ID, BUILDING_ID, TARGET_YEAR_MONTH, DATA_CATEGORY)
);</v>
      </c>
    </row>
    <row r="74" spans="1:12">
      <c r="L74" s="7" t="str">
        <f>"COMMENT ON TABLE db_corp." &amp; A5 &amp; " IS '" &amp; A3 &amp; "';"</f>
        <v>COMMENT ON TABLE db_corp.T_KASHIKA_BUSINESS_HEARING_DATA IS '可視化事業者ヒアリングデータの生データ情報';</v>
      </c>
    </row>
    <row r="75" spans="1:12">
      <c r="L75" s="4" t="str">
        <f>"COMMENT ON COLUMN db_corp." &amp;  $A$5&amp;"."&amp;C8&amp;" IS '" &amp;B8&amp;"';"</f>
        <v>COMMENT ON COLUMN db_corp.T_KASHIKA_BUSINESS_HEARING_DATA.CORP_NUMBER IS '法人番号（FK）';</v>
      </c>
    </row>
    <row r="76" spans="1:12">
      <c r="L76" s="4" t="str">
        <f t="shared" ref="L76:L137" si="0">"COMMENT ON COLUMN db_corp." &amp;  $A$5&amp;"."&amp;C9&amp;" IS '" &amp;B9&amp;"';"</f>
        <v>COMMENT ON COLUMN db_corp.T_KASHIKA_BUSINESS_HEARING_DATA.AGREEMENT_CATEGORY IS '同意書取得区分';</v>
      </c>
    </row>
    <row r="77" spans="1:12">
      <c r="L77" s="4" t="str">
        <f t="shared" si="0"/>
        <v>COMMENT ON COLUMN db_corp.T_KASHIKA_BUSINESS_HEARING_DATA.ORG_ID IS '組織ID（FK）';</v>
      </c>
    </row>
    <row r="78" spans="1:12">
      <c r="L78" s="4" t="str">
        <f t="shared" si="0"/>
        <v>COMMENT ON COLUMN db_corp.T_KASHIKA_BUSINESS_HEARING_DATA.BUILDING_ID IS '拠点ID（FK）';</v>
      </c>
    </row>
    <row r="79" spans="1:12">
      <c r="L79" s="4" t="str">
        <f t="shared" si="0"/>
        <v>COMMENT ON COLUMN db_corp.T_KASHIKA_BUSINESS_HEARING_DATA.TARGET_YEAR_MONTH IS '対象年月';</v>
      </c>
    </row>
    <row r="80" spans="1:12">
      <c r="L80" s="4" t="str">
        <f t="shared" si="0"/>
        <v>COMMENT ON COLUMN db_corp.T_KASHIKA_BUSINESS_HEARING_DATA.DATA_CATEGORY IS 'データ種類';</v>
      </c>
    </row>
    <row r="81" spans="12:12">
      <c r="L81" s="4" t="str">
        <f t="shared" si="0"/>
        <v>COMMENT ON COLUMN db_corp.T_KASHIKA_BUSINESS_HEARING_DATA.ENERGY_CODE IS 'エネルギーコード（FK）';</v>
      </c>
    </row>
    <row r="82" spans="12:12">
      <c r="L82" s="4" t="str">
        <f t="shared" si="0"/>
        <v>COMMENT ON COLUMN db_corp.T_KASHIKA_BUSINESS_HEARING_DATA.ENERGY_NAME IS 'エネルギー名称';</v>
      </c>
    </row>
    <row r="83" spans="12:12">
      <c r="L83" s="4" t="str">
        <f t="shared" si="0"/>
        <v>COMMENT ON COLUMN db_corp.T_KASHIKA_BUSINESS_HEARING_DATA.COMPANY_NAME IS '会社名';</v>
      </c>
    </row>
    <row r="84" spans="12:12">
      <c r="L84" s="4" t="str">
        <f t="shared" si="0"/>
        <v>COMMENT ON COLUMN db_corp.T_KASHIKA_BUSINESS_HEARING_DATA.GHG_SYSTEM_COMPANY_NAME IS 'GHG排出量算定システム会社名';</v>
      </c>
    </row>
    <row r="85" spans="12:12">
      <c r="L85" s="4" t="str">
        <f t="shared" si="0"/>
        <v>COMMENT ON COLUMN db_corp.T_KASHIKA_BUSINESS_HEARING_DATA.COMPANY_INDUSTRY_CLASS_MAJOR_CODE IS '企業_日本標準産業分類（大分類）';</v>
      </c>
    </row>
    <row r="86" spans="12:12">
      <c r="L86" s="4" t="str">
        <f t="shared" si="0"/>
        <v>COMMENT ON COLUMN db_corp.T_KASHIKA_BUSINESS_HEARING_DATA.COMPANY_INDUSTRY_CLASS_MIDDLE_CODE IS '企業_日本標準産業分類（中分類）';</v>
      </c>
    </row>
    <row r="87" spans="12:12">
      <c r="L87" s="4" t="str">
        <f t="shared" si="0"/>
        <v>COMMENT ON COLUMN db_corp.T_KASHIKA_BUSINESS_HEARING_DATA.COMPANY_INDUSTRY_CLASS_MINOR_CODE IS '企業_日本標準産業分類（小分類）';</v>
      </c>
    </row>
    <row r="88" spans="12:12">
      <c r="L88" s="4" t="str">
        <f t="shared" si="0"/>
        <v>COMMENT ON COLUMN db_corp.T_KASHIKA_BUSINESS_HEARING_DATA.COMPANY_INDUSTRY_CLASS_DETAIL_CODE IS '企業_日本標準産業分類（細分類）';</v>
      </c>
    </row>
    <row r="89" spans="12:12">
      <c r="L89" s="4" t="str">
        <f t="shared" si="0"/>
        <v>COMMENT ON COLUMN db_corp.T_KASHIKA_BUSINESS_HEARING_DATA.COMPANY_INDUSTRY_CLASS_MAJOR_NAME IS '企業_日本標準産業分類名称（大分類）';</v>
      </c>
    </row>
    <row r="90" spans="12:12">
      <c r="L90" s="4" t="str">
        <f t="shared" si="0"/>
        <v>COMMENT ON COLUMN db_corp.T_KASHIKA_BUSINESS_HEARING_DATA.COMPANY_INDUSTRY_CLASS_MIDDLE_NAME IS '企業_日本標準産業分類名称（中分類）';</v>
      </c>
    </row>
    <row r="91" spans="12:12">
      <c r="L91" s="4" t="str">
        <f t="shared" si="0"/>
        <v>COMMENT ON COLUMN db_corp.T_KASHIKA_BUSINESS_HEARING_DATA.COMPANY_INDUSTRY_CLASS_MINOR_NAME IS '企業_日本標準産業分類名称（小分類）';</v>
      </c>
    </row>
    <row r="92" spans="12:12">
      <c r="L92" s="4" t="str">
        <f t="shared" si="0"/>
        <v>COMMENT ON COLUMN db_corp.T_KASHIKA_BUSINESS_HEARING_DATA.COMPANY_INDUSTRY_CLASS_DETAIL_NAME IS '企業_日本標準産業分類名称（細分類）';</v>
      </c>
    </row>
    <row r="93" spans="12:12">
      <c r="L93" s="4" t="str">
        <f t="shared" si="0"/>
        <v>COMMENT ON COLUMN db_corp.T_KASHIKA_BUSINESS_HEARING_DATA.COMPANY_ENERGY_BENCHMARK_TARGET_INDUSTRY IS '企業_省エネ法ベンチマーク対象業種';</v>
      </c>
    </row>
    <row r="94" spans="12:12">
      <c r="L94" s="4" t="str">
        <f t="shared" si="0"/>
        <v>COMMENT ON COLUMN db_corp.T_KASHIKA_BUSINESS_HEARING_DATA.COMPANY_ENERGY_BENCHMARK_INDICATOR IS '企業_省エネ法ベンチマーク指標';</v>
      </c>
    </row>
    <row r="95" spans="12:12">
      <c r="L95" s="4" t="str">
        <f t="shared" si="0"/>
        <v>COMMENT ON COLUMN db_corp.T_KASHIKA_BUSINESS_HEARING_DATA.COMPANY_ENERGY_BENCHMARK_YEAR IS '企業_省エネ法ベンチマーク指標年度';</v>
      </c>
    </row>
    <row r="96" spans="12:12">
      <c r="L96" s="4" t="str">
        <f t="shared" si="0"/>
        <v>COMMENT ON COLUMN db_corp.T_KASHIKA_BUSINESS_HEARING_DATA.LOCATION_IDENTIFIER_CODE IS '拠点識別番号';</v>
      </c>
    </row>
    <row r="97" spans="12:12">
      <c r="L97" s="4" t="str">
        <f t="shared" si="0"/>
        <v>COMMENT ON COLUMN db_corp.T_KASHIKA_BUSINESS_HEARING_DATA.LOCATION_IDENTIFIER_NAME IS '拠点識別名';</v>
      </c>
    </row>
    <row r="98" spans="12:12">
      <c r="L98" s="4" t="str">
        <f t="shared" si="0"/>
        <v>COMMENT ON COLUMN db_corp.T_KASHIKA_BUSINESS_HEARING_DATA.BUILDING_ADDRESS_PREFECTURE IS '住所(都道府県)';</v>
      </c>
    </row>
    <row r="99" spans="12:12">
      <c r="L99" s="4" t="str">
        <f t="shared" si="0"/>
        <v>COMMENT ON COLUMN db_corp.T_KASHIKA_BUSINESS_HEARING_DATA.BUILDING_ADDRESS_CITY IS '住所(市区町村以降)';</v>
      </c>
    </row>
    <row r="100" spans="12:12">
      <c r="L100" s="4" t="str">
        <f t="shared" si="0"/>
        <v>COMMENT ON COLUMN db_corp.T_KASHIKA_BUSINESS_HEARING_DATA.BUILDING_INDUSTRY_CLASS_MAJOR_CODE IS '建物_日本標準産業分類（大分類）';</v>
      </c>
    </row>
    <row r="101" spans="12:12">
      <c r="L101" s="4" t="str">
        <f t="shared" si="0"/>
        <v>COMMENT ON COLUMN db_corp.T_KASHIKA_BUSINESS_HEARING_DATA.BUILDING_INDUSTRY_CLASS_MIDDLE_CODE IS '建物_日本標準産業分類（中分類）';</v>
      </c>
    </row>
    <row r="102" spans="12:12">
      <c r="L102" s="4" t="str">
        <f t="shared" si="0"/>
        <v>COMMENT ON COLUMN db_corp.T_KASHIKA_BUSINESS_HEARING_DATA.BUILDING_INDUSTRY_CLASS_MINOR_CODE IS '建物_日本標準産業分類（小分類）';</v>
      </c>
    </row>
    <row r="103" spans="12:12">
      <c r="L103" s="4" t="str">
        <f t="shared" si="0"/>
        <v>COMMENT ON COLUMN db_corp.T_KASHIKA_BUSINESS_HEARING_DATA.BUILDING_INDUSTRY_CLASS_DETAIL_CODE IS '建物_日本標準産業分類（細分類）';</v>
      </c>
    </row>
    <row r="104" spans="12:12">
      <c r="L104" s="4" t="str">
        <f t="shared" si="0"/>
        <v>COMMENT ON COLUMN db_corp.T_KASHIKA_BUSINESS_HEARING_DATA.BUILDING_INDUSTRY_CLASS_MAJOR_NAME IS '建物_日本標準産業分類名称（大分類）';</v>
      </c>
    </row>
    <row r="105" spans="12:12">
      <c r="L105" s="4" t="str">
        <f t="shared" si="0"/>
        <v>COMMENT ON COLUMN db_corp.T_KASHIKA_BUSINESS_HEARING_DATA.BUILDING_INDUSTRY_CLASS_MIDDLE_NAME IS '建物_日本標準産業分類名称（中分類）';</v>
      </c>
    </row>
    <row r="106" spans="12:12">
      <c r="L106" s="4" t="str">
        <f t="shared" si="0"/>
        <v>COMMENT ON COLUMN db_corp.T_KASHIKA_BUSINESS_HEARING_DATA.BUILDING_INDUSTRY_CLASS_MINOR_NAME IS '建物_日本標準産業分類名称（小分類）';</v>
      </c>
    </row>
    <row r="107" spans="12:12">
      <c r="L107" s="4" t="str">
        <f t="shared" si="0"/>
        <v>COMMENT ON COLUMN db_corp.T_KASHIKA_BUSINESS_HEARING_DATA.BUILDING_INDUSTRY_CLASS_DETAIL_NAME IS '建物_日本標準産業分類名称（細分類）';</v>
      </c>
    </row>
    <row r="108" spans="12:12">
      <c r="L108" s="4" t="str">
        <f t="shared" si="0"/>
        <v>COMMENT ON COLUMN db_corp.T_KASHIKA_BUSINESS_HEARING_DATA.BUILDING_ENERGY_BENCHMARK_TARGET_INDUSTRY IS '建物_省エネ法ベンチマーク対象業種';</v>
      </c>
    </row>
    <row r="109" spans="12:12">
      <c r="L109" s="4" t="str">
        <f t="shared" si="0"/>
        <v>COMMENT ON COLUMN db_corp.T_KASHIKA_BUSINESS_HEARING_DATA.BUILDING_ENERGY_BENCHMARK_INDICATOR IS '建物_省エネ法ベンチマーク指標';</v>
      </c>
    </row>
    <row r="110" spans="12:12">
      <c r="L110" s="4" t="str">
        <f t="shared" si="0"/>
        <v>COMMENT ON COLUMN db_corp.T_KASHIKA_BUSINESS_HEARING_DATA.BUILDING_ENERGY_BENCHMARK_YEAR IS '建物_省エネ法ベンチマーク指標年度';</v>
      </c>
    </row>
    <row r="111" spans="12:12">
      <c r="L111" s="4" t="str">
        <f t="shared" si="0"/>
        <v>COMMENT ON COLUMN db_corp.T_KASHIKA_BUSINESS_HEARING_DATA.GROSS_FLOOR_AREA IS '延床面積';</v>
      </c>
    </row>
    <row r="112" spans="12:12">
      <c r="L112" s="4" t="str">
        <f t="shared" si="0"/>
        <v>COMMENT ON COLUMN db_corp.T_KASHIKA_BUSINESS_HEARING_DATA.UNIT_DENOMINATOR_YEAR IS '原単位分母年度';</v>
      </c>
    </row>
    <row r="113" spans="12:12">
      <c r="L113" s="4" t="str">
        <f t="shared" si="0"/>
        <v>COMMENT ON COLUMN db_corp.T_KASHIKA_BUSINESS_HEARING_DATA.ENERGY_BENCHMARK_INDEX_DENOMINATOR IS '省エネ法ベンチマーク指標分母';</v>
      </c>
    </row>
    <row r="114" spans="12:12">
      <c r="L114" s="4" t="str">
        <f t="shared" si="0"/>
        <v>COMMENT ON COLUMN db_corp.T_KASHIKA_BUSINESS_HEARING_DATA.ENERGY_BENCHMARK_INDEX_DENOMINATOR_UNIT IS '省エネ法ベンチマーク指標分母単位';</v>
      </c>
    </row>
    <row r="115" spans="12:12">
      <c r="L115" s="4" t="str">
        <f t="shared" si="0"/>
        <v>COMMENT ON COLUMN db_corp.T_KASHIKA_BUSINESS_HEARING_DATA.ENERGY_BENCHMARK_INDEX_DENOMINATOR_VALUE IS '省エネ法ベンチマーク指標分母数値';</v>
      </c>
    </row>
    <row r="116" spans="12:12">
      <c r="L116" s="4" t="str">
        <f t="shared" si="0"/>
        <v>COMMENT ON COLUMN db_corp.T_KASHIKA_BUSINESS_HEARING_DATA.KPI_TARGET_ENERGY_SAVING_RATE IS 'KPI目標値・省エネ率';</v>
      </c>
    </row>
    <row r="117" spans="12:12">
      <c r="L117" s="4" t="str">
        <f t="shared" si="0"/>
        <v>COMMENT ON COLUMN db_corp.T_KASHIKA_BUSINESS_HEARING_DATA.KPI_TARGET_ELECTRIFICATION_RATE IS 'KPI目標値・電化率';</v>
      </c>
    </row>
    <row r="118" spans="12:12">
      <c r="L118" s="4" t="str">
        <f t="shared" si="0"/>
        <v>COMMENT ON COLUMN db_corp.T_KASHIKA_BUSINESS_HEARING_DATA.KPI_TARGET_ENERGY_CREATION IS 'KPI目標値・創エネ';</v>
      </c>
    </row>
    <row r="119" spans="12:12">
      <c r="L119" s="4" t="str">
        <f t="shared" si="0"/>
        <v>COMMENT ON COLUMN db_corp.T_KASHIKA_BUSINESS_HEARING_DATA.KPI_TARGET_RENEWABLE_NETWORK_RATE IS 'KPI目標値・再エネ・ネットワーク率';</v>
      </c>
    </row>
    <row r="120" spans="12:12">
      <c r="L120" s="4" t="str">
        <f t="shared" si="0"/>
        <v>COMMENT ON COLUMN db_corp.T_KASHIKA_BUSINESS_HEARING_DATA.CERTIFICATE_CREDIT_NAME IS '証書・クレジット名';</v>
      </c>
    </row>
    <row r="121" spans="12:12">
      <c r="L121" s="4" t="str">
        <f t="shared" si="0"/>
        <v>COMMENT ON COLUMN db_corp.T_KASHIKA_BUSINESS_HEARING_DATA.CERTIFICATE_CREDIT_PURCHASE_AMOUNT_ENERGY IS '証書・クレジット購入量';</v>
      </c>
    </row>
    <row r="122" spans="12:12">
      <c r="L122" s="4" t="str">
        <f t="shared" si="0"/>
        <v>COMMENT ON COLUMN db_corp.T_KASHIKA_BUSINESS_HEARING_DATA.CERTIFICATE_CREDIT_UNIT IS '証書・クレジット単位';</v>
      </c>
    </row>
    <row r="123" spans="12:12">
      <c r="L123" s="4" t="str">
        <f t="shared" si="0"/>
        <v>COMMENT ON COLUMN db_corp.T_KASHIKA_BUSINESS_HEARING_DATA.CERTIFICATE_CREDIT_PURCHASE_AMOUNT_CO2 IS '証書・クレジット購入量（t-CO2）';</v>
      </c>
    </row>
    <row r="124" spans="12:12">
      <c r="L124" s="4" t="str">
        <f t="shared" si="0"/>
        <v>COMMENT ON COLUMN db_corp.T_KASHIKA_BUSINESS_HEARING_DATA.GROUP1 IS 'グループ１';</v>
      </c>
    </row>
    <row r="125" spans="12:12">
      <c r="L125" s="4" t="str">
        <f t="shared" si="0"/>
        <v>COMMENT ON COLUMN db_corp.T_KASHIKA_BUSINESS_HEARING_DATA.GROUP2 IS 'グループ２';</v>
      </c>
    </row>
    <row r="126" spans="12:12">
      <c r="L126" s="4" t="str">
        <f t="shared" si="0"/>
        <v>COMMENT ON COLUMN db_corp.T_KASHIKA_BUSINESS_HEARING_DATA.GROUP3 IS 'グループ３';</v>
      </c>
    </row>
    <row r="127" spans="12:12">
      <c r="L127" s="4" t="str">
        <f t="shared" si="0"/>
        <v>COMMENT ON COLUMN db_corp.T_KASHIKA_BUSINESS_HEARING_DATA.GROUP4 IS 'グループ４';</v>
      </c>
    </row>
    <row r="128" spans="12:12">
      <c r="L128" s="4" t="str">
        <f t="shared" si="0"/>
        <v>COMMENT ON COLUMN db_corp.T_KASHIKA_BUSINESS_HEARING_DATA.GROUP5 IS 'グループ５';</v>
      </c>
    </row>
    <row r="129" spans="12:12">
      <c r="L129" s="4" t="str">
        <f t="shared" si="0"/>
        <v>COMMENT ON COLUMN db_corp.T_KASHIKA_BUSINESS_HEARING_DATA.EP_OFFICE_CODE IS 'EP事業所コード';</v>
      </c>
    </row>
    <row r="130" spans="12:12">
      <c r="L130" s="4" t="str">
        <f t="shared" si="0"/>
        <v>COMMENT ON COLUMN db_corp.T_KASHIKA_BUSINESS_HEARING_DATA.EP_CUSTOMER_NUMBER IS 'EPお客さま番号';</v>
      </c>
    </row>
    <row r="131" spans="12:12">
      <c r="L131" s="4" t="str">
        <f t="shared" si="0"/>
        <v>COMMENT ON COLUMN db_corp.T_KASHIKA_BUSINESS_HEARING_DATA.SUPPLY_POINT_NUMBER IS '供給地点特定番号';</v>
      </c>
    </row>
    <row r="132" spans="12:12">
      <c r="L132" s="4" t="str">
        <f t="shared" si="0"/>
        <v>COMMENT ON COLUMN db_corp.T_KASHIKA_BUSINESS_HEARING_DATA.COMMENT IS '備考';</v>
      </c>
    </row>
    <row r="133" spans="12:12">
      <c r="L133" s="4" t="str">
        <f t="shared" si="0"/>
        <v>COMMENT ON COLUMN db_corp.T_KASHIKA_BUSINESS_HEARING_DATA.DELETE_FLG IS '削除フラグ';</v>
      </c>
    </row>
    <row r="134" spans="12:12">
      <c r="L134" s="4" t="str">
        <f t="shared" si="0"/>
        <v>COMMENT ON COLUMN db_corp.T_KASHIKA_BUSINESS_HEARING_DATA.CREATED_BY IS '作成者';</v>
      </c>
    </row>
    <row r="135" spans="12:12">
      <c r="L135" s="4" t="str">
        <f t="shared" si="0"/>
        <v>COMMENT ON COLUMN db_corp.T_KASHIKA_BUSINESS_HEARING_DATA.CREATED_AT IS '作成日時';</v>
      </c>
    </row>
    <row r="136" spans="12:12">
      <c r="L136" s="4" t="str">
        <f t="shared" si="0"/>
        <v>COMMENT ON COLUMN db_corp.T_KASHIKA_BUSINESS_HEARING_DATA.UPDATED_BY IS '更新者';</v>
      </c>
    </row>
    <row r="137" spans="12:12">
      <c r="L137" s="4" t="str">
        <f t="shared" si="0"/>
        <v>COMMENT ON COLUMN db_corp.T_KASHIKA_BUSINESS_HEARING_DATA.UPDATED_AT IS '更新日時';</v>
      </c>
    </row>
  </sheetData>
  <mergeCells count="73">
    <mergeCell ref="I54:K54"/>
    <mergeCell ref="I55:K55"/>
    <mergeCell ref="I56:K56"/>
    <mergeCell ref="I15:K15"/>
    <mergeCell ref="I32:K32"/>
    <mergeCell ref="I52:K52"/>
    <mergeCell ref="I53:K53"/>
    <mergeCell ref="I47:K47"/>
    <mergeCell ref="I48:K48"/>
    <mergeCell ref="I49:K49"/>
    <mergeCell ref="I50:K50"/>
    <mergeCell ref="I51:K51"/>
    <mergeCell ref="I42:K42"/>
    <mergeCell ref="I43:K43"/>
    <mergeCell ref="I46:K46"/>
    <mergeCell ref="I37:K37"/>
    <mergeCell ref="I65:K65"/>
    <mergeCell ref="I57:K57"/>
    <mergeCell ref="I58:K58"/>
    <mergeCell ref="I59:K59"/>
    <mergeCell ref="I60:K60"/>
    <mergeCell ref="I61:K61"/>
    <mergeCell ref="I39:K39"/>
    <mergeCell ref="I40:K40"/>
    <mergeCell ref="I41:K41"/>
    <mergeCell ref="I11:K11"/>
    <mergeCell ref="I14:K14"/>
    <mergeCell ref="I24:K24"/>
    <mergeCell ref="I25:K25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0:K10"/>
    <mergeCell ref="I12:K12"/>
    <mergeCell ref="I67:K67"/>
    <mergeCell ref="I68:K68"/>
    <mergeCell ref="I69:K69"/>
    <mergeCell ref="I13:K13"/>
    <mergeCell ref="I16:K16"/>
    <mergeCell ref="I17:K17"/>
    <mergeCell ref="I18:K18"/>
    <mergeCell ref="I19:K19"/>
    <mergeCell ref="I20:K20"/>
    <mergeCell ref="I21:K21"/>
    <mergeCell ref="I27:K27"/>
    <mergeCell ref="I26:K26"/>
    <mergeCell ref="I22:K22"/>
    <mergeCell ref="I23:K23"/>
    <mergeCell ref="I70:K70"/>
    <mergeCell ref="I28:K28"/>
    <mergeCell ref="I66:K66"/>
    <mergeCell ref="I62:K62"/>
    <mergeCell ref="I63:K63"/>
    <mergeCell ref="I64:K64"/>
    <mergeCell ref="I29:K29"/>
    <mergeCell ref="I33:K33"/>
    <mergeCell ref="I34:K34"/>
    <mergeCell ref="I35:K35"/>
    <mergeCell ref="I36:K36"/>
    <mergeCell ref="I44:K44"/>
    <mergeCell ref="I45:K45"/>
    <mergeCell ref="I30:K30"/>
    <mergeCell ref="I31:K31"/>
    <mergeCell ref="I38:K38"/>
  </mergeCells>
  <phoneticPr fontId="3"/>
  <pageMargins left="0.75" right="0.75" top="1" bottom="1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B2A4-6118-44A9-965D-ED51F27D5AB0}">
  <sheetPr codeName="Sheet17"/>
  <dimension ref="A1:S81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.375" style="4" bestFit="1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215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367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db_corp.T_CN_APPLICATION_INFO CASCADE;</v>
      </c>
    </row>
    <row r="8" spans="1:19" s="14" customFormat="1" ht="13.5" customHeight="1">
      <c r="A8" s="16">
        <v>1</v>
      </c>
      <c r="B8" s="9" t="s">
        <v>395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db_corp.T_CN_APPLICATION_INFO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1141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391</v>
      </c>
      <c r="C11" s="11" t="s">
        <v>11</v>
      </c>
      <c r="D11" s="11" t="s">
        <v>156</v>
      </c>
      <c r="E11" s="34">
        <v>4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8" t="s">
        <v>392</v>
      </c>
      <c r="C12" s="11" t="s">
        <v>376</v>
      </c>
      <c r="D12" s="11" t="s">
        <v>1025</v>
      </c>
      <c r="E12" s="21" t="s">
        <v>18</v>
      </c>
      <c r="F12" s="21" t="s">
        <v>18</v>
      </c>
      <c r="G12" s="120" t="s">
        <v>381</v>
      </c>
      <c r="H12" s="121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FISCAL_YEAR VARCHAR(4) NOT NULL, -- 年度</v>
      </c>
    </row>
    <row r="13" spans="1:19">
      <c r="A13" s="17">
        <v>6</v>
      </c>
      <c r="B13" s="108" t="s">
        <v>25</v>
      </c>
      <c r="C13" s="11" t="s">
        <v>247</v>
      </c>
      <c r="D13" s="11" t="s">
        <v>156</v>
      </c>
      <c r="E13" s="34">
        <v>50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REGISTRATION_SEQ INTEGER NOT NULL, -- 登録回数</v>
      </c>
    </row>
    <row r="14" spans="1:19">
      <c r="A14" s="17">
        <v>7</v>
      </c>
      <c r="B14" s="106" t="s">
        <v>1142</v>
      </c>
      <c r="C14" s="11" t="s">
        <v>1143</v>
      </c>
      <c r="D14" s="11" t="s">
        <v>156</v>
      </c>
      <c r="E14" s="34">
        <v>1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COMPANY_NAME VARCHAR(50), -- 企業名</v>
      </c>
    </row>
    <row r="15" spans="1:19">
      <c r="A15" s="17">
        <v>8</v>
      </c>
      <c r="B15" s="11" t="s">
        <v>819</v>
      </c>
      <c r="C15" s="11" t="s">
        <v>922</v>
      </c>
      <c r="D15" s="11" t="s">
        <v>156</v>
      </c>
      <c r="E15" s="34">
        <v>50</v>
      </c>
      <c r="F15" s="21" t="s">
        <v>18</v>
      </c>
      <c r="G15" s="35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ENTRY_DRAFT_FLAG VARCHAR(1), -- 登録下書区分</v>
      </c>
    </row>
    <row r="16" spans="1:19">
      <c r="A16" s="17">
        <v>9</v>
      </c>
      <c r="B16" s="11" t="s">
        <v>905</v>
      </c>
      <c r="C16" s="11" t="s">
        <v>851</v>
      </c>
      <c r="D16" s="11" t="s">
        <v>156</v>
      </c>
      <c r="E16" s="34">
        <v>1</v>
      </c>
      <c r="F16" s="21" t="s">
        <v>18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GHG_SYSTEM_COMPANY_NAME VARCHAR(50), -- GHG排出量算定システム会社名</v>
      </c>
    </row>
    <row r="17" spans="1:12">
      <c r="A17" s="17">
        <v>10</v>
      </c>
      <c r="B17" s="103" t="s">
        <v>906</v>
      </c>
      <c r="C17" s="11" t="s">
        <v>852</v>
      </c>
      <c r="D17" s="11" t="s">
        <v>156</v>
      </c>
      <c r="E17" s="34">
        <v>2</v>
      </c>
      <c r="F17" s="21" t="s">
        <v>18</v>
      </c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INDUSTRY_CLASS_MAJOR_CODE VARCHAR(1), -- 日本標準産業分類（大分類）</v>
      </c>
    </row>
    <row r="18" spans="1:12">
      <c r="A18" s="17">
        <v>11</v>
      </c>
      <c r="B18" s="103" t="s">
        <v>907</v>
      </c>
      <c r="C18" s="11" t="s">
        <v>853</v>
      </c>
      <c r="D18" s="11" t="s">
        <v>156</v>
      </c>
      <c r="E18" s="34">
        <v>3</v>
      </c>
      <c r="F18" s="21" t="s">
        <v>18</v>
      </c>
      <c r="G18" s="35"/>
      <c r="H18" s="22"/>
      <c r="I18" s="301"/>
      <c r="J18" s="302"/>
      <c r="K18" s="303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INDUSTRY_CLASS_MIDDLE_CODE VARCHAR(2), -- 日本標準産業分類（中分類）</v>
      </c>
    </row>
    <row r="19" spans="1:12">
      <c r="A19" s="17">
        <v>12</v>
      </c>
      <c r="B19" s="103" t="s">
        <v>908</v>
      </c>
      <c r="C19" s="11" t="s">
        <v>854</v>
      </c>
      <c r="D19" s="11" t="s">
        <v>156</v>
      </c>
      <c r="E19" s="34">
        <v>4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INDUSTRY_CLASS_MINOR_CODE VARCHAR(3), -- 日本標準産業分類（小分類）</v>
      </c>
    </row>
    <row r="20" spans="1:12">
      <c r="A20" s="17">
        <v>13</v>
      </c>
      <c r="B20" s="103" t="s">
        <v>909</v>
      </c>
      <c r="C20" s="11" t="s">
        <v>855</v>
      </c>
      <c r="D20" s="11" t="s">
        <v>156</v>
      </c>
      <c r="E20" s="34">
        <v>50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INDUSTRY_CLASS_DETAIL_CODE VARCHAR(4), -- 日本標準産業分類（細分類）</v>
      </c>
    </row>
    <row r="21" spans="1:12">
      <c r="A21" s="17">
        <v>14</v>
      </c>
      <c r="B21" s="103" t="s">
        <v>910</v>
      </c>
      <c r="C21" s="11" t="s">
        <v>857</v>
      </c>
      <c r="D21" s="11" t="s">
        <v>156</v>
      </c>
      <c r="E21" s="34">
        <v>50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INDUSTRY_CLASS_MAJOR_NAME VARCHAR(50), -- 日本標準産業分類名称（大分類）</v>
      </c>
    </row>
    <row r="22" spans="1:12">
      <c r="A22" s="17">
        <v>15</v>
      </c>
      <c r="B22" s="103" t="s">
        <v>911</v>
      </c>
      <c r="C22" s="11" t="s">
        <v>859</v>
      </c>
      <c r="D22" s="11" t="s">
        <v>156</v>
      </c>
      <c r="E22" s="34">
        <v>50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INDUSTRY_CLASS_MIDDLE_NAME VARCHAR(50), -- 日本標準産業分類名称（中分類）</v>
      </c>
    </row>
    <row r="23" spans="1:12">
      <c r="A23" s="17">
        <v>16</v>
      </c>
      <c r="B23" s="103" t="s">
        <v>912</v>
      </c>
      <c r="C23" s="11" t="s">
        <v>861</v>
      </c>
      <c r="D23" s="11" t="s">
        <v>156</v>
      </c>
      <c r="E23" s="34">
        <v>50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INDUSTRY_CLASS_MINOR_NAME VARCHAR(50), -- 日本標準産業分類名称（小分類）</v>
      </c>
    </row>
    <row r="24" spans="1:12">
      <c r="A24" s="17">
        <v>17</v>
      </c>
      <c r="B24" s="103" t="s">
        <v>37</v>
      </c>
      <c r="C24" s="11" t="s">
        <v>248</v>
      </c>
      <c r="D24" s="11" t="s">
        <v>157</v>
      </c>
      <c r="E24" s="21" t="s">
        <v>18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INDUSTRY_CLASS_DETAIL_NAME VARCHAR(50), -- 日本標準産業分類名称（細分類）</v>
      </c>
    </row>
    <row r="25" spans="1:12">
      <c r="A25" s="17">
        <v>18</v>
      </c>
      <c r="B25" s="103" t="s">
        <v>106</v>
      </c>
      <c r="C25" s="11" t="s">
        <v>916</v>
      </c>
      <c r="D25" s="11" t="s">
        <v>156</v>
      </c>
      <c r="E25" s="34">
        <v>50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BUSINESS_OFFICE_COUNT SMALLINT, -- 事業所数</v>
      </c>
    </row>
    <row r="26" spans="1:12">
      <c r="A26" s="17">
        <v>19</v>
      </c>
      <c r="B26" s="11" t="s">
        <v>839</v>
      </c>
      <c r="C26" s="11" t="s">
        <v>923</v>
      </c>
      <c r="D26" s="11" t="s">
        <v>156</v>
      </c>
      <c r="E26" s="34">
        <v>100</v>
      </c>
      <c r="F26" s="21" t="s">
        <v>18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ENERGY_BENCHMARK_TARGET_INDUSTRY VARCHAR(50), -- 省エネ法ベンチマーク対象業種</v>
      </c>
    </row>
    <row r="27" spans="1:12">
      <c r="A27" s="17">
        <v>20</v>
      </c>
      <c r="B27" s="11" t="s">
        <v>840</v>
      </c>
      <c r="C27" s="11" t="s">
        <v>924</v>
      </c>
      <c r="D27" s="11" t="s">
        <v>156</v>
      </c>
      <c r="E27" s="34">
        <v>4</v>
      </c>
      <c r="F27" s="21" t="s">
        <v>18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ENERGY_BENCHMARK_INDICATOR VARCHAR(100), -- 省エネ法ベンチマーク指標</v>
      </c>
    </row>
    <row r="28" spans="1:12">
      <c r="A28" s="17">
        <v>21</v>
      </c>
      <c r="B28" s="11" t="s">
        <v>1144</v>
      </c>
      <c r="C28" s="11" t="s">
        <v>1145</v>
      </c>
      <c r="D28" s="11" t="s">
        <v>156</v>
      </c>
      <c r="E28" s="34">
        <v>20</v>
      </c>
      <c r="F28" s="21" t="s">
        <v>18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ENERGY_BENCHMARK_YEAR VARCHAR(4), -- 省エネ法ベンチマーク指標年度</v>
      </c>
    </row>
    <row r="29" spans="1:12">
      <c r="A29" s="17">
        <v>22</v>
      </c>
      <c r="B29" s="103" t="s">
        <v>1292</v>
      </c>
      <c r="C29" s="11" t="s">
        <v>1146</v>
      </c>
      <c r="D29" s="11" t="s">
        <v>156</v>
      </c>
      <c r="E29" s="34">
        <v>100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ADDRESS_PREFECTURE VARCHAR(20), -- 本社住所(都道府県)</v>
      </c>
    </row>
    <row r="30" spans="1:12">
      <c r="A30" s="17">
        <v>23</v>
      </c>
      <c r="B30" s="103" t="s">
        <v>1147</v>
      </c>
      <c r="C30" s="11" t="s">
        <v>1148</v>
      </c>
      <c r="D30" s="11" t="s">
        <v>156</v>
      </c>
      <c r="E30" s="34">
        <v>6</v>
      </c>
      <c r="F30" s="21" t="s">
        <v>18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ADDRESS_CITY VARCHAR(100), -- 本社住所(市区町村)</v>
      </c>
    </row>
    <row r="31" spans="1:12">
      <c r="A31" s="17">
        <v>24</v>
      </c>
      <c r="B31" s="103" t="s">
        <v>1149</v>
      </c>
      <c r="C31" s="11" t="s">
        <v>1150</v>
      </c>
      <c r="D31" s="11" t="s">
        <v>156</v>
      </c>
      <c r="E31" s="34">
        <v>6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REPORT_PERIOD_START_YEAR_MONTH VARCHAR(6), -- レポート作成対象期間開始年月</v>
      </c>
    </row>
    <row r="32" spans="1:12">
      <c r="A32" s="17">
        <v>25</v>
      </c>
      <c r="B32" s="123" t="s">
        <v>1295</v>
      </c>
      <c r="C32" s="123" t="s">
        <v>1293</v>
      </c>
      <c r="D32" s="11" t="s">
        <v>175</v>
      </c>
      <c r="E32" s="122">
        <v>6</v>
      </c>
      <c r="F32" s="122">
        <v>4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REPORT_PERIOD_END_YEAR_MONTH VARCHAR(6), -- レポート作成対象期間終了年月</v>
      </c>
    </row>
    <row r="33" spans="1:12">
      <c r="A33" s="17">
        <v>26</v>
      </c>
      <c r="B33" s="123" t="s">
        <v>1296</v>
      </c>
      <c r="C33" s="123" t="s">
        <v>1294</v>
      </c>
      <c r="D33" s="11" t="s">
        <v>294</v>
      </c>
      <c r="E33" s="122">
        <v>22</v>
      </c>
      <c r="F33" s="122">
        <v>17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COMPETITOR_INDUSTRY_CO2_AVG NUMERIC(6,4), -- 他社比較業種_CO2排出源単位平均値</v>
      </c>
    </row>
    <row r="34" spans="1:12">
      <c r="A34" s="17">
        <v>27</v>
      </c>
      <c r="B34" s="124" t="s">
        <v>825</v>
      </c>
      <c r="C34" s="124" t="s">
        <v>993</v>
      </c>
      <c r="D34" s="125" t="s">
        <v>294</v>
      </c>
      <c r="E34" s="126">
        <v>5</v>
      </c>
      <c r="F34" s="126">
        <v>2</v>
      </c>
      <c r="G34" s="35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ENERGY_SAVING_DENOMINATOR NUMERIC(22,17), -- 省エネ率分母</v>
      </c>
    </row>
    <row r="35" spans="1:12">
      <c r="A35" s="17">
        <v>28</v>
      </c>
      <c r="B35" s="124" t="s">
        <v>826</v>
      </c>
      <c r="C35" s="124" t="s">
        <v>994</v>
      </c>
      <c r="D35" s="125" t="s">
        <v>294</v>
      </c>
      <c r="E35" s="126">
        <v>5</v>
      </c>
      <c r="F35" s="126">
        <v>2</v>
      </c>
      <c r="G35" s="35"/>
      <c r="H35" s="22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KPI_TARGET_ENERGY_SAVING_RATE NUMERIC(5,2), -- KPI目標値・省エネ率</v>
      </c>
    </row>
    <row r="36" spans="1:12">
      <c r="A36" s="17">
        <v>29</v>
      </c>
      <c r="B36" s="124" t="s">
        <v>827</v>
      </c>
      <c r="C36" s="124" t="s">
        <v>995</v>
      </c>
      <c r="D36" s="125" t="s">
        <v>294</v>
      </c>
      <c r="E36" s="126">
        <v>5</v>
      </c>
      <c r="F36" s="126">
        <v>2</v>
      </c>
      <c r="G36" s="35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KPI_TARGET_ELECTRIFICATION_RATE NUMERIC(5,2), -- KPI目標値・電化率</v>
      </c>
    </row>
    <row r="37" spans="1:12">
      <c r="A37" s="17">
        <v>30</v>
      </c>
      <c r="B37" s="124" t="s">
        <v>828</v>
      </c>
      <c r="C37" s="124" t="s">
        <v>996</v>
      </c>
      <c r="D37" s="125" t="s">
        <v>294</v>
      </c>
      <c r="E37" s="126">
        <v>5</v>
      </c>
      <c r="F37" s="126">
        <v>2</v>
      </c>
      <c r="G37" s="35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KPI_TARGET_ENERGY_CREATION NUMERIC(5,2), -- KPI目標値・創エネ</v>
      </c>
    </row>
    <row r="38" spans="1:12">
      <c r="A38" s="17">
        <v>31</v>
      </c>
      <c r="B38" s="11" t="s">
        <v>51</v>
      </c>
      <c r="C38" s="11" t="s">
        <v>551</v>
      </c>
      <c r="D38" s="11" t="s">
        <v>163</v>
      </c>
      <c r="E38" s="21" t="s">
        <v>18</v>
      </c>
      <c r="F38" s="21" t="s">
        <v>18</v>
      </c>
      <c r="G38" s="132" t="s">
        <v>381</v>
      </c>
      <c r="H38" s="22"/>
      <c r="I38" s="304" t="s">
        <v>1329</v>
      </c>
      <c r="J38" s="305"/>
      <c r="K38" s="306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KPI_TARGET_RENEWABLE_NETWORK_RATE NUMERIC(5,2), -- KPI目標値・再エネ・ネットワーク率</v>
      </c>
    </row>
    <row r="39" spans="1:12">
      <c r="A39" s="17">
        <v>32</v>
      </c>
      <c r="B39" s="11" t="s">
        <v>374</v>
      </c>
      <c r="C39" s="11" t="s">
        <v>511</v>
      </c>
      <c r="D39" s="11" t="s">
        <v>156</v>
      </c>
      <c r="E39" s="34">
        <v>50</v>
      </c>
      <c r="F39" s="21" t="s">
        <v>18</v>
      </c>
      <c r="G39" s="35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DELETE_FLG BOOLEAN NOT NULL, -- 削除フラグ</v>
      </c>
    </row>
    <row r="40" spans="1:12">
      <c r="A40" s="17">
        <v>33</v>
      </c>
      <c r="B40" s="11" t="s">
        <v>375</v>
      </c>
      <c r="C40" s="11" t="s">
        <v>513</v>
      </c>
      <c r="D40" s="11" t="s">
        <v>526</v>
      </c>
      <c r="E40" s="21" t="s">
        <v>18</v>
      </c>
      <c r="F40" s="21" t="s">
        <v>18</v>
      </c>
      <c r="G40" s="35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CREATED_BY VARCHAR(50), -- 作成者</v>
      </c>
    </row>
    <row r="41" spans="1:12">
      <c r="A41" s="17">
        <v>34</v>
      </c>
      <c r="B41" s="11" t="s">
        <v>43</v>
      </c>
      <c r="C41" s="11" t="s">
        <v>515</v>
      </c>
      <c r="D41" s="11" t="s">
        <v>156</v>
      </c>
      <c r="E41" s="34">
        <v>50</v>
      </c>
      <c r="F41" s="21" t="s">
        <v>18</v>
      </c>
      <c r="G41" s="35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CREATED_AT TIMESTAMP, -- 作成日時</v>
      </c>
    </row>
    <row r="42" spans="1:12">
      <c r="A42" s="24">
        <v>35</v>
      </c>
      <c r="B42" s="15" t="s">
        <v>49</v>
      </c>
      <c r="C42" s="15" t="s">
        <v>517</v>
      </c>
      <c r="D42" s="15" t="s">
        <v>526</v>
      </c>
      <c r="E42" s="25" t="s">
        <v>18</v>
      </c>
      <c r="F42" s="25" t="s">
        <v>18</v>
      </c>
      <c r="G42" s="36"/>
      <c r="H42" s="26"/>
      <c r="I42" s="307"/>
      <c r="J42" s="308"/>
      <c r="K42" s="309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UPDATED_BY VARCHAR(50), -- 更新者</v>
      </c>
    </row>
    <row r="43" spans="1:12"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UPDATED_AT TIMESTAMP -- 更新日時</v>
      </c>
    </row>
    <row r="44" spans="1:12">
      <c r="L44" s="13" t="str" cm="1">
        <f t="array" ref="L44">IF(B43="",
    IF($L$6="PRIMARY_KEYS",
        ",PRIMARY KEY ("&amp;_xlfn.TEXTJOIN(", ", TRUE, $C$8:$C$12)&amp;")"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>,PRIMARY KEY (CORPORATE_NUMBER, AGREEMENT_CATEGORY, ORG_ID, FISCAL_YEAR, REGISTRATION_SEQ)
);</v>
      </c>
    </row>
    <row r="46" spans="1:12">
      <c r="L46" s="7" t="str">
        <f>"COMMENT ON TABLE db_corp." &amp; A5 &amp; " IS '" &amp; A3 &amp; "';"</f>
        <v>COMMENT ON TABLE db_corp.T_CN_APPLICATION_INFO IS 'CN対策実施申込情報';</v>
      </c>
    </row>
    <row r="47" spans="1:12">
      <c r="L47" s="4" t="str">
        <f>"COMMENT ON COLUMN db_corp." &amp;  $A$5&amp;"."&amp;C8&amp;" IS '" &amp;B8&amp;"';"</f>
        <v>COMMENT ON COLUMN db_corp.T_CN_APPLICATION_INFO.CORPORATE_NUMBER IS '法人番号（FK）';</v>
      </c>
    </row>
    <row r="48" spans="1:12">
      <c r="L48" s="4" t="str">
        <f t="shared" ref="L48:L81" si="0">"COMMENT ON COLUMN db_corp." &amp;  $A$5&amp;"."&amp;C9&amp;" IS '" &amp;B9&amp;"';"</f>
        <v>COMMENT ON COLUMN db_corp.T_CN_APPLICATION_INFO.AGREEMENT_CATEGORY IS '同意書取得区分';</v>
      </c>
    </row>
    <row r="49" spans="12:12">
      <c r="L49" s="4" t="str">
        <f t="shared" si="0"/>
        <v>COMMENT ON COLUMN db_corp.T_CN_APPLICATION_INFO.ORG_ID IS '組織ID（FK）';</v>
      </c>
    </row>
    <row r="50" spans="12:12">
      <c r="L50" s="4" t="str">
        <f t="shared" si="0"/>
        <v>COMMENT ON COLUMN db_corp.T_CN_APPLICATION_INFO.FISCAL_YEAR IS '年度';</v>
      </c>
    </row>
    <row r="51" spans="12:12">
      <c r="L51" s="4" t="str">
        <f t="shared" si="0"/>
        <v>COMMENT ON COLUMN db_corp.T_CN_APPLICATION_INFO.REGISTRATION_SEQ IS '登録回数';</v>
      </c>
    </row>
    <row r="52" spans="12:12">
      <c r="L52" s="4" t="str">
        <f t="shared" si="0"/>
        <v>COMMENT ON COLUMN db_corp.T_CN_APPLICATION_INFO.COMPANY_NAME IS '企業名';</v>
      </c>
    </row>
    <row r="53" spans="12:12">
      <c r="L53" s="4" t="str">
        <f t="shared" si="0"/>
        <v>COMMENT ON COLUMN db_corp.T_CN_APPLICATION_INFO.ENTRY_DRAFT_FLAG IS '登録下書区分';</v>
      </c>
    </row>
    <row r="54" spans="12:12">
      <c r="L54" s="4" t="str">
        <f t="shared" si="0"/>
        <v>COMMENT ON COLUMN db_corp.T_CN_APPLICATION_INFO.GHG_SYSTEM_COMPANY_NAME IS 'GHG排出量算定システム会社名';</v>
      </c>
    </row>
    <row r="55" spans="12:12">
      <c r="L55" s="4" t="str">
        <f t="shared" si="0"/>
        <v>COMMENT ON COLUMN db_corp.T_CN_APPLICATION_INFO.INDUSTRY_CLASS_MAJOR_CODE IS '日本標準産業分類（大分類）';</v>
      </c>
    </row>
    <row r="56" spans="12:12">
      <c r="L56" s="4" t="str">
        <f t="shared" si="0"/>
        <v>COMMENT ON COLUMN db_corp.T_CN_APPLICATION_INFO.INDUSTRY_CLASS_MIDDLE_CODE IS '日本標準産業分類（中分類）';</v>
      </c>
    </row>
    <row r="57" spans="12:12">
      <c r="L57" s="4" t="str">
        <f t="shared" si="0"/>
        <v>COMMENT ON COLUMN db_corp.T_CN_APPLICATION_INFO.INDUSTRY_CLASS_MINOR_CODE IS '日本標準産業分類（小分類）';</v>
      </c>
    </row>
    <row r="58" spans="12:12">
      <c r="L58" s="4" t="str">
        <f t="shared" si="0"/>
        <v>COMMENT ON COLUMN db_corp.T_CN_APPLICATION_INFO.INDUSTRY_CLASS_DETAIL_CODE IS '日本標準産業分類（細分類）';</v>
      </c>
    </row>
    <row r="59" spans="12:12">
      <c r="L59" s="4" t="str">
        <f t="shared" si="0"/>
        <v>COMMENT ON COLUMN db_corp.T_CN_APPLICATION_INFO.INDUSTRY_CLASS_MAJOR_NAME IS '日本標準産業分類名称（大分類）';</v>
      </c>
    </row>
    <row r="60" spans="12:12">
      <c r="L60" s="4" t="str">
        <f t="shared" si="0"/>
        <v>COMMENT ON COLUMN db_corp.T_CN_APPLICATION_INFO.INDUSTRY_CLASS_MIDDLE_NAME IS '日本標準産業分類名称（中分類）';</v>
      </c>
    </row>
    <row r="61" spans="12:12">
      <c r="L61" s="4" t="str">
        <f t="shared" si="0"/>
        <v>COMMENT ON COLUMN db_corp.T_CN_APPLICATION_INFO.INDUSTRY_CLASS_MINOR_NAME IS '日本標準産業分類名称（小分類）';</v>
      </c>
    </row>
    <row r="62" spans="12:12">
      <c r="L62" s="4" t="str">
        <f t="shared" si="0"/>
        <v>COMMENT ON COLUMN db_corp.T_CN_APPLICATION_INFO.INDUSTRY_CLASS_DETAIL_NAME IS '日本標準産業分類名称（細分類）';</v>
      </c>
    </row>
    <row r="63" spans="12:12">
      <c r="L63" s="4" t="str">
        <f t="shared" si="0"/>
        <v>COMMENT ON COLUMN db_corp.T_CN_APPLICATION_INFO.BUSINESS_OFFICE_COUNT IS '事業所数';</v>
      </c>
    </row>
    <row r="64" spans="12:12">
      <c r="L64" s="4" t="str">
        <f t="shared" si="0"/>
        <v>COMMENT ON COLUMN db_corp.T_CN_APPLICATION_INFO.ENERGY_BENCHMARK_TARGET_INDUSTRY IS '省エネ法ベンチマーク対象業種';</v>
      </c>
    </row>
    <row r="65" spans="12:12">
      <c r="L65" s="4" t="str">
        <f t="shared" si="0"/>
        <v>COMMENT ON COLUMN db_corp.T_CN_APPLICATION_INFO.ENERGY_BENCHMARK_INDICATOR IS '省エネ法ベンチマーク指標';</v>
      </c>
    </row>
    <row r="66" spans="12:12">
      <c r="L66" s="4" t="str">
        <f t="shared" si="0"/>
        <v>COMMENT ON COLUMN db_corp.T_CN_APPLICATION_INFO.ENERGY_BENCHMARK_YEAR IS '省エネ法ベンチマーク指標年度';</v>
      </c>
    </row>
    <row r="67" spans="12:12">
      <c r="L67" s="4" t="str">
        <f t="shared" si="0"/>
        <v>COMMENT ON COLUMN db_corp.T_CN_APPLICATION_INFO.ADDRESS_PREFECTURE IS '本社住所(都道府県)';</v>
      </c>
    </row>
    <row r="68" spans="12:12">
      <c r="L68" s="4" t="str">
        <f t="shared" si="0"/>
        <v>COMMENT ON COLUMN db_corp.T_CN_APPLICATION_INFO.ADDRESS_CITY IS '本社住所(市区町村)';</v>
      </c>
    </row>
    <row r="69" spans="12:12">
      <c r="L69" s="4" t="str">
        <f t="shared" si="0"/>
        <v>COMMENT ON COLUMN db_corp.T_CN_APPLICATION_INFO.REPORT_PERIOD_START_YEAR_MONTH IS 'レポート作成対象期間開始年月';</v>
      </c>
    </row>
    <row r="70" spans="12:12">
      <c r="L70" s="4" t="str">
        <f t="shared" si="0"/>
        <v>COMMENT ON COLUMN db_corp.T_CN_APPLICATION_INFO.REPORT_PERIOD_END_YEAR_MONTH IS 'レポート作成対象期間終了年月';</v>
      </c>
    </row>
    <row r="71" spans="12:12">
      <c r="L71" s="4" t="str">
        <f t="shared" si="0"/>
        <v>COMMENT ON COLUMN db_corp.T_CN_APPLICATION_INFO.COMPETITOR_INDUSTRY_CO2_AVG IS '他社比較業種_CO2排出源単位平均値';</v>
      </c>
    </row>
    <row r="72" spans="12:12">
      <c r="L72" s="4" t="str">
        <f t="shared" si="0"/>
        <v>COMMENT ON COLUMN db_corp.T_CN_APPLICATION_INFO.ENERGY_SAVING_DENOMINATOR IS '省エネ率分母';</v>
      </c>
    </row>
    <row r="73" spans="12:12">
      <c r="L73" s="4" t="str">
        <f t="shared" si="0"/>
        <v>COMMENT ON COLUMN db_corp.T_CN_APPLICATION_INFO.KPI_TARGET_ENERGY_SAVING_RATE IS 'KPI目標値・省エネ率';</v>
      </c>
    </row>
    <row r="74" spans="12:12">
      <c r="L74" s="4" t="str">
        <f t="shared" si="0"/>
        <v>COMMENT ON COLUMN db_corp.T_CN_APPLICATION_INFO.KPI_TARGET_ELECTRIFICATION_RATE IS 'KPI目標値・電化率';</v>
      </c>
    </row>
    <row r="75" spans="12:12">
      <c r="L75" s="4" t="str">
        <f t="shared" si="0"/>
        <v>COMMENT ON COLUMN db_corp.T_CN_APPLICATION_INFO.KPI_TARGET_ENERGY_CREATION IS 'KPI目標値・創エネ';</v>
      </c>
    </row>
    <row r="76" spans="12:12">
      <c r="L76" s="4" t="str">
        <f t="shared" si="0"/>
        <v>COMMENT ON COLUMN db_corp.T_CN_APPLICATION_INFO.KPI_TARGET_RENEWABLE_NETWORK_RATE IS 'KPI目標値・再エネ・ネットワーク率';</v>
      </c>
    </row>
    <row r="77" spans="12:12">
      <c r="L77" s="4" t="str">
        <f t="shared" si="0"/>
        <v>COMMENT ON COLUMN db_corp.T_CN_APPLICATION_INFO.DELETE_FLG IS '削除フラグ';</v>
      </c>
    </row>
    <row r="78" spans="12:12">
      <c r="L78" s="4" t="str">
        <f t="shared" si="0"/>
        <v>COMMENT ON COLUMN db_corp.T_CN_APPLICATION_INFO.CREATED_BY IS '作成者';</v>
      </c>
    </row>
    <row r="79" spans="12:12">
      <c r="L79" s="4" t="str">
        <f t="shared" si="0"/>
        <v>COMMENT ON COLUMN db_corp.T_CN_APPLICATION_INFO.CREATED_AT IS '作成日時';</v>
      </c>
    </row>
    <row r="80" spans="12:12">
      <c r="L80" s="4" t="str">
        <f t="shared" si="0"/>
        <v>COMMENT ON COLUMN db_corp.T_CN_APPLICATION_INFO.UPDATED_BY IS '更新者';</v>
      </c>
    </row>
    <row r="81" spans="12:12">
      <c r="L81" s="4" t="str">
        <f t="shared" si="0"/>
        <v>COMMENT ON COLUMN db_corp.T_CN_APPLICATION_INFO.UPDATED_AT IS '更新日時';</v>
      </c>
    </row>
  </sheetData>
  <mergeCells count="45">
    <mergeCell ref="I34:K34"/>
    <mergeCell ref="I35:K35"/>
    <mergeCell ref="I36:K36"/>
    <mergeCell ref="I37:K37"/>
    <mergeCell ref="I42:K42"/>
    <mergeCell ref="I38:K38"/>
    <mergeCell ref="I39:K39"/>
    <mergeCell ref="I40:K40"/>
    <mergeCell ref="I41:K41"/>
    <mergeCell ref="I28:K28"/>
    <mergeCell ref="I29:K29"/>
    <mergeCell ref="I30:K30"/>
    <mergeCell ref="I31:K31"/>
    <mergeCell ref="I22:K22"/>
    <mergeCell ref="I23:K23"/>
    <mergeCell ref="I24:K24"/>
    <mergeCell ref="I25:K25"/>
    <mergeCell ref="I26:K26"/>
    <mergeCell ref="I27:K27"/>
    <mergeCell ref="I16:K16"/>
    <mergeCell ref="I17:K17"/>
    <mergeCell ref="I18:K18"/>
    <mergeCell ref="I19:K19"/>
    <mergeCell ref="I20:K20"/>
    <mergeCell ref="I11:K11"/>
    <mergeCell ref="I12:K12"/>
    <mergeCell ref="I13:K13"/>
    <mergeCell ref="I14:K14"/>
    <mergeCell ref="I15:K15"/>
    <mergeCell ref="I32:K32"/>
    <mergeCell ref="I33:K33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21:K21"/>
    <mergeCell ref="I10:K10"/>
  </mergeCells>
  <phoneticPr fontId="3"/>
  <pageMargins left="0.75" right="0.75" top="1" bottom="1" header="0.5" footer="0.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0A3F-AC75-4F4F-AB57-551BC6DC4660}">
  <sheetPr codeName="Sheet18"/>
  <dimension ref="A1:S3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2.625" style="4" bestFit="1" customWidth="1"/>
    <col min="3" max="3" width="35.62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246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630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db_corp.M_CORPORATE_BASIC CASCADE;</v>
      </c>
    </row>
    <row r="8" spans="1:19" s="14" customFormat="1" ht="13.5" customHeight="1">
      <c r="A8" s="16">
        <v>1</v>
      </c>
      <c r="B8" s="9" t="s">
        <v>582</v>
      </c>
      <c r="C8" s="9" t="s">
        <v>213</v>
      </c>
      <c r="D8" s="11" t="s">
        <v>156</v>
      </c>
      <c r="E8" s="32">
        <v>13</v>
      </c>
      <c r="F8" s="31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db_corp.M_CORPORATE_BASIC (</v>
      </c>
      <c r="S8"/>
    </row>
    <row r="9" spans="1:19">
      <c r="A9" s="17">
        <v>2</v>
      </c>
      <c r="B9" s="11" t="s">
        <v>35</v>
      </c>
      <c r="C9" s="11" t="s">
        <v>377</v>
      </c>
      <c r="D9" s="11" t="s">
        <v>156</v>
      </c>
      <c r="E9" s="34">
        <v>100</v>
      </c>
      <c r="F9" s="21" t="s">
        <v>18</v>
      </c>
      <c r="G9" s="35"/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</v>
      </c>
    </row>
    <row r="10" spans="1:19">
      <c r="A10" s="17">
        <v>3</v>
      </c>
      <c r="B10" s="11" t="s">
        <v>579</v>
      </c>
      <c r="C10" s="11" t="s">
        <v>580</v>
      </c>
      <c r="D10" s="11" t="s">
        <v>156</v>
      </c>
      <c r="E10" s="34">
        <v>100</v>
      </c>
      <c r="F10" s="21" t="s">
        <v>18</v>
      </c>
      <c r="G10" s="35"/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COMPANY_NAME VARCHAR(100), -- 企業名</v>
      </c>
    </row>
    <row r="11" spans="1:19">
      <c r="A11" s="17">
        <v>4</v>
      </c>
      <c r="B11" s="11" t="s">
        <v>662</v>
      </c>
      <c r="C11" s="11" t="s">
        <v>640</v>
      </c>
      <c r="D11" s="11" t="s">
        <v>156</v>
      </c>
      <c r="E11" s="34">
        <v>20</v>
      </c>
      <c r="F11" s="21" t="s">
        <v>18</v>
      </c>
      <c r="G11" s="35"/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COMPANY_NAME_KANA VARCHAR(100), -- 企業名(ふりがな)</v>
      </c>
    </row>
    <row r="12" spans="1:19">
      <c r="A12" s="17">
        <v>5</v>
      </c>
      <c r="B12" s="11" t="s">
        <v>661</v>
      </c>
      <c r="C12" s="11" t="s">
        <v>639</v>
      </c>
      <c r="D12" s="11" t="s">
        <v>156</v>
      </c>
      <c r="E12" s="34">
        <v>100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COMPANY_ADDRESS_PREFECTURE VARCHAR(20), -- 企業所在地（都道府県）</v>
      </c>
    </row>
    <row r="13" spans="1:19">
      <c r="A13" s="17">
        <v>6</v>
      </c>
      <c r="B13" s="11" t="s">
        <v>51</v>
      </c>
      <c r="C13" s="11" t="s">
        <v>551</v>
      </c>
      <c r="D13" s="11" t="s">
        <v>163</v>
      </c>
      <c r="E13" s="34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COMPANY_ADDRESS_CITY VARCHAR(100), -- 企業所在地（市区町村）</v>
      </c>
    </row>
    <row r="14" spans="1:19">
      <c r="A14" s="17">
        <v>7</v>
      </c>
      <c r="B14" s="11" t="s">
        <v>374</v>
      </c>
      <c r="C14" s="11" t="s">
        <v>511</v>
      </c>
      <c r="D14" s="11" t="s">
        <v>156</v>
      </c>
      <c r="E14" s="21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v>8</v>
      </c>
      <c r="B15" s="11" t="s">
        <v>375</v>
      </c>
      <c r="C15" s="11" t="s">
        <v>513</v>
      </c>
      <c r="D15" s="11" t="s">
        <v>526</v>
      </c>
      <c r="E15" s="34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v>9</v>
      </c>
      <c r="B16" s="11" t="s">
        <v>43</v>
      </c>
      <c r="C16" s="11" t="s">
        <v>515</v>
      </c>
      <c r="D16" s="11" t="s">
        <v>156</v>
      </c>
      <c r="E16" s="21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v>10</v>
      </c>
      <c r="B17" s="15" t="s">
        <v>49</v>
      </c>
      <c r="C17" s="15" t="s">
        <v>517</v>
      </c>
      <c r="D17" s="15" t="s">
        <v>526</v>
      </c>
      <c r="E17" s="38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$C$8:$C$8)&amp;")"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(CORPORATE_NUMBER)
);</v>
      </c>
    </row>
    <row r="21" spans="1:12">
      <c r="L21" s="7" t="str">
        <f>"COMMENT ON TABLE db_corp." &amp; A5 &amp; " IS '" &amp; A3 &amp; "';"</f>
        <v>COMMENT ON TABLE db_corp.M_CORPORATE_BASIC IS '企業基本情報マスタ';</v>
      </c>
    </row>
    <row r="22" spans="1:12">
      <c r="L22" s="4" t="str">
        <f>"COMMENT ON COLUMN db_corp." &amp;  $A$5&amp;"."&amp;C8&amp;" IS '" &amp;B8&amp;"';"</f>
        <v>COMMENT ON COLUMN db_corp.M_CORPORATE_BASIC.CORPORATE_NUMBER IS '法人番号';</v>
      </c>
    </row>
    <row r="23" spans="1:12">
      <c r="L23" s="4" t="str">
        <f>"COMMENT ON COLUMN db_corp." &amp;  $A$5&amp;"."&amp;C9&amp;" IS '" &amp;B9&amp;"';"</f>
        <v>COMMENT ON COLUMN db_corp.M_CORPORATE_BASIC.COMPANY_NAME IS '企業名';</v>
      </c>
    </row>
    <row r="24" spans="1:12">
      <c r="L24" s="4" t="str">
        <f>"COMMENT ON COLUMN db_corp." &amp;  $A$5&amp;"."&amp;C10&amp;" IS '" &amp;B10&amp;"';"</f>
        <v>COMMENT ON COLUMN db_corp.M_CORPORATE_BASIC.COMPANY_NAME_KANA IS '企業名(ふりがな)';</v>
      </c>
    </row>
    <row r="25" spans="1:12">
      <c r="L25" s="4" t="str">
        <f>"COMMENT ON COLUMN db_corp." &amp;  $A$5&amp;"."&amp;C11&amp;" IS '" &amp;B11&amp;"';"</f>
        <v>COMMENT ON COLUMN db_corp.M_CORPORATE_BASIC.COMPANY_ADDRESS_PREFECTURE IS '企業所在地（都道府県）';</v>
      </c>
    </row>
    <row r="26" spans="1:12">
      <c r="L26" s="4" t="str">
        <f>"COMMENT ON COLUMN db_corp." &amp;  $A$5&amp;"."&amp;C12&amp;" IS '" &amp;B12&amp;"';"</f>
        <v>COMMENT ON COLUMN db_corp.M_CORPORATE_BASIC.COMPANY_ADDRESS_CITY IS '企業所在地（市区町村）';</v>
      </c>
    </row>
    <row r="27" spans="1:12">
      <c r="L27" s="4" t="str">
        <f t="shared" ref="L27:L31" si="0">"COMMENT ON COLUMN db_corp." &amp;  $A$5&amp;"."&amp;C13&amp;" IS '" &amp;B13&amp;"';"</f>
        <v>COMMENT ON COLUMN db_corp.M_CORPORATE_BASIC.DELETE_FLG IS '削除フラグ';</v>
      </c>
    </row>
    <row r="28" spans="1:12">
      <c r="L28" s="4" t="str">
        <f t="shared" si="0"/>
        <v>COMMENT ON COLUMN db_corp.M_CORPORATE_BASIC.CREATED_BY IS '作成者';</v>
      </c>
    </row>
    <row r="29" spans="1:12">
      <c r="L29" s="4" t="str">
        <f t="shared" si="0"/>
        <v>COMMENT ON COLUMN db_corp.M_CORPORATE_BASIC.CREATED_AT IS '作成日時';</v>
      </c>
    </row>
    <row r="30" spans="1:12">
      <c r="L30" s="4" t="str">
        <f t="shared" si="0"/>
        <v>COMMENT ON COLUMN db_corp.M_CORPORATE_BASIC.UPDATED_BY IS '更新者';</v>
      </c>
    </row>
    <row r="31" spans="1:12">
      <c r="L31" s="4" t="str">
        <f t="shared" si="0"/>
        <v>COMMENT ON COLUMN db_corp.M_CORPORATE_BASIC.UPDATED_AT IS '更新日時';</v>
      </c>
    </row>
  </sheetData>
  <mergeCells count="20">
    <mergeCell ref="I11:K11"/>
    <mergeCell ref="I10:K10"/>
    <mergeCell ref="I16:K16"/>
    <mergeCell ref="I17:K17"/>
    <mergeCell ref="I13:K13"/>
    <mergeCell ref="I14:K14"/>
    <mergeCell ref="I15:K15"/>
    <mergeCell ref="I12:K12"/>
    <mergeCell ref="A2:C2"/>
    <mergeCell ref="D2:H2"/>
    <mergeCell ref="A3:C3"/>
    <mergeCell ref="D3:H3"/>
    <mergeCell ref="A4:C4"/>
    <mergeCell ref="D4:H4"/>
    <mergeCell ref="I9:K9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FD7-9C59-4BAD-A04F-E660E13E3E66}">
  <sheetPr codeName="Sheet19"/>
  <dimension ref="A1:S39"/>
  <sheetViews>
    <sheetView zoomScale="85" zoomScaleNormal="85" workbookViewId="0">
      <selection activeCell="B11" sqref="B11"/>
    </sheetView>
  </sheetViews>
  <sheetFormatPr defaultColWidth="9" defaultRowHeight="15.75"/>
  <cols>
    <col min="1" max="1" width="5" style="4" customWidth="1"/>
    <col min="2" max="2" width="22.625" style="4" bestFit="1" customWidth="1"/>
    <col min="3" max="3" width="35.62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1457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1458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db_corp.T_CN_RANKING_SNAPSHOT CASCADE;</v>
      </c>
    </row>
    <row r="8" spans="1:19" s="14" customFormat="1" ht="13.5" customHeight="1">
      <c r="A8" s="16">
        <v>1</v>
      </c>
      <c r="B8" s="11" t="s">
        <v>1459</v>
      </c>
      <c r="C8" s="11" t="s">
        <v>1465</v>
      </c>
      <c r="D8" s="11" t="s">
        <v>156</v>
      </c>
      <c r="E8" s="32">
        <v>80</v>
      </c>
      <c r="F8" s="31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db_corp.T_CN_RANKING_SNAPSHOT (</v>
      </c>
      <c r="S8"/>
    </row>
    <row r="9" spans="1:19">
      <c r="A9" s="17">
        <v>2</v>
      </c>
      <c r="B9" s="11" t="s">
        <v>1460</v>
      </c>
      <c r="C9" s="11" t="s">
        <v>369</v>
      </c>
      <c r="D9" s="11" t="s">
        <v>156</v>
      </c>
      <c r="E9" s="34">
        <v>13</v>
      </c>
      <c r="F9" s="21" t="s">
        <v>18</v>
      </c>
      <c r="G9" s="35" t="s">
        <v>381</v>
      </c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CREATION_ID VARCHAR(80) NOT NULL, -- 識別子</v>
      </c>
    </row>
    <row r="10" spans="1:19">
      <c r="A10" s="17">
        <v>3</v>
      </c>
      <c r="B10" s="11" t="s">
        <v>138</v>
      </c>
      <c r="C10" s="11" t="s">
        <v>139</v>
      </c>
      <c r="D10" s="11" t="s">
        <v>156</v>
      </c>
      <c r="E10" s="34">
        <v>2</v>
      </c>
      <c r="F10" s="21" t="s">
        <v>18</v>
      </c>
      <c r="G10" s="35" t="s">
        <v>381</v>
      </c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CORPORATE_NUMBER VARCHAR(13) NOT NULL, -- 法人番号</v>
      </c>
    </row>
    <row r="11" spans="1:19">
      <c r="A11" s="17">
        <v>4</v>
      </c>
      <c r="B11" s="11" t="s">
        <v>165</v>
      </c>
      <c r="C11" s="11" t="s">
        <v>99</v>
      </c>
      <c r="D11" s="11" t="s">
        <v>156</v>
      </c>
      <c r="E11" s="34">
        <v>20</v>
      </c>
      <c r="F11" s="21" t="s">
        <v>18</v>
      </c>
      <c r="G11" s="35" t="s">
        <v>381</v>
      </c>
      <c r="H11" s="22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AGREEMENT_CATEGORY VARCHAR(2) NOT NULL, -- 同意書取得区分</v>
      </c>
    </row>
    <row r="12" spans="1:19">
      <c r="A12" s="17">
        <v>5</v>
      </c>
      <c r="B12" s="11" t="s">
        <v>34</v>
      </c>
      <c r="C12" s="11" t="s">
        <v>11</v>
      </c>
      <c r="D12" s="11" t="s">
        <v>156</v>
      </c>
      <c r="E12" s="34">
        <v>4</v>
      </c>
      <c r="F12" s="21" t="s">
        <v>18</v>
      </c>
      <c r="G12" s="35" t="s">
        <v>381</v>
      </c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ORG_ID VARCHAR(20) NOT NULL, -- 組織ID</v>
      </c>
    </row>
    <row r="13" spans="1:19">
      <c r="A13" s="17">
        <v>6</v>
      </c>
      <c r="B13" s="11" t="s">
        <v>33</v>
      </c>
      <c r="C13" s="11" t="s">
        <v>1024</v>
      </c>
      <c r="D13" s="11" t="s">
        <v>220</v>
      </c>
      <c r="E13" s="21" t="s">
        <v>18</v>
      </c>
      <c r="F13" s="21" t="s">
        <v>18</v>
      </c>
      <c r="G13" s="35" t="s">
        <v>381</v>
      </c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FISCAL_YEAR VARCHAR(4) NOT NULL, -- 年度</v>
      </c>
    </row>
    <row r="14" spans="1:19">
      <c r="A14" s="17">
        <v>7</v>
      </c>
      <c r="B14" s="11" t="s">
        <v>1461</v>
      </c>
      <c r="C14" s="11" t="s">
        <v>15</v>
      </c>
      <c r="D14" s="11" t="s">
        <v>156</v>
      </c>
      <c r="E14" s="34">
        <v>20</v>
      </c>
      <c r="F14" s="21" t="s">
        <v>18</v>
      </c>
      <c r="G14" s="35" t="s">
        <v>381</v>
      </c>
      <c r="H14" s="12">
        <v>2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REGISTRATION_SEQ INTEGER NOT NULL, -- 登録回数</v>
      </c>
    </row>
    <row r="15" spans="1:19">
      <c r="A15" s="17">
        <v>8</v>
      </c>
      <c r="B15" s="11" t="s">
        <v>1462</v>
      </c>
      <c r="C15" s="11" t="s">
        <v>1466</v>
      </c>
      <c r="D15" s="11" t="s">
        <v>156</v>
      </c>
      <c r="E15" s="34">
        <v>100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ENERGY_CODE VARCHAR(20) NOT NULL, -- エネルギーコード</v>
      </c>
    </row>
    <row r="16" spans="1:19">
      <c r="A16" s="17">
        <v>9</v>
      </c>
      <c r="B16" s="11" t="s">
        <v>1463</v>
      </c>
      <c r="C16" s="11" t="s">
        <v>1467</v>
      </c>
      <c r="D16" s="11" t="s">
        <v>294</v>
      </c>
      <c r="E16" s="34">
        <v>5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ENERGY_RANKING_NAME VARCHAR(100), -- ランキング名</v>
      </c>
    </row>
    <row r="17" spans="1:12">
      <c r="A17" s="17">
        <v>10</v>
      </c>
      <c r="B17" s="11" t="s">
        <v>51</v>
      </c>
      <c r="C17" s="11" t="s">
        <v>551</v>
      </c>
      <c r="D17" s="11" t="s">
        <v>163</v>
      </c>
      <c r="E17" s="34" t="s">
        <v>18</v>
      </c>
      <c r="F17" s="21" t="s">
        <v>18</v>
      </c>
      <c r="G17" s="132" t="s">
        <v>381</v>
      </c>
      <c r="H17" s="22"/>
      <c r="I17" s="304" t="s">
        <v>1329</v>
      </c>
      <c r="J17" s="305"/>
      <c r="K17" s="306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ENERGY_RANKING NUMERIC(5), -- ランキング</v>
      </c>
    </row>
    <row r="18" spans="1:12">
      <c r="A18" s="17">
        <v>11</v>
      </c>
      <c r="B18" s="11" t="s">
        <v>374</v>
      </c>
      <c r="C18" s="11" t="s">
        <v>511</v>
      </c>
      <c r="D18" s="11" t="s">
        <v>156</v>
      </c>
      <c r="E18" s="21">
        <v>50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DELETE_FLG BOOLEAN NOT NULL, -- 削除フラグ</v>
      </c>
    </row>
    <row r="19" spans="1:12">
      <c r="A19" s="17">
        <v>12</v>
      </c>
      <c r="B19" s="11" t="s">
        <v>375</v>
      </c>
      <c r="C19" s="11" t="s">
        <v>513</v>
      </c>
      <c r="D19" s="11" t="s">
        <v>526</v>
      </c>
      <c r="E19" s="34" t="s">
        <v>18</v>
      </c>
      <c r="F19" s="21" t="s">
        <v>18</v>
      </c>
      <c r="G19" s="35" t="s">
        <v>381</v>
      </c>
      <c r="H19" s="22"/>
      <c r="I19" s="304" t="s">
        <v>1468</v>
      </c>
      <c r="J19" s="305"/>
      <c r="K19" s="306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CREATED_BY VARCHAR(50), -- 作成者</v>
      </c>
    </row>
    <row r="20" spans="1:12">
      <c r="A20" s="17">
        <v>13</v>
      </c>
      <c r="B20" s="11" t="s">
        <v>43</v>
      </c>
      <c r="C20" s="11" t="s">
        <v>515</v>
      </c>
      <c r="D20" s="11" t="s">
        <v>156</v>
      </c>
      <c r="E20" s="21">
        <v>50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CREATED_AT TIMESTAMP NOT NULL, -- 作成日時</v>
      </c>
    </row>
    <row r="21" spans="1:12">
      <c r="A21" s="24">
        <v>14</v>
      </c>
      <c r="B21" s="15" t="s">
        <v>49</v>
      </c>
      <c r="C21" s="15" t="s">
        <v>517</v>
      </c>
      <c r="D21" s="15" t="s">
        <v>526</v>
      </c>
      <c r="E21" s="38" t="s">
        <v>18</v>
      </c>
      <c r="F21" s="25" t="s">
        <v>18</v>
      </c>
      <c r="G21" s="36"/>
      <c r="H21" s="26"/>
      <c r="I21" s="307"/>
      <c r="J21" s="308"/>
      <c r="K21" s="30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UPDATED_BY VARCHAR(50), -- 更新者</v>
      </c>
    </row>
    <row r="22" spans="1:12"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UPDATED_AT TIMESTAMP -- 更新日時</v>
      </c>
    </row>
    <row r="23" spans="1:12">
      <c r="L23" s="13" t="str" cm="1">
        <f t="array" ref="L23">IF(B22="",
    IF($L$6="PRIMARY_KEYS",
        ",PRIMARY KEY ("&amp;_xlfn.TEXTJOIN(", ", TRUE, $C$8, $C$14)&amp;")"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>,PRIMARY KEY (CREATION_ID, ENERGY_CODE)
);</v>
      </c>
    </row>
    <row r="25" spans="1:12">
      <c r="L25" s="7" t="str">
        <f>"COMMENT ON TABLE db_corp." &amp; A5 &amp; " IS '" &amp; A3 &amp; "';"</f>
        <v>COMMENT ON TABLE db_corp.T_CN_RANKING_SNAPSHOT IS 'CNランキングスナップショット';</v>
      </c>
    </row>
    <row r="26" spans="1:12">
      <c r="L26" s="4" t="str">
        <f>"COMMENT ON COLUMN db_corp." &amp;  $A$5&amp;"."&amp;C8&amp;" IS '" &amp;B8&amp;"';"</f>
        <v>COMMENT ON COLUMN db_corp.T_CN_RANKING_SNAPSHOT.CREATION_ID IS '識別子';</v>
      </c>
    </row>
    <row r="27" spans="1:12">
      <c r="L27" s="4" t="str">
        <f t="shared" ref="L27:L38" si="0">"COMMENT ON COLUMN db_corp." &amp;  $A$5&amp;"."&amp;C9&amp;" IS '" &amp;B9&amp;"';"</f>
        <v>COMMENT ON COLUMN db_corp.T_CN_RANKING_SNAPSHOT.CORPORATE_NUMBER IS '法人番号';</v>
      </c>
    </row>
    <row r="28" spans="1:12">
      <c r="L28" s="4" t="str">
        <f t="shared" si="0"/>
        <v>COMMENT ON COLUMN db_corp.T_CN_RANKING_SNAPSHOT.AGREEMENT_CATEGORY IS '同意書取得区分';</v>
      </c>
    </row>
    <row r="29" spans="1:12">
      <c r="L29" s="4" t="str">
        <f t="shared" si="0"/>
        <v>COMMENT ON COLUMN db_corp.T_CN_RANKING_SNAPSHOT.ORG_ID IS '組織ID';</v>
      </c>
    </row>
    <row r="30" spans="1:12">
      <c r="L30" s="4" t="str">
        <f t="shared" si="0"/>
        <v>COMMENT ON COLUMN db_corp.T_CN_RANKING_SNAPSHOT.FISCAL_YEAR IS '年度';</v>
      </c>
    </row>
    <row r="31" spans="1:12">
      <c r="L31" s="4" t="str">
        <f t="shared" si="0"/>
        <v>COMMENT ON COLUMN db_corp.T_CN_RANKING_SNAPSHOT.REGISTRATION_SEQ IS '登録回数';</v>
      </c>
    </row>
    <row r="32" spans="1:12">
      <c r="L32" s="4" t="str">
        <f t="shared" si="0"/>
        <v>COMMENT ON COLUMN db_corp.T_CN_RANKING_SNAPSHOT.ENERGY_CODE IS 'エネルギーコード';</v>
      </c>
    </row>
    <row r="33" spans="12:12">
      <c r="L33" s="4" t="str">
        <f t="shared" si="0"/>
        <v>COMMENT ON COLUMN db_corp.T_CN_RANKING_SNAPSHOT.ENERGY_RANKING_NAME IS 'ランキング名';</v>
      </c>
    </row>
    <row r="34" spans="12:12">
      <c r="L34" s="4" t="str">
        <f t="shared" si="0"/>
        <v>COMMENT ON COLUMN db_corp.T_CN_RANKING_SNAPSHOT.ENERGY_RANKING IS 'ランキング';</v>
      </c>
    </row>
    <row r="35" spans="12:12">
      <c r="L35" s="4" t="str">
        <f t="shared" si="0"/>
        <v>COMMENT ON COLUMN db_corp.T_CN_RANKING_SNAPSHOT.DELETE_FLG IS '削除フラグ';</v>
      </c>
    </row>
    <row r="36" spans="12:12">
      <c r="L36" s="4" t="str">
        <f t="shared" si="0"/>
        <v>COMMENT ON COLUMN db_corp.T_CN_RANKING_SNAPSHOT.CREATED_BY IS '作成者';</v>
      </c>
    </row>
    <row r="37" spans="12:12">
      <c r="L37" s="4" t="str">
        <f t="shared" si="0"/>
        <v>COMMENT ON COLUMN db_corp.T_CN_RANKING_SNAPSHOT.CREATED_AT IS '作成日時';</v>
      </c>
    </row>
    <row r="38" spans="12:12">
      <c r="L38" s="4" t="str">
        <f t="shared" si="0"/>
        <v>COMMENT ON COLUMN db_corp.T_CN_RANKING_SNAPSHOT.UPDATED_BY IS '更新者';</v>
      </c>
    </row>
    <row r="39" spans="12:12">
      <c r="L39" s="4" t="str">
        <f>"COMMENT ON COLUMN db_corp." &amp;  $A$5&amp;"."&amp;C21&amp;" IS '" &amp;B21&amp;"';"</f>
        <v>COMMENT ON COLUMN db_corp.T_CN_RANKING_SNAPSHOT.UPDATED_AT IS '更新日時';</v>
      </c>
    </row>
  </sheetData>
  <mergeCells count="24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0:K10"/>
    <mergeCell ref="I11:K11"/>
    <mergeCell ref="I12:K12"/>
    <mergeCell ref="I17:K17"/>
    <mergeCell ref="I18:K18"/>
    <mergeCell ref="I20:K20"/>
    <mergeCell ref="I21:K21"/>
    <mergeCell ref="I13:K13"/>
    <mergeCell ref="I14:K14"/>
    <mergeCell ref="I15:K15"/>
    <mergeCell ref="I16:K16"/>
    <mergeCell ref="I19:K19"/>
  </mergeCells>
  <phoneticPr fontId="3"/>
  <pageMargins left="0.75" right="0.75" top="1" bottom="1" header="0.5" footer="0.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EB00-E3D7-42AC-898F-E8C449AE7EAB}">
  <sheetPr codeName="Sheet20"/>
  <dimension ref="A1:S81"/>
  <sheetViews>
    <sheetView zoomScale="85" zoomScaleNormal="85" workbookViewId="0">
      <selection activeCell="B11" sqref="B11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.375" style="4" bestFit="1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1469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1470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db_corp.T_CN_REPORT_SNAPSHOT CASCADE;</v>
      </c>
    </row>
    <row r="8" spans="1:19" s="14" customFormat="1" ht="13.5" customHeight="1">
      <c r="A8" s="16">
        <v>1</v>
      </c>
      <c r="B8" s="11" t="s">
        <v>1459</v>
      </c>
      <c r="C8" s="11" t="s">
        <v>1464</v>
      </c>
      <c r="D8" s="11" t="s">
        <v>156</v>
      </c>
      <c r="E8" s="32">
        <v>80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db_corp.T_CN_REPORT_SNAPSHOT (</v>
      </c>
      <c r="S8"/>
    </row>
    <row r="9" spans="1:19" ht="15" customHeight="1">
      <c r="A9" s="17">
        <v>2</v>
      </c>
      <c r="B9" s="11" t="s">
        <v>1460</v>
      </c>
      <c r="C9" s="11" t="s">
        <v>213</v>
      </c>
      <c r="D9" s="11" t="s">
        <v>156</v>
      </c>
      <c r="E9" s="116">
        <v>13</v>
      </c>
      <c r="F9" s="21" t="s">
        <v>18</v>
      </c>
      <c r="G9" s="117" t="s">
        <v>22</v>
      </c>
      <c r="H9" s="118"/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CREATION_ID VARCHAR(80) NOT NULL, -- 識別子</v>
      </c>
    </row>
    <row r="10" spans="1:19">
      <c r="A10" s="17">
        <v>3</v>
      </c>
      <c r="B10" s="11" t="s">
        <v>138</v>
      </c>
      <c r="C10" s="11" t="s">
        <v>139</v>
      </c>
      <c r="D10" s="11" t="s">
        <v>156</v>
      </c>
      <c r="E10" s="116">
        <v>2</v>
      </c>
      <c r="F10" s="21" t="s">
        <v>18</v>
      </c>
      <c r="G10" s="117" t="s">
        <v>22</v>
      </c>
      <c r="H10" s="118"/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CORPORATE_NUMBER VARCHAR(13) NOT NULL, -- 法人番号</v>
      </c>
    </row>
    <row r="11" spans="1:19">
      <c r="A11" s="17">
        <v>4</v>
      </c>
      <c r="B11" s="115" t="s">
        <v>165</v>
      </c>
      <c r="C11" s="115" t="s">
        <v>99</v>
      </c>
      <c r="D11" s="115" t="s">
        <v>156</v>
      </c>
      <c r="E11" s="116">
        <v>20</v>
      </c>
      <c r="F11" s="21" t="s">
        <v>18</v>
      </c>
      <c r="G11" s="117" t="s">
        <v>22</v>
      </c>
      <c r="H11" s="11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AGREEMENT_CATEGORY VARCHAR(2) NOT NULL, -- 同意書取得区分</v>
      </c>
    </row>
    <row r="12" spans="1:19">
      <c r="A12" s="17">
        <v>5</v>
      </c>
      <c r="B12" s="115" t="s">
        <v>34</v>
      </c>
      <c r="C12" s="115" t="s">
        <v>11</v>
      </c>
      <c r="D12" s="115" t="s">
        <v>156</v>
      </c>
      <c r="E12" s="21">
        <v>4</v>
      </c>
      <c r="F12" s="21" t="s">
        <v>18</v>
      </c>
      <c r="G12" s="117" t="s">
        <v>381</v>
      </c>
      <c r="H12" s="11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ORG_ID VARCHAR(20) NOT NULL, -- 組織ID</v>
      </c>
    </row>
    <row r="13" spans="1:19">
      <c r="A13" s="17">
        <v>6</v>
      </c>
      <c r="B13" s="115" t="s">
        <v>33</v>
      </c>
      <c r="C13" s="115" t="s">
        <v>1024</v>
      </c>
      <c r="D13" s="115" t="s">
        <v>220</v>
      </c>
      <c r="E13" s="21" t="s">
        <v>18</v>
      </c>
      <c r="F13" s="21" t="s">
        <v>18</v>
      </c>
      <c r="G13" s="117" t="s">
        <v>22</v>
      </c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FISCAL_YEAR VARCHAR(4) NOT NULL, -- 年度</v>
      </c>
    </row>
    <row r="14" spans="1:19">
      <c r="A14" s="17">
        <v>7</v>
      </c>
      <c r="B14" s="115" t="s">
        <v>1471</v>
      </c>
      <c r="C14" s="115" t="s">
        <v>96</v>
      </c>
      <c r="D14" s="115" t="s">
        <v>156</v>
      </c>
      <c r="E14" s="116">
        <v>6</v>
      </c>
      <c r="F14" s="21" t="s">
        <v>18</v>
      </c>
      <c r="G14" s="117" t="s">
        <v>22</v>
      </c>
      <c r="H14" s="28">
        <v>2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REGISTRATION_SEQ INTEGER NOT NULL, -- 登録回数</v>
      </c>
    </row>
    <row r="15" spans="1:19">
      <c r="A15" s="17">
        <v>8</v>
      </c>
      <c r="B15" s="115" t="s">
        <v>1472</v>
      </c>
      <c r="C15" s="115" t="s">
        <v>1494</v>
      </c>
      <c r="D15" s="115" t="s">
        <v>175</v>
      </c>
      <c r="E15" s="116">
        <v>2</v>
      </c>
      <c r="F15" s="21" t="s">
        <v>18</v>
      </c>
      <c r="G15" s="117" t="s">
        <v>22</v>
      </c>
      <c r="H15" s="28"/>
      <c r="I15" s="304" t="s">
        <v>1517</v>
      </c>
      <c r="J15" s="305"/>
      <c r="K15" s="306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YEAR_MONTH VARCHAR(6) NOT NULL, -- 対象年月</v>
      </c>
    </row>
    <row r="16" spans="1:19">
      <c r="A16" s="17">
        <v>9</v>
      </c>
      <c r="B16" s="115" t="s">
        <v>1473</v>
      </c>
      <c r="C16" s="115" t="s">
        <v>1495</v>
      </c>
      <c r="D16" s="115" t="s">
        <v>175</v>
      </c>
      <c r="E16" s="116">
        <v>2</v>
      </c>
      <c r="F16" s="21" t="s">
        <v>18</v>
      </c>
      <c r="G16" s="117" t="s">
        <v>22</v>
      </c>
      <c r="H16" s="28">
        <v>3</v>
      </c>
      <c r="I16" s="304" t="s">
        <v>1517</v>
      </c>
      <c r="J16" s="305"/>
      <c r="K16" s="306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MONTH_FLG NUMERIC(2) NOT NULL, -- 月度フラグ</v>
      </c>
    </row>
    <row r="17" spans="1:12">
      <c r="A17" s="17">
        <v>10</v>
      </c>
      <c r="B17" s="115" t="s">
        <v>1474</v>
      </c>
      <c r="C17" s="115" t="s">
        <v>1496</v>
      </c>
      <c r="D17" s="11" t="s">
        <v>163</v>
      </c>
      <c r="E17" s="21" t="s">
        <v>18</v>
      </c>
      <c r="F17" s="21" t="s">
        <v>18</v>
      </c>
      <c r="G17" s="117" t="s">
        <v>22</v>
      </c>
      <c r="H17" s="22"/>
      <c r="I17" s="304" t="s">
        <v>1518</v>
      </c>
      <c r="J17" s="305"/>
      <c r="K17" s="306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YEAR_FLG NUMERIC(2) NOT NULL, -- 年度フラグ</v>
      </c>
    </row>
    <row r="18" spans="1:12">
      <c r="A18" s="17">
        <v>11</v>
      </c>
      <c r="B18" s="115" t="s">
        <v>1475</v>
      </c>
      <c r="C18" s="115" t="s">
        <v>1497</v>
      </c>
      <c r="D18" s="115" t="s">
        <v>156</v>
      </c>
      <c r="E18" s="116">
        <v>6</v>
      </c>
      <c r="F18" s="21" t="s">
        <v>18</v>
      </c>
      <c r="G18" s="35"/>
      <c r="H18" s="22"/>
      <c r="I18" s="301"/>
      <c r="J18" s="302"/>
      <c r="K18" s="303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IS_FOR_BNK BOOLEAN NOT NULL, -- 地銀/可視化</v>
      </c>
    </row>
    <row r="19" spans="1:12">
      <c r="A19" s="17">
        <v>12</v>
      </c>
      <c r="B19" s="115" t="s">
        <v>1476</v>
      </c>
      <c r="C19" s="115" t="s">
        <v>1498</v>
      </c>
      <c r="D19" s="115" t="s">
        <v>156</v>
      </c>
      <c r="E19" s="116">
        <v>6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REPORT_SELECTION_PERIOD_FROM VARCHAR(6), -- 期間選択（開始）</v>
      </c>
    </row>
    <row r="20" spans="1:12">
      <c r="A20" s="17">
        <v>13</v>
      </c>
      <c r="B20" s="115" t="s">
        <v>1477</v>
      </c>
      <c r="C20" s="115" t="s">
        <v>1499</v>
      </c>
      <c r="D20" s="115" t="s">
        <v>156</v>
      </c>
      <c r="E20" s="116">
        <v>20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REPORT_SELECTION_PERIOD_TO VARCHAR(6), -- 期間選択（終了）</v>
      </c>
    </row>
    <row r="21" spans="1:12">
      <c r="A21" s="17">
        <v>14</v>
      </c>
      <c r="B21" s="115" t="s">
        <v>1478</v>
      </c>
      <c r="C21" s="115" t="s">
        <v>1500</v>
      </c>
      <c r="D21" s="11" t="s">
        <v>163</v>
      </c>
      <c r="E21" s="21" t="s">
        <v>18</v>
      </c>
      <c r="F21" s="21" t="s">
        <v>18</v>
      </c>
      <c r="G21" s="117" t="s">
        <v>381</v>
      </c>
      <c r="H21" s="22"/>
      <c r="I21" s="304" t="s">
        <v>1329</v>
      </c>
      <c r="J21" s="305"/>
      <c r="K21" s="306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FORMAT_TYPE VARCHAR(20), -- 作成レポート選択</v>
      </c>
    </row>
    <row r="22" spans="1:12">
      <c r="A22" s="17">
        <v>15</v>
      </c>
      <c r="B22" s="115" t="s">
        <v>1479</v>
      </c>
      <c r="C22" s="115" t="s">
        <v>1501</v>
      </c>
      <c r="D22" s="11" t="s">
        <v>163</v>
      </c>
      <c r="E22" s="21" t="s">
        <v>18</v>
      </c>
      <c r="F22" s="21" t="s">
        <v>18</v>
      </c>
      <c r="G22" s="117" t="s">
        <v>381</v>
      </c>
      <c r="H22" s="22"/>
      <c r="I22" s="304" t="s">
        <v>1329</v>
      </c>
      <c r="J22" s="305"/>
      <c r="K22" s="306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NEED_DATA_INSUFFICIENCY_LIST BOOLEAN NOT NULL, -- データ欠損一覧（pdf）</v>
      </c>
    </row>
    <row r="23" spans="1:12">
      <c r="A23" s="17">
        <v>16</v>
      </c>
      <c r="B23" s="115" t="s">
        <v>1480</v>
      </c>
      <c r="C23" s="115" t="s">
        <v>1502</v>
      </c>
      <c r="D23" s="11" t="s">
        <v>163</v>
      </c>
      <c r="E23" s="21" t="s">
        <v>18</v>
      </c>
      <c r="F23" s="21" t="s">
        <v>18</v>
      </c>
      <c r="G23" s="117" t="s">
        <v>381</v>
      </c>
      <c r="H23" s="22"/>
      <c r="I23" s="304" t="s">
        <v>1329</v>
      </c>
      <c r="J23" s="305"/>
      <c r="K23" s="306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NEED_REPORT_BACKDATA BOOLEAN NOT NULL, -- レポートバックデータ（csv）</v>
      </c>
    </row>
    <row r="24" spans="1:12">
      <c r="A24" s="17">
        <v>17</v>
      </c>
      <c r="B24" s="115" t="s">
        <v>1481</v>
      </c>
      <c r="C24" s="115" t="s">
        <v>1503</v>
      </c>
      <c r="D24" s="115" t="s">
        <v>156</v>
      </c>
      <c r="E24" s="21">
        <v>30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NEED_KPI_LIST BOOLEAN NOT NULL, -- KPI一覧（csv）</v>
      </c>
    </row>
    <row r="25" spans="1:12">
      <c r="A25" s="17">
        <v>18</v>
      </c>
      <c r="B25" s="115" t="s">
        <v>1482</v>
      </c>
      <c r="C25" s="115" t="s">
        <v>1504</v>
      </c>
      <c r="D25" s="115" t="s">
        <v>156</v>
      </c>
      <c r="E25" s="116">
        <v>30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GROUP_CONDITION_1 VARCHAR(30), -- グループ条件1</v>
      </c>
    </row>
    <row r="26" spans="1:12">
      <c r="A26" s="17">
        <v>19</v>
      </c>
      <c r="B26" s="115" t="s">
        <v>1483</v>
      </c>
      <c r="C26" s="115" t="s">
        <v>1505</v>
      </c>
      <c r="D26" s="115" t="s">
        <v>175</v>
      </c>
      <c r="E26" s="116">
        <v>25</v>
      </c>
      <c r="F26" s="116">
        <v>6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GROUP_CONDITION_2 VARCHAR(30), -- グループ条件2</v>
      </c>
    </row>
    <row r="27" spans="1:12">
      <c r="A27" s="17">
        <v>20</v>
      </c>
      <c r="B27" s="115" t="s">
        <v>1484</v>
      </c>
      <c r="C27" s="115" t="s">
        <v>1506</v>
      </c>
      <c r="D27" s="115" t="s">
        <v>175</v>
      </c>
      <c r="E27" s="116">
        <v>25</v>
      </c>
      <c r="F27" s="116">
        <v>6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RENEWABLE_ENERGY_PROCUREMENT_CURRENT NUMERIC(25,6), -- 再エネ調達量_今年度</v>
      </c>
    </row>
    <row r="28" spans="1:12">
      <c r="A28" s="17">
        <v>21</v>
      </c>
      <c r="B28" s="115" t="s">
        <v>1485</v>
      </c>
      <c r="C28" s="115" t="s">
        <v>1507</v>
      </c>
      <c r="D28" s="115" t="s">
        <v>175</v>
      </c>
      <c r="E28" s="116">
        <v>25</v>
      </c>
      <c r="F28" s="116">
        <v>6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TOTAL_ENERGY_USE_CURRENT NUMERIC(25,6), -- エネルギー消費量総量_今年度</v>
      </c>
    </row>
    <row r="29" spans="1:12">
      <c r="A29" s="17">
        <v>22</v>
      </c>
      <c r="B29" s="115" t="s">
        <v>1486</v>
      </c>
      <c r="C29" s="115" t="s">
        <v>1508</v>
      </c>
      <c r="D29" s="115" t="s">
        <v>175</v>
      </c>
      <c r="E29" s="116">
        <v>25</v>
      </c>
      <c r="F29" s="116">
        <v>6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RENEWABLE_ENERGY_PROCUREMENT_LAST NUMERIC(25,6), -- 再エネ調達量_前年度</v>
      </c>
    </row>
    <row r="30" spans="1:12">
      <c r="A30" s="17">
        <v>23</v>
      </c>
      <c r="B30" s="115" t="s">
        <v>1487</v>
      </c>
      <c r="C30" s="115" t="s">
        <v>1509</v>
      </c>
      <c r="D30" s="115" t="s">
        <v>175</v>
      </c>
      <c r="E30" s="116">
        <v>25</v>
      </c>
      <c r="F30" s="116">
        <v>6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TOTAL_ENERGY_USE_LAST NUMERIC(25,6), -- エネルギー消費量総量_前年度</v>
      </c>
    </row>
    <row r="31" spans="1:12">
      <c r="A31" s="17">
        <v>24</v>
      </c>
      <c r="B31" s="115" t="s">
        <v>1488</v>
      </c>
      <c r="C31" s="115" t="s">
        <v>1510</v>
      </c>
      <c r="D31" s="115" t="s">
        <v>175</v>
      </c>
      <c r="E31" s="116">
        <v>25</v>
      </c>
      <c r="F31" s="116">
        <v>6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KPI_ENERGY_SAVING_RATE NUMERIC(25,6), -- 省エネ率実績割合(%)</v>
      </c>
    </row>
    <row r="32" spans="1:12">
      <c r="A32" s="17">
        <v>25</v>
      </c>
      <c r="B32" s="115" t="s">
        <v>1489</v>
      </c>
      <c r="C32" s="115" t="s">
        <v>1511</v>
      </c>
      <c r="D32" s="115" t="s">
        <v>175</v>
      </c>
      <c r="E32" s="116">
        <v>25</v>
      </c>
      <c r="F32" s="116">
        <v>6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KPI_ELECTRIFICATION_RATE NUMERIC(25,6), -- 電化率実績割合(%)</v>
      </c>
    </row>
    <row r="33" spans="1:12">
      <c r="A33" s="17">
        <v>26</v>
      </c>
      <c r="B33" s="115" t="s">
        <v>1490</v>
      </c>
      <c r="C33" s="115" t="s">
        <v>1512</v>
      </c>
      <c r="D33" s="115" t="s">
        <v>294</v>
      </c>
      <c r="E33" s="116">
        <v>25</v>
      </c>
      <c r="F33" s="116">
        <v>6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KPI_ENERGY_CREATION_RATE NUMERIC(25,6), -- 創エネ率実績割合(%)</v>
      </c>
    </row>
    <row r="34" spans="1:12">
      <c r="A34" s="17">
        <v>27</v>
      </c>
      <c r="B34" s="115" t="s">
        <v>1491</v>
      </c>
      <c r="C34" s="115" t="s">
        <v>1513</v>
      </c>
      <c r="D34" s="115" t="s">
        <v>294</v>
      </c>
      <c r="E34" s="116">
        <v>25</v>
      </c>
      <c r="F34" s="116">
        <v>5</v>
      </c>
      <c r="G34" s="35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KPI_RENEWABLE_NETWORK_RATE NUMERIC(25,6), -- CN外部調達比率(%)</v>
      </c>
    </row>
    <row r="35" spans="1:12">
      <c r="A35" s="17">
        <v>28</v>
      </c>
      <c r="B35" s="115" t="s">
        <v>273</v>
      </c>
      <c r="C35" s="115" t="s">
        <v>1514</v>
      </c>
      <c r="D35" s="115" t="s">
        <v>294</v>
      </c>
      <c r="E35" s="116">
        <v>25</v>
      </c>
      <c r="F35" s="116">
        <v>5</v>
      </c>
      <c r="G35" s="35"/>
      <c r="H35" s="22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CN_ZEB_TOTAL_TCO2_RESULT NUMERIC(25,5), -- 合計（ZEB/内訳合計）</v>
      </c>
    </row>
    <row r="36" spans="1:12">
      <c r="A36" s="17">
        <v>29</v>
      </c>
      <c r="B36" s="115" t="s">
        <v>1492</v>
      </c>
      <c r="C36" s="115" t="s">
        <v>1515</v>
      </c>
      <c r="D36" s="115" t="s">
        <v>294</v>
      </c>
      <c r="E36" s="116">
        <v>25</v>
      </c>
      <c r="F36" s="116">
        <v>5</v>
      </c>
      <c r="G36" s="35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CN_ZEB_CREDIT_CERTIFICATE NUMERIC(25,5), -- 証書・クレジット</v>
      </c>
    </row>
    <row r="37" spans="1:12">
      <c r="A37" s="17">
        <v>30</v>
      </c>
      <c r="B37" s="115" t="s">
        <v>1493</v>
      </c>
      <c r="C37" s="115" t="s">
        <v>1516</v>
      </c>
      <c r="D37" s="115" t="s">
        <v>294</v>
      </c>
      <c r="E37" s="116">
        <v>25</v>
      </c>
      <c r="F37" s="116">
        <v>5</v>
      </c>
      <c r="G37" s="35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CN_ZEB_RENEWABLE_ELECTRIC_POWER NUMERIC(25,5), -- 再エネ発電導入</v>
      </c>
    </row>
    <row r="38" spans="1:12">
      <c r="A38" s="17">
        <v>31</v>
      </c>
      <c r="B38" s="11" t="s">
        <v>51</v>
      </c>
      <c r="C38" s="11" t="s">
        <v>551</v>
      </c>
      <c r="D38" s="11" t="s">
        <v>163</v>
      </c>
      <c r="E38" s="21" t="s">
        <v>18</v>
      </c>
      <c r="F38" s="21" t="s">
        <v>18</v>
      </c>
      <c r="G38" s="132" t="s">
        <v>381</v>
      </c>
      <c r="H38" s="22"/>
      <c r="I38" s="304" t="s">
        <v>1329</v>
      </c>
      <c r="J38" s="305"/>
      <c r="K38" s="306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CN_ZEB_EMISSION_FACTOR_IMPROVEMENT NUMERIC(25,5), -- 排出係数の改善</v>
      </c>
    </row>
    <row r="39" spans="1:12">
      <c r="A39" s="17">
        <v>32</v>
      </c>
      <c r="B39" s="11" t="s">
        <v>374</v>
      </c>
      <c r="C39" s="11" t="s">
        <v>511</v>
      </c>
      <c r="D39" s="11" t="s">
        <v>156</v>
      </c>
      <c r="E39" s="34">
        <v>50</v>
      </c>
      <c r="F39" s="21" t="s">
        <v>18</v>
      </c>
      <c r="G39" s="35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DELETE_FLG BOOLEAN NOT NULL, -- 削除フラグ</v>
      </c>
    </row>
    <row r="40" spans="1:12">
      <c r="A40" s="17">
        <v>33</v>
      </c>
      <c r="B40" s="11" t="s">
        <v>375</v>
      </c>
      <c r="C40" s="11" t="s">
        <v>513</v>
      </c>
      <c r="D40" s="11" t="s">
        <v>526</v>
      </c>
      <c r="E40" s="21" t="s">
        <v>18</v>
      </c>
      <c r="F40" s="21" t="s">
        <v>18</v>
      </c>
      <c r="G40" s="35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CREATED_BY VARCHAR(50), -- 作成者</v>
      </c>
    </row>
    <row r="41" spans="1:12">
      <c r="A41" s="17">
        <v>34</v>
      </c>
      <c r="B41" s="11" t="s">
        <v>43</v>
      </c>
      <c r="C41" s="11" t="s">
        <v>515</v>
      </c>
      <c r="D41" s="11" t="s">
        <v>156</v>
      </c>
      <c r="E41" s="34">
        <v>50</v>
      </c>
      <c r="F41" s="21" t="s">
        <v>18</v>
      </c>
      <c r="G41" s="35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CREATED_AT TIMESTAMP, -- 作成日時</v>
      </c>
    </row>
    <row r="42" spans="1:12">
      <c r="A42" s="24">
        <v>35</v>
      </c>
      <c r="B42" s="15" t="s">
        <v>49</v>
      </c>
      <c r="C42" s="15" t="s">
        <v>517</v>
      </c>
      <c r="D42" s="15" t="s">
        <v>526</v>
      </c>
      <c r="E42" s="25" t="s">
        <v>18</v>
      </c>
      <c r="F42" s="25" t="s">
        <v>18</v>
      </c>
      <c r="G42" s="36"/>
      <c r="H42" s="26"/>
      <c r="I42" s="307"/>
      <c r="J42" s="308"/>
      <c r="K42" s="309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UPDATED_BY VARCHAR(50), -- 更新者</v>
      </c>
    </row>
    <row r="43" spans="1:12"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UPDATED_AT TIMESTAMP -- 更新日時</v>
      </c>
    </row>
    <row r="44" spans="1:12">
      <c r="L44" s="13" t="str" cm="1">
        <f t="array" ref="L44">IF(B43="",
    IF($L$6="PRIMARY_KEYS",
        ",PRIMARY KEY ("&amp;_xlfn.TEXTJOIN(", ", TRUE, $C$8,$C$14,$C$16)&amp;")"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>,PRIMARY KEY (CREATION_ID, YEAR_MONTH, YEAR_FLG)
);</v>
      </c>
    </row>
    <row r="46" spans="1:12">
      <c r="L46" s="7" t="str">
        <f>"COMMENT ON TABLE db_corp." &amp; A5 &amp; " IS '" &amp; A3 &amp; "';"</f>
        <v>COMMENT ON TABLE db_corp.T_CN_REPORT_SNAPSHOT IS 'レポート作成要求（出力条件・KPI・積み上げ内訳）';</v>
      </c>
    </row>
    <row r="47" spans="1:12">
      <c r="L47" s="4" t="str">
        <f>"COMMENT ON COLUMN db_corp." &amp;  $A$5&amp;"."&amp;C8&amp;" IS '" &amp;B8&amp;"';"</f>
        <v>COMMENT ON COLUMN db_corp.T_CN_REPORT_SNAPSHOT.CREATION_ID IS '識別子';</v>
      </c>
    </row>
    <row r="48" spans="1:12">
      <c r="L48" s="4" t="str">
        <f t="shared" ref="L48:L81" si="0">"COMMENT ON COLUMN db_corp." &amp;  $A$5&amp;"."&amp;C9&amp;" IS '" &amp;B9&amp;"';"</f>
        <v>COMMENT ON COLUMN db_corp.T_CN_REPORT_SNAPSHOT.CORPORATE_NUMBER IS '法人番号';</v>
      </c>
    </row>
    <row r="49" spans="12:12">
      <c r="L49" s="4" t="str">
        <f t="shared" si="0"/>
        <v>COMMENT ON COLUMN db_corp.T_CN_REPORT_SNAPSHOT.AGREEMENT_CATEGORY IS '同意書取得区分';</v>
      </c>
    </row>
    <row r="50" spans="12:12">
      <c r="L50" s="4" t="str">
        <f t="shared" si="0"/>
        <v>COMMENT ON COLUMN db_corp.T_CN_REPORT_SNAPSHOT.ORG_ID IS '組織ID';</v>
      </c>
    </row>
    <row r="51" spans="12:12">
      <c r="L51" s="4" t="str">
        <f t="shared" si="0"/>
        <v>COMMENT ON COLUMN db_corp.T_CN_REPORT_SNAPSHOT.FISCAL_YEAR IS '年度';</v>
      </c>
    </row>
    <row r="52" spans="12:12">
      <c r="L52" s="4" t="str">
        <f t="shared" si="0"/>
        <v>COMMENT ON COLUMN db_corp.T_CN_REPORT_SNAPSHOT.REGISTRATION_SEQ IS '登録回数';</v>
      </c>
    </row>
    <row r="53" spans="12:12">
      <c r="L53" s="4" t="str">
        <f t="shared" si="0"/>
        <v>COMMENT ON COLUMN db_corp.T_CN_REPORT_SNAPSHOT.YEAR_MONTH IS '対象年月';</v>
      </c>
    </row>
    <row r="54" spans="12:12">
      <c r="L54" s="4" t="str">
        <f t="shared" si="0"/>
        <v>COMMENT ON COLUMN db_corp.T_CN_REPORT_SNAPSHOT.MONTH_FLG IS '月度フラグ';</v>
      </c>
    </row>
    <row r="55" spans="12:12">
      <c r="L55" s="4" t="str">
        <f t="shared" si="0"/>
        <v>COMMENT ON COLUMN db_corp.T_CN_REPORT_SNAPSHOT.YEAR_FLG IS '年度フラグ';</v>
      </c>
    </row>
    <row r="56" spans="12:12">
      <c r="L56" s="4" t="str">
        <f t="shared" si="0"/>
        <v>COMMENT ON COLUMN db_corp.T_CN_REPORT_SNAPSHOT.IS_FOR_BNK IS '地銀/可視化';</v>
      </c>
    </row>
    <row r="57" spans="12:12">
      <c r="L57" s="4" t="str">
        <f t="shared" si="0"/>
        <v>COMMENT ON COLUMN db_corp.T_CN_REPORT_SNAPSHOT.REPORT_SELECTION_PERIOD_FROM IS '期間選択（開始）';</v>
      </c>
    </row>
    <row r="58" spans="12:12">
      <c r="L58" s="4" t="str">
        <f t="shared" si="0"/>
        <v>COMMENT ON COLUMN db_corp.T_CN_REPORT_SNAPSHOT.REPORT_SELECTION_PERIOD_TO IS '期間選択（終了）';</v>
      </c>
    </row>
    <row r="59" spans="12:12">
      <c r="L59" s="4" t="str">
        <f t="shared" si="0"/>
        <v>COMMENT ON COLUMN db_corp.T_CN_REPORT_SNAPSHOT.FORMAT_TYPE IS '作成レポート選択';</v>
      </c>
    </row>
    <row r="60" spans="12:12">
      <c r="L60" s="4" t="str">
        <f t="shared" si="0"/>
        <v>COMMENT ON COLUMN db_corp.T_CN_REPORT_SNAPSHOT.NEED_DATA_INSUFFICIENCY_LIST IS 'データ欠損一覧（pdf）';</v>
      </c>
    </row>
    <row r="61" spans="12:12">
      <c r="L61" s="4" t="str">
        <f t="shared" si="0"/>
        <v>COMMENT ON COLUMN db_corp.T_CN_REPORT_SNAPSHOT.NEED_REPORT_BACKDATA IS 'レポートバックデータ（csv）';</v>
      </c>
    </row>
    <row r="62" spans="12:12">
      <c r="L62" s="4" t="str">
        <f t="shared" si="0"/>
        <v>COMMENT ON COLUMN db_corp.T_CN_REPORT_SNAPSHOT.NEED_KPI_LIST IS 'KPI一覧（csv）';</v>
      </c>
    </row>
    <row r="63" spans="12:12">
      <c r="L63" s="4" t="str">
        <f t="shared" si="0"/>
        <v>COMMENT ON COLUMN db_corp.T_CN_REPORT_SNAPSHOT.GROUP_CONDITION_1 IS 'グループ条件1';</v>
      </c>
    </row>
    <row r="64" spans="12:12">
      <c r="L64" s="4" t="str">
        <f t="shared" si="0"/>
        <v>COMMENT ON COLUMN db_corp.T_CN_REPORT_SNAPSHOT.GROUP_CONDITION_2 IS 'グループ条件2';</v>
      </c>
    </row>
    <row r="65" spans="12:12">
      <c r="L65" s="4" t="str">
        <f t="shared" si="0"/>
        <v>COMMENT ON COLUMN db_corp.T_CN_REPORT_SNAPSHOT.RENEWABLE_ENERGY_PROCUREMENT_CURRENT IS '再エネ調達量_今年度';</v>
      </c>
    </row>
    <row r="66" spans="12:12">
      <c r="L66" s="4" t="str">
        <f t="shared" si="0"/>
        <v>COMMENT ON COLUMN db_corp.T_CN_REPORT_SNAPSHOT.TOTAL_ENERGY_USE_CURRENT IS 'エネルギー消費量総量_今年度';</v>
      </c>
    </row>
    <row r="67" spans="12:12">
      <c r="L67" s="4" t="str">
        <f t="shared" si="0"/>
        <v>COMMENT ON COLUMN db_corp.T_CN_REPORT_SNAPSHOT.RENEWABLE_ENERGY_PROCUREMENT_LAST IS '再エネ調達量_前年度';</v>
      </c>
    </row>
    <row r="68" spans="12:12">
      <c r="L68" s="4" t="str">
        <f t="shared" si="0"/>
        <v>COMMENT ON COLUMN db_corp.T_CN_REPORT_SNAPSHOT.TOTAL_ENERGY_USE_LAST IS 'エネルギー消費量総量_前年度';</v>
      </c>
    </row>
    <row r="69" spans="12:12">
      <c r="L69" s="4" t="str">
        <f t="shared" si="0"/>
        <v>COMMENT ON COLUMN db_corp.T_CN_REPORT_SNAPSHOT.KPI_ENERGY_SAVING_RATE IS '省エネ率実績割合(%)';</v>
      </c>
    </row>
    <row r="70" spans="12:12">
      <c r="L70" s="4" t="str">
        <f t="shared" si="0"/>
        <v>COMMENT ON COLUMN db_corp.T_CN_REPORT_SNAPSHOT.KPI_ELECTRIFICATION_RATE IS '電化率実績割合(%)';</v>
      </c>
    </row>
    <row r="71" spans="12:12">
      <c r="L71" s="4" t="str">
        <f t="shared" si="0"/>
        <v>COMMENT ON COLUMN db_corp.T_CN_REPORT_SNAPSHOT.KPI_ENERGY_CREATION_RATE IS '創エネ率実績割合(%)';</v>
      </c>
    </row>
    <row r="72" spans="12:12">
      <c r="L72" s="4" t="str">
        <f t="shared" si="0"/>
        <v>COMMENT ON COLUMN db_corp.T_CN_REPORT_SNAPSHOT.KPI_RENEWABLE_NETWORK_RATE IS 'CN外部調達比率(%)';</v>
      </c>
    </row>
    <row r="73" spans="12:12">
      <c r="L73" s="4" t="str">
        <f t="shared" si="0"/>
        <v>COMMENT ON COLUMN db_corp.T_CN_REPORT_SNAPSHOT.CN_ZEB_TOTAL_TCO2_RESULT IS '合計（ZEB/内訳合計）';</v>
      </c>
    </row>
    <row r="74" spans="12:12">
      <c r="L74" s="4" t="str">
        <f t="shared" si="0"/>
        <v>COMMENT ON COLUMN db_corp.T_CN_REPORT_SNAPSHOT.CN_ZEB_CREDIT_CERTIFICATE IS '証書・クレジット';</v>
      </c>
    </row>
    <row r="75" spans="12:12">
      <c r="L75" s="4" t="str">
        <f t="shared" si="0"/>
        <v>COMMENT ON COLUMN db_corp.T_CN_REPORT_SNAPSHOT.CN_ZEB_RENEWABLE_ELECTRIC_POWER IS '再エネ発電導入';</v>
      </c>
    </row>
    <row r="76" spans="12:12">
      <c r="L76" s="4" t="str">
        <f t="shared" si="0"/>
        <v>COMMENT ON COLUMN db_corp.T_CN_REPORT_SNAPSHOT.CN_ZEB_EMISSION_FACTOR_IMPROVEMENT IS '排出係数の改善';</v>
      </c>
    </row>
    <row r="77" spans="12:12">
      <c r="L77" s="4" t="str">
        <f t="shared" si="0"/>
        <v>COMMENT ON COLUMN db_corp.T_CN_REPORT_SNAPSHOT.DELETE_FLG IS '削除フラグ';</v>
      </c>
    </row>
    <row r="78" spans="12:12">
      <c r="L78" s="4" t="str">
        <f t="shared" si="0"/>
        <v>COMMENT ON COLUMN db_corp.T_CN_REPORT_SNAPSHOT.CREATED_BY IS '作成者';</v>
      </c>
    </row>
    <row r="79" spans="12:12">
      <c r="L79" s="4" t="str">
        <f t="shared" si="0"/>
        <v>COMMENT ON COLUMN db_corp.T_CN_REPORT_SNAPSHOT.CREATED_AT IS '作成日時';</v>
      </c>
    </row>
    <row r="80" spans="12:12">
      <c r="L80" s="4" t="str">
        <f t="shared" si="0"/>
        <v>COMMENT ON COLUMN db_corp.T_CN_REPORT_SNAPSHOT.UPDATED_BY IS '更新者';</v>
      </c>
    </row>
    <row r="81" spans="12:12">
      <c r="L81" s="4" t="str">
        <f t="shared" si="0"/>
        <v>COMMENT ON COLUMN db_corp.T_CN_REPORT_SNAPSHOT.UPDATED_AT IS '更新日時';</v>
      </c>
    </row>
  </sheetData>
  <mergeCells count="45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40:K40"/>
    <mergeCell ref="I41:K41"/>
    <mergeCell ref="I42:K42"/>
    <mergeCell ref="I34:K34"/>
    <mergeCell ref="I35:K35"/>
    <mergeCell ref="I36:K36"/>
    <mergeCell ref="I37:K37"/>
    <mergeCell ref="I38:K38"/>
    <mergeCell ref="I39:K39"/>
  </mergeCells>
  <phoneticPr fontId="3"/>
  <pageMargins left="0.75" right="0.75" top="1" bottom="1" header="0.5" footer="0.5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4B1-B7E0-49EB-8BC4-9B0D50B0A6FD}">
  <sheetPr codeName="Sheet21"/>
  <dimension ref="A1:S53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27.625" style="4" bestFit="1" customWidth="1"/>
    <col min="3" max="3" width="43.8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216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631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db_corp.M_CORPORATE_DETAILS_INFO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db_corp.M_CORPORATE_DETAILS_INFO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3" t="s">
        <v>819</v>
      </c>
      <c r="C11" s="11" t="s">
        <v>820</v>
      </c>
      <c r="D11" s="11" t="s">
        <v>156</v>
      </c>
      <c r="E11" s="34">
        <v>50</v>
      </c>
      <c r="F11" s="21" t="s">
        <v>18</v>
      </c>
      <c r="G11" s="35"/>
      <c r="H11" s="22"/>
      <c r="I11" s="301"/>
      <c r="J11" s="302"/>
      <c r="K11" s="303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3" t="s">
        <v>905</v>
      </c>
      <c r="C12" s="11" t="s">
        <v>847</v>
      </c>
      <c r="D12" s="11" t="s">
        <v>156</v>
      </c>
      <c r="E12" s="34">
        <v>1</v>
      </c>
      <c r="F12" s="21" t="s">
        <v>18</v>
      </c>
      <c r="G12" s="35"/>
      <c r="H12" s="22"/>
      <c r="I12" s="301"/>
      <c r="J12" s="302"/>
      <c r="K12" s="303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GHG_SYSTEM_COMPANY_NAME VARCHAR(50), -- GHG排出量算定システム会社名</v>
      </c>
    </row>
    <row r="13" spans="1:19">
      <c r="A13" s="17">
        <v>6</v>
      </c>
      <c r="B13" s="103" t="s">
        <v>906</v>
      </c>
      <c r="C13" s="11" t="s">
        <v>848</v>
      </c>
      <c r="D13" s="11" t="s">
        <v>156</v>
      </c>
      <c r="E13" s="34">
        <v>2</v>
      </c>
      <c r="F13" s="21" t="s">
        <v>18</v>
      </c>
      <c r="G13" s="35"/>
      <c r="H13" s="22"/>
      <c r="I13" s="301"/>
      <c r="J13" s="302"/>
      <c r="K13" s="303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INDUSTRY_CLASS_MAJOR_CODE VARCHAR(1), -- 日本標準産業分類（大分類）</v>
      </c>
    </row>
    <row r="14" spans="1:19">
      <c r="A14" s="17">
        <v>7</v>
      </c>
      <c r="B14" s="103" t="s">
        <v>907</v>
      </c>
      <c r="C14" s="11" t="s">
        <v>849</v>
      </c>
      <c r="D14" s="11" t="s">
        <v>156</v>
      </c>
      <c r="E14" s="34">
        <v>3</v>
      </c>
      <c r="F14" s="21" t="s">
        <v>18</v>
      </c>
      <c r="G14" s="35"/>
      <c r="H14" s="22"/>
      <c r="I14" s="301"/>
      <c r="J14" s="302"/>
      <c r="K14" s="303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INDUSTRY_CLASS_MIDDLE_CODE VARCHAR(2), -- 日本標準産業分類（中分類）</v>
      </c>
    </row>
    <row r="15" spans="1:19">
      <c r="A15" s="17">
        <v>8</v>
      </c>
      <c r="B15" s="103" t="s">
        <v>908</v>
      </c>
      <c r="C15" s="11" t="s">
        <v>850</v>
      </c>
      <c r="D15" s="11" t="s">
        <v>156</v>
      </c>
      <c r="E15" s="34">
        <v>4</v>
      </c>
      <c r="F15" s="21" t="s">
        <v>18</v>
      </c>
      <c r="G15" s="35"/>
      <c r="H15" s="22"/>
      <c r="I15" s="301"/>
      <c r="J15" s="302"/>
      <c r="K15" s="303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INDUSTRY_CLASS_MINOR_CODE VARCHAR(3), -- 日本標準産業分類（小分類）</v>
      </c>
    </row>
    <row r="16" spans="1:19">
      <c r="A16" s="17">
        <v>9</v>
      </c>
      <c r="B16" s="103" t="s">
        <v>909</v>
      </c>
      <c r="C16" s="11" t="s">
        <v>856</v>
      </c>
      <c r="D16" s="11" t="s">
        <v>156</v>
      </c>
      <c r="E16" s="34">
        <v>50</v>
      </c>
      <c r="F16" s="21" t="s">
        <v>18</v>
      </c>
      <c r="G16" s="35"/>
      <c r="H16" s="22"/>
      <c r="I16" s="301"/>
      <c r="J16" s="302"/>
      <c r="K16" s="303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INDUSTRY_CLASS_DETAIL_CODE VARCHAR(4), -- 日本標準産業分類（細分類）</v>
      </c>
    </row>
    <row r="17" spans="1:12">
      <c r="A17" s="17">
        <v>10</v>
      </c>
      <c r="B17" s="103" t="s">
        <v>910</v>
      </c>
      <c r="C17" s="11" t="s">
        <v>858</v>
      </c>
      <c r="D17" s="11" t="s">
        <v>156</v>
      </c>
      <c r="E17" s="34">
        <v>50</v>
      </c>
      <c r="F17" s="21" t="s">
        <v>18</v>
      </c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INDUSTRY_CLASS_MAJOR_NAME VARCHAR(50), -- 日本標準産業分類名称（大分類）</v>
      </c>
    </row>
    <row r="18" spans="1:12">
      <c r="A18" s="17">
        <v>11</v>
      </c>
      <c r="B18" s="103" t="s">
        <v>911</v>
      </c>
      <c r="C18" s="11" t="s">
        <v>860</v>
      </c>
      <c r="D18" s="11" t="s">
        <v>156</v>
      </c>
      <c r="E18" s="34">
        <v>50</v>
      </c>
      <c r="F18" s="21" t="s">
        <v>18</v>
      </c>
      <c r="G18" s="35"/>
      <c r="H18" s="22"/>
      <c r="I18" s="301"/>
      <c r="J18" s="302"/>
      <c r="K18" s="303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INDUSTRY_CLASS_MIDDLE_NAME VARCHAR(50), -- 日本標準産業分類名称（中分類）</v>
      </c>
    </row>
    <row r="19" spans="1:12">
      <c r="A19" s="17">
        <v>12</v>
      </c>
      <c r="B19" s="103" t="s">
        <v>912</v>
      </c>
      <c r="C19" s="11" t="s">
        <v>862</v>
      </c>
      <c r="D19" s="11" t="s">
        <v>156</v>
      </c>
      <c r="E19" s="34">
        <v>50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INDUSTRY_CLASS_MINOR_NAME VARCHAR(50), -- 日本標準産業分類名称（小分類）</v>
      </c>
    </row>
    <row r="20" spans="1:12">
      <c r="A20" s="17">
        <v>13</v>
      </c>
      <c r="B20" s="103" t="s">
        <v>37</v>
      </c>
      <c r="C20" s="11" t="s">
        <v>248</v>
      </c>
      <c r="D20" s="11" t="s">
        <v>157</v>
      </c>
      <c r="E20" s="21" t="s">
        <v>18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INDUSTRY_CLASS_DETAIL_NAME VARCHAR(50), -- 日本標準産業分類名称（細分類）</v>
      </c>
    </row>
    <row r="21" spans="1:12">
      <c r="A21" s="17">
        <v>14</v>
      </c>
      <c r="B21" s="11" t="s">
        <v>106</v>
      </c>
      <c r="C21" s="11" t="s">
        <v>659</v>
      </c>
      <c r="D21" s="11" t="s">
        <v>156</v>
      </c>
      <c r="E21" s="34">
        <v>50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BUSINESS_OFFICE_COUNT SMALLINT, -- 事業所数</v>
      </c>
    </row>
    <row r="22" spans="1:12">
      <c r="A22" s="17">
        <v>15</v>
      </c>
      <c r="B22" s="11" t="s">
        <v>649</v>
      </c>
      <c r="C22" s="11" t="s">
        <v>129</v>
      </c>
      <c r="D22" s="11" t="s">
        <v>156</v>
      </c>
      <c r="E22" s="34">
        <v>100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ENERGY_BENCHMARK_TARGET_INDUSTRY VARCHAR(50), -- 省エネ法ベンチマーク対象業種</v>
      </c>
    </row>
    <row r="23" spans="1:12">
      <c r="A23" s="17">
        <v>16</v>
      </c>
      <c r="B23" s="11" t="s">
        <v>650</v>
      </c>
      <c r="C23" s="11" t="s">
        <v>660</v>
      </c>
      <c r="D23" s="11" t="s">
        <v>156</v>
      </c>
      <c r="E23" s="34">
        <v>4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ENERGY_BENCHMARK_INDICATOR VARCHAR(100), -- 省エネ法ベンチマーク指標</v>
      </c>
    </row>
    <row r="24" spans="1:12">
      <c r="A24" s="17">
        <v>17</v>
      </c>
      <c r="B24" s="11" t="s">
        <v>51</v>
      </c>
      <c r="C24" s="11" t="s">
        <v>551</v>
      </c>
      <c r="D24" s="11" t="s">
        <v>163</v>
      </c>
      <c r="E24" s="34" t="s">
        <v>18</v>
      </c>
      <c r="F24" s="21" t="s">
        <v>18</v>
      </c>
      <c r="G24" s="132" t="s">
        <v>381</v>
      </c>
      <c r="H24" s="22"/>
      <c r="I24" s="304" t="s">
        <v>1329</v>
      </c>
      <c r="J24" s="305"/>
      <c r="K24" s="306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ENERGY_BENCHMARK_YEAR VARCHAR(4), -- 省エネ法ベンチマーク指標年度</v>
      </c>
    </row>
    <row r="25" spans="1:12">
      <c r="A25" s="17">
        <v>18</v>
      </c>
      <c r="B25" s="11" t="s">
        <v>374</v>
      </c>
      <c r="C25" s="11" t="s">
        <v>511</v>
      </c>
      <c r="D25" s="11" t="s">
        <v>156</v>
      </c>
      <c r="E25" s="34">
        <v>50</v>
      </c>
      <c r="F25" s="21" t="s">
        <v>18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DELETE_FLG BOOLEAN NOT NULL, -- 削除フラグ</v>
      </c>
    </row>
    <row r="26" spans="1:12">
      <c r="A26" s="17">
        <v>19</v>
      </c>
      <c r="B26" s="11" t="s">
        <v>375</v>
      </c>
      <c r="C26" s="11" t="s">
        <v>513</v>
      </c>
      <c r="D26" s="11" t="s">
        <v>526</v>
      </c>
      <c r="E26" s="34" t="s">
        <v>18</v>
      </c>
      <c r="F26" s="21" t="s">
        <v>18</v>
      </c>
      <c r="G26" s="35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CREATED_BY VARCHAR(50), -- 作成者</v>
      </c>
    </row>
    <row r="27" spans="1:12">
      <c r="A27" s="17">
        <v>20</v>
      </c>
      <c r="B27" s="11" t="s">
        <v>43</v>
      </c>
      <c r="C27" s="11" t="s">
        <v>515</v>
      </c>
      <c r="D27" s="11" t="s">
        <v>156</v>
      </c>
      <c r="E27" s="34">
        <v>50</v>
      </c>
      <c r="F27" s="21" t="s">
        <v>18</v>
      </c>
      <c r="G27" s="35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CREATED_AT TIMESTAMP, -- 作成日時</v>
      </c>
    </row>
    <row r="28" spans="1:12">
      <c r="A28" s="24">
        <v>21</v>
      </c>
      <c r="B28" s="15" t="s">
        <v>49</v>
      </c>
      <c r="C28" s="15" t="s">
        <v>517</v>
      </c>
      <c r="D28" s="15" t="s">
        <v>526</v>
      </c>
      <c r="E28" s="25" t="s">
        <v>18</v>
      </c>
      <c r="F28" s="25" t="s">
        <v>18</v>
      </c>
      <c r="G28" s="36"/>
      <c r="H28" s="26"/>
      <c r="I28" s="307"/>
      <c r="J28" s="308"/>
      <c r="K28" s="309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UPDATED_BY VARCHAR(50), -- 更新者</v>
      </c>
    </row>
    <row r="29" spans="1:12"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UPDATED_AT TIMESTAMP -- 更新日時</v>
      </c>
    </row>
    <row r="30" spans="1:12">
      <c r="L30" s="13" t="str" cm="1">
        <f t="array" ref="L30">IF(B29="",
    IF($L$6="PRIMARY_KEYS",
        ",PRIMARY KEY ("&amp;_xlfn.TEXTJOIN(", ", TRUE, $C$8:$C$10)&amp;")"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>,PRIMARY KEY (CORPORATE_NUMBER, AGREEMENT_CATEGORY, ORG_ID)
);</v>
      </c>
    </row>
    <row r="31" spans="1:12">
      <c r="L31" s="7"/>
    </row>
    <row r="32" spans="1:12">
      <c r="L32" s="7" t="str">
        <f>"COMMENT ON TABLE db_corp." &amp; A5 &amp; " IS '" &amp; A3 &amp; "';"</f>
        <v>COMMENT ON TABLE db_corp.M_CORPORATE_DETAILS_INFO IS '企業詳細情報マスタ';</v>
      </c>
    </row>
    <row r="33" spans="12:12">
      <c r="L33" s="4" t="str">
        <f>"COMMENT ON COLUMN db_corp." &amp;  $A$5&amp;"."&amp;C8&amp;" IS '" &amp;B8&amp;"';"</f>
        <v>COMMENT ON COLUMN db_corp.M_CORPORATE_DETAILS_INFO.CORPORATE_NUMBER IS '法人番号（FK）';</v>
      </c>
    </row>
    <row r="34" spans="12:12">
      <c r="L34" s="4" t="str">
        <f>"COMMENT ON COLUMN db_corp." &amp;  $A$5&amp;"."&amp;C9&amp;" IS '" &amp;B9&amp;"';"</f>
        <v>COMMENT ON COLUMN db_corp.M_CORPORATE_DETAILS_INFO.AGREEMENT_CATEGORY IS '同意書取得区分';</v>
      </c>
    </row>
    <row r="35" spans="12:12">
      <c r="L35" s="4" t="str">
        <f>"COMMENT ON COLUMN db_corp." &amp;  $A$5&amp;"."&amp;C10&amp;" IS '" &amp;B10&amp;"';"</f>
        <v>COMMENT ON COLUMN db_corp.M_CORPORATE_DETAILS_INFO.ORG_ID IS '組織ID（FK）';</v>
      </c>
    </row>
    <row r="36" spans="12:12">
      <c r="L36" s="4" t="str">
        <f t="shared" ref="L36:L53" si="0">"COMMENT ON COLUMN db_corp." &amp;  $A$5&amp;"."&amp;C11&amp;" IS '" &amp;B11&amp;"';"</f>
        <v>COMMENT ON COLUMN db_corp.M_CORPORATE_DETAILS_INFO.GHG_SYSTEM_COMPANY_NAME IS 'GHG排出量算定システム会社名';</v>
      </c>
    </row>
    <row r="37" spans="12:12">
      <c r="L37" s="4" t="str">
        <f t="shared" si="0"/>
        <v>COMMENT ON COLUMN db_corp.M_CORPORATE_DETAILS_INFO.INDUSTRY_CLASS_MAJOR_CODE IS '日本標準産業分類（大分類）';</v>
      </c>
    </row>
    <row r="38" spans="12:12">
      <c r="L38" s="4" t="str">
        <f t="shared" si="0"/>
        <v>COMMENT ON COLUMN db_corp.M_CORPORATE_DETAILS_INFO.INDUSTRY_CLASS_MIDDLE_CODE IS '日本標準産業分類（中分類）';</v>
      </c>
    </row>
    <row r="39" spans="12:12">
      <c r="L39" s="4" t="str">
        <f t="shared" si="0"/>
        <v>COMMENT ON COLUMN db_corp.M_CORPORATE_DETAILS_INFO.INDUSTRY_CLASS_MINOR_CODE IS '日本標準産業分類（小分類）';</v>
      </c>
    </row>
    <row r="40" spans="12:12">
      <c r="L40" s="4" t="str">
        <f t="shared" si="0"/>
        <v>COMMENT ON COLUMN db_corp.M_CORPORATE_DETAILS_INFO.INDUSTRY_CLASS_DETAIL_CODE IS '日本標準産業分類（細分類）';</v>
      </c>
    </row>
    <row r="41" spans="12:12">
      <c r="L41" s="4" t="str">
        <f t="shared" si="0"/>
        <v>COMMENT ON COLUMN db_corp.M_CORPORATE_DETAILS_INFO.INDUSTRY_CLASS_MAJOR_NAME IS '日本標準産業分類名称（大分類）';</v>
      </c>
    </row>
    <row r="42" spans="12:12">
      <c r="L42" s="4" t="str">
        <f t="shared" si="0"/>
        <v>COMMENT ON COLUMN db_corp.M_CORPORATE_DETAILS_INFO.INDUSTRY_CLASS_MIDDLE_NAME IS '日本標準産業分類名称（中分類）';</v>
      </c>
    </row>
    <row r="43" spans="12:12">
      <c r="L43" s="4" t="str">
        <f t="shared" si="0"/>
        <v>COMMENT ON COLUMN db_corp.M_CORPORATE_DETAILS_INFO.INDUSTRY_CLASS_MINOR_NAME IS '日本標準産業分類名称（小分類）';</v>
      </c>
    </row>
    <row r="44" spans="12:12">
      <c r="L44" s="4" t="str">
        <f t="shared" si="0"/>
        <v>COMMENT ON COLUMN db_corp.M_CORPORATE_DETAILS_INFO.INDUSTRY_CLASS_DETAIL_NAME IS '日本標準産業分類名称（細分類）';</v>
      </c>
    </row>
    <row r="45" spans="12:12">
      <c r="L45" s="4" t="str">
        <f t="shared" si="0"/>
        <v>COMMENT ON COLUMN db_corp.M_CORPORATE_DETAILS_INFO.BUSINESS_OFFICE_COUNT IS '事業所数';</v>
      </c>
    </row>
    <row r="46" spans="12:12">
      <c r="L46" s="4" t="str">
        <f t="shared" si="0"/>
        <v>COMMENT ON COLUMN db_corp.M_CORPORATE_DETAILS_INFO.ENERGY_BENCHMARK_TARGET_INDUSTRY IS '省エネ法ベンチマーク対象業種';</v>
      </c>
    </row>
    <row r="47" spans="12:12">
      <c r="L47" s="4" t="str">
        <f t="shared" si="0"/>
        <v>COMMENT ON COLUMN db_corp.M_CORPORATE_DETAILS_INFO.ENERGY_BENCHMARK_INDICATOR IS '省エネ法ベンチマーク指標';</v>
      </c>
    </row>
    <row r="48" spans="12:12">
      <c r="L48" s="4" t="str">
        <f t="shared" si="0"/>
        <v>COMMENT ON COLUMN db_corp.M_CORPORATE_DETAILS_INFO.ENERGY_BENCHMARK_YEAR IS '省エネ法ベンチマーク指標年度';</v>
      </c>
    </row>
    <row r="49" spans="12:12">
      <c r="L49" s="4" t="str">
        <f t="shared" si="0"/>
        <v>COMMENT ON COLUMN db_corp.M_CORPORATE_DETAILS_INFO.DELETE_FLG IS '削除フラグ';</v>
      </c>
    </row>
    <row r="50" spans="12:12">
      <c r="L50" s="4" t="str">
        <f t="shared" si="0"/>
        <v>COMMENT ON COLUMN db_corp.M_CORPORATE_DETAILS_INFO.CREATED_BY IS '作成者';</v>
      </c>
    </row>
    <row r="51" spans="12:12">
      <c r="L51" s="4" t="str">
        <f t="shared" si="0"/>
        <v>COMMENT ON COLUMN db_corp.M_CORPORATE_DETAILS_INFO.CREATED_AT IS '作成日時';</v>
      </c>
    </row>
    <row r="52" spans="12:12">
      <c r="L52" s="4" t="str">
        <f t="shared" si="0"/>
        <v>COMMENT ON COLUMN db_corp.M_CORPORATE_DETAILS_INFO.UPDATED_BY IS '更新者';</v>
      </c>
    </row>
    <row r="53" spans="12:12">
      <c r="L53" s="4" t="str">
        <f t="shared" si="0"/>
        <v>COMMENT ON COLUMN db_corp.M_CORPORATE_DETAILS_INFO.UPDATED_AT IS '更新日時';</v>
      </c>
    </row>
  </sheetData>
  <mergeCells count="31">
    <mergeCell ref="I11:K11"/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  <mergeCell ref="I27:K27"/>
    <mergeCell ref="I28:K28"/>
    <mergeCell ref="I26:K26"/>
    <mergeCell ref="I24:K24"/>
    <mergeCell ref="I25:K25"/>
    <mergeCell ref="I21:K21"/>
    <mergeCell ref="I23:K23"/>
    <mergeCell ref="I22:K22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</mergeCells>
  <phoneticPr fontId="3"/>
  <pageMargins left="0.75" right="0.75" top="1" bottom="1" header="0.5" footer="0.5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A47E-F63E-476A-A3F6-07B1482685C6}">
  <sheetPr codeName="Sheet22"/>
  <dimension ref="A1:S31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22.375" style="4" bestFit="1" customWidth="1"/>
    <col min="3" max="3" width="26.62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801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800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db_corp.M_STAFF_INFO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db_corp.M_STAFF_INFO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" t="s">
        <v>355</v>
      </c>
      <c r="C11" s="11" t="s">
        <v>56</v>
      </c>
      <c r="D11" s="11" t="s">
        <v>156</v>
      </c>
      <c r="E11" s="34">
        <v>20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802</v>
      </c>
      <c r="C12" s="11" t="s">
        <v>803</v>
      </c>
      <c r="D12" s="11" t="s">
        <v>156</v>
      </c>
      <c r="E12" s="34">
        <v>8</v>
      </c>
      <c r="F12" s="21" t="s">
        <v>18</v>
      </c>
      <c r="G12" s="35"/>
      <c r="H12" s="22"/>
      <c r="I12" s="301"/>
      <c r="J12" s="302"/>
      <c r="K12" s="303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USER_ID VARCHAR(20) NOT NULL, -- 担当者ユーザーID（FK）</v>
      </c>
    </row>
    <row r="13" spans="1:19">
      <c r="A13" s="17">
        <v>6</v>
      </c>
      <c r="B13" s="11" t="s">
        <v>51</v>
      </c>
      <c r="C13" s="11" t="s">
        <v>551</v>
      </c>
      <c r="D13" s="11" t="s">
        <v>163</v>
      </c>
      <c r="E13" s="34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CONSENT_RECEIPT_DATE VARCHAR(8), -- 同意書受領日</v>
      </c>
    </row>
    <row r="14" spans="1:19">
      <c r="A14" s="17">
        <v>7</v>
      </c>
      <c r="B14" s="11" t="s">
        <v>374</v>
      </c>
      <c r="C14" s="11" t="s">
        <v>511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v>8</v>
      </c>
      <c r="B15" s="11" t="s">
        <v>375</v>
      </c>
      <c r="C15" s="11" t="s">
        <v>513</v>
      </c>
      <c r="D15" s="11" t="s">
        <v>526</v>
      </c>
      <c r="E15" s="34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v>9</v>
      </c>
      <c r="B16" s="11" t="s">
        <v>43</v>
      </c>
      <c r="C16" s="11" t="s">
        <v>515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v>10</v>
      </c>
      <c r="B17" s="15" t="s">
        <v>49</v>
      </c>
      <c r="C17" s="15" t="s">
        <v>517</v>
      </c>
      <c r="D17" s="15" t="s">
        <v>526</v>
      </c>
      <c r="E17" s="25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$C$8:$C$11)&amp;")"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(CORPORATE_NUMBER, AGREEMENT_CATEGORY, ORG_ID, USER_ID)
);</v>
      </c>
    </row>
    <row r="20" spans="1:12">
      <c r="L20" s="7"/>
    </row>
    <row r="21" spans="1:12">
      <c r="L21" s="7" t="str">
        <f>"COMMENT ON TABLE db_corp." &amp; A5 &amp; " IS '" &amp; A3 &amp; "';"</f>
        <v>COMMENT ON TABLE db_corp.M_STAFF_INFO IS '担当者情報マスタ';</v>
      </c>
    </row>
    <row r="22" spans="1:12">
      <c r="L22" s="4" t="str">
        <f>"COMMENT ON COLUMN db_corp." &amp;  $A$5&amp;"."&amp;C8&amp;" IS '" &amp;B8&amp;"';"</f>
        <v>COMMENT ON COLUMN db_corp.M_STAFF_INFO.CORPORATE_NUMBER IS '法人番号（FK）';</v>
      </c>
    </row>
    <row r="23" spans="1:12">
      <c r="L23" s="4" t="str">
        <f>"COMMENT ON COLUMN db_corp." &amp;  $A$5&amp;"."&amp;C9&amp;" IS '" &amp;B9&amp;"';"</f>
        <v>COMMENT ON COLUMN db_corp.M_STAFF_INFO.AGREEMENT_CATEGORY IS '同意書取得区分';</v>
      </c>
    </row>
    <row r="24" spans="1:12">
      <c r="L24" s="4" t="str">
        <f>"COMMENT ON COLUMN db_corp." &amp;  $A$5&amp;"."&amp;C10&amp;" IS '" &amp;B10&amp;"';"</f>
        <v>COMMENT ON COLUMN db_corp.M_STAFF_INFO.ORG_ID IS '組織ID（FK）';</v>
      </c>
    </row>
    <row r="25" spans="1:12">
      <c r="L25" s="4" t="str">
        <f>"COMMENT ON COLUMN db_corp." &amp;  $A$5&amp;"."&amp;C11&amp;" IS '" &amp;B11&amp;"';"</f>
        <v>COMMENT ON COLUMN db_corp.M_STAFF_INFO.USER_ID IS '担当者ユーザーID（FK）';</v>
      </c>
    </row>
    <row r="26" spans="1:12">
      <c r="L26" s="4" t="str">
        <f t="shared" ref="L26:L31" si="0">"COMMENT ON COLUMN db_corp." &amp;  $A$5&amp;"."&amp;C12&amp;" IS '" &amp;B12&amp;"';"</f>
        <v>COMMENT ON COLUMN db_corp.M_STAFF_INFO.CONSENT_RECEIPT_DATE IS '同意書受領日';</v>
      </c>
    </row>
    <row r="27" spans="1:12">
      <c r="L27" s="4" t="str">
        <f t="shared" si="0"/>
        <v>COMMENT ON COLUMN db_corp.M_STAFF_INFO.DELETE_FLG IS '削除フラグ';</v>
      </c>
    </row>
    <row r="28" spans="1:12">
      <c r="L28" s="4" t="str">
        <f t="shared" si="0"/>
        <v>COMMENT ON COLUMN db_corp.M_STAFF_INFO.CREATED_BY IS '作成者';</v>
      </c>
    </row>
    <row r="29" spans="1:12">
      <c r="L29" s="4" t="str">
        <f t="shared" si="0"/>
        <v>COMMENT ON COLUMN db_corp.M_STAFF_INFO.CREATED_AT IS '作成日時';</v>
      </c>
    </row>
    <row r="30" spans="1:12">
      <c r="L30" s="4" t="str">
        <f t="shared" si="0"/>
        <v>COMMENT ON COLUMN db_corp.M_STAFF_INFO.UPDATED_BY IS '更新者';</v>
      </c>
    </row>
    <row r="31" spans="1:12">
      <c r="L31" s="4" t="str">
        <f t="shared" si="0"/>
        <v>COMMENT ON COLUMN db_corp.M_STAFF_INFO.UPDATED_AT IS '更新日時';</v>
      </c>
    </row>
  </sheetData>
  <mergeCells count="20">
    <mergeCell ref="I17:K17"/>
    <mergeCell ref="I12:K12"/>
    <mergeCell ref="I13:K13"/>
    <mergeCell ref="I14:K14"/>
    <mergeCell ref="I15:K15"/>
    <mergeCell ref="I16:K16"/>
    <mergeCell ref="I10:K10"/>
    <mergeCell ref="I11:K11"/>
    <mergeCell ref="A5:C5"/>
    <mergeCell ref="D5:H5"/>
    <mergeCell ref="A6:K6"/>
    <mergeCell ref="I7:K7"/>
    <mergeCell ref="I8:K8"/>
    <mergeCell ref="I9:K9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E07A-467D-418E-9027-E1E8374FD768}">
  <sheetPr codeName="Sheet23"/>
  <dimension ref="A1:S189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5.125" style="4" bestFit="1" customWidth="1"/>
    <col min="3" max="3" width="55" style="4" bestFit="1" customWidth="1"/>
    <col min="4" max="4" width="12.375" style="4" bestFit="1" customWidth="1"/>
    <col min="5" max="10" width="7" style="4" customWidth="1"/>
    <col min="11" max="11" width="7.125" style="4" bestFit="1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221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629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db_corp.M_BUILDING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db_corp.M_BUILDING (</v>
      </c>
      <c r="S8"/>
    </row>
    <row r="9" spans="1:19" ht="15" customHeight="1">
      <c r="A9" s="17">
        <v>2</v>
      </c>
      <c r="B9" s="11" t="s">
        <v>666</v>
      </c>
      <c r="C9" s="11" t="s">
        <v>402</v>
      </c>
      <c r="D9" s="11" t="s">
        <v>156</v>
      </c>
      <c r="E9" s="116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5" t="s">
        <v>1129</v>
      </c>
      <c r="C11" s="115" t="s">
        <v>609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312" t="s">
        <v>1324</v>
      </c>
      <c r="J11" s="313"/>
      <c r="K11" s="31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5" t="s">
        <v>829</v>
      </c>
      <c r="C12" s="115" t="s">
        <v>897</v>
      </c>
      <c r="D12" s="11" t="s">
        <v>156</v>
      </c>
      <c r="E12" s="112">
        <v>100</v>
      </c>
      <c r="F12" s="21" t="s">
        <v>18</v>
      </c>
      <c r="G12" s="35"/>
      <c r="H12" s="22"/>
      <c r="I12" s="292" t="s">
        <v>830</v>
      </c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15" t="s">
        <v>846</v>
      </c>
      <c r="C13" s="115" t="s">
        <v>898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LOCATION_IDENTIFIER_CODE VARCHAR(100), -- 拠点識別番号</v>
      </c>
    </row>
    <row r="14" spans="1:19">
      <c r="A14" s="17">
        <v>7</v>
      </c>
      <c r="B14" s="115" t="s">
        <v>1168</v>
      </c>
      <c r="C14" s="115" t="s">
        <v>1169</v>
      </c>
      <c r="D14" s="11" t="s">
        <v>156</v>
      </c>
      <c r="E14" s="34">
        <v>20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LOCATION_IDENTIFIER_NAME VARCHAR(50), -- 拠点識別名</v>
      </c>
    </row>
    <row r="15" spans="1:19">
      <c r="A15" s="17">
        <v>8</v>
      </c>
      <c r="B15" s="115" t="s">
        <v>608</v>
      </c>
      <c r="C15" s="115" t="s">
        <v>610</v>
      </c>
      <c r="D15" s="11" t="s">
        <v>156</v>
      </c>
      <c r="E15" s="34">
        <v>100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AGREEMENT_ORG VARCHAR(20), -- 同意書取得組織</v>
      </c>
    </row>
    <row r="16" spans="1:19">
      <c r="A16" s="17">
        <v>9</v>
      </c>
      <c r="B16" s="115" t="s">
        <v>1322</v>
      </c>
      <c r="C16" s="115" t="s">
        <v>663</v>
      </c>
      <c r="D16" s="11" t="s">
        <v>156</v>
      </c>
      <c r="E16" s="34">
        <v>20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BUILDING_NAME VARCHAR(100), -- 建物名</v>
      </c>
    </row>
    <row r="17" spans="1:12">
      <c r="A17" s="17">
        <v>10</v>
      </c>
      <c r="B17" s="115" t="s">
        <v>1323</v>
      </c>
      <c r="C17" s="115" t="s">
        <v>664</v>
      </c>
      <c r="D17" s="11" t="s">
        <v>156</v>
      </c>
      <c r="E17" s="34">
        <v>100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BUILDING_ADDRESS_PREFECTURE VARCHAR(20), -- 拠点所在地（都道府県）</v>
      </c>
    </row>
    <row r="18" spans="1:12">
      <c r="A18" s="17">
        <v>11</v>
      </c>
      <c r="B18" s="11" t="s">
        <v>667</v>
      </c>
      <c r="C18" s="11" t="s">
        <v>668</v>
      </c>
      <c r="D18" s="11" t="s">
        <v>389</v>
      </c>
      <c r="E18" s="34">
        <v>3</v>
      </c>
      <c r="F18" s="21" t="s">
        <v>390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BUILDING_ADDRESS_CITY VARCHAR(100), -- 拠点所在地（市区町村）</v>
      </c>
    </row>
    <row r="19" spans="1:12">
      <c r="A19" s="17">
        <v>12</v>
      </c>
      <c r="B19" s="11" t="s">
        <v>108</v>
      </c>
      <c r="C19" s="11" t="s">
        <v>134</v>
      </c>
      <c r="D19" s="11" t="s">
        <v>156</v>
      </c>
      <c r="E19" s="34">
        <v>13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EP_OFFICE_CODE VARCHAR(3), -- EP事業所コード</v>
      </c>
    </row>
    <row r="20" spans="1:12">
      <c r="A20" s="17">
        <v>13</v>
      </c>
      <c r="B20" s="11" t="s">
        <v>176</v>
      </c>
      <c r="C20" s="11" t="s">
        <v>270</v>
      </c>
      <c r="D20" s="11" t="s">
        <v>156</v>
      </c>
      <c r="E20" s="34">
        <v>22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EP_CUSTOMER_NUMBER VARCHAR(13), -- EPお客さま番号</v>
      </c>
    </row>
    <row r="21" spans="1:12">
      <c r="A21" s="17">
        <v>14</v>
      </c>
      <c r="B21" s="127" t="s">
        <v>1326</v>
      </c>
      <c r="C21" s="127" t="s">
        <v>1364</v>
      </c>
      <c r="D21" s="11" t="s">
        <v>156</v>
      </c>
      <c r="E21" s="34">
        <v>50</v>
      </c>
      <c r="F21" s="21" t="s">
        <v>18</v>
      </c>
      <c r="G21" s="22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SUPPLY_POINT_NUMBER VARCHAR(22), -- 供給地点特定番号</v>
      </c>
    </row>
    <row r="22" spans="1:12">
      <c r="A22" s="17">
        <v>15</v>
      </c>
      <c r="B22" s="127" t="s">
        <v>611</v>
      </c>
      <c r="C22" s="127" t="s">
        <v>612</v>
      </c>
      <c r="D22" s="11" t="s">
        <v>294</v>
      </c>
      <c r="E22" s="34">
        <v>10</v>
      </c>
      <c r="F22" s="34">
        <v>3</v>
      </c>
      <c r="G22" s="22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BENCHMARK_DENOM VARCHAR(50), -- 原単位分母（単位）</v>
      </c>
    </row>
    <row r="23" spans="1:12">
      <c r="A23" s="17">
        <v>16</v>
      </c>
      <c r="B23" s="130" t="s">
        <v>1327</v>
      </c>
      <c r="C23" s="130" t="s">
        <v>1328</v>
      </c>
      <c r="D23" s="130" t="s">
        <v>156</v>
      </c>
      <c r="E23" s="131">
        <v>4</v>
      </c>
      <c r="F23" s="131" t="s">
        <v>18</v>
      </c>
      <c r="G23" s="129"/>
      <c r="H23" s="129"/>
      <c r="I23" s="324"/>
      <c r="J23" s="325"/>
      <c r="K23" s="326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BENCHMARK_VAL NUMERIC(10,3), -- 原単位分母数値</v>
      </c>
    </row>
    <row r="24" spans="1:12">
      <c r="A24" s="17">
        <v>17</v>
      </c>
      <c r="B24" s="115" t="s">
        <v>1325</v>
      </c>
      <c r="C24" s="115" t="s">
        <v>222</v>
      </c>
      <c r="D24" s="115" t="s">
        <v>163</v>
      </c>
      <c r="E24" s="21" t="s">
        <v>18</v>
      </c>
      <c r="F24" s="21" t="s">
        <v>18</v>
      </c>
      <c r="G24" s="35"/>
      <c r="H24" s="28"/>
      <c r="I24" s="292" t="s">
        <v>87</v>
      </c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BENCHMARK_DENOM_KBN VARCHAR(4), -- 原単位分母区分</v>
      </c>
    </row>
    <row r="25" spans="1:12">
      <c r="A25" s="17">
        <v>18</v>
      </c>
      <c r="B25" s="115" t="s">
        <v>316</v>
      </c>
      <c r="C25" s="115" t="s">
        <v>394</v>
      </c>
      <c r="D25" s="128" t="s">
        <v>175</v>
      </c>
      <c r="E25" s="116">
        <v>8</v>
      </c>
      <c r="F25" s="21">
        <v>2</v>
      </c>
      <c r="G25" s="30"/>
      <c r="H25" s="29"/>
      <c r="I25" s="327"/>
      <c r="J25" s="328"/>
      <c r="K25" s="329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BUILDING_CONSENT_FLAG BOOLEAN, -- 拠点の同意有無フラグ</v>
      </c>
    </row>
    <row r="26" spans="1:12">
      <c r="A26" s="17">
        <v>19</v>
      </c>
      <c r="B26" s="115" t="s">
        <v>821</v>
      </c>
      <c r="C26" s="115" t="s">
        <v>831</v>
      </c>
      <c r="D26" s="115" t="s">
        <v>156</v>
      </c>
      <c r="E26" s="116">
        <v>4</v>
      </c>
      <c r="F26" s="21" t="s">
        <v>18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GROSS_FLOOR_AREA NUMERIC(8,2), -- 延床面積</v>
      </c>
    </row>
    <row r="27" spans="1:12">
      <c r="A27" s="17">
        <v>20</v>
      </c>
      <c r="B27" s="115" t="s">
        <v>905</v>
      </c>
      <c r="C27" s="115" t="s">
        <v>847</v>
      </c>
      <c r="D27" s="115" t="s">
        <v>156</v>
      </c>
      <c r="E27" s="116">
        <v>1</v>
      </c>
      <c r="F27" s="21" t="s">
        <v>18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UNIT_DENOMINATOR_YEAR VARCHAR(4), -- 原単位分母年度</v>
      </c>
    </row>
    <row r="28" spans="1:12">
      <c r="A28" s="17">
        <v>21</v>
      </c>
      <c r="B28" s="115" t="s">
        <v>906</v>
      </c>
      <c r="C28" s="115" t="s">
        <v>848</v>
      </c>
      <c r="D28" s="115" t="s">
        <v>156</v>
      </c>
      <c r="E28" s="116">
        <v>2</v>
      </c>
      <c r="F28" s="21" t="s">
        <v>18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INDUSTRY_CLASS_MAJOR_CODE VARCHAR(1), -- 日本標準産業分類（大分類）</v>
      </c>
    </row>
    <row r="29" spans="1:12">
      <c r="A29" s="17">
        <v>22</v>
      </c>
      <c r="B29" s="115" t="s">
        <v>907</v>
      </c>
      <c r="C29" s="115" t="s">
        <v>849</v>
      </c>
      <c r="D29" s="115" t="s">
        <v>156</v>
      </c>
      <c r="E29" s="116">
        <v>3</v>
      </c>
      <c r="F29" s="21" t="s">
        <v>18</v>
      </c>
      <c r="G29" s="35"/>
      <c r="H29" s="22"/>
      <c r="I29" s="301"/>
      <c r="J29" s="302"/>
      <c r="K29" s="303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INDUSTRY_CLASS_MIDDLE_CODE VARCHAR(2), -- 日本標準産業分類（中分類）</v>
      </c>
    </row>
    <row r="30" spans="1:12">
      <c r="A30" s="17">
        <v>23</v>
      </c>
      <c r="B30" s="115" t="s">
        <v>908</v>
      </c>
      <c r="C30" s="115" t="s">
        <v>850</v>
      </c>
      <c r="D30" s="115" t="s">
        <v>156</v>
      </c>
      <c r="E30" s="116">
        <v>4</v>
      </c>
      <c r="F30" s="21" t="s">
        <v>18</v>
      </c>
      <c r="G30" s="35"/>
      <c r="H30" s="22"/>
      <c r="I30" s="301"/>
      <c r="J30" s="302"/>
      <c r="K30" s="303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INDUSTRY_CLASS_MINOR_CODE VARCHAR(3), -- 日本標準産業分類（小分類）</v>
      </c>
    </row>
    <row r="31" spans="1:12">
      <c r="A31" s="17">
        <v>24</v>
      </c>
      <c r="B31" s="115" t="s">
        <v>909</v>
      </c>
      <c r="C31" s="115" t="s">
        <v>856</v>
      </c>
      <c r="D31" s="115" t="s">
        <v>156</v>
      </c>
      <c r="E31" s="116">
        <v>50</v>
      </c>
      <c r="F31" s="21" t="s">
        <v>18</v>
      </c>
      <c r="G31" s="35"/>
      <c r="H31" s="22"/>
      <c r="I31" s="301"/>
      <c r="J31" s="302"/>
      <c r="K31" s="303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INDUSTRY_CLASS_DETAIL_CODE VARCHAR(4), -- 日本標準産業分類（細分類）</v>
      </c>
    </row>
    <row r="32" spans="1:12">
      <c r="A32" s="17">
        <v>25</v>
      </c>
      <c r="B32" s="115" t="s">
        <v>910</v>
      </c>
      <c r="C32" s="115" t="s">
        <v>858</v>
      </c>
      <c r="D32" s="115" t="s">
        <v>156</v>
      </c>
      <c r="E32" s="116">
        <v>50</v>
      </c>
      <c r="F32" s="21" t="s">
        <v>18</v>
      </c>
      <c r="G32" s="35"/>
      <c r="H32" s="22"/>
      <c r="I32" s="301"/>
      <c r="J32" s="302"/>
      <c r="K32" s="303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INDUSTRY_CLASS_MAJOR_NAME VARCHAR(50), -- 日本標準産業分類名称（大分類）</v>
      </c>
    </row>
    <row r="33" spans="1:12">
      <c r="A33" s="17">
        <v>26</v>
      </c>
      <c r="B33" s="115" t="s">
        <v>911</v>
      </c>
      <c r="C33" s="115" t="s">
        <v>860</v>
      </c>
      <c r="D33" s="115" t="s">
        <v>156</v>
      </c>
      <c r="E33" s="116">
        <v>50</v>
      </c>
      <c r="F33" s="21" t="s">
        <v>18</v>
      </c>
      <c r="G33" s="35"/>
      <c r="H33" s="22"/>
      <c r="I33" s="301"/>
      <c r="J33" s="302"/>
      <c r="K33" s="303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INDUSTRY_CLASS_MIDDLE_NAME VARCHAR(50), -- 日本標準産業分類名称（中分類）</v>
      </c>
    </row>
    <row r="34" spans="1:12">
      <c r="A34" s="17">
        <v>27</v>
      </c>
      <c r="B34" s="115" t="s">
        <v>912</v>
      </c>
      <c r="C34" s="115" t="s">
        <v>862</v>
      </c>
      <c r="D34" s="115" t="s">
        <v>156</v>
      </c>
      <c r="E34" s="116">
        <v>50</v>
      </c>
      <c r="F34" s="21" t="s">
        <v>18</v>
      </c>
      <c r="G34" s="35"/>
      <c r="H34" s="22"/>
      <c r="I34" s="301"/>
      <c r="J34" s="302"/>
      <c r="K34" s="303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INDUSTRY_CLASS_MINOR_NAME VARCHAR(50), -- 日本標準産業分類名称（小分類）</v>
      </c>
    </row>
    <row r="35" spans="1:12">
      <c r="A35" s="17">
        <v>28</v>
      </c>
      <c r="B35" s="106" t="s">
        <v>1295</v>
      </c>
      <c r="C35" s="106" t="s">
        <v>1293</v>
      </c>
      <c r="D35" s="106" t="s">
        <v>175</v>
      </c>
      <c r="E35" s="116">
        <v>6</v>
      </c>
      <c r="F35" s="21">
        <v>4</v>
      </c>
      <c r="G35" s="135"/>
      <c r="H35" s="121"/>
      <c r="I35" s="330"/>
      <c r="J35" s="331"/>
      <c r="K35" s="332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INDUSTRY_CLASS_DETAIL_NAME VARCHAR(50), -- 日本標準産業分類名称（細分類）</v>
      </c>
    </row>
    <row r="36" spans="1:12">
      <c r="A36" s="17">
        <v>29</v>
      </c>
      <c r="B36" s="11" t="s">
        <v>1296</v>
      </c>
      <c r="C36" s="11" t="s">
        <v>1294</v>
      </c>
      <c r="D36" s="11" t="s">
        <v>294</v>
      </c>
      <c r="E36" s="116">
        <v>6</v>
      </c>
      <c r="F36" s="21">
        <v>4</v>
      </c>
      <c r="G36" s="22"/>
      <c r="H36" s="28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COMPETITOR_INDUSTRY_CO2_AVG NUMERIC(6,4), -- 他社比較業種_CO2排出源単位平均値</v>
      </c>
    </row>
    <row r="37" spans="1:12">
      <c r="A37" s="17">
        <v>30</v>
      </c>
      <c r="B37" s="11" t="s">
        <v>1455</v>
      </c>
      <c r="C37" s="11" t="s">
        <v>1447</v>
      </c>
      <c r="D37" s="11" t="s">
        <v>156</v>
      </c>
      <c r="E37" s="116">
        <v>100</v>
      </c>
      <c r="F37" s="21" t="s">
        <v>18</v>
      </c>
      <c r="G37" s="22"/>
      <c r="H37" s="28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ENERGY_SAVING_DENOMINATOR NUMERIC(6,4), -- 省エネ率分母</v>
      </c>
    </row>
    <row r="38" spans="1:12">
      <c r="A38" s="17">
        <v>31</v>
      </c>
      <c r="B38" s="11" t="s">
        <v>1454</v>
      </c>
      <c r="C38" s="11" t="s">
        <v>1365</v>
      </c>
      <c r="D38" s="11" t="s">
        <v>156</v>
      </c>
      <c r="E38" s="116">
        <v>4</v>
      </c>
      <c r="F38" s="21" t="s">
        <v>18</v>
      </c>
      <c r="G38" s="22"/>
      <c r="H38" s="28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BENCHMARK_INDICATOR_INDUSTRY VARCHAR(100), -- 省エネ法ベンチマーク指標分母業種</v>
      </c>
    </row>
    <row r="39" spans="1:12">
      <c r="A39" s="17">
        <v>32</v>
      </c>
      <c r="B39" s="109" t="s">
        <v>1317</v>
      </c>
      <c r="C39" s="115" t="s">
        <v>659</v>
      </c>
      <c r="D39" s="115" t="s">
        <v>156</v>
      </c>
      <c r="E39" s="116">
        <v>100</v>
      </c>
      <c r="F39" s="21" t="s">
        <v>18</v>
      </c>
      <c r="G39" s="35"/>
      <c r="H39" s="22"/>
      <c r="I39" s="301"/>
      <c r="J39" s="302"/>
      <c r="K39" s="303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BENCHMARK_INDICATOR_INDUSTRY_KBN VARCHAR(4), -- 省エネ法ベンチマーク指標分母業種区分</v>
      </c>
    </row>
    <row r="40" spans="1:12">
      <c r="A40" s="17">
        <v>33</v>
      </c>
      <c r="B40" s="109" t="s">
        <v>1316</v>
      </c>
      <c r="C40" s="115" t="s">
        <v>1406</v>
      </c>
      <c r="D40" s="115" t="s">
        <v>156</v>
      </c>
      <c r="E40" s="116">
        <v>4</v>
      </c>
      <c r="F40" s="21" t="s">
        <v>18</v>
      </c>
      <c r="G40" s="35"/>
      <c r="H40" s="22"/>
      <c r="I40" s="301"/>
      <c r="J40" s="302"/>
      <c r="K40" s="303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ENERGY_BENCHMARK_TARGET_INDUSTRY VARCHAR(100), -- 省エネ法ベンチマーク対象業種</v>
      </c>
    </row>
    <row r="41" spans="1:12">
      <c r="A41" s="17">
        <v>34</v>
      </c>
      <c r="B41" s="109" t="s">
        <v>649</v>
      </c>
      <c r="C41" s="115" t="s">
        <v>129</v>
      </c>
      <c r="D41" s="115" t="s">
        <v>156</v>
      </c>
      <c r="E41" s="116">
        <v>100</v>
      </c>
      <c r="F41" s="21" t="s">
        <v>18</v>
      </c>
      <c r="G41" s="35"/>
      <c r="H41" s="22"/>
      <c r="I41" s="301"/>
      <c r="J41" s="302"/>
      <c r="K41" s="303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ENERGY_BENCHMARK_TARGET_INDUSTRY_CODE VARCHAR(4), -- 省エネ法ベンチマーク対象業種コード</v>
      </c>
    </row>
    <row r="42" spans="1:12">
      <c r="A42" s="17">
        <v>35</v>
      </c>
      <c r="B42" s="109" t="s">
        <v>650</v>
      </c>
      <c r="C42" s="115" t="s">
        <v>660</v>
      </c>
      <c r="D42" s="115" t="s">
        <v>156</v>
      </c>
      <c r="E42" s="116">
        <v>4</v>
      </c>
      <c r="F42" s="21" t="s">
        <v>18</v>
      </c>
      <c r="G42" s="35"/>
      <c r="H42" s="22"/>
      <c r="I42" s="301"/>
      <c r="J42" s="302"/>
      <c r="K42" s="303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ENERGY_BENCHMARK_INDICATOR VARCHAR(100), -- 省エネ法ベンチマーク指標</v>
      </c>
    </row>
    <row r="43" spans="1:12">
      <c r="A43" s="17">
        <v>36</v>
      </c>
      <c r="B43" s="136" t="s">
        <v>1407</v>
      </c>
      <c r="C43" s="115" t="s">
        <v>1366</v>
      </c>
      <c r="D43" s="115" t="s">
        <v>156</v>
      </c>
      <c r="E43" s="116">
        <v>4</v>
      </c>
      <c r="F43" s="21" t="s">
        <v>18</v>
      </c>
      <c r="G43" s="35"/>
      <c r="H43" s="22"/>
      <c r="I43" s="301"/>
      <c r="J43" s="302"/>
      <c r="K43" s="303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ENERGY_BENCHMARK_YEAR VARCHAR(4), -- 省エネ法ベンチマーク指標年度</v>
      </c>
    </row>
    <row r="44" spans="1:12">
      <c r="A44" s="17">
        <v>37</v>
      </c>
      <c r="B44" s="136" t="s">
        <v>1408</v>
      </c>
      <c r="C44" s="115" t="s">
        <v>1367</v>
      </c>
      <c r="D44" s="115" t="s">
        <v>156</v>
      </c>
      <c r="E44" s="116">
        <v>50</v>
      </c>
      <c r="F44" s="21" t="s">
        <v>18</v>
      </c>
      <c r="G44" s="35"/>
      <c r="H44" s="22"/>
      <c r="I44" s="301"/>
      <c r="J44" s="302"/>
      <c r="K44" s="303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BENCHMARK_DENOM_KBN_1 VARCHAR(4), -- 省エネ法ベンチ指標分母区分１</v>
      </c>
    </row>
    <row r="45" spans="1:12">
      <c r="A45" s="17">
        <v>38</v>
      </c>
      <c r="B45" s="136" t="s">
        <v>1409</v>
      </c>
      <c r="C45" s="115" t="s">
        <v>1368</v>
      </c>
      <c r="D45" s="115" t="s">
        <v>156</v>
      </c>
      <c r="E45" s="116">
        <v>20</v>
      </c>
      <c r="F45" s="21" t="s">
        <v>18</v>
      </c>
      <c r="G45" s="35"/>
      <c r="H45" s="22"/>
      <c r="I45" s="301"/>
      <c r="J45" s="302"/>
      <c r="K45" s="303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BENCHMARK_DENOM_1 VARCHAR(50), -- 省エネ法ベンチ指標分母１</v>
      </c>
    </row>
    <row r="46" spans="1:12">
      <c r="A46" s="17">
        <v>39</v>
      </c>
      <c r="B46" s="136" t="s">
        <v>1410</v>
      </c>
      <c r="C46" s="115" t="s">
        <v>1369</v>
      </c>
      <c r="D46" s="115" t="s">
        <v>294</v>
      </c>
      <c r="E46" s="116">
        <v>10</v>
      </c>
      <c r="F46" s="21">
        <v>3</v>
      </c>
      <c r="G46" s="35"/>
      <c r="H46" s="22"/>
      <c r="I46" s="301"/>
      <c r="J46" s="302"/>
      <c r="K46" s="303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BENCHMARK_DENOM_UNIT_1 VARCHAR(20), -- 省エネ法ベンチ指標分母単位１</v>
      </c>
    </row>
    <row r="47" spans="1:12">
      <c r="A47" s="17">
        <v>40</v>
      </c>
      <c r="B47" s="136" t="s">
        <v>1411</v>
      </c>
      <c r="C47" s="115" t="s">
        <v>1370</v>
      </c>
      <c r="D47" s="115" t="s">
        <v>156</v>
      </c>
      <c r="E47" s="116">
        <v>4</v>
      </c>
      <c r="F47" s="21" t="s">
        <v>18</v>
      </c>
      <c r="G47" s="35"/>
      <c r="H47" s="22"/>
      <c r="I47" s="301"/>
      <c r="J47" s="302"/>
      <c r="K47" s="303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BENCHMARK_VAL_1 NUMERIC(10,3), -- 省エネ法ベンチ指標分母数値１</v>
      </c>
    </row>
    <row r="48" spans="1:12">
      <c r="A48" s="17">
        <v>41</v>
      </c>
      <c r="B48" s="136" t="s">
        <v>1412</v>
      </c>
      <c r="C48" s="115" t="s">
        <v>1371</v>
      </c>
      <c r="D48" s="115" t="s">
        <v>156</v>
      </c>
      <c r="E48" s="116">
        <v>50</v>
      </c>
      <c r="F48" s="21" t="s">
        <v>18</v>
      </c>
      <c r="G48" s="35"/>
      <c r="H48" s="22"/>
      <c r="I48" s="301"/>
      <c r="J48" s="302"/>
      <c r="K48" s="303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BENCHMARK_DENOM_KBN_2 VARCHAR(4), -- 省エネ法ベンチ指標分母区分２</v>
      </c>
    </row>
    <row r="49" spans="1:12">
      <c r="A49" s="17">
        <v>42</v>
      </c>
      <c r="B49" s="136" t="s">
        <v>1413</v>
      </c>
      <c r="C49" s="115" t="s">
        <v>1372</v>
      </c>
      <c r="D49" s="115" t="s">
        <v>156</v>
      </c>
      <c r="E49" s="116">
        <v>20</v>
      </c>
      <c r="F49" s="21" t="s">
        <v>18</v>
      </c>
      <c r="G49" s="35"/>
      <c r="H49" s="22"/>
      <c r="I49" s="301"/>
      <c r="J49" s="302"/>
      <c r="K49" s="303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BENCHMARK_DENOM_2 VARCHAR(50), -- 省エネ法ベンチ指標分母２</v>
      </c>
    </row>
    <row r="50" spans="1:12">
      <c r="A50" s="17">
        <v>43</v>
      </c>
      <c r="B50" s="136" t="s">
        <v>1414</v>
      </c>
      <c r="C50" s="115" t="s">
        <v>1373</v>
      </c>
      <c r="D50" s="115" t="s">
        <v>294</v>
      </c>
      <c r="E50" s="116">
        <v>10</v>
      </c>
      <c r="F50" s="21">
        <v>3</v>
      </c>
      <c r="G50" s="35"/>
      <c r="H50" s="22"/>
      <c r="I50" s="301"/>
      <c r="J50" s="302"/>
      <c r="K50" s="303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BENCHMARK_DENOM_UNIT_2 VARCHAR(20), -- 省エネ法ベンチ指標分母単位２</v>
      </c>
    </row>
    <row r="51" spans="1:12">
      <c r="A51" s="17">
        <v>44</v>
      </c>
      <c r="B51" s="136" t="s">
        <v>1415</v>
      </c>
      <c r="C51" s="115" t="s">
        <v>1374</v>
      </c>
      <c r="D51" s="115" t="s">
        <v>156</v>
      </c>
      <c r="E51" s="116">
        <v>4</v>
      </c>
      <c r="F51" s="21" t="s">
        <v>18</v>
      </c>
      <c r="G51" s="35"/>
      <c r="H51" s="22"/>
      <c r="I51" s="301"/>
      <c r="J51" s="302"/>
      <c r="K51" s="303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BENCHMARK_VAL_2 NUMERIC(10,3), -- 省エネ法ベンチ指標分母数値２</v>
      </c>
    </row>
    <row r="52" spans="1:12">
      <c r="A52" s="17">
        <v>45</v>
      </c>
      <c r="B52" s="136" t="s">
        <v>1416</v>
      </c>
      <c r="C52" s="115" t="s">
        <v>1375</v>
      </c>
      <c r="D52" s="115" t="s">
        <v>156</v>
      </c>
      <c r="E52" s="116">
        <v>50</v>
      </c>
      <c r="F52" s="21" t="s">
        <v>18</v>
      </c>
      <c r="G52" s="35"/>
      <c r="H52" s="22"/>
      <c r="I52" s="301"/>
      <c r="J52" s="302"/>
      <c r="K52" s="303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BENCHMARK_DENOM_KBN_3 VARCHAR(4), -- 省エネ法ベンチ指標分母区分３</v>
      </c>
    </row>
    <row r="53" spans="1:12">
      <c r="A53" s="17">
        <v>46</v>
      </c>
      <c r="B53" s="136" t="s">
        <v>1417</v>
      </c>
      <c r="C53" s="115" t="s">
        <v>1376</v>
      </c>
      <c r="D53" s="115" t="s">
        <v>156</v>
      </c>
      <c r="E53" s="116">
        <v>20</v>
      </c>
      <c r="F53" s="21" t="s">
        <v>18</v>
      </c>
      <c r="G53" s="35"/>
      <c r="H53" s="22"/>
      <c r="I53" s="301"/>
      <c r="J53" s="302"/>
      <c r="K53" s="303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BENCHMARK_DENOM_3 VARCHAR(50), -- 省エネ法ベンチ指標分母３</v>
      </c>
    </row>
    <row r="54" spans="1:12">
      <c r="A54" s="17">
        <v>47</v>
      </c>
      <c r="B54" s="136" t="s">
        <v>1418</v>
      </c>
      <c r="C54" s="115" t="s">
        <v>1377</v>
      </c>
      <c r="D54" s="115" t="s">
        <v>294</v>
      </c>
      <c r="E54" s="116">
        <v>10</v>
      </c>
      <c r="F54" s="21">
        <v>3</v>
      </c>
      <c r="G54" s="35"/>
      <c r="H54" s="22"/>
      <c r="I54" s="301"/>
      <c r="J54" s="302"/>
      <c r="K54" s="303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BENCHMARK_DENOM_UNIT_3 VARCHAR(20), -- 省エネ法ベンチ指標分母単位３</v>
      </c>
    </row>
    <row r="55" spans="1:12">
      <c r="A55" s="17">
        <v>48</v>
      </c>
      <c r="B55" s="136" t="s">
        <v>1419</v>
      </c>
      <c r="C55" s="115" t="s">
        <v>1378</v>
      </c>
      <c r="D55" s="115" t="s">
        <v>156</v>
      </c>
      <c r="E55" s="116">
        <v>4</v>
      </c>
      <c r="F55" s="21" t="s">
        <v>18</v>
      </c>
      <c r="G55" s="35"/>
      <c r="H55" s="22"/>
      <c r="I55" s="301"/>
      <c r="J55" s="302"/>
      <c r="K55" s="303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BENCHMARK_VAL_3 NUMERIC(10,3), -- 省エネ法ベンチ指標分母数値３</v>
      </c>
    </row>
    <row r="56" spans="1:12">
      <c r="A56" s="17">
        <v>49</v>
      </c>
      <c r="B56" s="136" t="s">
        <v>1420</v>
      </c>
      <c r="C56" s="115" t="s">
        <v>1379</v>
      </c>
      <c r="D56" s="115" t="s">
        <v>156</v>
      </c>
      <c r="E56" s="116">
        <v>50</v>
      </c>
      <c r="F56" s="21" t="s">
        <v>18</v>
      </c>
      <c r="G56" s="35"/>
      <c r="H56" s="22"/>
      <c r="I56" s="301"/>
      <c r="J56" s="302"/>
      <c r="K56" s="303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BENCHMARK_DENOM_KBN_4 VARCHAR(4), -- 省エネ法ベンチ指標分母区分４</v>
      </c>
    </row>
    <row r="57" spans="1:12">
      <c r="A57" s="17">
        <v>50</v>
      </c>
      <c r="B57" s="136" t="s">
        <v>1421</v>
      </c>
      <c r="C57" s="115" t="s">
        <v>1380</v>
      </c>
      <c r="D57" s="115" t="s">
        <v>156</v>
      </c>
      <c r="E57" s="116">
        <v>20</v>
      </c>
      <c r="F57" s="21" t="s">
        <v>18</v>
      </c>
      <c r="G57" s="35"/>
      <c r="H57" s="22"/>
      <c r="I57" s="301"/>
      <c r="J57" s="302"/>
      <c r="K57" s="303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BENCHMARK_DENOM_4 VARCHAR(50), -- 省エネ法ベンチ指標分母４</v>
      </c>
    </row>
    <row r="58" spans="1:12">
      <c r="A58" s="17">
        <v>51</v>
      </c>
      <c r="B58" s="136" t="s">
        <v>1422</v>
      </c>
      <c r="C58" s="115" t="s">
        <v>1381</v>
      </c>
      <c r="D58" s="115" t="s">
        <v>294</v>
      </c>
      <c r="E58" s="116">
        <v>10</v>
      </c>
      <c r="F58" s="21">
        <v>3</v>
      </c>
      <c r="G58" s="35"/>
      <c r="H58" s="22"/>
      <c r="I58" s="301"/>
      <c r="J58" s="302"/>
      <c r="K58" s="303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BENCHMARK_DENOM_UNIT_4 VARCHAR(20), -- 省エネ法ベンチ指標分母単位４</v>
      </c>
    </row>
    <row r="59" spans="1:12">
      <c r="A59" s="17">
        <v>52</v>
      </c>
      <c r="B59" s="136" t="s">
        <v>1423</v>
      </c>
      <c r="C59" s="115" t="s">
        <v>1382</v>
      </c>
      <c r="D59" s="115" t="s">
        <v>156</v>
      </c>
      <c r="E59" s="116">
        <v>4</v>
      </c>
      <c r="F59" s="21" t="s">
        <v>18</v>
      </c>
      <c r="G59" s="35"/>
      <c r="H59" s="22"/>
      <c r="I59" s="301"/>
      <c r="J59" s="302"/>
      <c r="K59" s="303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BENCHMARK_VAL_4 NUMERIC(10,3), -- 省エネ法ベンチ指標分母数値４</v>
      </c>
    </row>
    <row r="60" spans="1:12">
      <c r="A60" s="17">
        <v>53</v>
      </c>
      <c r="B60" s="136" t="s">
        <v>1424</v>
      </c>
      <c r="C60" s="115" t="s">
        <v>1383</v>
      </c>
      <c r="D60" s="115" t="s">
        <v>156</v>
      </c>
      <c r="E60" s="116">
        <v>50</v>
      </c>
      <c r="F60" s="21" t="s">
        <v>18</v>
      </c>
      <c r="G60" s="35"/>
      <c r="H60" s="22"/>
      <c r="I60" s="301"/>
      <c r="J60" s="302"/>
      <c r="K60" s="303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BENCHMARK_DENOM_KBN_5 VARCHAR(4), -- 省エネ法ベンチ指標分母区分５</v>
      </c>
    </row>
    <row r="61" spans="1:12">
      <c r="A61" s="17">
        <v>54</v>
      </c>
      <c r="B61" s="136" t="s">
        <v>1425</v>
      </c>
      <c r="C61" s="115" t="s">
        <v>1384</v>
      </c>
      <c r="D61" s="115" t="s">
        <v>156</v>
      </c>
      <c r="E61" s="116">
        <v>20</v>
      </c>
      <c r="F61" s="21" t="s">
        <v>18</v>
      </c>
      <c r="G61" s="35"/>
      <c r="H61" s="22"/>
      <c r="I61" s="301"/>
      <c r="J61" s="302"/>
      <c r="K61" s="303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BENCHMARK_DENOM_5 VARCHAR(50), -- 省エネ法ベンチ指標分母５</v>
      </c>
    </row>
    <row r="62" spans="1:12">
      <c r="A62" s="17">
        <v>55</v>
      </c>
      <c r="B62" s="136" t="s">
        <v>1426</v>
      </c>
      <c r="C62" s="115" t="s">
        <v>1385</v>
      </c>
      <c r="D62" s="115" t="s">
        <v>294</v>
      </c>
      <c r="E62" s="116">
        <v>10</v>
      </c>
      <c r="F62" s="21">
        <v>3</v>
      </c>
      <c r="G62" s="35"/>
      <c r="H62" s="22"/>
      <c r="I62" s="301"/>
      <c r="J62" s="302"/>
      <c r="K62" s="303"/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BENCHMARK_DENOM_UNIT_5 VARCHAR(20), -- 省エネ法ベンチ指標分母単位５</v>
      </c>
    </row>
    <row r="63" spans="1:12">
      <c r="A63" s="17">
        <v>56</v>
      </c>
      <c r="B63" s="136" t="s">
        <v>1427</v>
      </c>
      <c r="C63" s="115" t="s">
        <v>1386</v>
      </c>
      <c r="D63" s="115" t="s">
        <v>156</v>
      </c>
      <c r="E63" s="116">
        <v>4</v>
      </c>
      <c r="F63" s="21" t="s">
        <v>18</v>
      </c>
      <c r="G63" s="35"/>
      <c r="H63" s="22"/>
      <c r="I63" s="301"/>
      <c r="J63" s="302"/>
      <c r="K63" s="303"/>
      <c r="L63" s="13" t="str" cm="1">
        <f t="array" ref="L63">IF(B62="",
    IF($L$6="PRIMARY_KEYS",
        ",PRIMARY KEY ("&amp;_xlfn.TEXTJOIN(", ", TRUE, $C$8)&amp;")"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 xml:space="preserve"> BENCHMARK_VAL_5 NUMERIC(10,3), -- 省エネ法ベンチ指標分母数値５</v>
      </c>
    </row>
    <row r="64" spans="1:12">
      <c r="A64" s="17">
        <v>57</v>
      </c>
      <c r="B64" s="136" t="s">
        <v>1428</v>
      </c>
      <c r="C64" s="115" t="s">
        <v>1387</v>
      </c>
      <c r="D64" s="115" t="s">
        <v>156</v>
      </c>
      <c r="E64" s="116">
        <v>50</v>
      </c>
      <c r="F64" s="21" t="s">
        <v>18</v>
      </c>
      <c r="G64" s="35"/>
      <c r="H64" s="22"/>
      <c r="I64" s="301"/>
      <c r="J64" s="302"/>
      <c r="K64" s="303"/>
      <c r="L64" s="13" t="str" cm="1">
        <f t="array" ref="L64">IF(B63="",
    IF($L$6="PRIMARY_KEYS",
        ",PRIMARY KEY ("&amp;_xlfn.TEXTJOIN(", ", TRUE, $C$8)&amp;")" &amp; CHAR(10) &amp; ");",
        ");"
    ),
    " "&amp;C63&amp;" "&amp;D63&amp;
    _xlfn.IFS(
        E63="-", "",
        OR(D63="TIMESTAMP", D63="SMALLINT"), E63&amp;IF(F63&lt;&gt;"-", ","&amp;F63, ""),
        TRUE, "("&amp;E63&amp;IF(F63&lt;&gt;"-", ","&amp;F63, "")&amp;")"
    )&amp;
    IF(G63&lt;&gt;"", " NOT NULL", "")&amp;
    IF(H63&lt;&gt;"",
       ",",
       IF(B64&lt;&gt;"", ",", "")
    )&amp;
    " -- "&amp;B63
)</f>
        <v xml:space="preserve"> BENCHMARK_DENOM_KBN_6 VARCHAR(4), -- 省エネ法ベンチ指標分母区分６</v>
      </c>
    </row>
    <row r="65" spans="1:12">
      <c r="A65" s="17">
        <v>58</v>
      </c>
      <c r="B65" s="136" t="s">
        <v>1429</v>
      </c>
      <c r="C65" s="115" t="s">
        <v>1388</v>
      </c>
      <c r="D65" s="115" t="s">
        <v>156</v>
      </c>
      <c r="E65" s="116">
        <v>20</v>
      </c>
      <c r="F65" s="21" t="s">
        <v>18</v>
      </c>
      <c r="G65" s="35"/>
      <c r="H65" s="22"/>
      <c r="I65" s="301"/>
      <c r="J65" s="302"/>
      <c r="K65" s="303"/>
      <c r="L65" s="13" t="str" cm="1">
        <f t="array" ref="L65">IF(B64="",
    IF($L$6="PRIMARY_KEYS",
        ",PRIMARY KEY ("&amp;_xlfn.TEXTJOIN(", ", TRUE, $C$8)&amp;")" &amp; CHAR(10) &amp; ");",
        ");"
    ),
    " "&amp;C64&amp;" "&amp;D64&amp;
    _xlfn.IFS(
        E64="-", "",
        OR(D64="TIMESTAMP", D64="SMALLINT"), E64&amp;IF(F64&lt;&gt;"-", ","&amp;F64, ""),
        TRUE, "("&amp;E64&amp;IF(F64&lt;&gt;"-", ","&amp;F64, "")&amp;")"
    )&amp;
    IF(G64&lt;&gt;"", " NOT NULL", "")&amp;
    IF(H64&lt;&gt;"",
       ",",
       IF(B65&lt;&gt;"", ",", "")
    )&amp;
    " -- "&amp;B64
)</f>
        <v xml:space="preserve"> BENCHMARK_DENOM_6 VARCHAR(50), -- 省エネ法ベンチ指標分母６</v>
      </c>
    </row>
    <row r="66" spans="1:12">
      <c r="A66" s="17">
        <v>59</v>
      </c>
      <c r="B66" s="136" t="s">
        <v>1430</v>
      </c>
      <c r="C66" s="115" t="s">
        <v>1389</v>
      </c>
      <c r="D66" s="115" t="s">
        <v>294</v>
      </c>
      <c r="E66" s="116">
        <v>10</v>
      </c>
      <c r="F66" s="21">
        <v>3</v>
      </c>
      <c r="G66" s="35"/>
      <c r="H66" s="22"/>
      <c r="I66" s="301"/>
      <c r="J66" s="302"/>
      <c r="K66" s="303"/>
      <c r="L66" s="13" t="str" cm="1">
        <f t="array" ref="L66">IF(B65="",
    IF($L$6="PRIMARY_KEYS",
        ",PRIMARY KEY ("&amp;_xlfn.TEXTJOIN(", ", TRUE, $C$8)&amp;")" &amp; CHAR(10) &amp; ");",
        ");"
    ),
    " "&amp;C65&amp;" "&amp;D65&amp;
    _xlfn.IFS(
        E65="-", "",
        OR(D65="TIMESTAMP", D65="SMALLINT"), E65&amp;IF(F65&lt;&gt;"-", ","&amp;F65, ""),
        TRUE, "("&amp;E65&amp;IF(F65&lt;&gt;"-", ","&amp;F65, "")&amp;")"
    )&amp;
    IF(G65&lt;&gt;"", " NOT NULL", "")&amp;
    IF(H65&lt;&gt;"",
       ",",
       IF(B66&lt;&gt;"", ",", "")
    )&amp;
    " -- "&amp;B65
)</f>
        <v xml:space="preserve"> BENCHMARK_DENOM_UNIT_6 VARCHAR(20), -- 省エネ法ベンチ指標分母単位６</v>
      </c>
    </row>
    <row r="67" spans="1:12">
      <c r="A67" s="17">
        <v>60</v>
      </c>
      <c r="B67" s="136" t="s">
        <v>1431</v>
      </c>
      <c r="C67" s="115" t="s">
        <v>1390</v>
      </c>
      <c r="D67" s="115" t="s">
        <v>156</v>
      </c>
      <c r="E67" s="116">
        <v>4</v>
      </c>
      <c r="F67" s="21" t="s">
        <v>18</v>
      </c>
      <c r="G67" s="35"/>
      <c r="H67" s="22"/>
      <c r="I67" s="301"/>
      <c r="J67" s="302"/>
      <c r="K67" s="303"/>
      <c r="L67" s="13" t="str" cm="1">
        <f t="array" ref="L67">IF(B66="",
    IF($L$6="PRIMARY_KEYS",
        ",PRIMARY KEY ("&amp;_xlfn.TEXTJOIN(", ", TRUE, $C$8)&amp;")" &amp; CHAR(10) &amp; ");",
        ");"
    ),
    " "&amp;C66&amp;" "&amp;D66&amp;
    _xlfn.IFS(
        E66="-", "",
        OR(D66="TIMESTAMP", D66="SMALLINT"), E66&amp;IF(F66&lt;&gt;"-", ","&amp;F66, ""),
        TRUE, "("&amp;E66&amp;IF(F66&lt;&gt;"-", ","&amp;F66, "")&amp;")"
    )&amp;
    IF(G66&lt;&gt;"", " NOT NULL", "")&amp;
    IF(H66&lt;&gt;"",
       ",",
       IF(B67&lt;&gt;"", ",", "")
    )&amp;
    " -- "&amp;B66
)</f>
        <v xml:space="preserve"> BENCHMARK_VAL_6 NUMERIC(10,3), -- 省エネ法ベンチ指標分母数値６</v>
      </c>
    </row>
    <row r="68" spans="1:12">
      <c r="A68" s="17">
        <v>61</v>
      </c>
      <c r="B68" s="136" t="s">
        <v>1432</v>
      </c>
      <c r="C68" s="115" t="s">
        <v>1391</v>
      </c>
      <c r="D68" s="115" t="s">
        <v>156</v>
      </c>
      <c r="E68" s="116">
        <v>50</v>
      </c>
      <c r="F68" s="21" t="s">
        <v>18</v>
      </c>
      <c r="G68" s="35"/>
      <c r="H68" s="22"/>
      <c r="I68" s="301"/>
      <c r="J68" s="302"/>
      <c r="K68" s="303"/>
      <c r="L68" s="13" t="str" cm="1">
        <f t="array" ref="L68">IF(B67="",
    IF($L$6="PRIMARY_KEYS",
        ",PRIMARY KEY ("&amp;_xlfn.TEXTJOIN(", ", TRUE, $C$8)&amp;")" &amp; CHAR(10) &amp; ");",
        ");"
    ),
    " "&amp;C67&amp;" "&amp;D67&amp;
    _xlfn.IFS(
        E67="-", "",
        OR(D67="TIMESTAMP", D67="SMALLINT"), E67&amp;IF(F67&lt;&gt;"-", ","&amp;F67, ""),
        TRUE, "("&amp;E67&amp;IF(F67&lt;&gt;"-", ","&amp;F67, "")&amp;")"
    )&amp;
    IF(G67&lt;&gt;"", " NOT NULL", "")&amp;
    IF(H67&lt;&gt;"",
       ",",
       IF(B68&lt;&gt;"", ",", "")
    )&amp;
    " -- "&amp;B67
)</f>
        <v xml:space="preserve"> BENCHMARK_DENOM_KBN_7 VARCHAR(4), -- 省エネ法ベンチ指標分母区分７</v>
      </c>
    </row>
    <row r="69" spans="1:12">
      <c r="A69" s="17">
        <v>62</v>
      </c>
      <c r="B69" s="136" t="s">
        <v>1433</v>
      </c>
      <c r="C69" s="115" t="s">
        <v>1392</v>
      </c>
      <c r="D69" s="115" t="s">
        <v>156</v>
      </c>
      <c r="E69" s="116">
        <v>20</v>
      </c>
      <c r="F69" s="21" t="s">
        <v>18</v>
      </c>
      <c r="G69" s="35"/>
      <c r="H69" s="22"/>
      <c r="I69" s="301"/>
      <c r="J69" s="302"/>
      <c r="K69" s="303"/>
      <c r="L69" s="13" t="str" cm="1">
        <f t="array" ref="L69">IF(B68="",
    IF($L$6="PRIMARY_KEYS",
        ",PRIMARY KEY ("&amp;_xlfn.TEXTJOIN(", ", TRUE, $C$8)&amp;")" &amp; CHAR(10) &amp; ");",
        ");"
    ),
    " "&amp;C68&amp;" "&amp;D68&amp;
    _xlfn.IFS(
        E68="-", "",
        OR(D68="TIMESTAMP", D68="SMALLINT"), E68&amp;IF(F68&lt;&gt;"-", ","&amp;F68, ""),
        TRUE, "("&amp;E68&amp;IF(F68&lt;&gt;"-", ","&amp;F68, "")&amp;")"
    )&amp;
    IF(G68&lt;&gt;"", " NOT NULL", "")&amp;
    IF(H68&lt;&gt;"",
       ",",
       IF(B69&lt;&gt;"", ",", "")
    )&amp;
    " -- "&amp;B68
)</f>
        <v xml:space="preserve"> BENCHMARK_DENOM_7 VARCHAR(50), -- 省エネ法ベンチ指標分母７</v>
      </c>
    </row>
    <row r="70" spans="1:12">
      <c r="A70" s="17">
        <v>63</v>
      </c>
      <c r="B70" s="136" t="s">
        <v>1434</v>
      </c>
      <c r="C70" s="115" t="s">
        <v>1393</v>
      </c>
      <c r="D70" s="115" t="s">
        <v>294</v>
      </c>
      <c r="E70" s="116">
        <v>10</v>
      </c>
      <c r="F70" s="21">
        <v>3</v>
      </c>
      <c r="G70" s="35"/>
      <c r="H70" s="22"/>
      <c r="I70" s="301"/>
      <c r="J70" s="302"/>
      <c r="K70" s="303"/>
      <c r="L70" s="13" t="str" cm="1">
        <f t="array" ref="L70">IF(B69="",
    IF($L$6="PRIMARY_KEYS",
        ",PRIMARY KEY ("&amp;_xlfn.TEXTJOIN(", ", TRUE, $C$8)&amp;")" &amp; CHAR(10) &amp; ");",
        ");"
    ),
    " "&amp;C69&amp;" "&amp;D69&amp;
    _xlfn.IFS(
        E69="-", "",
        OR(D69="TIMESTAMP", D69="SMALLINT"), E69&amp;IF(F69&lt;&gt;"-", ","&amp;F69, ""),
        TRUE, "("&amp;E69&amp;IF(F69&lt;&gt;"-", ","&amp;F69, "")&amp;")"
    )&amp;
    IF(G69&lt;&gt;"", " NOT NULL", "")&amp;
    IF(H69&lt;&gt;"",
       ",",
       IF(B70&lt;&gt;"", ",", "")
    )&amp;
    " -- "&amp;B69
)</f>
        <v xml:space="preserve"> BENCHMARK_DENOM_UNIT_7 VARCHAR(20), -- 省エネ法ベンチ指標分母単位７</v>
      </c>
    </row>
    <row r="71" spans="1:12">
      <c r="A71" s="17">
        <v>64</v>
      </c>
      <c r="B71" s="136" t="s">
        <v>1435</v>
      </c>
      <c r="C71" s="115" t="s">
        <v>1394</v>
      </c>
      <c r="D71" s="115" t="s">
        <v>156</v>
      </c>
      <c r="E71" s="116">
        <v>4</v>
      </c>
      <c r="F71" s="21" t="s">
        <v>18</v>
      </c>
      <c r="G71" s="35"/>
      <c r="H71" s="22"/>
      <c r="I71" s="301"/>
      <c r="J71" s="302"/>
      <c r="K71" s="303"/>
      <c r="L71" s="13" t="str" cm="1">
        <f t="array" ref="L71">IF(B70="",
    IF($L$6="PRIMARY_KEYS",
        ",PRIMARY KEY ("&amp;_xlfn.TEXTJOIN(", ", TRUE, $C$8)&amp;")" &amp; CHAR(10) &amp; ");",
        ");"
    ),
    " "&amp;C70&amp;" "&amp;D70&amp;
    _xlfn.IFS(
        E70="-", "",
        OR(D70="TIMESTAMP", D70="SMALLINT"), E70&amp;IF(F70&lt;&gt;"-", ","&amp;F70, ""),
        TRUE, "("&amp;E70&amp;IF(F70&lt;&gt;"-", ","&amp;F70, "")&amp;")"
    )&amp;
    IF(G70&lt;&gt;"", " NOT NULL", "")&amp;
    IF(H70&lt;&gt;"",
       ",",
       IF(B71&lt;&gt;"", ",", "")
    )&amp;
    " -- "&amp;B70
)</f>
        <v xml:space="preserve"> BENCHMARK_VAL_7 NUMERIC(10,3), -- 省エネ法ベンチ指標分母数値７</v>
      </c>
    </row>
    <row r="72" spans="1:12">
      <c r="A72" s="17">
        <v>65</v>
      </c>
      <c r="B72" s="136" t="s">
        <v>1436</v>
      </c>
      <c r="C72" s="115" t="s">
        <v>1395</v>
      </c>
      <c r="D72" s="115" t="s">
        <v>156</v>
      </c>
      <c r="E72" s="116">
        <v>50</v>
      </c>
      <c r="F72" s="21" t="s">
        <v>18</v>
      </c>
      <c r="G72" s="35"/>
      <c r="H72" s="22"/>
      <c r="I72" s="301"/>
      <c r="J72" s="302"/>
      <c r="K72" s="303"/>
      <c r="L72" s="13" t="str" cm="1">
        <f t="array" ref="L72">IF(B71="",
    IF($L$6="PRIMARY_KEYS",
        ",PRIMARY KEY ("&amp;_xlfn.TEXTJOIN(", ", TRUE, $C$8)&amp;")" &amp; CHAR(10) &amp; ");",
        ");"
    ),
    " "&amp;C71&amp;" "&amp;D71&amp;
    _xlfn.IFS(
        E71="-", "",
        OR(D71="TIMESTAMP", D71="SMALLINT"), E71&amp;IF(F71&lt;&gt;"-", ","&amp;F71, ""),
        TRUE, "("&amp;E71&amp;IF(F71&lt;&gt;"-", ","&amp;F71, "")&amp;")"
    )&amp;
    IF(G71&lt;&gt;"", " NOT NULL", "")&amp;
    IF(H71&lt;&gt;"",
       ",",
       IF(B72&lt;&gt;"", ",", "")
    )&amp;
    " -- "&amp;B71
)</f>
        <v xml:space="preserve"> BENCHMARK_DENOM_KBN_8 VARCHAR(4), -- 省エネ法ベンチ指標分母区分８</v>
      </c>
    </row>
    <row r="73" spans="1:12">
      <c r="A73" s="17">
        <v>66</v>
      </c>
      <c r="B73" s="136" t="s">
        <v>1437</v>
      </c>
      <c r="C73" s="115" t="s">
        <v>1396</v>
      </c>
      <c r="D73" s="115" t="s">
        <v>156</v>
      </c>
      <c r="E73" s="116">
        <v>20</v>
      </c>
      <c r="F73" s="21" t="s">
        <v>18</v>
      </c>
      <c r="G73" s="35"/>
      <c r="H73" s="22"/>
      <c r="I73" s="301"/>
      <c r="J73" s="302"/>
      <c r="K73" s="303"/>
      <c r="L73" s="13" t="str" cm="1">
        <f t="array" ref="L73">IF(B72="",
    IF($L$6="PRIMARY_KEYS",
        ",PRIMARY KEY ("&amp;_xlfn.TEXTJOIN(", ", TRUE, $C$8)&amp;")" &amp; CHAR(10) &amp; ");",
        ");"
    ),
    " "&amp;C72&amp;" "&amp;D72&amp;
    _xlfn.IFS(
        E72="-", "",
        OR(D72="TIMESTAMP", D72="SMALLINT"), E72&amp;IF(F72&lt;&gt;"-", ","&amp;F72, ""),
        TRUE, "("&amp;E72&amp;IF(F72&lt;&gt;"-", ","&amp;F72, "")&amp;")"
    )&amp;
    IF(G72&lt;&gt;"", " NOT NULL", "")&amp;
    IF(H72&lt;&gt;"",
       ",",
       IF(B73&lt;&gt;"", ",", "")
    )&amp;
    " -- "&amp;B72
)</f>
        <v xml:space="preserve"> BENCHMARK_DENOM_8 VARCHAR(50), -- 省エネ法ベンチ指標分母８</v>
      </c>
    </row>
    <row r="74" spans="1:12">
      <c r="A74" s="17">
        <v>67</v>
      </c>
      <c r="B74" s="136" t="s">
        <v>1438</v>
      </c>
      <c r="C74" s="115" t="s">
        <v>1397</v>
      </c>
      <c r="D74" s="115" t="s">
        <v>294</v>
      </c>
      <c r="E74" s="116">
        <v>10</v>
      </c>
      <c r="F74" s="21">
        <v>3</v>
      </c>
      <c r="G74" s="35"/>
      <c r="H74" s="22"/>
      <c r="I74" s="301"/>
      <c r="J74" s="302"/>
      <c r="K74" s="303"/>
      <c r="L74" s="13" t="str" cm="1">
        <f t="array" ref="L74">IF(B73="",
    IF($L$6="PRIMARY_KEYS",
        ",PRIMARY KEY ("&amp;_xlfn.TEXTJOIN(", ", TRUE, $C$8)&amp;")" &amp; CHAR(10) &amp; ");",
        ");"
    ),
    " "&amp;C73&amp;" "&amp;D73&amp;
    _xlfn.IFS(
        E73="-", "",
        OR(D73="TIMESTAMP", D73="SMALLINT"), E73&amp;IF(F73&lt;&gt;"-", ","&amp;F73, ""),
        TRUE, "("&amp;E73&amp;IF(F73&lt;&gt;"-", ","&amp;F73, "")&amp;")"
    )&amp;
    IF(G73&lt;&gt;"", " NOT NULL", "")&amp;
    IF(H73&lt;&gt;"",
       ",",
       IF(B74&lt;&gt;"", ",", "")
    )&amp;
    " -- "&amp;B73
)</f>
        <v xml:space="preserve"> BENCHMARK_DENOM_UNIT_8 VARCHAR(20), -- 省エネ法ベンチ指標分母単位８</v>
      </c>
    </row>
    <row r="75" spans="1:12">
      <c r="A75" s="17">
        <v>68</v>
      </c>
      <c r="B75" s="136" t="s">
        <v>1439</v>
      </c>
      <c r="C75" s="115" t="s">
        <v>1398</v>
      </c>
      <c r="D75" s="115" t="s">
        <v>156</v>
      </c>
      <c r="E75" s="116">
        <v>4</v>
      </c>
      <c r="F75" s="21" t="s">
        <v>18</v>
      </c>
      <c r="G75" s="35"/>
      <c r="H75" s="22"/>
      <c r="I75" s="301"/>
      <c r="J75" s="302"/>
      <c r="K75" s="303"/>
      <c r="L75" s="13" t="str" cm="1">
        <f t="array" ref="L75">IF(B74="",
    IF($L$6="PRIMARY_KEYS",
        ",PRIMARY KEY ("&amp;_xlfn.TEXTJOIN(", ", TRUE, $C$8)&amp;")" &amp; CHAR(10) &amp; ");",
        ");"
    ),
    " "&amp;C74&amp;" "&amp;D74&amp;
    _xlfn.IFS(
        E74="-", "",
        OR(D74="TIMESTAMP", D74="SMALLINT"), E74&amp;IF(F74&lt;&gt;"-", ","&amp;F74, ""),
        TRUE, "("&amp;E74&amp;IF(F74&lt;&gt;"-", ","&amp;F74, "")&amp;")"
    )&amp;
    IF(G74&lt;&gt;"", " NOT NULL", "")&amp;
    IF(H74&lt;&gt;"",
       ",",
       IF(B75&lt;&gt;"", ",", "")
    )&amp;
    " -- "&amp;B74
)</f>
        <v xml:space="preserve"> BENCHMARK_VAL_8 NUMERIC(10,3), -- 省エネ法ベンチ指標分母数値８</v>
      </c>
    </row>
    <row r="76" spans="1:12">
      <c r="A76" s="17">
        <v>69</v>
      </c>
      <c r="B76" s="136" t="s">
        <v>1440</v>
      </c>
      <c r="C76" s="115" t="s">
        <v>1399</v>
      </c>
      <c r="D76" s="115" t="s">
        <v>156</v>
      </c>
      <c r="E76" s="116">
        <v>50</v>
      </c>
      <c r="F76" s="21" t="s">
        <v>18</v>
      </c>
      <c r="G76" s="35"/>
      <c r="H76" s="22"/>
      <c r="I76" s="301"/>
      <c r="J76" s="302"/>
      <c r="K76" s="303"/>
      <c r="L76" s="13" t="str" cm="1">
        <f t="array" ref="L76">IF(B75="",
    IF($L$6="PRIMARY_KEYS",
        ",PRIMARY KEY ("&amp;_xlfn.TEXTJOIN(", ", TRUE, $C$8)&amp;")" &amp; CHAR(10) &amp; ");",
        ");"
    ),
    " "&amp;C75&amp;" "&amp;D75&amp;
    _xlfn.IFS(
        E75="-", "",
        OR(D75="TIMESTAMP", D75="SMALLINT"), E75&amp;IF(F75&lt;&gt;"-", ","&amp;F75, ""),
        TRUE, "("&amp;E75&amp;IF(F75&lt;&gt;"-", ","&amp;F75, "")&amp;")"
    )&amp;
    IF(G75&lt;&gt;"", " NOT NULL", "")&amp;
    IF(H75&lt;&gt;"",
       ",",
       IF(B76&lt;&gt;"", ",", "")
    )&amp;
    " -- "&amp;B75
)</f>
        <v xml:space="preserve"> BENCHMARK_DENOM_KBN_9 VARCHAR(4), -- 省エネ法ベンチ指標分母区分９</v>
      </c>
    </row>
    <row r="77" spans="1:12">
      <c r="A77" s="17">
        <v>70</v>
      </c>
      <c r="B77" s="136" t="s">
        <v>1441</v>
      </c>
      <c r="C77" s="115" t="s">
        <v>1400</v>
      </c>
      <c r="D77" s="115" t="s">
        <v>156</v>
      </c>
      <c r="E77" s="116">
        <v>20</v>
      </c>
      <c r="F77" s="21" t="s">
        <v>18</v>
      </c>
      <c r="G77" s="35"/>
      <c r="H77" s="22"/>
      <c r="I77" s="301"/>
      <c r="J77" s="302"/>
      <c r="K77" s="303"/>
      <c r="L77" s="13" t="str" cm="1">
        <f t="array" ref="L77">IF(B76="",
    IF($L$6="PRIMARY_KEYS",
        ",PRIMARY KEY ("&amp;_xlfn.TEXTJOIN(", ", TRUE, $C$8)&amp;")" &amp; CHAR(10) &amp; ");",
        ");"
    ),
    " "&amp;C76&amp;" "&amp;D76&amp;
    _xlfn.IFS(
        E76="-", "",
        OR(D76="TIMESTAMP", D76="SMALLINT"), E76&amp;IF(F76&lt;&gt;"-", ","&amp;F76, ""),
        TRUE, "("&amp;E76&amp;IF(F76&lt;&gt;"-", ","&amp;F76, "")&amp;")"
    )&amp;
    IF(G76&lt;&gt;"", " NOT NULL", "")&amp;
    IF(H76&lt;&gt;"",
       ",",
       IF(B77&lt;&gt;"", ",", "")
    )&amp;
    " -- "&amp;B76
)</f>
        <v xml:space="preserve"> BENCHMARK_DENOM_9 VARCHAR(50), -- 省エネ法ベンチ指標分母９</v>
      </c>
    </row>
    <row r="78" spans="1:12">
      <c r="A78" s="17">
        <v>71</v>
      </c>
      <c r="B78" s="136" t="s">
        <v>1442</v>
      </c>
      <c r="C78" s="115" t="s">
        <v>1401</v>
      </c>
      <c r="D78" s="115" t="s">
        <v>294</v>
      </c>
      <c r="E78" s="116">
        <v>10</v>
      </c>
      <c r="F78" s="21">
        <v>3</v>
      </c>
      <c r="G78" s="35"/>
      <c r="H78" s="22"/>
      <c r="I78" s="301"/>
      <c r="J78" s="302"/>
      <c r="K78" s="303"/>
      <c r="L78" s="13" t="str" cm="1">
        <f t="array" ref="L78">IF(B77="",
    IF($L$6="PRIMARY_KEYS",
        ",PRIMARY KEY ("&amp;_xlfn.TEXTJOIN(", ", TRUE, $C$8)&amp;")" &amp; CHAR(10) &amp; ");",
        ");"
    ),
    " "&amp;C77&amp;" "&amp;D77&amp;
    _xlfn.IFS(
        E77="-", "",
        OR(D77="TIMESTAMP", D77="SMALLINT"), E77&amp;IF(F77&lt;&gt;"-", ","&amp;F77, ""),
        TRUE, "("&amp;E77&amp;IF(F77&lt;&gt;"-", ","&amp;F77, "")&amp;")"
    )&amp;
    IF(G77&lt;&gt;"", " NOT NULL", "")&amp;
    IF(H77&lt;&gt;"",
       ",",
       IF(B78&lt;&gt;"", ",", "")
    )&amp;
    " -- "&amp;B77
)</f>
        <v xml:space="preserve"> BENCHMARK_DENOM_UNIT_9 VARCHAR(20), -- 省エネ法ベンチ指標分母単位９</v>
      </c>
    </row>
    <row r="79" spans="1:12">
      <c r="A79" s="17">
        <v>72</v>
      </c>
      <c r="B79" s="136" t="s">
        <v>1443</v>
      </c>
      <c r="C79" s="115" t="s">
        <v>1402</v>
      </c>
      <c r="D79" s="115" t="s">
        <v>156</v>
      </c>
      <c r="E79" s="116">
        <v>4</v>
      </c>
      <c r="F79" s="21" t="s">
        <v>18</v>
      </c>
      <c r="G79" s="35"/>
      <c r="H79" s="22"/>
      <c r="I79" s="301"/>
      <c r="J79" s="302"/>
      <c r="K79" s="303"/>
      <c r="L79" s="13" t="str" cm="1">
        <f t="array" ref="L79">IF(B78="",
    IF($L$6="PRIMARY_KEYS",
        ",PRIMARY KEY ("&amp;_xlfn.TEXTJOIN(", ", TRUE, $C$8)&amp;")" &amp; CHAR(10) &amp; ");",
        ");"
    ),
    " "&amp;C78&amp;" "&amp;D78&amp;
    _xlfn.IFS(
        E78="-", "",
        OR(D78="TIMESTAMP", D78="SMALLINT"), E78&amp;IF(F78&lt;&gt;"-", ","&amp;F78, ""),
        TRUE, "("&amp;E78&amp;IF(F78&lt;&gt;"-", ","&amp;F78, "")&amp;")"
    )&amp;
    IF(G78&lt;&gt;"", " NOT NULL", "")&amp;
    IF(H78&lt;&gt;"",
       ",",
       IF(B79&lt;&gt;"", ",", "")
    )&amp;
    " -- "&amp;B78
)</f>
        <v xml:space="preserve"> BENCHMARK_VAL_9 NUMERIC(10,3), -- 省エネ法ベンチ指標分母数値９</v>
      </c>
    </row>
    <row r="80" spans="1:12">
      <c r="A80" s="17">
        <v>73</v>
      </c>
      <c r="B80" s="136" t="s">
        <v>1444</v>
      </c>
      <c r="C80" s="115" t="s">
        <v>1403</v>
      </c>
      <c r="D80" s="115" t="s">
        <v>156</v>
      </c>
      <c r="E80" s="116">
        <v>50</v>
      </c>
      <c r="F80" s="21" t="s">
        <v>18</v>
      </c>
      <c r="G80" s="35"/>
      <c r="H80" s="22"/>
      <c r="I80" s="301"/>
      <c r="J80" s="302"/>
      <c r="K80" s="303"/>
      <c r="L80" s="13" t="str" cm="1">
        <f t="array" ref="L80">IF(B79="",
    IF($L$6="PRIMARY_KEYS",
        ",PRIMARY KEY ("&amp;_xlfn.TEXTJOIN(", ", TRUE, $C$8)&amp;")" &amp; CHAR(10) &amp; ");",
        ");"
    ),
    " "&amp;C79&amp;" "&amp;D79&amp;
    _xlfn.IFS(
        E79="-", "",
        OR(D79="TIMESTAMP", D79="SMALLINT"), E79&amp;IF(F79&lt;&gt;"-", ","&amp;F79, ""),
        TRUE, "("&amp;E79&amp;IF(F79&lt;&gt;"-", ","&amp;F79, "")&amp;")"
    )&amp;
    IF(G79&lt;&gt;"", " NOT NULL", "")&amp;
    IF(H79&lt;&gt;"",
       ",",
       IF(B80&lt;&gt;"", ",", "")
    )&amp;
    " -- "&amp;B79
)</f>
        <v xml:space="preserve"> BENCHMARK_DENOM_KBN_10 VARCHAR(4), -- 省エネ法ベンチ指標分母区分１０</v>
      </c>
    </row>
    <row r="81" spans="1:12">
      <c r="A81" s="17">
        <v>74</v>
      </c>
      <c r="B81" s="136" t="s">
        <v>1445</v>
      </c>
      <c r="C81" s="115" t="s">
        <v>1404</v>
      </c>
      <c r="D81" s="115" t="s">
        <v>156</v>
      </c>
      <c r="E81" s="116">
        <v>20</v>
      </c>
      <c r="F81" s="21" t="s">
        <v>18</v>
      </c>
      <c r="G81" s="35"/>
      <c r="H81" s="22"/>
      <c r="I81" s="301"/>
      <c r="J81" s="302"/>
      <c r="K81" s="303"/>
      <c r="L81" s="13" t="str" cm="1">
        <f t="array" ref="L81">IF(B80="",
    IF($L$6="PRIMARY_KEYS",
        ",PRIMARY KEY ("&amp;_xlfn.TEXTJOIN(", ", TRUE, $C$8)&amp;")" &amp; CHAR(10) &amp; ");",
        ");"
    ),
    " "&amp;C80&amp;" "&amp;D80&amp;
    _xlfn.IFS(
        E80="-", "",
        OR(D80="TIMESTAMP", D80="SMALLINT"), E80&amp;IF(F80&lt;&gt;"-", ","&amp;F80, ""),
        TRUE, "("&amp;E80&amp;IF(F80&lt;&gt;"-", ","&amp;F80, "")&amp;")"
    )&amp;
    IF(G80&lt;&gt;"", " NOT NULL", "")&amp;
    IF(H80&lt;&gt;"",
       ",",
       IF(B81&lt;&gt;"", ",", "")
    )&amp;
    " -- "&amp;B80
)</f>
        <v xml:space="preserve"> BENCHMARK_DENOM_10 VARCHAR(50), -- 省エネ法ベンチ指標分母１０</v>
      </c>
    </row>
    <row r="82" spans="1:12">
      <c r="A82" s="17">
        <v>75</v>
      </c>
      <c r="B82" s="136" t="s">
        <v>1446</v>
      </c>
      <c r="C82" s="115" t="s">
        <v>1405</v>
      </c>
      <c r="D82" s="115" t="s">
        <v>294</v>
      </c>
      <c r="E82" s="116">
        <v>10</v>
      </c>
      <c r="F82" s="21">
        <v>3</v>
      </c>
      <c r="G82" s="35"/>
      <c r="H82" s="22"/>
      <c r="I82" s="301"/>
      <c r="J82" s="302"/>
      <c r="K82" s="303"/>
      <c r="L82" s="13" t="str" cm="1">
        <f t="array" ref="L82">IF(B81="",
    IF($L$6="PRIMARY_KEYS",
        ",PRIMARY KEY ("&amp;_xlfn.TEXTJOIN(", ", TRUE, $C$8)&amp;")" &amp; CHAR(10) &amp; ");",
        ");"
    ),
    " "&amp;C81&amp;" "&amp;D81&amp;
    _xlfn.IFS(
        E81="-", "",
        OR(D81="TIMESTAMP", D81="SMALLINT"), E81&amp;IF(F81&lt;&gt;"-", ","&amp;F81, ""),
        TRUE, "("&amp;E81&amp;IF(F81&lt;&gt;"-", ","&amp;F81, "")&amp;")"
    )&amp;
    IF(G81&lt;&gt;"", " NOT NULL", "")&amp;
    IF(H81&lt;&gt;"",
       ",",
       IF(B82&lt;&gt;"", ",", "")
    )&amp;
    " -- "&amp;B81
)</f>
        <v xml:space="preserve"> BENCHMARK_DENOM_UNIT_10 VARCHAR(20), -- 省エネ法ベンチ指標分母単位１０</v>
      </c>
    </row>
    <row r="83" spans="1:12">
      <c r="A83" s="17">
        <v>76</v>
      </c>
      <c r="B83" s="115" t="s">
        <v>825</v>
      </c>
      <c r="C83" s="115" t="s">
        <v>835</v>
      </c>
      <c r="D83" s="115" t="s">
        <v>294</v>
      </c>
      <c r="E83" s="116">
        <v>5</v>
      </c>
      <c r="F83" s="21">
        <v>2</v>
      </c>
      <c r="G83" s="35"/>
      <c r="H83" s="22"/>
      <c r="I83" s="301"/>
      <c r="J83" s="302"/>
      <c r="K83" s="303"/>
      <c r="L83" s="13" t="str" cm="1">
        <f t="array" ref="L83">IF(B82="",
    IF($L$6="PRIMARY_KEYS",
        ",PRIMARY KEY ("&amp;_xlfn.TEXTJOIN(", ", TRUE, $C$8)&amp;")" &amp; CHAR(10) &amp; ");",
        ");"
    ),
    " "&amp;C82&amp;" "&amp;D82&amp;
    _xlfn.IFS(
        E82="-", "",
        OR(D82="TIMESTAMP", D82="SMALLINT"), E82&amp;IF(F82&lt;&gt;"-", ","&amp;F82, ""),
        TRUE, "("&amp;E82&amp;IF(F82&lt;&gt;"-", ","&amp;F82, "")&amp;")"
    )&amp;
    IF(G82&lt;&gt;"", " NOT NULL", "")&amp;
    IF(H82&lt;&gt;"",
       ",",
       IF(B83&lt;&gt;"", ",", "")
    )&amp;
    " -- "&amp;B82
)</f>
        <v xml:space="preserve"> BENCHMARK_VAL_10 NUMERIC(10,3), -- 省エネ法ベンチ指標分母数値１０</v>
      </c>
    </row>
    <row r="84" spans="1:12">
      <c r="A84" s="17">
        <v>77</v>
      </c>
      <c r="B84" s="115" t="s">
        <v>826</v>
      </c>
      <c r="C84" s="115" t="s">
        <v>836</v>
      </c>
      <c r="D84" s="115" t="s">
        <v>294</v>
      </c>
      <c r="E84" s="116">
        <v>5</v>
      </c>
      <c r="F84" s="21">
        <v>2</v>
      </c>
      <c r="G84" s="35"/>
      <c r="H84" s="22"/>
      <c r="I84" s="301"/>
      <c r="J84" s="302"/>
      <c r="K84" s="303"/>
      <c r="L84" s="13" t="str" cm="1">
        <f t="array" ref="L84">IF(B83="",
    IF($L$6="PRIMARY_KEYS",
        ",PRIMARY KEY ("&amp;_xlfn.TEXTJOIN(", ", TRUE, $C$8)&amp;")" &amp; CHAR(10) &amp; ");",
        ");"
    ),
    " "&amp;C83&amp;" "&amp;D83&amp;
    _xlfn.IFS(
        E83="-", "",
        OR(D83="TIMESTAMP", D83="SMALLINT"), E83&amp;IF(F83&lt;&gt;"-", ","&amp;F83, ""),
        TRUE, "("&amp;E83&amp;IF(F83&lt;&gt;"-", ","&amp;F83, "")&amp;")"
    )&amp;
    IF(G83&lt;&gt;"", " NOT NULL", "")&amp;
    IF(H83&lt;&gt;"",
       ",",
       IF(B84&lt;&gt;"", ",", "")
    )&amp;
    " -- "&amp;B83
)</f>
        <v xml:space="preserve"> KPI_TARGET_ENERGY_SAVING_RATE NUMERIC(5,2), -- KPI目標値・省エネ率</v>
      </c>
    </row>
    <row r="85" spans="1:12">
      <c r="A85" s="17">
        <v>78</v>
      </c>
      <c r="B85" s="115" t="s">
        <v>827</v>
      </c>
      <c r="C85" s="115" t="s">
        <v>837</v>
      </c>
      <c r="D85" s="115" t="s">
        <v>294</v>
      </c>
      <c r="E85" s="116">
        <v>5</v>
      </c>
      <c r="F85" s="21">
        <v>2</v>
      </c>
      <c r="G85" s="35"/>
      <c r="H85" s="22"/>
      <c r="I85" s="301"/>
      <c r="J85" s="302"/>
      <c r="K85" s="303"/>
      <c r="L85" s="13" t="str" cm="1">
        <f t="array" ref="L85">IF(B84="",
    IF($L$6="PRIMARY_KEYS",
        ",PRIMARY KEY ("&amp;_xlfn.TEXTJOIN(", ", TRUE, $C$8)&amp;")" &amp; CHAR(10) &amp; ");",
        ");"
    ),
    " "&amp;C84&amp;" "&amp;D84&amp;
    _xlfn.IFS(
        E84="-", "",
        OR(D84="TIMESTAMP", D84="SMALLINT"), E84&amp;IF(F84&lt;&gt;"-", ","&amp;F84, ""),
        TRUE, "("&amp;E84&amp;IF(F84&lt;&gt;"-", ","&amp;F84, "")&amp;")"
    )&amp;
    IF(G84&lt;&gt;"", " NOT NULL", "")&amp;
    IF(H84&lt;&gt;"",
       ",",
       IF(B85&lt;&gt;"", ",", "")
    )&amp;
    " -- "&amp;B84
)</f>
        <v xml:space="preserve"> KPI_TARGET_ELECTRIFICATION_RATE NUMERIC(5,2), -- KPI目標値・電化率</v>
      </c>
    </row>
    <row r="86" spans="1:12">
      <c r="A86" s="17">
        <v>79</v>
      </c>
      <c r="B86" s="115" t="s">
        <v>828</v>
      </c>
      <c r="C86" s="115" t="s">
        <v>838</v>
      </c>
      <c r="D86" s="115" t="s">
        <v>294</v>
      </c>
      <c r="E86" s="116">
        <v>5</v>
      </c>
      <c r="F86" s="21">
        <v>2</v>
      </c>
      <c r="G86" s="35"/>
      <c r="H86" s="22"/>
      <c r="I86" s="301"/>
      <c r="J86" s="302"/>
      <c r="K86" s="303"/>
      <c r="L86" s="13" t="str" cm="1">
        <f t="array" ref="L86">IF(B85="",
    IF($L$6="PRIMARY_KEYS",
        ",PRIMARY KEY ("&amp;_xlfn.TEXTJOIN(", ", TRUE, $C$8)&amp;")" &amp; CHAR(10) &amp; ");",
        ");"
    ),
    " "&amp;C85&amp;" "&amp;D85&amp;
    _xlfn.IFS(
        E85="-", "",
        OR(D85="TIMESTAMP", D85="SMALLINT"), E85&amp;IF(F85&lt;&gt;"-", ","&amp;F85, ""),
        TRUE, "("&amp;E85&amp;IF(F85&lt;&gt;"-", ","&amp;F85, "")&amp;")"
    )&amp;
    IF(G85&lt;&gt;"", " NOT NULL", "")&amp;
    IF(H85&lt;&gt;"",
       ",",
       IF(B86&lt;&gt;"", ",", "")
    )&amp;
    " -- "&amp;B85
)</f>
        <v xml:space="preserve"> KPI_TARGET_ENERGY_CREATION NUMERIC(5,2), -- KPI目標値・創エネ</v>
      </c>
    </row>
    <row r="87" spans="1:12">
      <c r="A87" s="17">
        <v>80</v>
      </c>
      <c r="B87" s="115" t="s">
        <v>1235</v>
      </c>
      <c r="C87" s="115" t="s">
        <v>1236</v>
      </c>
      <c r="D87" s="115" t="s">
        <v>294</v>
      </c>
      <c r="E87" s="116">
        <v>10</v>
      </c>
      <c r="F87" s="21">
        <v>4</v>
      </c>
      <c r="G87" s="35"/>
      <c r="H87" s="22"/>
      <c r="I87" s="292"/>
      <c r="J87" s="293"/>
      <c r="K87" s="294"/>
      <c r="L87" s="13" t="str" cm="1">
        <f t="array" ref="L87">IF(B86="",
    IF($L$6="PRIMARY_KEYS",
        ",PRIMARY KEY ("&amp;_xlfn.TEXTJOIN(", ", TRUE, $C$8)&amp;")" &amp; CHAR(10) &amp; ");",
        ");"
    ),
    " "&amp;C86&amp;" "&amp;D86&amp;
    _xlfn.IFS(
        E86="-", "",
        OR(D86="TIMESTAMP", D86="SMALLINT"), E86&amp;IF(F86&lt;&gt;"-", ","&amp;F86, ""),
        TRUE, "("&amp;E86&amp;IF(F86&lt;&gt;"-", ","&amp;F86, "")&amp;")"
    )&amp;
    IF(G86&lt;&gt;"", " NOT NULL", "")&amp;
    IF(H86&lt;&gt;"",
       ",",
       IF(B87&lt;&gt;"", ",", "")
    )&amp;
    " -- "&amp;B86
)</f>
        <v xml:space="preserve"> KPI_TARGET_RENEWABLE_NETWORK_RATE NUMERIC(5,2), -- KPI目標値・再エネ・ネットワーク率</v>
      </c>
    </row>
    <row r="88" spans="1:12">
      <c r="A88" s="17">
        <v>81</v>
      </c>
      <c r="B88" s="11" t="s">
        <v>613</v>
      </c>
      <c r="C88" s="11" t="s">
        <v>618</v>
      </c>
      <c r="D88" s="11" t="s">
        <v>156</v>
      </c>
      <c r="E88" s="34">
        <v>30</v>
      </c>
      <c r="F88" s="21" t="s">
        <v>18</v>
      </c>
      <c r="G88" s="35"/>
      <c r="H88" s="22"/>
      <c r="I88" s="292"/>
      <c r="J88" s="293"/>
      <c r="K88" s="294"/>
      <c r="L88" s="13" t="str" cm="1">
        <f t="array" ref="L88">IF(B87="",
    IF($L$6="PRIMARY_KEYS",
        ",PRIMARY KEY ("&amp;_xlfn.TEXTJOIN(", ", TRUE, $C$8)&amp;")" &amp; CHAR(10) &amp; ");",
        ");"
    ),
    " "&amp;C87&amp;" "&amp;D87&amp;
    _xlfn.IFS(
        E87="-", "",
        OR(D87="TIMESTAMP", D87="SMALLINT"), E87&amp;IF(F87&lt;&gt;"-", ","&amp;F87, ""),
        TRUE, "("&amp;E87&amp;IF(F87&lt;&gt;"-", ","&amp;F87, "")&amp;")"
    )&amp;
    IF(G87&lt;&gt;"", " NOT NULL", "")&amp;
    IF(H87&lt;&gt;"",
       ",",
       IF(B88&lt;&gt;"", ",", "")
    )&amp;
    " -- "&amp;B87
)</f>
        <v xml:space="preserve"> CONTRACTED_POWER NUMERIC(10,4), -- 契約電力</v>
      </c>
    </row>
    <row r="89" spans="1:12">
      <c r="A89" s="17">
        <v>82</v>
      </c>
      <c r="B89" s="11" t="s">
        <v>614</v>
      </c>
      <c r="C89" s="11" t="s">
        <v>619</v>
      </c>
      <c r="D89" s="11" t="s">
        <v>156</v>
      </c>
      <c r="E89" s="34">
        <v>30</v>
      </c>
      <c r="F89" s="21" t="s">
        <v>18</v>
      </c>
      <c r="G89" s="35"/>
      <c r="H89" s="22"/>
      <c r="I89" s="292"/>
      <c r="J89" s="293"/>
      <c r="K89" s="294"/>
      <c r="L89" s="13" t="str" cm="1">
        <f t="array" ref="L89">IF(B88="",
    IF($L$6="PRIMARY_KEYS",
        ",PRIMARY KEY ("&amp;_xlfn.TEXTJOIN(", ", TRUE, $C$8)&amp;")" &amp; CHAR(10) &amp; ");",
        ");"
    ),
    " "&amp;C88&amp;" "&amp;D88&amp;
    _xlfn.IFS(
        E88="-", "",
        OR(D88="TIMESTAMP", D88="SMALLINT"), E88&amp;IF(F88&lt;&gt;"-", ","&amp;F88, ""),
        TRUE, "("&amp;E88&amp;IF(F88&lt;&gt;"-", ","&amp;F88, "")&amp;")"
    )&amp;
    IF(G88&lt;&gt;"", " NOT NULL", "")&amp;
    IF(H88&lt;&gt;"",
       ",",
       IF(B89&lt;&gt;"", ",", "")
    )&amp;
    " -- "&amp;B88
)</f>
        <v xml:space="preserve"> GROUP1 VARCHAR(30), -- グループ１</v>
      </c>
    </row>
    <row r="90" spans="1:12">
      <c r="A90" s="17">
        <v>83</v>
      </c>
      <c r="B90" s="11" t="s">
        <v>615</v>
      </c>
      <c r="C90" s="11" t="s">
        <v>620</v>
      </c>
      <c r="D90" s="11" t="s">
        <v>156</v>
      </c>
      <c r="E90" s="34">
        <v>30</v>
      </c>
      <c r="F90" s="21" t="s">
        <v>18</v>
      </c>
      <c r="G90" s="35"/>
      <c r="H90" s="22"/>
      <c r="I90" s="292"/>
      <c r="J90" s="293"/>
      <c r="K90" s="294"/>
      <c r="L90" s="13" t="str" cm="1">
        <f t="array" ref="L90">IF(B89="",
    IF($L$6="PRIMARY_KEYS",
        ",PRIMARY KEY ("&amp;_xlfn.TEXTJOIN(", ", TRUE, $C$8)&amp;")" &amp; CHAR(10) &amp; ");",
        ");"
    ),
    " "&amp;C89&amp;" "&amp;D89&amp;
    _xlfn.IFS(
        E89="-", "",
        OR(D89="TIMESTAMP", D89="SMALLINT"), E89&amp;IF(F89&lt;&gt;"-", ","&amp;F89, ""),
        TRUE, "("&amp;E89&amp;IF(F89&lt;&gt;"-", ","&amp;F89, "")&amp;")"
    )&amp;
    IF(G89&lt;&gt;"", " NOT NULL", "")&amp;
    IF(H89&lt;&gt;"",
       ",",
       IF(B90&lt;&gt;"", ",", "")
    )&amp;
    " -- "&amp;B89
)</f>
        <v xml:space="preserve"> GROUP2 VARCHAR(30), -- グループ２</v>
      </c>
    </row>
    <row r="91" spans="1:12">
      <c r="A91" s="17">
        <v>84</v>
      </c>
      <c r="B91" s="11" t="s">
        <v>616</v>
      </c>
      <c r="C91" s="11" t="s">
        <v>621</v>
      </c>
      <c r="D91" s="11" t="s">
        <v>156</v>
      </c>
      <c r="E91" s="34">
        <v>30</v>
      </c>
      <c r="F91" s="21" t="s">
        <v>18</v>
      </c>
      <c r="G91" s="35"/>
      <c r="H91" s="22"/>
      <c r="I91" s="292"/>
      <c r="J91" s="293"/>
      <c r="K91" s="294"/>
      <c r="L91" s="13" t="str" cm="1">
        <f t="array" ref="L91">IF(B90="",
    IF($L$6="PRIMARY_KEYS",
        ",PRIMARY KEY ("&amp;_xlfn.TEXTJOIN(", ", TRUE, $C$8)&amp;")" &amp; CHAR(10) &amp; ");",
        ");"
    ),
    " "&amp;C90&amp;" "&amp;D90&amp;
    _xlfn.IFS(
        E90="-", "",
        OR(D90="TIMESTAMP", D90="SMALLINT"), E90&amp;IF(F90&lt;&gt;"-", ","&amp;F90, ""),
        TRUE, "("&amp;E90&amp;IF(F90&lt;&gt;"-", ","&amp;F90, "")&amp;")"
    )&amp;
    IF(G90&lt;&gt;"", " NOT NULL", "")&amp;
    IF(H90&lt;&gt;"",
       ",",
       IF(B91&lt;&gt;"", ",", "")
    )&amp;
    " -- "&amp;B90
)</f>
        <v xml:space="preserve"> GROUP3 VARCHAR(30), -- グループ３</v>
      </c>
    </row>
    <row r="92" spans="1:12">
      <c r="A92" s="17">
        <v>85</v>
      </c>
      <c r="B92" s="11" t="s">
        <v>617</v>
      </c>
      <c r="C92" s="11" t="s">
        <v>622</v>
      </c>
      <c r="D92" s="11" t="s">
        <v>156</v>
      </c>
      <c r="E92" s="34">
        <v>30</v>
      </c>
      <c r="F92" s="21" t="s">
        <v>18</v>
      </c>
      <c r="G92" s="35"/>
      <c r="H92" s="22"/>
      <c r="I92" s="292"/>
      <c r="J92" s="293"/>
      <c r="K92" s="294"/>
      <c r="L92" s="13" t="str" cm="1">
        <f t="array" ref="L92">IF(B91="",
    IF($L$6="PRIMARY_KEYS",
        ",PRIMARY KEY ("&amp;_xlfn.TEXTJOIN(", ", TRUE, $C$8)&amp;")" &amp; CHAR(10) &amp; ");",
        ");"
    ),
    " "&amp;C91&amp;" "&amp;D91&amp;
    _xlfn.IFS(
        E91="-", "",
        OR(D91="TIMESTAMP", D91="SMALLINT"), E91&amp;IF(F91&lt;&gt;"-", ","&amp;F91, ""),
        TRUE, "("&amp;E91&amp;IF(F91&lt;&gt;"-", ","&amp;F91, "")&amp;")"
    )&amp;
    IF(G91&lt;&gt;"", " NOT NULL", "")&amp;
    IF(H91&lt;&gt;"",
       ",",
       IF(B92&lt;&gt;"", ",", "")
    )&amp;
    " -- "&amp;B91
)</f>
        <v xml:space="preserve"> GROUP4 VARCHAR(30), -- グループ４</v>
      </c>
    </row>
    <row r="93" spans="1:12">
      <c r="A93" s="17">
        <v>86</v>
      </c>
      <c r="B93" s="11" t="s">
        <v>51</v>
      </c>
      <c r="C93" s="11" t="s">
        <v>551</v>
      </c>
      <c r="D93" s="11" t="s">
        <v>163</v>
      </c>
      <c r="E93" s="21" t="s">
        <v>18</v>
      </c>
      <c r="F93" s="21" t="s">
        <v>18</v>
      </c>
      <c r="G93" s="132" t="s">
        <v>381</v>
      </c>
      <c r="H93" s="22"/>
      <c r="I93" s="304" t="s">
        <v>1329</v>
      </c>
      <c r="J93" s="305"/>
      <c r="K93" s="306"/>
      <c r="L93" s="13" t="str" cm="1">
        <f t="array" ref="L93">IF(B92="",
    IF($L$6="PRIMARY_KEYS",
        ",PRIMARY KEY ("&amp;_xlfn.TEXTJOIN(", ", TRUE, $C$8)&amp;")" &amp; CHAR(10) &amp; ");",
        ");"
    ),
    " "&amp;C92&amp;" "&amp;D92&amp;
    _xlfn.IFS(
        E92="-", "",
        OR(D92="TIMESTAMP", D92="SMALLINT"), E92&amp;IF(F92&lt;&gt;"-", ","&amp;F92, ""),
        TRUE, "("&amp;E92&amp;IF(F92&lt;&gt;"-", ","&amp;F92, "")&amp;")"
    )&amp;
    IF(G92&lt;&gt;"", " NOT NULL", "")&amp;
    IF(H92&lt;&gt;"",
       ",",
       IF(B93&lt;&gt;"", ",", "")
    )&amp;
    " -- "&amp;B92
)</f>
        <v xml:space="preserve"> GROUP5 VARCHAR(30), -- グループ５</v>
      </c>
    </row>
    <row r="94" spans="1:12">
      <c r="A94" s="17">
        <v>87</v>
      </c>
      <c r="B94" s="11" t="s">
        <v>374</v>
      </c>
      <c r="C94" s="11" t="s">
        <v>511</v>
      </c>
      <c r="D94" s="11" t="s">
        <v>156</v>
      </c>
      <c r="E94" s="34">
        <v>50</v>
      </c>
      <c r="F94" s="21" t="s">
        <v>18</v>
      </c>
      <c r="G94" s="35"/>
      <c r="H94" s="22"/>
      <c r="I94" s="292"/>
      <c r="J94" s="293"/>
      <c r="K94" s="294"/>
      <c r="L94" s="13" t="str" cm="1">
        <f t="array" ref="L94">IF(B93="",
    IF($L$6="PRIMARY_KEYS",
        ",PRIMARY KEY ("&amp;_xlfn.TEXTJOIN(", ", TRUE, $C$8)&amp;")" &amp; CHAR(10) &amp; ");",
        ");"
    ),
    " "&amp;C93&amp;" "&amp;D93&amp;
    _xlfn.IFS(
        E93="-", "",
        OR(D93="TIMESTAMP", D93="SMALLINT"), E93&amp;IF(F93&lt;&gt;"-", ","&amp;F93, ""),
        TRUE, "("&amp;E93&amp;IF(F93&lt;&gt;"-", ","&amp;F93, "")&amp;")"
    )&amp;
    IF(G93&lt;&gt;"", " NOT NULL", "")&amp;
    IF(H93&lt;&gt;"",
       ",",
       IF(B94&lt;&gt;"", ",", "")
    )&amp;
    " -- "&amp;B93
)</f>
        <v xml:space="preserve"> DELETE_FLG BOOLEAN NOT NULL, -- 削除フラグ</v>
      </c>
    </row>
    <row r="95" spans="1:12">
      <c r="A95" s="17">
        <v>88</v>
      </c>
      <c r="B95" s="11" t="s">
        <v>375</v>
      </c>
      <c r="C95" s="11" t="s">
        <v>513</v>
      </c>
      <c r="D95" s="11" t="s">
        <v>526</v>
      </c>
      <c r="E95" s="21" t="s">
        <v>18</v>
      </c>
      <c r="F95" s="21" t="s">
        <v>18</v>
      </c>
      <c r="G95" s="35"/>
      <c r="H95" s="22"/>
      <c r="I95" s="292"/>
      <c r="J95" s="293"/>
      <c r="K95" s="294"/>
      <c r="L95" s="13" t="str" cm="1">
        <f t="array" ref="L95">IF(B94="",
    IF($L$6="PRIMARY_KEYS",
        ",PRIMARY KEY ("&amp;_xlfn.TEXTJOIN(", ", TRUE, $C$8)&amp;")" &amp; CHAR(10) &amp; ");",
        ");"
    ),
    " "&amp;C94&amp;" "&amp;D94&amp;
    _xlfn.IFS(
        E94="-", "",
        OR(D94="TIMESTAMP", D94="SMALLINT"), E94&amp;IF(F94&lt;&gt;"-", ","&amp;F94, ""),
        TRUE, "("&amp;E94&amp;IF(F94&lt;&gt;"-", ","&amp;F94, "")&amp;")"
    )&amp;
    IF(G94&lt;&gt;"", " NOT NULL", "")&amp;
    IF(H94&lt;&gt;"",
       ",",
       IF(B95&lt;&gt;"", ",", "")
    )&amp;
    " -- "&amp;B94
)</f>
        <v xml:space="preserve"> CREATED_BY VARCHAR(50), -- 作成者</v>
      </c>
    </row>
    <row r="96" spans="1:12">
      <c r="A96" s="17">
        <v>89</v>
      </c>
      <c r="B96" s="11" t="s">
        <v>43</v>
      </c>
      <c r="C96" s="11" t="s">
        <v>515</v>
      </c>
      <c r="D96" s="11" t="s">
        <v>156</v>
      </c>
      <c r="E96" s="34">
        <v>50</v>
      </c>
      <c r="F96" s="21" t="s">
        <v>18</v>
      </c>
      <c r="G96" s="35"/>
      <c r="H96" s="22"/>
      <c r="I96" s="292"/>
      <c r="J96" s="293"/>
      <c r="K96" s="294"/>
      <c r="L96" s="13" t="str" cm="1">
        <f t="array" ref="L96">IF(B95="",
    IF($L$6="PRIMARY_KEYS",
        ",PRIMARY KEY ("&amp;_xlfn.TEXTJOIN(", ", TRUE, $C$8)&amp;")" &amp; CHAR(10) &amp; ");",
        ");"
    ),
    " "&amp;C95&amp;" "&amp;D95&amp;
    _xlfn.IFS(
        E95="-", "",
        OR(D95="TIMESTAMP", D95="SMALLINT"), E95&amp;IF(F95&lt;&gt;"-", ","&amp;F95, ""),
        TRUE, "("&amp;E95&amp;IF(F95&lt;&gt;"-", ","&amp;F95, "")&amp;")"
    )&amp;
    IF(G95&lt;&gt;"", " NOT NULL", "")&amp;
    IF(H95&lt;&gt;"",
       ",",
       IF(B96&lt;&gt;"", ",", "")
    )&amp;
    " -- "&amp;B95
)</f>
        <v xml:space="preserve"> CREATED_AT TIMESTAMP, -- 作成日時</v>
      </c>
    </row>
    <row r="97" spans="1:12">
      <c r="A97" s="17">
        <v>90</v>
      </c>
      <c r="B97" s="15" t="s">
        <v>49</v>
      </c>
      <c r="C97" s="15" t="s">
        <v>517</v>
      </c>
      <c r="D97" s="15" t="s">
        <v>526</v>
      </c>
      <c r="E97" s="21" t="s">
        <v>18</v>
      </c>
      <c r="F97" s="25" t="s">
        <v>18</v>
      </c>
      <c r="G97" s="36"/>
      <c r="H97" s="26"/>
      <c r="I97" s="307"/>
      <c r="J97" s="308"/>
      <c r="K97" s="309"/>
      <c r="L97" s="13" t="str" cm="1">
        <f t="array" ref="L97">IF(B96="",
    IF($L$6="PRIMARY_KEYS",
        ",PRIMARY KEY ("&amp;_xlfn.TEXTJOIN(", ", TRUE, $C$8)&amp;")" &amp; CHAR(10) &amp; ");",
        ");"
    ),
    " "&amp;C96&amp;" "&amp;D96&amp;
    _xlfn.IFS(
        E96="-", "",
        OR(D96="TIMESTAMP", D96="SMALLINT"), E96&amp;IF(F96&lt;&gt;"-", ","&amp;F96, ""),
        TRUE, "("&amp;E96&amp;IF(F96&lt;&gt;"-", ","&amp;F96, "")&amp;")"
    )&amp;
    IF(G96&lt;&gt;"", " NOT NULL", "")&amp;
    IF(H96&lt;&gt;"",
       ",",
       IF(B97&lt;&gt;"", ",", "")
    )&amp;
    " -- "&amp;B96
)</f>
        <v xml:space="preserve"> UPDATED_BY VARCHAR(50), -- 更新者</v>
      </c>
    </row>
    <row r="98" spans="1:12">
      <c r="L98" s="13" t="str" cm="1">
        <f t="array" ref="L98">IF(B97="",
    IF($L$6="PRIMARY_KEYS",
        ",PRIMARY KEY ("&amp;_xlfn.TEXTJOIN(", ", TRUE, $C$8)&amp;")" &amp; CHAR(10) &amp; ");",
        ");"
    ),
    " "&amp;C97&amp;" "&amp;D97&amp;
    _xlfn.IFS(
        E97="-", "",
        OR(D97="TIMESTAMP", D97="SMALLINT"), E97&amp;IF(F97&lt;&gt;"-", ","&amp;F97, ""),
        TRUE, "("&amp;E97&amp;IF(F97&lt;&gt;"-", ","&amp;F97, "")&amp;")"
    )&amp;
    IF(G97&lt;&gt;"", " NOT NULL", "")&amp;
    IF(H97&lt;&gt;"",
       ",",
       IF(B98&lt;&gt;"", ",", "")
    )&amp;
    " -- "&amp;B97
)</f>
        <v xml:space="preserve"> UPDATED_AT TIMESTAMP -- 更新日時</v>
      </c>
    </row>
    <row r="99" spans="1:12">
      <c r="L99" s="13" t="str" cm="1">
        <f t="array" ref="L99">IF(B98="",
    IF($L$6="PRIMARY_KEYS",
        ",PRIMARY KEY ("&amp;_xlfn.TEXTJOIN(", ", TRUE, $C$8:$C$11)&amp;")" &amp; CHAR(10) &amp; ");",
        ");"
    ),
    " "&amp;C98&amp;" "&amp;D98&amp;
    _xlfn.IFS(
        E98="-", "",
        OR(D98="TIMESTAMP", D98="SMALLINT"), E98&amp;IF(F98&lt;&gt;"-", ","&amp;F98, ""),
        TRUE, "("&amp;E98&amp;IF(F98&lt;&gt;"-", ","&amp;F98, "")&amp;")"
    )&amp;
    IF(G98&lt;&gt;"", " NOT NULL", "")&amp;
    IF(H98&lt;&gt;"",
       ",",
       IF(B99&lt;&gt;"", ",", "")
    )&amp;
    " -- "&amp;B98
)</f>
        <v>,PRIMARY KEY (CORPORATE_NUMBER, AGREEMENT_CATEGORY, ORG_ID, BUILDING_ID)
);</v>
      </c>
    </row>
    <row r="101" spans="1:12">
      <c r="L101" s="7" t="str">
        <f>"COMMENT ON TABLE db_corp." &amp; A5 &amp; " IS '" &amp; A3 &amp; "';"</f>
        <v>COMMENT ON TABLE db_corp.M_BUILDING IS '建物マスタ';</v>
      </c>
    </row>
    <row r="102" spans="1:12">
      <c r="L102" s="4" t="str">
        <f t="shared" ref="L102:L130" si="0">"COMMENT ON COLUMN db_corp." &amp;  $A$5&amp;"."&amp;C8&amp;" IS '" &amp;B8&amp;"';"</f>
        <v>COMMENT ON COLUMN db_corp.M_BUILDING.CORPORATE_NUMBER IS '法人番号（FK）';</v>
      </c>
    </row>
    <row r="103" spans="1:12">
      <c r="L103" s="4" t="str">
        <f t="shared" si="0"/>
        <v>COMMENT ON COLUMN db_corp.M_BUILDING.AGREEMENT_CATEGORY IS '同意書取得区分';</v>
      </c>
    </row>
    <row r="104" spans="1:12">
      <c r="L104" s="4" t="str">
        <f t="shared" si="0"/>
        <v>COMMENT ON COLUMN db_corp.M_BUILDING.ORG_ID IS '組織ID（FK）';</v>
      </c>
    </row>
    <row r="105" spans="1:12">
      <c r="L105" s="4" t="str">
        <f t="shared" si="0"/>
        <v>COMMENT ON COLUMN db_corp.M_BUILDING.BUILDING_ID IS '拠点ID（FK）';</v>
      </c>
    </row>
    <row r="106" spans="1:12">
      <c r="L106" s="4" t="str">
        <f t="shared" si="0"/>
        <v>COMMENT ON COLUMN db_corp.M_BUILDING.LOCATION_IDENTIFIER_CODE IS '拠点識別番号';</v>
      </c>
    </row>
    <row r="107" spans="1:12">
      <c r="L107" s="4" t="str">
        <f t="shared" si="0"/>
        <v>COMMENT ON COLUMN db_corp.M_BUILDING.LOCATION_IDENTIFIER_NAME IS '拠点識別名';</v>
      </c>
    </row>
    <row r="108" spans="1:12">
      <c r="L108" s="4" t="str">
        <f t="shared" si="0"/>
        <v>COMMENT ON COLUMN db_corp.M_BUILDING.AGREEMENT_ORG IS '同意書取得組織';</v>
      </c>
    </row>
    <row r="109" spans="1:12">
      <c r="L109" s="4" t="str">
        <f t="shared" si="0"/>
        <v>COMMENT ON COLUMN db_corp.M_BUILDING.BUILDING_NAME IS '建物名';</v>
      </c>
    </row>
    <row r="110" spans="1:12">
      <c r="L110" s="4" t="str">
        <f t="shared" si="0"/>
        <v>COMMENT ON COLUMN db_corp.M_BUILDING.BUILDING_ADDRESS_PREFECTURE IS '拠点所在地（都道府県）';</v>
      </c>
    </row>
    <row r="111" spans="1:12">
      <c r="L111" s="4" t="str">
        <f t="shared" si="0"/>
        <v>COMMENT ON COLUMN db_corp.M_BUILDING.BUILDING_ADDRESS_CITY IS '拠点所在地（市区町村）';</v>
      </c>
    </row>
    <row r="112" spans="1:12">
      <c r="L112" s="4" t="str">
        <f t="shared" si="0"/>
        <v>COMMENT ON COLUMN db_corp.M_BUILDING.EP_OFFICE_CODE IS 'EP事業所コード';</v>
      </c>
    </row>
    <row r="113" spans="12:12">
      <c r="L113" s="4" t="str">
        <f t="shared" si="0"/>
        <v>COMMENT ON COLUMN db_corp.M_BUILDING.EP_CUSTOMER_NUMBER IS 'EPお客さま番号';</v>
      </c>
    </row>
    <row r="114" spans="12:12">
      <c r="L114" s="4" t="str">
        <f t="shared" si="0"/>
        <v>COMMENT ON COLUMN db_corp.M_BUILDING.SUPPLY_POINT_NUMBER IS '供給地点特定番号';</v>
      </c>
    </row>
    <row r="115" spans="12:12">
      <c r="L115" s="4" t="str">
        <f t="shared" si="0"/>
        <v>COMMENT ON COLUMN db_corp.M_BUILDING.BENCHMARK_DENOM IS '原単位分母（単位）';</v>
      </c>
    </row>
    <row r="116" spans="12:12">
      <c r="L116" s="4" t="str">
        <f t="shared" si="0"/>
        <v>COMMENT ON COLUMN db_corp.M_BUILDING.BENCHMARK_VAL IS '原単位分母数値';</v>
      </c>
    </row>
    <row r="117" spans="12:12">
      <c r="L117" s="4" t="str">
        <f t="shared" si="0"/>
        <v>COMMENT ON COLUMN db_corp.M_BUILDING.BENCHMARK_DENOM_KBN IS '原単位分母区分';</v>
      </c>
    </row>
    <row r="118" spans="12:12">
      <c r="L118" s="4" t="str">
        <f t="shared" si="0"/>
        <v>COMMENT ON COLUMN db_corp.M_BUILDING.BUILDING_CONSENT_FLAG IS '拠点の同意有無フラグ';</v>
      </c>
    </row>
    <row r="119" spans="12:12">
      <c r="L119" s="4" t="str">
        <f t="shared" si="0"/>
        <v>COMMENT ON COLUMN db_corp.M_BUILDING.GROSS_FLOOR_AREA IS '延床面積';</v>
      </c>
    </row>
    <row r="120" spans="12:12">
      <c r="L120" s="4" t="str">
        <f t="shared" si="0"/>
        <v>COMMENT ON COLUMN db_corp.M_BUILDING.UNIT_DENOMINATOR_YEAR IS '原単位分母年度';</v>
      </c>
    </row>
    <row r="121" spans="12:12">
      <c r="L121" s="4" t="str">
        <f t="shared" si="0"/>
        <v>COMMENT ON COLUMN db_corp.M_BUILDING.INDUSTRY_CLASS_MAJOR_CODE IS '日本標準産業分類（大分類）';</v>
      </c>
    </row>
    <row r="122" spans="12:12">
      <c r="L122" s="4" t="str">
        <f t="shared" si="0"/>
        <v>COMMENT ON COLUMN db_corp.M_BUILDING.INDUSTRY_CLASS_MIDDLE_CODE IS '日本標準産業分類（中分類）';</v>
      </c>
    </row>
    <row r="123" spans="12:12">
      <c r="L123" s="4" t="str">
        <f t="shared" si="0"/>
        <v>COMMENT ON COLUMN db_corp.M_BUILDING.INDUSTRY_CLASS_MINOR_CODE IS '日本標準産業分類（小分類）';</v>
      </c>
    </row>
    <row r="124" spans="12:12">
      <c r="L124" s="4" t="str">
        <f t="shared" si="0"/>
        <v>COMMENT ON COLUMN db_corp.M_BUILDING.INDUSTRY_CLASS_DETAIL_CODE IS '日本標準産業分類（細分類）';</v>
      </c>
    </row>
    <row r="125" spans="12:12">
      <c r="L125" s="4" t="str">
        <f t="shared" si="0"/>
        <v>COMMENT ON COLUMN db_corp.M_BUILDING.INDUSTRY_CLASS_MAJOR_NAME IS '日本標準産業分類名称（大分類）';</v>
      </c>
    </row>
    <row r="126" spans="12:12">
      <c r="L126" s="4" t="str">
        <f t="shared" si="0"/>
        <v>COMMENT ON COLUMN db_corp.M_BUILDING.INDUSTRY_CLASS_MIDDLE_NAME IS '日本標準産業分類名称（中分類）';</v>
      </c>
    </row>
    <row r="127" spans="12:12">
      <c r="L127" s="4" t="str">
        <f t="shared" si="0"/>
        <v>COMMENT ON COLUMN db_corp.M_BUILDING.INDUSTRY_CLASS_MINOR_NAME IS '日本標準産業分類名称（小分類）';</v>
      </c>
    </row>
    <row r="128" spans="12:12">
      <c r="L128" s="4" t="str">
        <f t="shared" si="0"/>
        <v>COMMENT ON COLUMN db_corp.M_BUILDING.INDUSTRY_CLASS_DETAIL_NAME IS '日本標準産業分類名称（細分類）';</v>
      </c>
    </row>
    <row r="129" spans="12:12">
      <c r="L129" s="4" t="str">
        <f t="shared" si="0"/>
        <v>COMMENT ON COLUMN db_corp.M_BUILDING.COMPETITOR_INDUSTRY_CO2_AVG IS '他社比較業種_CO2排出源単位平均値';</v>
      </c>
    </row>
    <row r="130" spans="12:12">
      <c r="L130" s="4" t="str">
        <f t="shared" si="0"/>
        <v>COMMENT ON COLUMN db_corp.M_BUILDING.ENERGY_SAVING_DENOMINATOR IS '省エネ率分母';</v>
      </c>
    </row>
    <row r="131" spans="12:12">
      <c r="L131" s="4" t="str">
        <f>"COMMENT ON COLUMN db_corp." &amp;  $A$5&amp;"."&amp;C38&amp;" IS '" &amp;B38&amp;"';"</f>
        <v>COMMENT ON COLUMN db_corp.M_BUILDING.BENCHMARK_INDICATOR_INDUSTRY_KBN IS '省エネ法ベンチマーク指標分母業種区分';</v>
      </c>
    </row>
    <row r="132" spans="12:12">
      <c r="L132" s="4" t="str">
        <f>"COMMENT ON COLUMN db_corp." &amp;  $A$5&amp;"."&amp;C39&amp;" IS '" &amp;B39&amp;"';"</f>
        <v>COMMENT ON COLUMN db_corp.M_BUILDING.ENERGY_BENCHMARK_TARGET_INDUSTRY IS '省エネ法ベンチマーク対象業種';</v>
      </c>
    </row>
    <row r="133" spans="12:12">
      <c r="L133" s="4" t="str">
        <f t="shared" ref="L133:L166" si="1">"COMMENT ON COLUMN db_corp." &amp;  $A$5&amp;"."&amp;C41&amp;" IS '" &amp;B41&amp;"';"</f>
        <v>COMMENT ON COLUMN db_corp.M_BUILDING.ENERGY_BENCHMARK_INDICATOR IS '省エネ法ベンチマーク指標';</v>
      </c>
    </row>
    <row r="134" spans="12:12">
      <c r="L134" s="4" t="str">
        <f t="shared" si="1"/>
        <v>COMMENT ON COLUMN db_corp.M_BUILDING.ENERGY_BENCHMARK_YEAR IS '省エネ法ベンチマーク指標年度';</v>
      </c>
    </row>
    <row r="135" spans="12:12">
      <c r="L135" s="4" t="str">
        <f t="shared" si="1"/>
        <v>COMMENT ON COLUMN db_corp.M_BUILDING.BENCHMARK_DENOM_KBN_1 IS '省エネ法ベンチ指標分母区分１';</v>
      </c>
    </row>
    <row r="136" spans="12:12">
      <c r="L136" s="4" t="str">
        <f t="shared" si="1"/>
        <v>COMMENT ON COLUMN db_corp.M_BUILDING.BENCHMARK_DENOM_1 IS '省エネ法ベンチ指標分母１';</v>
      </c>
    </row>
    <row r="137" spans="12:12">
      <c r="L137" s="4" t="str">
        <f t="shared" si="1"/>
        <v>COMMENT ON COLUMN db_corp.M_BUILDING.BENCHMARK_DENOM_UNIT_1 IS '省エネ法ベンチ指標分母単位１';</v>
      </c>
    </row>
    <row r="138" spans="12:12">
      <c r="L138" s="4" t="str">
        <f t="shared" si="1"/>
        <v>COMMENT ON COLUMN db_corp.M_BUILDING.BENCHMARK_VAL_1 IS '省エネ法ベンチ指標分母数値１';</v>
      </c>
    </row>
    <row r="139" spans="12:12">
      <c r="L139" s="4" t="str">
        <f t="shared" si="1"/>
        <v>COMMENT ON COLUMN db_corp.M_BUILDING.BENCHMARK_DENOM_KBN_2 IS '省エネ法ベンチ指標分母区分２';</v>
      </c>
    </row>
    <row r="140" spans="12:12">
      <c r="L140" s="4" t="str">
        <f t="shared" si="1"/>
        <v>COMMENT ON COLUMN db_corp.M_BUILDING.BENCHMARK_DENOM_2 IS '省エネ法ベンチ指標分母２';</v>
      </c>
    </row>
    <row r="141" spans="12:12">
      <c r="L141" s="4" t="str">
        <f t="shared" si="1"/>
        <v>COMMENT ON COLUMN db_corp.M_BUILDING.BENCHMARK_DENOM_UNIT_2 IS '省エネ法ベンチ指標分母単位２';</v>
      </c>
    </row>
    <row r="142" spans="12:12">
      <c r="L142" s="4" t="str">
        <f t="shared" si="1"/>
        <v>COMMENT ON COLUMN db_corp.M_BUILDING.BENCHMARK_VAL_2 IS '省エネ法ベンチ指標分母数値２';</v>
      </c>
    </row>
    <row r="143" spans="12:12">
      <c r="L143" s="4" t="str">
        <f t="shared" si="1"/>
        <v>COMMENT ON COLUMN db_corp.M_BUILDING.BENCHMARK_DENOM_KBN_3 IS '省エネ法ベンチ指標分母区分３';</v>
      </c>
    </row>
    <row r="144" spans="12:12">
      <c r="L144" s="4" t="str">
        <f t="shared" si="1"/>
        <v>COMMENT ON COLUMN db_corp.M_BUILDING.BENCHMARK_DENOM_3 IS '省エネ法ベンチ指標分母３';</v>
      </c>
    </row>
    <row r="145" spans="12:12">
      <c r="L145" s="4" t="str">
        <f t="shared" si="1"/>
        <v>COMMENT ON COLUMN db_corp.M_BUILDING.BENCHMARK_DENOM_UNIT_3 IS '省エネ法ベンチ指標分母単位３';</v>
      </c>
    </row>
    <row r="146" spans="12:12">
      <c r="L146" s="4" t="str">
        <f t="shared" si="1"/>
        <v>COMMENT ON COLUMN db_corp.M_BUILDING.BENCHMARK_VAL_3 IS '省エネ法ベンチ指標分母数値３';</v>
      </c>
    </row>
    <row r="147" spans="12:12">
      <c r="L147" s="4" t="str">
        <f t="shared" si="1"/>
        <v>COMMENT ON COLUMN db_corp.M_BUILDING.BENCHMARK_DENOM_KBN_4 IS '省エネ法ベンチ指標分母区分４';</v>
      </c>
    </row>
    <row r="148" spans="12:12">
      <c r="L148" s="4" t="str">
        <f t="shared" si="1"/>
        <v>COMMENT ON COLUMN db_corp.M_BUILDING.BENCHMARK_DENOM_4 IS '省エネ法ベンチ指標分母４';</v>
      </c>
    </row>
    <row r="149" spans="12:12">
      <c r="L149" s="4" t="str">
        <f t="shared" si="1"/>
        <v>COMMENT ON COLUMN db_corp.M_BUILDING.BENCHMARK_DENOM_UNIT_4 IS '省エネ法ベンチ指標分母単位４';</v>
      </c>
    </row>
    <row r="150" spans="12:12">
      <c r="L150" s="4" t="str">
        <f t="shared" si="1"/>
        <v>COMMENT ON COLUMN db_corp.M_BUILDING.BENCHMARK_VAL_4 IS '省エネ法ベンチ指標分母数値４';</v>
      </c>
    </row>
    <row r="151" spans="12:12">
      <c r="L151" s="4" t="str">
        <f t="shared" si="1"/>
        <v>COMMENT ON COLUMN db_corp.M_BUILDING.BENCHMARK_DENOM_KBN_5 IS '省エネ法ベンチ指標分母区分５';</v>
      </c>
    </row>
    <row r="152" spans="12:12">
      <c r="L152" s="4" t="str">
        <f t="shared" si="1"/>
        <v>COMMENT ON COLUMN db_corp.M_BUILDING.BENCHMARK_DENOM_5 IS '省エネ法ベンチ指標分母５';</v>
      </c>
    </row>
    <row r="153" spans="12:12">
      <c r="L153" s="4" t="str">
        <f t="shared" si="1"/>
        <v>COMMENT ON COLUMN db_corp.M_BUILDING.BENCHMARK_DENOM_UNIT_5 IS '省エネ法ベンチ指標分母単位５';</v>
      </c>
    </row>
    <row r="154" spans="12:12">
      <c r="L154" s="4" t="str">
        <f t="shared" si="1"/>
        <v>COMMENT ON COLUMN db_corp.M_BUILDING.BENCHMARK_VAL_5 IS '省エネ法ベンチ指標分母数値５';</v>
      </c>
    </row>
    <row r="155" spans="12:12">
      <c r="L155" s="4" t="str">
        <f t="shared" si="1"/>
        <v>COMMENT ON COLUMN db_corp.M_BUILDING.BENCHMARK_DENOM_KBN_6 IS '省エネ法ベンチ指標分母区分６';</v>
      </c>
    </row>
    <row r="156" spans="12:12">
      <c r="L156" s="4" t="str">
        <f t="shared" si="1"/>
        <v>COMMENT ON COLUMN db_corp.M_BUILDING.BENCHMARK_DENOM_6 IS '省エネ法ベンチ指標分母６';</v>
      </c>
    </row>
    <row r="157" spans="12:12">
      <c r="L157" s="4" t="str">
        <f t="shared" si="1"/>
        <v>COMMENT ON COLUMN db_corp.M_BUILDING.BENCHMARK_DENOM_UNIT_6 IS '省エネ法ベンチ指標分母単位６';</v>
      </c>
    </row>
    <row r="158" spans="12:12">
      <c r="L158" s="4" t="str">
        <f t="shared" si="1"/>
        <v>COMMENT ON COLUMN db_corp.M_BUILDING.BENCHMARK_VAL_6 IS '省エネ法ベンチ指標分母数値６';</v>
      </c>
    </row>
    <row r="159" spans="12:12">
      <c r="L159" s="4" t="str">
        <f t="shared" si="1"/>
        <v>COMMENT ON COLUMN db_corp.M_BUILDING.BENCHMARK_DENOM_KBN_7 IS '省エネ法ベンチ指標分母区分７';</v>
      </c>
    </row>
    <row r="160" spans="12:12">
      <c r="L160" s="4" t="str">
        <f t="shared" si="1"/>
        <v>COMMENT ON COLUMN db_corp.M_BUILDING.BENCHMARK_DENOM_7 IS '省エネ法ベンチ指標分母７';</v>
      </c>
    </row>
    <row r="161" spans="12:12">
      <c r="L161" s="4" t="str">
        <f t="shared" si="1"/>
        <v>COMMENT ON COLUMN db_corp.M_BUILDING.BENCHMARK_DENOM_UNIT_7 IS '省エネ法ベンチ指標分母単位７';</v>
      </c>
    </row>
    <row r="162" spans="12:12">
      <c r="L162" s="4" t="str">
        <f t="shared" si="1"/>
        <v>COMMENT ON COLUMN db_corp.M_BUILDING.BENCHMARK_VAL_7 IS '省エネ法ベンチ指標分母数値７';</v>
      </c>
    </row>
    <row r="163" spans="12:12">
      <c r="L163" s="4" t="str">
        <f t="shared" si="1"/>
        <v>COMMENT ON COLUMN db_corp.M_BUILDING.BENCHMARK_DENOM_KBN_8 IS '省エネ法ベンチ指標分母区分８';</v>
      </c>
    </row>
    <row r="164" spans="12:12">
      <c r="L164" s="4" t="str">
        <f t="shared" si="1"/>
        <v>COMMENT ON COLUMN db_corp.M_BUILDING.BENCHMARK_DENOM_8 IS '省エネ法ベンチ指標分母８';</v>
      </c>
    </row>
    <row r="165" spans="12:12">
      <c r="L165" s="4" t="str">
        <f t="shared" si="1"/>
        <v>COMMENT ON COLUMN db_corp.M_BUILDING.BENCHMARK_DENOM_UNIT_8 IS '省エネ法ベンチ指標分母単位８';</v>
      </c>
    </row>
    <row r="166" spans="12:12">
      <c r="L166" s="4" t="str">
        <f t="shared" si="1"/>
        <v>COMMENT ON COLUMN db_corp.M_BUILDING.BENCHMARK_VAL_8 IS '省エネ法ベンチ指標分母数値８';</v>
      </c>
    </row>
    <row r="167" spans="12:12">
      <c r="L167" s="4" t="str">
        <f t="shared" ref="L167:L189" si="2">"COMMENT ON COLUMN db_corp." &amp;  $A$5&amp;"."&amp;C75&amp;" IS '" &amp;B75&amp;"';"</f>
        <v>COMMENT ON COLUMN db_corp.M_BUILDING.BENCHMARK_DENOM_KBN_9 IS '省エネ法ベンチ指標分母区分９';</v>
      </c>
    </row>
    <row r="168" spans="12:12">
      <c r="L168" s="4" t="str">
        <f t="shared" si="2"/>
        <v>COMMENT ON COLUMN db_corp.M_BUILDING.BENCHMARK_DENOM_9 IS '省エネ法ベンチ指標分母９';</v>
      </c>
    </row>
    <row r="169" spans="12:12">
      <c r="L169" s="4" t="str">
        <f t="shared" si="2"/>
        <v>COMMENT ON COLUMN db_corp.M_BUILDING.BENCHMARK_DENOM_UNIT_9 IS '省エネ法ベンチ指標分母単位９';</v>
      </c>
    </row>
    <row r="170" spans="12:12">
      <c r="L170" s="4" t="str">
        <f t="shared" si="2"/>
        <v>COMMENT ON COLUMN db_corp.M_BUILDING.BENCHMARK_VAL_9 IS '省エネ法ベンチ指標分母数値９';</v>
      </c>
    </row>
    <row r="171" spans="12:12">
      <c r="L171" s="4" t="str">
        <f t="shared" si="2"/>
        <v>COMMENT ON COLUMN db_corp.M_BUILDING.BENCHMARK_DENOM_KBN_10 IS '省エネ法ベンチ指標分母区分１０';</v>
      </c>
    </row>
    <row r="172" spans="12:12">
      <c r="L172" s="4" t="str">
        <f t="shared" si="2"/>
        <v>COMMENT ON COLUMN db_corp.M_BUILDING.BENCHMARK_DENOM_10 IS '省エネ法ベンチ指標分母１０';</v>
      </c>
    </row>
    <row r="173" spans="12:12">
      <c r="L173" s="4" t="str">
        <f t="shared" si="2"/>
        <v>COMMENT ON COLUMN db_corp.M_BUILDING.BENCHMARK_DENOM_UNIT_10 IS '省エネ法ベンチ指標分母単位１０';</v>
      </c>
    </row>
    <row r="174" spans="12:12">
      <c r="L174" s="4" t="str">
        <f t="shared" si="2"/>
        <v>COMMENT ON COLUMN db_corp.M_BUILDING.BENCHMARK_VAL_10 IS '省エネ法ベンチ指標分母数値１０';</v>
      </c>
    </row>
    <row r="175" spans="12:12">
      <c r="L175" s="4" t="str">
        <f t="shared" si="2"/>
        <v>COMMENT ON COLUMN db_corp.M_BUILDING.KPI_TARGET_ENERGY_SAVING_RATE IS 'KPI目標値・省エネ率';</v>
      </c>
    </row>
    <row r="176" spans="12:12">
      <c r="L176" s="4" t="str">
        <f t="shared" si="2"/>
        <v>COMMENT ON COLUMN db_corp.M_BUILDING.KPI_TARGET_ELECTRIFICATION_RATE IS 'KPI目標値・電化率';</v>
      </c>
    </row>
    <row r="177" spans="12:12">
      <c r="L177" s="4" t="str">
        <f t="shared" si="2"/>
        <v>COMMENT ON COLUMN db_corp.M_BUILDING.KPI_TARGET_ENERGY_CREATION IS 'KPI目標値・創エネ';</v>
      </c>
    </row>
    <row r="178" spans="12:12">
      <c r="L178" s="4" t="str">
        <f t="shared" si="2"/>
        <v>COMMENT ON COLUMN db_corp.M_BUILDING.KPI_TARGET_RENEWABLE_NETWORK_RATE IS 'KPI目標値・再エネ・ネットワーク率';</v>
      </c>
    </row>
    <row r="179" spans="12:12">
      <c r="L179" s="4" t="str">
        <f t="shared" si="2"/>
        <v>COMMENT ON COLUMN db_corp.M_BUILDING.CONTRACTED_POWER IS '契約電力';</v>
      </c>
    </row>
    <row r="180" spans="12:12">
      <c r="L180" s="4" t="str">
        <f t="shared" si="2"/>
        <v>COMMENT ON COLUMN db_corp.M_BUILDING.GROUP1 IS 'グループ１';</v>
      </c>
    </row>
    <row r="181" spans="12:12">
      <c r="L181" s="4" t="str">
        <f t="shared" si="2"/>
        <v>COMMENT ON COLUMN db_corp.M_BUILDING.GROUP2 IS 'グループ２';</v>
      </c>
    </row>
    <row r="182" spans="12:12">
      <c r="L182" s="4" t="str">
        <f t="shared" si="2"/>
        <v>COMMENT ON COLUMN db_corp.M_BUILDING.GROUP3 IS 'グループ３';</v>
      </c>
    </row>
    <row r="183" spans="12:12">
      <c r="L183" s="4" t="str">
        <f t="shared" si="2"/>
        <v>COMMENT ON COLUMN db_corp.M_BUILDING.GROUP4 IS 'グループ４';</v>
      </c>
    </row>
    <row r="184" spans="12:12">
      <c r="L184" s="4" t="str">
        <f t="shared" si="2"/>
        <v>COMMENT ON COLUMN db_corp.M_BUILDING.GROUP5 IS 'グループ５';</v>
      </c>
    </row>
    <row r="185" spans="12:12">
      <c r="L185" s="4" t="str">
        <f t="shared" si="2"/>
        <v>COMMENT ON COLUMN db_corp.M_BUILDING.DELETE_FLG IS '削除フラグ';</v>
      </c>
    </row>
    <row r="186" spans="12:12">
      <c r="L186" s="4" t="str">
        <f t="shared" si="2"/>
        <v>COMMENT ON COLUMN db_corp.M_BUILDING.CREATED_BY IS '作成者';</v>
      </c>
    </row>
    <row r="187" spans="12:12">
      <c r="L187" s="4" t="str">
        <f t="shared" si="2"/>
        <v>COMMENT ON COLUMN db_corp.M_BUILDING.CREATED_AT IS '作成日時';</v>
      </c>
    </row>
    <row r="188" spans="12:12">
      <c r="L188" s="4" t="str">
        <f t="shared" si="2"/>
        <v>COMMENT ON COLUMN db_corp.M_BUILDING.UPDATED_BY IS '更新者';</v>
      </c>
    </row>
    <row r="189" spans="12:12">
      <c r="L189" s="4" t="str">
        <f t="shared" si="2"/>
        <v>COMMENT ON COLUMN db_corp.M_BUILDING.UPDATED_AT IS '更新日時';</v>
      </c>
    </row>
  </sheetData>
  <mergeCells count="100"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82:K8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61:K61"/>
    <mergeCell ref="I62:K62"/>
    <mergeCell ref="I53:K53"/>
    <mergeCell ref="I54:K54"/>
    <mergeCell ref="I55:K55"/>
    <mergeCell ref="I56:K56"/>
    <mergeCell ref="I57:K57"/>
    <mergeCell ref="I58:K58"/>
    <mergeCell ref="I31:K31"/>
    <mergeCell ref="I40:K40"/>
    <mergeCell ref="I52:K52"/>
    <mergeCell ref="I59:K59"/>
    <mergeCell ref="I60:K60"/>
    <mergeCell ref="I48:K48"/>
    <mergeCell ref="I49:K49"/>
    <mergeCell ref="I50:K50"/>
    <mergeCell ref="I51:K51"/>
    <mergeCell ref="I37:K37"/>
    <mergeCell ref="I97:K97"/>
    <mergeCell ref="I96:K96"/>
    <mergeCell ref="I93:K93"/>
    <mergeCell ref="I94:K94"/>
    <mergeCell ref="I95:K95"/>
    <mergeCell ref="I83:K83"/>
    <mergeCell ref="I25:K25"/>
    <mergeCell ref="I27:K27"/>
    <mergeCell ref="I28:K28"/>
    <mergeCell ref="I26:K26"/>
    <mergeCell ref="I34:K34"/>
    <mergeCell ref="I30:K30"/>
    <mergeCell ref="I42:K42"/>
    <mergeCell ref="I46:K46"/>
    <mergeCell ref="I32:K32"/>
    <mergeCell ref="I33:K33"/>
    <mergeCell ref="I35:K35"/>
    <mergeCell ref="I36:K36"/>
    <mergeCell ref="I38:K38"/>
    <mergeCell ref="I43:K43"/>
    <mergeCell ref="I47:K47"/>
    <mergeCell ref="I92:K92"/>
    <mergeCell ref="I88:K88"/>
    <mergeCell ref="I89:K89"/>
    <mergeCell ref="I90:K90"/>
    <mergeCell ref="I91:K91"/>
    <mergeCell ref="A2:C2"/>
    <mergeCell ref="D2:H2"/>
    <mergeCell ref="A3:C3"/>
    <mergeCell ref="D3:H3"/>
    <mergeCell ref="A4:C4"/>
    <mergeCell ref="D4:H4"/>
    <mergeCell ref="I17:K17"/>
    <mergeCell ref="I18:K18"/>
    <mergeCell ref="I11:K11"/>
    <mergeCell ref="I24:K24"/>
    <mergeCell ref="I19:K19"/>
    <mergeCell ref="I20:K20"/>
    <mergeCell ref="I15:K15"/>
    <mergeCell ref="I16:K16"/>
    <mergeCell ref="I21:K21"/>
    <mergeCell ref="I22:K22"/>
    <mergeCell ref="I14:K14"/>
    <mergeCell ref="I12:K12"/>
    <mergeCell ref="I13:K13"/>
    <mergeCell ref="I23:K23"/>
    <mergeCell ref="I87:K87"/>
    <mergeCell ref="I10:K10"/>
    <mergeCell ref="A5:C5"/>
    <mergeCell ref="D5:H5"/>
    <mergeCell ref="A6:K6"/>
    <mergeCell ref="I7:K7"/>
    <mergeCell ref="I8:K8"/>
    <mergeCell ref="I86:K86"/>
    <mergeCell ref="I29:K29"/>
    <mergeCell ref="I44:K44"/>
    <mergeCell ref="I45:K45"/>
    <mergeCell ref="I39:K39"/>
    <mergeCell ref="I41:K41"/>
    <mergeCell ref="I84:K84"/>
    <mergeCell ref="I85:K85"/>
    <mergeCell ref="I9:K9"/>
  </mergeCells>
  <phoneticPr fontId="3"/>
  <pageMargins left="0.75" right="0.75" top="1" bottom="1" header="0.5" footer="0.5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7680-229D-4625-8888-110C7486E974}">
  <sheetPr codeName="Sheet24"/>
  <dimension ref="A1:S45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231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626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db_corp.M_BUIDING_GROUP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db_corp.M_BUIDING_GROUP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3" t="s">
        <v>638</v>
      </c>
      <c r="C11" s="11" t="s">
        <v>665</v>
      </c>
      <c r="D11" s="11" t="s">
        <v>156</v>
      </c>
      <c r="E11" s="104">
        <v>1</v>
      </c>
      <c r="F11" s="21" t="s">
        <v>18</v>
      </c>
      <c r="G11" s="35" t="s">
        <v>22</v>
      </c>
      <c r="H11" s="28">
        <v>4</v>
      </c>
      <c r="I11" s="327" t="s">
        <v>1051</v>
      </c>
      <c r="J11" s="328"/>
      <c r="K11" s="329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72</v>
      </c>
      <c r="C12" s="11" t="s">
        <v>132</v>
      </c>
      <c r="D12" s="11" t="s">
        <v>156</v>
      </c>
      <c r="E12" s="34">
        <v>20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GROUP_ID VARCHAR(1) NOT NULL, -- グループID</v>
      </c>
    </row>
    <row r="13" spans="1:19">
      <c r="A13" s="17">
        <v>6</v>
      </c>
      <c r="B13" s="11" t="s">
        <v>73</v>
      </c>
      <c r="C13" s="11" t="s">
        <v>232</v>
      </c>
      <c r="D13" s="11" t="s">
        <v>156</v>
      </c>
      <c r="E13" s="34">
        <v>30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GROUP_NAME VARCHAR(20), -- グループ名</v>
      </c>
    </row>
    <row r="14" spans="1:19">
      <c r="A14" s="17">
        <v>7</v>
      </c>
      <c r="B14" s="11" t="s">
        <v>74</v>
      </c>
      <c r="C14" s="11" t="s">
        <v>80</v>
      </c>
      <c r="D14" s="11" t="s">
        <v>156</v>
      </c>
      <c r="E14" s="34">
        <v>30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SELECT_ITEM1 VARCHAR(30), -- 選択肢１</v>
      </c>
    </row>
    <row r="15" spans="1:19">
      <c r="A15" s="17">
        <v>8</v>
      </c>
      <c r="B15" s="11" t="s">
        <v>75</v>
      </c>
      <c r="C15" s="11" t="s">
        <v>81</v>
      </c>
      <c r="D15" s="11" t="s">
        <v>156</v>
      </c>
      <c r="E15" s="34">
        <v>30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SELECT_ITEM2 VARCHAR(30), -- 選択肢２</v>
      </c>
    </row>
    <row r="16" spans="1:19">
      <c r="A16" s="17">
        <v>9</v>
      </c>
      <c r="B16" s="11" t="s">
        <v>76</v>
      </c>
      <c r="C16" s="11" t="s">
        <v>82</v>
      </c>
      <c r="D16" s="11" t="s">
        <v>156</v>
      </c>
      <c r="E16" s="34">
        <v>30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SELECT_ITEM3 VARCHAR(30), -- 選択肢３</v>
      </c>
    </row>
    <row r="17" spans="1:12">
      <c r="A17" s="17">
        <v>10</v>
      </c>
      <c r="B17" s="11" t="s">
        <v>77</v>
      </c>
      <c r="C17" s="11" t="s">
        <v>83</v>
      </c>
      <c r="D17" s="11" t="s">
        <v>156</v>
      </c>
      <c r="E17" s="34">
        <v>30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SELECT_ITEM4 VARCHAR(30), -- 選択肢４</v>
      </c>
    </row>
    <row r="18" spans="1:12">
      <c r="A18" s="17">
        <v>11</v>
      </c>
      <c r="B18" s="11" t="s">
        <v>78</v>
      </c>
      <c r="C18" s="11" t="s">
        <v>84</v>
      </c>
      <c r="D18" s="11" t="s">
        <v>156</v>
      </c>
      <c r="E18" s="34">
        <v>30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SELECT_ITEM5 VARCHAR(30), -- 選択肢５</v>
      </c>
    </row>
    <row r="19" spans="1:12">
      <c r="A19" s="17">
        <v>12</v>
      </c>
      <c r="B19" s="11" t="s">
        <v>79</v>
      </c>
      <c r="C19" s="11" t="s">
        <v>85</v>
      </c>
      <c r="D19" s="11" t="s">
        <v>156</v>
      </c>
      <c r="E19" s="34">
        <v>30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SELECT_ITEM6 VARCHAR(30), -- 選択肢６</v>
      </c>
    </row>
    <row r="20" spans="1:12">
      <c r="A20" s="17">
        <v>13</v>
      </c>
      <c r="B20" s="11" t="s">
        <v>51</v>
      </c>
      <c r="C20" s="11" t="s">
        <v>551</v>
      </c>
      <c r="D20" s="11" t="s">
        <v>163</v>
      </c>
      <c r="E20" s="34" t="s">
        <v>18</v>
      </c>
      <c r="F20" s="21" t="s">
        <v>18</v>
      </c>
      <c r="G20" s="132" t="s">
        <v>381</v>
      </c>
      <c r="H20" s="22"/>
      <c r="I20" s="304" t="s">
        <v>1329</v>
      </c>
      <c r="J20" s="305"/>
      <c r="K20" s="306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SELECT_ITEM7 VARCHAR(30), -- 選択肢７</v>
      </c>
    </row>
    <row r="21" spans="1:12">
      <c r="A21" s="17">
        <v>14</v>
      </c>
      <c r="B21" s="11" t="s">
        <v>374</v>
      </c>
      <c r="C21" s="11" t="s">
        <v>511</v>
      </c>
      <c r="D21" s="11" t="s">
        <v>156</v>
      </c>
      <c r="E21" s="34">
        <v>50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DELETE_FLG BOOLEAN NOT NULL, -- 削除フラグ</v>
      </c>
    </row>
    <row r="22" spans="1:12">
      <c r="A22" s="17">
        <v>15</v>
      </c>
      <c r="B22" s="11" t="s">
        <v>375</v>
      </c>
      <c r="C22" s="11" t="s">
        <v>513</v>
      </c>
      <c r="D22" s="11" t="s">
        <v>526</v>
      </c>
      <c r="E22" s="34" t="s">
        <v>18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CREATED_BY VARCHAR(50), -- 作成者</v>
      </c>
    </row>
    <row r="23" spans="1:12">
      <c r="A23" s="17">
        <v>16</v>
      </c>
      <c r="B23" s="11" t="s">
        <v>43</v>
      </c>
      <c r="C23" s="11" t="s">
        <v>515</v>
      </c>
      <c r="D23" s="11" t="s">
        <v>156</v>
      </c>
      <c r="E23" s="34">
        <v>50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CREATED_AT TIMESTAMP, -- 作成日時</v>
      </c>
    </row>
    <row r="24" spans="1:12">
      <c r="A24" s="24">
        <v>17</v>
      </c>
      <c r="B24" s="15" t="s">
        <v>49</v>
      </c>
      <c r="C24" s="15" t="s">
        <v>517</v>
      </c>
      <c r="D24" s="15" t="s">
        <v>526</v>
      </c>
      <c r="E24" s="25" t="s">
        <v>18</v>
      </c>
      <c r="F24" s="25" t="s">
        <v>18</v>
      </c>
      <c r="G24" s="36"/>
      <c r="H24" s="26"/>
      <c r="I24" s="307"/>
      <c r="J24" s="308"/>
      <c r="K24" s="309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UPDATED_BY VARCHAR(50), -- 更新者</v>
      </c>
    </row>
    <row r="25" spans="1:12"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UPDATED_AT TIMESTAMP -- 更新日時</v>
      </c>
    </row>
    <row r="26" spans="1:12">
      <c r="L26" s="13" t="str" cm="1">
        <f t="array" ref="L26">IF(B25="",
    IF($L$6="PRIMARY_KEYS",
        ",PRIMARY KEY ("&amp;_xlfn.TEXTJOIN(", ", TRUE, $C$8:$C$11)&amp;")"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>,PRIMARY KEY (CORPORATE_NUMBER, AGREEMENT_CATEGORY, ORG_ID, GROUP_ID)
);</v>
      </c>
    </row>
    <row r="28" spans="1:12">
      <c r="L28" s="7" t="str">
        <f>"COMMENT ON TABLE db_corp." &amp; A5 &amp; " IS '" &amp; A3 &amp; "';"</f>
        <v>COMMENT ON TABLE db_corp.M_BUIDING_GROUP IS '建物グループマスタ';</v>
      </c>
    </row>
    <row r="29" spans="1:12">
      <c r="L29" s="4" t="str">
        <f t="shared" ref="L29:L45" si="0">"COMMENT ON COLUMN db_corp." &amp;  $A$5&amp;"."&amp;C8&amp;" IS '" &amp;B8&amp;"';"</f>
        <v>COMMENT ON COLUMN db_corp.M_BUIDING_GROUP.CORPORATE_NUMBER IS '法人番号（FK）';</v>
      </c>
    </row>
    <row r="30" spans="1:12">
      <c r="L30" s="4" t="str">
        <f t="shared" si="0"/>
        <v>COMMENT ON COLUMN db_corp.M_BUIDING_GROUP.AGREEMENT_CATEGORY IS '同意書取得区分';</v>
      </c>
    </row>
    <row r="31" spans="1:12">
      <c r="L31" s="4" t="str">
        <f t="shared" si="0"/>
        <v>COMMENT ON COLUMN db_corp.M_BUIDING_GROUP.ORG_ID IS '組織ID（FK）';</v>
      </c>
    </row>
    <row r="32" spans="1:12">
      <c r="L32" s="4" t="str">
        <f t="shared" si="0"/>
        <v>COMMENT ON COLUMN db_corp.M_BUIDING_GROUP.GROUP_ID IS 'グループID';</v>
      </c>
    </row>
    <row r="33" spans="12:12">
      <c r="L33" s="4" t="str">
        <f t="shared" si="0"/>
        <v>COMMENT ON COLUMN db_corp.M_BUIDING_GROUP.GROUP_NAME IS 'グループ名';</v>
      </c>
    </row>
    <row r="34" spans="12:12">
      <c r="L34" s="4" t="str">
        <f t="shared" si="0"/>
        <v>COMMENT ON COLUMN db_corp.M_BUIDING_GROUP.SELECT_ITEM1 IS '選択肢１';</v>
      </c>
    </row>
    <row r="35" spans="12:12">
      <c r="L35" s="4" t="str">
        <f t="shared" si="0"/>
        <v>COMMENT ON COLUMN db_corp.M_BUIDING_GROUP.SELECT_ITEM2 IS '選択肢２';</v>
      </c>
    </row>
    <row r="36" spans="12:12">
      <c r="L36" s="4" t="str">
        <f t="shared" si="0"/>
        <v>COMMENT ON COLUMN db_corp.M_BUIDING_GROUP.SELECT_ITEM3 IS '選択肢３';</v>
      </c>
    </row>
    <row r="37" spans="12:12">
      <c r="L37" s="4" t="str">
        <f t="shared" si="0"/>
        <v>COMMENT ON COLUMN db_corp.M_BUIDING_GROUP.SELECT_ITEM4 IS '選択肢４';</v>
      </c>
    </row>
    <row r="38" spans="12:12">
      <c r="L38" s="4" t="str">
        <f t="shared" si="0"/>
        <v>COMMENT ON COLUMN db_corp.M_BUIDING_GROUP.SELECT_ITEM5 IS '選択肢５';</v>
      </c>
    </row>
    <row r="39" spans="12:12">
      <c r="L39" s="4" t="str">
        <f t="shared" si="0"/>
        <v>COMMENT ON COLUMN db_corp.M_BUIDING_GROUP.SELECT_ITEM6 IS '選択肢６';</v>
      </c>
    </row>
    <row r="40" spans="12:12">
      <c r="L40" s="4" t="str">
        <f t="shared" si="0"/>
        <v>COMMENT ON COLUMN db_corp.M_BUIDING_GROUP.SELECT_ITEM7 IS '選択肢７';</v>
      </c>
    </row>
    <row r="41" spans="12:12">
      <c r="L41" s="4" t="str">
        <f t="shared" si="0"/>
        <v>COMMENT ON COLUMN db_corp.M_BUIDING_GROUP.DELETE_FLG IS '削除フラグ';</v>
      </c>
    </row>
    <row r="42" spans="12:12">
      <c r="L42" s="4" t="str">
        <f t="shared" si="0"/>
        <v>COMMENT ON COLUMN db_corp.M_BUIDING_GROUP.CREATED_BY IS '作成者';</v>
      </c>
    </row>
    <row r="43" spans="12:12">
      <c r="L43" s="4" t="str">
        <f t="shared" si="0"/>
        <v>COMMENT ON COLUMN db_corp.M_BUIDING_GROUP.CREATED_AT IS '作成日時';</v>
      </c>
    </row>
    <row r="44" spans="12:12">
      <c r="L44" s="4" t="str">
        <f t="shared" si="0"/>
        <v>COMMENT ON COLUMN db_corp.M_BUIDING_GROUP.UPDATED_BY IS '更新者';</v>
      </c>
    </row>
    <row r="45" spans="12:12">
      <c r="L45" s="4" t="str">
        <f t="shared" si="0"/>
        <v>COMMENT ON COLUMN db_corp.M_BUIDING_GROUP.UPDATED_AT IS '更新日時';</v>
      </c>
    </row>
  </sheetData>
  <mergeCells count="27">
    <mergeCell ref="A2:C2"/>
    <mergeCell ref="D2:H2"/>
    <mergeCell ref="A3:C3"/>
    <mergeCell ref="D3:H3"/>
    <mergeCell ref="A4:C4"/>
    <mergeCell ref="D4:H4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I16:K16"/>
    <mergeCell ref="I17:K17"/>
    <mergeCell ref="I22:K22"/>
    <mergeCell ref="I23:K23"/>
    <mergeCell ref="I24:K24"/>
    <mergeCell ref="I18:K18"/>
    <mergeCell ref="I19:K19"/>
    <mergeCell ref="I20:K20"/>
    <mergeCell ref="I21:K21"/>
  </mergeCells>
  <phoneticPr fontId="3"/>
  <pageMargins left="0.75" right="0.75" top="1" bottom="1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9300-F516-49BC-ADF1-2DD17E7AA28C}">
  <sheetPr codeName="Sheet25"/>
  <dimension ref="A1:S99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43.8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219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628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1071</v>
      </c>
      <c r="I7" s="271" t="s">
        <v>155</v>
      </c>
      <c r="J7" s="272"/>
      <c r="K7" s="273"/>
      <c r="L7" s="27" t="str">
        <f>"drop TABLE IF EXISTS  db_corp."&amp;A5&amp;" CASCADE;"</f>
        <v>drop TABLE IF EXISTS  db_corp.T_BUILDING_INFO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db_corp.T_BUILDING_INFO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8" t="s">
        <v>1137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3" t="s">
        <v>33</v>
      </c>
      <c r="C12" s="106" t="s">
        <v>376</v>
      </c>
      <c r="D12" s="11" t="s">
        <v>220</v>
      </c>
      <c r="E12" s="21" t="s">
        <v>18</v>
      </c>
      <c r="F12" s="21" t="s">
        <v>18</v>
      </c>
      <c r="G12" s="113" t="s">
        <v>381</v>
      </c>
      <c r="H12" s="114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</v>
      </c>
    </row>
    <row r="13" spans="1:19">
      <c r="A13" s="17">
        <v>6</v>
      </c>
      <c r="B13" s="11" t="s">
        <v>34</v>
      </c>
      <c r="C13" s="11" t="s">
        <v>11</v>
      </c>
      <c r="D13" s="11" t="s">
        <v>156</v>
      </c>
      <c r="E13" s="34">
        <v>4</v>
      </c>
      <c r="F13" s="21" t="s">
        <v>18</v>
      </c>
      <c r="G13" s="35" t="s">
        <v>22</v>
      </c>
      <c r="H13" s="121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REGISTRATION_SEQ INTEGER NOT NULL, -- 登録回数</v>
      </c>
    </row>
    <row r="14" spans="1:19">
      <c r="A14" s="17">
        <v>7</v>
      </c>
      <c r="B14" s="108" t="s">
        <v>1074</v>
      </c>
      <c r="C14" s="11" t="s">
        <v>1075</v>
      </c>
      <c r="D14" s="11" t="s">
        <v>156</v>
      </c>
      <c r="E14" s="34">
        <v>1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FISCAL_YEAR VARCHAR(4) NOT NULL, -- 年度</v>
      </c>
    </row>
    <row r="15" spans="1:19">
      <c r="A15" s="17">
        <v>8</v>
      </c>
      <c r="B15" s="106" t="s">
        <v>1138</v>
      </c>
      <c r="C15" s="106" t="s">
        <v>898</v>
      </c>
      <c r="D15" s="11" t="s">
        <v>156</v>
      </c>
      <c r="E15" s="34">
        <v>100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ENTRY_DRAFT_FLAG VARCHAR(1), -- 登録下書区分</v>
      </c>
    </row>
    <row r="16" spans="1:19">
      <c r="A16" s="17">
        <v>9</v>
      </c>
      <c r="B16" s="108" t="s">
        <v>1123</v>
      </c>
      <c r="C16" s="11" t="s">
        <v>1125</v>
      </c>
      <c r="D16" s="11" t="s">
        <v>156</v>
      </c>
      <c r="E16" s="34">
        <v>8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LOCATION_IDENTIFIER_NAME VARCHAR(100), -- 拠点識別名</v>
      </c>
    </row>
    <row r="17" spans="1:12">
      <c r="A17" s="17">
        <v>10</v>
      </c>
      <c r="B17" s="108" t="s">
        <v>1124</v>
      </c>
      <c r="C17" s="11" t="s">
        <v>1126</v>
      </c>
      <c r="D17" s="11" t="s">
        <v>156</v>
      </c>
      <c r="E17" s="34">
        <v>5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ZIP_CODE VARCHAR(8), -- 郵便番号</v>
      </c>
    </row>
    <row r="18" spans="1:12">
      <c r="A18" s="17">
        <v>11</v>
      </c>
      <c r="B18" s="103" t="s">
        <v>925</v>
      </c>
      <c r="C18" s="11" t="s">
        <v>927</v>
      </c>
      <c r="D18" s="11" t="s">
        <v>156</v>
      </c>
      <c r="E18" s="34">
        <v>20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MUNICIPALITY_CODE VARCHAR(5), -- 自治体コード</v>
      </c>
    </row>
    <row r="19" spans="1:12">
      <c r="A19" s="17">
        <v>12</v>
      </c>
      <c r="B19" s="103" t="s">
        <v>926</v>
      </c>
      <c r="C19" s="11" t="s">
        <v>928</v>
      </c>
      <c r="D19" s="11" t="s">
        <v>156</v>
      </c>
      <c r="E19" s="34">
        <v>100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ADDRESS_PREFECTURE VARCHAR(20), -- 住所（都道府県）</v>
      </c>
    </row>
    <row r="20" spans="1:12">
      <c r="A20" s="17">
        <v>13</v>
      </c>
      <c r="B20" s="103" t="s">
        <v>905</v>
      </c>
      <c r="C20" s="11" t="s">
        <v>851</v>
      </c>
      <c r="D20" s="11" t="s">
        <v>156</v>
      </c>
      <c r="E20" s="34">
        <v>1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ADDRESS_CITY VARCHAR(100), -- 住所（市区町村）</v>
      </c>
    </row>
    <row r="21" spans="1:12">
      <c r="A21" s="17">
        <v>14</v>
      </c>
      <c r="B21" s="103" t="s">
        <v>906</v>
      </c>
      <c r="C21" s="11" t="s">
        <v>852</v>
      </c>
      <c r="D21" s="11" t="s">
        <v>156</v>
      </c>
      <c r="E21" s="34">
        <v>2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INDUSTRY_CLASS_MAJOR_CODE VARCHAR(1), -- 日本標準産業分類（大分類）</v>
      </c>
    </row>
    <row r="22" spans="1:12">
      <c r="A22" s="17">
        <v>15</v>
      </c>
      <c r="B22" s="103" t="s">
        <v>907</v>
      </c>
      <c r="C22" s="11" t="s">
        <v>853</v>
      </c>
      <c r="D22" s="11" t="s">
        <v>156</v>
      </c>
      <c r="E22" s="34">
        <v>3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INDUSTRY_CLASS_MIDDLE_CODE VARCHAR(2), -- 日本標準産業分類（中分類）</v>
      </c>
    </row>
    <row r="23" spans="1:12">
      <c r="A23" s="17">
        <v>16</v>
      </c>
      <c r="B23" s="103" t="s">
        <v>908</v>
      </c>
      <c r="C23" s="11" t="s">
        <v>854</v>
      </c>
      <c r="D23" s="11" t="s">
        <v>156</v>
      </c>
      <c r="E23" s="34">
        <v>4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INDUSTRY_CLASS_MINOR_CODE VARCHAR(3), -- 日本標準産業分類（小分類）</v>
      </c>
    </row>
    <row r="24" spans="1:12">
      <c r="A24" s="17">
        <v>17</v>
      </c>
      <c r="B24" s="103" t="s">
        <v>909</v>
      </c>
      <c r="C24" s="11" t="s">
        <v>855</v>
      </c>
      <c r="D24" s="11" t="s">
        <v>156</v>
      </c>
      <c r="E24" s="34">
        <v>50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INDUSTRY_CLASS_DETAIL_CODE VARCHAR(4), -- 日本標準産業分類（細分類）</v>
      </c>
    </row>
    <row r="25" spans="1:12">
      <c r="A25" s="17">
        <v>18</v>
      </c>
      <c r="B25" s="103" t="s">
        <v>910</v>
      </c>
      <c r="C25" s="11" t="s">
        <v>857</v>
      </c>
      <c r="D25" s="11" t="s">
        <v>156</v>
      </c>
      <c r="E25" s="34">
        <v>50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INDUSTRY_CLASS_MAJOR_NAME VARCHAR(50), -- 日本標準産業分類名称（大分類）</v>
      </c>
    </row>
    <row r="26" spans="1:12">
      <c r="A26" s="17">
        <v>19</v>
      </c>
      <c r="B26" s="103" t="s">
        <v>911</v>
      </c>
      <c r="C26" s="11" t="s">
        <v>859</v>
      </c>
      <c r="D26" s="11" t="s">
        <v>156</v>
      </c>
      <c r="E26" s="34">
        <v>50</v>
      </c>
      <c r="F26" s="21" t="s">
        <v>18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INDUSTRY_CLASS_MIDDLE_NAME VARCHAR(50), -- 日本標準産業分類名称（中分類）</v>
      </c>
    </row>
    <row r="27" spans="1:12">
      <c r="A27" s="17">
        <v>20</v>
      </c>
      <c r="B27" s="103" t="s">
        <v>912</v>
      </c>
      <c r="C27" s="11" t="s">
        <v>861</v>
      </c>
      <c r="D27" s="11" t="s">
        <v>156</v>
      </c>
      <c r="E27" s="34">
        <v>50</v>
      </c>
      <c r="F27" s="21" t="s">
        <v>18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INDUSTRY_CLASS_MINOR_NAME VARCHAR(50), -- 日本標準産業分類名称（小分類）</v>
      </c>
    </row>
    <row r="28" spans="1:12">
      <c r="A28" s="17">
        <v>21</v>
      </c>
      <c r="B28" s="11" t="s">
        <v>106</v>
      </c>
      <c r="C28" s="11" t="s">
        <v>916</v>
      </c>
      <c r="D28" s="11" t="s">
        <v>156</v>
      </c>
      <c r="E28" s="34">
        <v>50</v>
      </c>
      <c r="F28" s="21" t="s">
        <v>18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INDUSTRY_CLASS_DETAIL_NAME VARCHAR(50), -- 日本標準産業分類名称（細分類）</v>
      </c>
    </row>
    <row r="29" spans="1:12">
      <c r="A29" s="17">
        <v>22</v>
      </c>
      <c r="B29" s="11" t="s">
        <v>839</v>
      </c>
      <c r="C29" s="11" t="s">
        <v>923</v>
      </c>
      <c r="D29" s="11" t="s">
        <v>156</v>
      </c>
      <c r="E29" s="34">
        <v>100</v>
      </c>
      <c r="F29" s="21" t="s">
        <v>18</v>
      </c>
      <c r="G29" s="35"/>
      <c r="H29" s="22"/>
      <c r="I29" s="301"/>
      <c r="J29" s="302"/>
      <c r="K29" s="303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ENERGY_BENCHMARK_TARGET_INDUSTRY VARCHAR(50), -- 省エネ法ベンチマーク対象業種</v>
      </c>
    </row>
    <row r="30" spans="1:12">
      <c r="A30" s="17">
        <v>23</v>
      </c>
      <c r="B30" s="11" t="s">
        <v>840</v>
      </c>
      <c r="C30" s="11" t="s">
        <v>924</v>
      </c>
      <c r="D30" s="11" t="s">
        <v>156</v>
      </c>
      <c r="E30" s="34">
        <v>4</v>
      </c>
      <c r="F30" s="21" t="s">
        <v>18</v>
      </c>
      <c r="G30" s="35"/>
      <c r="H30" s="22"/>
      <c r="I30" s="301"/>
      <c r="J30" s="302"/>
      <c r="K30" s="303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ENERGY_BENCHMARK_INDICATOR VARCHAR(100), -- 省エネ法ベンチマーク指標</v>
      </c>
    </row>
    <row r="31" spans="1:12">
      <c r="A31" s="17">
        <v>24</v>
      </c>
      <c r="B31" s="11" t="s">
        <v>0</v>
      </c>
      <c r="C31" s="11" t="s">
        <v>218</v>
      </c>
      <c r="D31" s="11" t="s">
        <v>175</v>
      </c>
      <c r="E31" s="112">
        <v>8</v>
      </c>
      <c r="F31" s="112">
        <v>2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ENERGY_BENCHMARK_YEAR VARCHAR(4), -- 省エネ法ベンチマーク指標年度</v>
      </c>
    </row>
    <row r="32" spans="1:12">
      <c r="A32" s="17">
        <v>25</v>
      </c>
      <c r="B32" s="108" t="s">
        <v>1155</v>
      </c>
      <c r="C32" s="108" t="s">
        <v>1156</v>
      </c>
      <c r="D32" s="108" t="s">
        <v>156</v>
      </c>
      <c r="E32" s="112">
        <v>10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GROSS_FLOOR_AREA NUMERIC(8,2), -- 延床面積</v>
      </c>
    </row>
    <row r="33" spans="1:12">
      <c r="A33" s="17">
        <v>26</v>
      </c>
      <c r="B33" s="103" t="s">
        <v>929</v>
      </c>
      <c r="C33" s="11" t="s">
        <v>933</v>
      </c>
      <c r="D33" s="11" t="s">
        <v>156</v>
      </c>
      <c r="E33" s="34">
        <v>50</v>
      </c>
      <c r="F33" s="21" t="s">
        <v>18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ELECTRICITY_SUPPLIER_NO VARCHAR(10), -- 契約先電気事業者登録番号</v>
      </c>
    </row>
    <row r="34" spans="1:12">
      <c r="A34" s="17">
        <v>27</v>
      </c>
      <c r="B34" s="103" t="s">
        <v>930</v>
      </c>
      <c r="C34" s="11" t="s">
        <v>935</v>
      </c>
      <c r="D34" s="11" t="s">
        <v>156</v>
      </c>
      <c r="E34" s="34">
        <v>50</v>
      </c>
      <c r="F34" s="21" t="s">
        <v>18</v>
      </c>
      <c r="G34" s="35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ELECTRICITY_SUPPLIER_NAME VARCHAR(50), -- 契約先電気事業者</v>
      </c>
    </row>
    <row r="35" spans="1:12">
      <c r="A35" s="17">
        <v>28</v>
      </c>
      <c r="B35" s="11" t="s">
        <v>177</v>
      </c>
      <c r="C35" s="11" t="s">
        <v>133</v>
      </c>
      <c r="D35" s="11" t="s">
        <v>389</v>
      </c>
      <c r="E35" s="34">
        <v>3</v>
      </c>
      <c r="F35" s="21" t="s">
        <v>390</v>
      </c>
      <c r="G35" s="35"/>
      <c r="H35" s="28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ELECTRICITY_CONTRACT_MENU VARCHAR(50), -- 契約先電力メニュー</v>
      </c>
    </row>
    <row r="36" spans="1:12">
      <c r="A36" s="17">
        <v>29</v>
      </c>
      <c r="B36" s="11" t="s">
        <v>108</v>
      </c>
      <c r="C36" s="11" t="s">
        <v>134</v>
      </c>
      <c r="D36" s="11" t="s">
        <v>156</v>
      </c>
      <c r="E36" s="34">
        <v>13</v>
      </c>
      <c r="F36" s="21" t="s">
        <v>18</v>
      </c>
      <c r="G36" s="35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EP_OFFICE_CODE VARCHAR(3), -- EP事業所コード</v>
      </c>
    </row>
    <row r="37" spans="1:12">
      <c r="A37" s="17">
        <v>30</v>
      </c>
      <c r="B37" s="11" t="s">
        <v>176</v>
      </c>
      <c r="C37" s="11" t="s">
        <v>270</v>
      </c>
      <c r="D37" s="11" t="s">
        <v>156</v>
      </c>
      <c r="E37" s="34">
        <v>22</v>
      </c>
      <c r="F37" s="21" t="s">
        <v>18</v>
      </c>
      <c r="G37" s="35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EP_CUSTOMER_NUMBER VARCHAR(13), -- EPお客さま番号</v>
      </c>
    </row>
    <row r="38" spans="1:12">
      <c r="A38" s="17">
        <v>31</v>
      </c>
      <c r="B38" s="108" t="s">
        <v>1157</v>
      </c>
      <c r="C38" s="108" t="s">
        <v>1158</v>
      </c>
      <c r="D38" s="108" t="s">
        <v>156</v>
      </c>
      <c r="E38" s="112">
        <v>10</v>
      </c>
      <c r="F38" s="21" t="s">
        <v>18</v>
      </c>
      <c r="G38" s="35"/>
      <c r="H38" s="22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SUPPLY_POINT_NUMBER VARCHAR(22), -- 供給地点特定番号</v>
      </c>
    </row>
    <row r="39" spans="1:12">
      <c r="A39" s="17">
        <v>32</v>
      </c>
      <c r="B39" s="103" t="s">
        <v>931</v>
      </c>
      <c r="C39" s="11" t="s">
        <v>934</v>
      </c>
      <c r="D39" s="11" t="s">
        <v>156</v>
      </c>
      <c r="E39" s="34">
        <v>50</v>
      </c>
      <c r="F39" s="21" t="s">
        <v>18</v>
      </c>
      <c r="G39" s="35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CITY_GAS_SUPPLIER_NO VARCHAR(10), -- 契約先都市ガス供給事業者登録番号</v>
      </c>
    </row>
    <row r="40" spans="1:12">
      <c r="A40" s="17">
        <v>33</v>
      </c>
      <c r="B40" s="108" t="s">
        <v>1159</v>
      </c>
      <c r="C40" s="108" t="s">
        <v>1160</v>
      </c>
      <c r="D40" s="108" t="s">
        <v>156</v>
      </c>
      <c r="E40" s="112">
        <v>10</v>
      </c>
      <c r="F40" s="21" t="s">
        <v>18</v>
      </c>
      <c r="G40" s="35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CITY_GAS_SUPPLIER_NAME VARCHAR(50), -- 契約先都市ガス供給事業者</v>
      </c>
    </row>
    <row r="41" spans="1:12">
      <c r="A41" s="17">
        <v>34</v>
      </c>
      <c r="B41" s="103" t="s">
        <v>932</v>
      </c>
      <c r="C41" s="11" t="s">
        <v>936</v>
      </c>
      <c r="D41" s="11" t="s">
        <v>156</v>
      </c>
      <c r="E41" s="34">
        <v>50</v>
      </c>
      <c r="F41" s="21" t="s">
        <v>18</v>
      </c>
      <c r="G41" s="35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HEAT_SUPPLIER_NO VARCHAR(10), -- 契約先熱供給事業者登録番号</v>
      </c>
    </row>
    <row r="42" spans="1:12">
      <c r="A42" s="17">
        <v>35</v>
      </c>
      <c r="B42" s="108" t="s">
        <v>1161</v>
      </c>
      <c r="C42" s="106" t="s">
        <v>1162</v>
      </c>
      <c r="D42" s="11" t="s">
        <v>156</v>
      </c>
      <c r="E42" s="34">
        <v>50</v>
      </c>
      <c r="F42" s="21" t="s">
        <v>18</v>
      </c>
      <c r="G42" s="35"/>
      <c r="H42" s="22"/>
      <c r="I42" s="292"/>
      <c r="J42" s="293"/>
      <c r="K42" s="29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HEAT_SUPPLIER_NAME VARCHAR(50), -- 契約先熱供給事業者</v>
      </c>
    </row>
    <row r="43" spans="1:12">
      <c r="A43" s="17">
        <v>36</v>
      </c>
      <c r="B43" s="11" t="s">
        <v>51</v>
      </c>
      <c r="C43" s="11" t="s">
        <v>551</v>
      </c>
      <c r="D43" s="11" t="s">
        <v>163</v>
      </c>
      <c r="E43" s="21" t="s">
        <v>18</v>
      </c>
      <c r="F43" s="21" t="s">
        <v>18</v>
      </c>
      <c r="G43" s="132" t="s">
        <v>381</v>
      </c>
      <c r="H43" s="22"/>
      <c r="I43" s="304" t="s">
        <v>1329</v>
      </c>
      <c r="J43" s="305"/>
      <c r="K43" s="306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HEAT_CONTRACT_MENU VARCHAR(50), -- 契約先熱メニュー</v>
      </c>
    </row>
    <row r="44" spans="1:12">
      <c r="A44" s="17">
        <v>37</v>
      </c>
      <c r="B44" s="11" t="s">
        <v>374</v>
      </c>
      <c r="C44" s="11" t="s">
        <v>511</v>
      </c>
      <c r="D44" s="11" t="s">
        <v>156</v>
      </c>
      <c r="E44" s="34">
        <v>50</v>
      </c>
      <c r="F44" s="21" t="s">
        <v>18</v>
      </c>
      <c r="G44" s="35"/>
      <c r="H44" s="22"/>
      <c r="I44" s="292"/>
      <c r="J44" s="293"/>
      <c r="K44" s="29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DELETE_FLG BOOLEAN NOT NULL, -- 削除フラグ</v>
      </c>
    </row>
    <row r="45" spans="1:12">
      <c r="A45" s="17">
        <v>38</v>
      </c>
      <c r="B45" s="11" t="s">
        <v>375</v>
      </c>
      <c r="C45" s="11" t="s">
        <v>513</v>
      </c>
      <c r="D45" s="11" t="s">
        <v>526</v>
      </c>
      <c r="E45" s="21" t="s">
        <v>18</v>
      </c>
      <c r="F45" s="21" t="s">
        <v>18</v>
      </c>
      <c r="G45" s="35"/>
      <c r="H45" s="22"/>
      <c r="I45" s="292"/>
      <c r="J45" s="293"/>
      <c r="K45" s="29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CREATED_BY VARCHAR(50), -- 作成者</v>
      </c>
    </row>
    <row r="46" spans="1:12">
      <c r="A46" s="17">
        <v>39</v>
      </c>
      <c r="B46" s="11" t="s">
        <v>43</v>
      </c>
      <c r="C46" s="11" t="s">
        <v>515</v>
      </c>
      <c r="D46" s="11" t="s">
        <v>156</v>
      </c>
      <c r="E46" s="34">
        <v>50</v>
      </c>
      <c r="F46" s="21" t="s">
        <v>18</v>
      </c>
      <c r="G46" s="35"/>
      <c r="H46" s="22"/>
      <c r="I46" s="292"/>
      <c r="J46" s="293"/>
      <c r="K46" s="294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CREATED_AT TIMESTAMP, -- 作成日時</v>
      </c>
    </row>
    <row r="47" spans="1:12">
      <c r="A47" s="17">
        <v>40</v>
      </c>
      <c r="B47" s="11" t="s">
        <v>49</v>
      </c>
      <c r="C47" s="11" t="s">
        <v>517</v>
      </c>
      <c r="D47" s="11" t="s">
        <v>526</v>
      </c>
      <c r="E47" s="34" t="s">
        <v>18</v>
      </c>
      <c r="F47" s="21" t="s">
        <v>18</v>
      </c>
      <c r="G47" s="35"/>
      <c r="H47" s="22"/>
      <c r="I47" s="292"/>
      <c r="J47" s="293"/>
      <c r="K47" s="29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UPDATED_BY VARCHAR(50), -- 更新者</v>
      </c>
    </row>
    <row r="48" spans="1:12">
      <c r="A48" s="17">
        <v>41</v>
      </c>
      <c r="B48" s="11" t="s">
        <v>1448</v>
      </c>
      <c r="C48" s="11" t="s">
        <v>1449</v>
      </c>
      <c r="D48" s="11" t="s">
        <v>294</v>
      </c>
      <c r="E48" s="34">
        <v>6</v>
      </c>
      <c r="F48" s="21">
        <v>4</v>
      </c>
      <c r="G48" s="35"/>
      <c r="H48" s="22"/>
      <c r="I48" s="292"/>
      <c r="J48" s="293"/>
      <c r="K48" s="29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UPDATED_AT TIMESTAMP, -- 更新日時</v>
      </c>
    </row>
    <row r="49" spans="1:12">
      <c r="A49" s="24">
        <v>42</v>
      </c>
      <c r="B49" s="15" t="s">
        <v>1296</v>
      </c>
      <c r="C49" s="15" t="s">
        <v>1294</v>
      </c>
      <c r="D49" s="15" t="s">
        <v>175</v>
      </c>
      <c r="E49" s="38">
        <v>22</v>
      </c>
      <c r="F49" s="38">
        <v>17</v>
      </c>
      <c r="G49" s="36"/>
      <c r="H49" s="26"/>
      <c r="I49" s="307"/>
      <c r="J49" s="308"/>
      <c r="K49" s="309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COMPETITOR_INDUSTRY_CO2_AVG NUMERIC(6,4), -- 他社比較業種_CO2排出源単位平均値</v>
      </c>
    </row>
    <row r="50" spans="1:12"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ENERGY_SAVING_DENOMINATOR NUMERIC(22,17) -- 省エネ率分母</v>
      </c>
    </row>
    <row r="51" spans="1:12">
      <c r="L51" s="13" t="str" cm="1">
        <f t="array" ref="L51">IF(B50="",
    IF($L$6="PRIMARY_KEYS",
        ",PRIMARY KEY ("&amp;_xlfn.TEXTJOIN(", ", TRUE, $C$8:$C$13)&amp;")"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>,PRIMARY KEY (CORPORATE_NUMBER, AGREEMENT_CATEGORY, ORG_ID, BUILDING_ID, REGISTRATION_SEQ, FISCAL_YEAR)
);</v>
      </c>
    </row>
    <row r="53" spans="1:12">
      <c r="L53" s="7" t="str">
        <f>"COMMENT ON TABLE db_corp." &amp; A5 &amp; " IS '" &amp; A3 &amp; "';"</f>
        <v>COMMENT ON TABLE db_corp.T_BUILDING_INFO IS '建物情報';</v>
      </c>
    </row>
    <row r="54" spans="1:12">
      <c r="L54" s="4" t="str">
        <f t="shared" ref="L54:L87" si="0">"COMMENT ON COLUMN db_corp." &amp;  $A$5&amp;"."&amp;C8&amp;" IS '" &amp;B8&amp;"';"</f>
        <v>COMMENT ON COLUMN db_corp.T_BUILDING_INFO.CORPORATE_NUMBER IS '法人番号（FK）';</v>
      </c>
    </row>
    <row r="55" spans="1:12">
      <c r="L55" s="4" t="str">
        <f t="shared" si="0"/>
        <v>COMMENT ON COLUMN db_corp.T_BUILDING_INFO.AGREEMENT_CATEGORY IS '同意書取得区分';</v>
      </c>
    </row>
    <row r="56" spans="1:12">
      <c r="L56" s="4" t="str">
        <f t="shared" si="0"/>
        <v>COMMENT ON COLUMN db_corp.T_BUILDING_INFO.ORG_ID IS '組織ID（FK）';</v>
      </c>
    </row>
    <row r="57" spans="1:12">
      <c r="L57" s="4" t="str">
        <f t="shared" si="0"/>
        <v>COMMENT ON COLUMN db_corp.T_BUILDING_INFO.BUILDING_ID IS '拠点ID';</v>
      </c>
    </row>
    <row r="58" spans="1:12">
      <c r="L58" s="4" t="str">
        <f t="shared" si="0"/>
        <v>COMMENT ON COLUMN db_corp.T_BUILDING_INFO.REGISTRATION_SEQ IS '登録回数';</v>
      </c>
    </row>
    <row r="59" spans="1:12">
      <c r="L59" s="4" t="str">
        <f t="shared" si="0"/>
        <v>COMMENT ON COLUMN db_corp.T_BUILDING_INFO.FISCAL_YEAR IS '年度';</v>
      </c>
    </row>
    <row r="60" spans="1:12">
      <c r="L60" s="4" t="str">
        <f t="shared" si="0"/>
        <v>COMMENT ON COLUMN db_corp.T_BUILDING_INFO.ENTRY_DRAFT_FLAG IS '登録下書区分';</v>
      </c>
    </row>
    <row r="61" spans="1:12">
      <c r="L61" s="4" t="str">
        <f t="shared" si="0"/>
        <v>COMMENT ON COLUMN db_corp.T_BUILDING_INFO.LOCATION_IDENTIFIER_NAME IS '拠点識別名';</v>
      </c>
    </row>
    <row r="62" spans="1:12">
      <c r="L62" s="4" t="str">
        <f t="shared" si="0"/>
        <v>COMMENT ON COLUMN db_corp.T_BUILDING_INFO.ZIP_CODE IS '郵便番号';</v>
      </c>
    </row>
    <row r="63" spans="1:12">
      <c r="L63" s="4" t="str">
        <f t="shared" si="0"/>
        <v>COMMENT ON COLUMN db_corp.T_BUILDING_INFO.MUNICIPALITY_CODE IS '自治体コード';</v>
      </c>
    </row>
    <row r="64" spans="1:12">
      <c r="L64" s="4" t="str">
        <f t="shared" si="0"/>
        <v>COMMENT ON COLUMN db_corp.T_BUILDING_INFO.ADDRESS_PREFECTURE IS '住所（都道府県）';</v>
      </c>
    </row>
    <row r="65" spans="12:12">
      <c r="L65" s="4" t="str">
        <f t="shared" si="0"/>
        <v>COMMENT ON COLUMN db_corp.T_BUILDING_INFO.ADDRESS_CITY IS '住所（市区町村）';</v>
      </c>
    </row>
    <row r="66" spans="12:12">
      <c r="L66" s="4" t="str">
        <f t="shared" si="0"/>
        <v>COMMENT ON COLUMN db_corp.T_BUILDING_INFO.INDUSTRY_CLASS_MAJOR_CODE IS '日本標準産業分類（大分類）';</v>
      </c>
    </row>
    <row r="67" spans="12:12">
      <c r="L67" s="4" t="str">
        <f t="shared" si="0"/>
        <v>COMMENT ON COLUMN db_corp.T_BUILDING_INFO.INDUSTRY_CLASS_MIDDLE_CODE IS '日本標準産業分類（中分類）';</v>
      </c>
    </row>
    <row r="68" spans="12:12">
      <c r="L68" s="4" t="str">
        <f t="shared" si="0"/>
        <v>COMMENT ON COLUMN db_corp.T_BUILDING_INFO.INDUSTRY_CLASS_MINOR_CODE IS '日本標準産業分類（小分類）';</v>
      </c>
    </row>
    <row r="69" spans="12:12">
      <c r="L69" s="4" t="str">
        <f t="shared" si="0"/>
        <v>COMMENT ON COLUMN db_corp.T_BUILDING_INFO.INDUSTRY_CLASS_DETAIL_CODE IS '日本標準産業分類（細分類）';</v>
      </c>
    </row>
    <row r="70" spans="12:12">
      <c r="L70" s="4" t="str">
        <f t="shared" si="0"/>
        <v>COMMENT ON COLUMN db_corp.T_BUILDING_INFO.INDUSTRY_CLASS_MAJOR_NAME IS '日本標準産業分類名称（大分類）';</v>
      </c>
    </row>
    <row r="71" spans="12:12">
      <c r="L71" s="4" t="str">
        <f t="shared" si="0"/>
        <v>COMMENT ON COLUMN db_corp.T_BUILDING_INFO.INDUSTRY_CLASS_MIDDLE_NAME IS '日本標準産業分類名称（中分類）';</v>
      </c>
    </row>
    <row r="72" spans="12:12">
      <c r="L72" s="4" t="str">
        <f t="shared" si="0"/>
        <v>COMMENT ON COLUMN db_corp.T_BUILDING_INFO.INDUSTRY_CLASS_MINOR_NAME IS '日本標準産業分類名称（小分類）';</v>
      </c>
    </row>
    <row r="73" spans="12:12">
      <c r="L73" s="4" t="str">
        <f t="shared" si="0"/>
        <v>COMMENT ON COLUMN db_corp.T_BUILDING_INFO.INDUSTRY_CLASS_DETAIL_NAME IS '日本標準産業分類名称（細分類）';</v>
      </c>
    </row>
    <row r="74" spans="12:12">
      <c r="L74" s="4" t="str">
        <f t="shared" si="0"/>
        <v>COMMENT ON COLUMN db_corp.T_BUILDING_INFO.ENERGY_BENCHMARK_TARGET_INDUSTRY IS '省エネ法ベンチマーク対象業種';</v>
      </c>
    </row>
    <row r="75" spans="12:12">
      <c r="L75" s="4" t="str">
        <f t="shared" si="0"/>
        <v>COMMENT ON COLUMN db_corp.T_BUILDING_INFO.ENERGY_BENCHMARK_INDICATOR IS '省エネ法ベンチマーク指標';</v>
      </c>
    </row>
    <row r="76" spans="12:12">
      <c r="L76" s="4" t="str">
        <f t="shared" si="0"/>
        <v>COMMENT ON COLUMN db_corp.T_BUILDING_INFO.ENERGY_BENCHMARK_YEAR IS '省エネ法ベンチマーク指標年度';</v>
      </c>
    </row>
    <row r="77" spans="12:12">
      <c r="L77" s="4" t="str">
        <f t="shared" si="0"/>
        <v>COMMENT ON COLUMN db_corp.T_BUILDING_INFO.GROSS_FLOOR_AREA IS '延床面積';</v>
      </c>
    </row>
    <row r="78" spans="12:12">
      <c r="L78" s="4" t="str">
        <f t="shared" si="0"/>
        <v>COMMENT ON COLUMN db_corp.T_BUILDING_INFO.ELECTRICITY_SUPPLIER_NO IS '契約先電気事業者登録番号';</v>
      </c>
    </row>
    <row r="79" spans="12:12">
      <c r="L79" s="4" t="str">
        <f t="shared" si="0"/>
        <v>COMMENT ON COLUMN db_corp.T_BUILDING_INFO.ELECTRICITY_SUPPLIER_NAME IS '契約先電気事業者';</v>
      </c>
    </row>
    <row r="80" spans="12:12">
      <c r="L80" s="4" t="str">
        <f t="shared" si="0"/>
        <v>COMMENT ON COLUMN db_corp.T_BUILDING_INFO.ELECTRICITY_CONTRACT_MENU IS '契約先電力メニュー';</v>
      </c>
    </row>
    <row r="81" spans="12:12">
      <c r="L81" s="4" t="str">
        <f t="shared" si="0"/>
        <v>COMMENT ON COLUMN db_corp.T_BUILDING_INFO.EP_OFFICE_CODE IS 'EP事業所コード';</v>
      </c>
    </row>
    <row r="82" spans="12:12">
      <c r="L82" s="4" t="str">
        <f t="shared" si="0"/>
        <v>COMMENT ON COLUMN db_corp.T_BUILDING_INFO.EP_CUSTOMER_NUMBER IS 'EPお客さま番号';</v>
      </c>
    </row>
    <row r="83" spans="12:12">
      <c r="L83" s="4" t="str">
        <f t="shared" si="0"/>
        <v>COMMENT ON COLUMN db_corp.T_BUILDING_INFO.SUPPLY_POINT_NUMBER IS '供給地点特定番号';</v>
      </c>
    </row>
    <row r="84" spans="12:12">
      <c r="L84" s="4" t="str">
        <f t="shared" si="0"/>
        <v>COMMENT ON COLUMN db_corp.T_BUILDING_INFO.CITY_GAS_SUPPLIER_NO IS '契約先都市ガス供給事業者登録番号';</v>
      </c>
    </row>
    <row r="85" spans="12:12">
      <c r="L85" s="4" t="str">
        <f t="shared" si="0"/>
        <v>COMMENT ON COLUMN db_corp.T_BUILDING_INFO.CITY_GAS_SUPPLIER_NAME IS '契約先都市ガス供給事業者';</v>
      </c>
    </row>
    <row r="86" spans="12:12">
      <c r="L86" s="4" t="str">
        <f t="shared" si="0"/>
        <v>COMMENT ON COLUMN db_corp.T_BUILDING_INFO.HEAT_SUPPLIER_NO IS '契約先熱供給事業者登録番号';</v>
      </c>
    </row>
    <row r="87" spans="12:12">
      <c r="L87" s="4" t="str">
        <f t="shared" si="0"/>
        <v>COMMENT ON COLUMN db_corp.T_BUILDING_INFO.HEAT_SUPPLIER_NAME IS '契約先熱供給事業者';</v>
      </c>
    </row>
    <row r="88" spans="12:12">
      <c r="L88" s="4" t="str">
        <f t="shared" ref="L88:L99" si="1">"COMMENT ON COLUMN db_corp." &amp;  $A$5&amp;"."&amp;C38&amp;" IS '" &amp;B38&amp;"';"</f>
        <v>COMMENT ON COLUMN db_corp.T_BUILDING_INFO.CITY_GAS_SUPPLIER_NO IS '契約先都市ガス供給事業者登録番号';</v>
      </c>
    </row>
    <row r="89" spans="12:12">
      <c r="L89" s="4" t="str">
        <f t="shared" si="1"/>
        <v>COMMENT ON COLUMN db_corp.T_BUILDING_INFO.CITY_GAS_SUPPLIER_NAME IS '契約先都市ガス供給事業者';</v>
      </c>
    </row>
    <row r="90" spans="12:12">
      <c r="L90" s="4" t="str">
        <f t="shared" si="1"/>
        <v>COMMENT ON COLUMN db_corp.T_BUILDING_INFO.HEAT_SUPPLIER_NO IS '契約先熱供給事業者登録番号';</v>
      </c>
    </row>
    <row r="91" spans="12:12">
      <c r="L91" s="4" t="str">
        <f t="shared" si="1"/>
        <v>COMMENT ON COLUMN db_corp.T_BUILDING_INFO.HEAT_SUPPLIER_NAME IS '契約先熱供給事業者';</v>
      </c>
    </row>
    <row r="92" spans="12:12">
      <c r="L92" s="4" t="str">
        <f t="shared" si="1"/>
        <v>COMMENT ON COLUMN db_corp.T_BUILDING_INFO.HEAT_CONTRACT_MENU IS '契約先熱メニュー';</v>
      </c>
    </row>
    <row r="93" spans="12:12">
      <c r="L93" s="4" t="str">
        <f t="shared" ref="L93" si="2">"COMMENT ON COLUMN db_corp." &amp;  $A$5&amp;"."&amp;C43&amp;" IS '" &amp;B43&amp;"';"</f>
        <v>COMMENT ON COLUMN db_corp.T_BUILDING_INFO.DELETE_FLG IS '削除フラグ';</v>
      </c>
    </row>
    <row r="94" spans="12:12">
      <c r="L94" s="4" t="str">
        <f t="shared" si="1"/>
        <v>COMMENT ON COLUMN db_corp.T_BUILDING_INFO.CREATED_BY IS '作成者';</v>
      </c>
    </row>
    <row r="95" spans="12:12">
      <c r="L95" s="4" t="str">
        <f t="shared" si="1"/>
        <v>COMMENT ON COLUMN db_corp.T_BUILDING_INFO.CREATED_AT IS '作成日時';</v>
      </c>
    </row>
    <row r="96" spans="12:12">
      <c r="L96" s="4" t="str">
        <f t="shared" si="1"/>
        <v>COMMENT ON COLUMN db_corp.T_BUILDING_INFO.UPDATED_BY IS '更新者';</v>
      </c>
    </row>
    <row r="97" spans="12:12">
      <c r="L97" s="4" t="str">
        <f t="shared" si="1"/>
        <v>COMMENT ON COLUMN db_corp.T_BUILDING_INFO.UPDATED_AT IS '更新日時';</v>
      </c>
    </row>
    <row r="98" spans="12:12">
      <c r="L98" s="4" t="str">
        <f t="shared" si="1"/>
        <v>COMMENT ON COLUMN db_corp.T_BUILDING_INFO.COMPETITOR_INDUSTRY_CO2_AVG IS '他社比較業種_CO2排出源単位平均値';</v>
      </c>
    </row>
    <row r="99" spans="12:12">
      <c r="L99" s="4" t="str">
        <f t="shared" si="1"/>
        <v>COMMENT ON COLUMN db_corp.T_BUILDING_INFO.ENERGY_SAVING_DENOMINATOR IS '省エネ率分母';</v>
      </c>
    </row>
  </sheetData>
  <mergeCells count="52">
    <mergeCell ref="I10:K10"/>
    <mergeCell ref="I9:K9"/>
    <mergeCell ref="I19:K19"/>
    <mergeCell ref="I20:K20"/>
    <mergeCell ref="I21:K21"/>
    <mergeCell ref="I11:K11"/>
    <mergeCell ref="I12:K12"/>
    <mergeCell ref="I13:K13"/>
    <mergeCell ref="I15:K15"/>
    <mergeCell ref="I18:K18"/>
    <mergeCell ref="I14:K14"/>
    <mergeCell ref="I16:K16"/>
    <mergeCell ref="I17:K17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27:K27"/>
    <mergeCell ref="I47:K47"/>
    <mergeCell ref="I33:K33"/>
    <mergeCell ref="I34:K34"/>
    <mergeCell ref="I39:K39"/>
    <mergeCell ref="I42:K42"/>
    <mergeCell ref="I43:K43"/>
    <mergeCell ref="I44:K44"/>
    <mergeCell ref="I35:K35"/>
    <mergeCell ref="I36:K36"/>
    <mergeCell ref="I37:K37"/>
    <mergeCell ref="I41:K41"/>
    <mergeCell ref="I45:K45"/>
    <mergeCell ref="I46:K46"/>
    <mergeCell ref="I32:K32"/>
    <mergeCell ref="I38:K38"/>
    <mergeCell ref="I22:K22"/>
    <mergeCell ref="I23:K23"/>
    <mergeCell ref="I24:K24"/>
    <mergeCell ref="I25:K25"/>
    <mergeCell ref="I26:K26"/>
    <mergeCell ref="I48:K48"/>
    <mergeCell ref="I49:K49"/>
    <mergeCell ref="I40:K40"/>
    <mergeCell ref="I31:K31"/>
    <mergeCell ref="I28:K28"/>
    <mergeCell ref="I29:K29"/>
    <mergeCell ref="I30:K30"/>
  </mergeCells>
  <phoneticPr fontId="3"/>
  <pageMargins left="0.75" right="0.75" top="1" bottom="1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D9D7-594C-4D8C-A983-42E8A843BDFE}">
  <sheetPr codeName="Sheet26"/>
  <dimension ref="A1:L27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2" ht="17.100000000000001" customHeight="1"/>
    <row r="2" spans="1:12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2">
      <c r="A3" s="259" t="s">
        <v>590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2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2">
      <c r="A5" s="259" t="s">
        <v>591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2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2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db_corp.T_FORMAT_STORAGE_INFO CASCADE;</v>
      </c>
    </row>
    <row r="8" spans="1:12">
      <c r="A8" s="17">
        <v>1</v>
      </c>
      <c r="B8" s="11" t="s">
        <v>370</v>
      </c>
      <c r="C8" s="11" t="s">
        <v>371</v>
      </c>
      <c r="D8" s="11" t="s">
        <v>156</v>
      </c>
      <c r="E8" s="34">
        <v>13</v>
      </c>
      <c r="F8" s="21" t="s">
        <v>18</v>
      </c>
      <c r="G8" s="35" t="s">
        <v>22</v>
      </c>
      <c r="H8" s="28">
        <v>1</v>
      </c>
      <c r="I8" s="292"/>
      <c r="J8" s="293"/>
      <c r="K8" s="294"/>
      <c r="L8" s="13" t="str">
        <f>"CREATE TABLE IF NOT EXISTS db_corp."&amp;A5&amp;" ("</f>
        <v>CREATE TABLE IF NOT EXISTS db_corp.T_FORMAT_STORAGE_INFO (</v>
      </c>
    </row>
    <row r="9" spans="1:12">
      <c r="A9" s="17">
        <v>2</v>
      </c>
      <c r="B9" s="11" t="s">
        <v>41</v>
      </c>
      <c r="C9" s="11" t="s">
        <v>593</v>
      </c>
      <c r="D9" s="11" t="s">
        <v>156</v>
      </c>
      <c r="E9" s="34">
        <v>100</v>
      </c>
      <c r="F9" s="21" t="s">
        <v>18</v>
      </c>
      <c r="G9" s="35" t="s">
        <v>22</v>
      </c>
      <c r="H9" s="28"/>
      <c r="I9" s="292"/>
      <c r="J9" s="293"/>
      <c r="K9" s="294"/>
      <c r="L9" s="13" t="str" cm="1">
        <f t="array" ref="L9">IF(B8="",
    IF($L$6="PRIMARY_KEYS",
        ",PRIMARY KEY ("&amp; _xlfn.TEXTJOIN(", ", TRUE,#REF!)&amp;")"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FILE_ID VARCHAR(13) NOT NULL, -- ファイルID</v>
      </c>
    </row>
    <row r="10" spans="1:12">
      <c r="A10" s="17">
        <v>3</v>
      </c>
      <c r="B10" s="11" t="s">
        <v>592</v>
      </c>
      <c r="C10" s="11" t="s">
        <v>594</v>
      </c>
      <c r="D10" s="11" t="s">
        <v>156</v>
      </c>
      <c r="E10" s="34">
        <v>200</v>
      </c>
      <c r="F10" s="21" t="s">
        <v>18</v>
      </c>
      <c r="G10" s="35" t="s">
        <v>22</v>
      </c>
      <c r="H10" s="22"/>
      <c r="I10" s="292"/>
      <c r="J10" s="293"/>
      <c r="K10" s="294"/>
      <c r="L10" s="13" t="str" cm="1">
        <f t="array" ref="L10">IF(B9="",
    IF($L$6="PRIMARY_KEYS",
        ",PRIMARY KEY ("&amp; _xlfn.TEXTJOIN(", ", TRUE,#REF!)&amp;")"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FILE_NAME VARCHAR(100) NOT NULL, -- ファイル名</v>
      </c>
    </row>
    <row r="11" spans="1:12">
      <c r="A11" s="17">
        <v>4</v>
      </c>
      <c r="B11" s="11" t="s">
        <v>51</v>
      </c>
      <c r="C11" s="11" t="s">
        <v>551</v>
      </c>
      <c r="D11" s="11" t="s">
        <v>163</v>
      </c>
      <c r="E11" s="21" t="s">
        <v>18</v>
      </c>
      <c r="F11" s="21" t="s">
        <v>18</v>
      </c>
      <c r="G11" s="132" t="s">
        <v>381</v>
      </c>
      <c r="H11" s="22"/>
      <c r="I11" s="304" t="s">
        <v>1329</v>
      </c>
      <c r="J11" s="305"/>
      <c r="K11" s="306"/>
      <c r="L11" s="13" t="str" cm="1">
        <f t="array" ref="L11">IF(B10="",
    IF($L$6="PRIMARY_KEYS",
        ",PRIMARY KEY ("&amp; _xlfn.TEXTJOIN(", ", TRUE,#REF!)&amp;")"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FILE_SAVE_PATH VARCHAR(200) NOT NULL, -- ファイル格納先</v>
      </c>
    </row>
    <row r="12" spans="1:12">
      <c r="A12" s="17">
        <v>5</v>
      </c>
      <c r="B12" s="11" t="s">
        <v>374</v>
      </c>
      <c r="C12" s="11" t="s">
        <v>511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 _xlfn.TEXTJOIN(", ", TRUE,#REF!)&amp;")"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DELETE_FLG BOOLEAN NOT NULL, -- 削除フラグ</v>
      </c>
    </row>
    <row r="13" spans="1:12">
      <c r="A13" s="17">
        <v>6</v>
      </c>
      <c r="B13" s="11" t="s">
        <v>375</v>
      </c>
      <c r="C13" s="11" t="s">
        <v>513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 _xlfn.TEXTJOIN(", ", TRUE,#REF!)&amp;")"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CREATED_BY VARCHAR(50), -- 作成者</v>
      </c>
    </row>
    <row r="14" spans="1:12">
      <c r="A14" s="17">
        <v>7</v>
      </c>
      <c r="B14" s="11" t="s">
        <v>43</v>
      </c>
      <c r="C14" s="11" t="s">
        <v>515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 _xlfn.TEXTJOIN(", ", TRUE,#REF!)&amp;")"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CREATED_AT TIMESTAMP, -- 作成日時</v>
      </c>
    </row>
    <row r="15" spans="1:12">
      <c r="A15" s="24">
        <v>8</v>
      </c>
      <c r="B15" s="15" t="s">
        <v>49</v>
      </c>
      <c r="C15" s="15" t="s">
        <v>517</v>
      </c>
      <c r="D15" s="15" t="s">
        <v>526</v>
      </c>
      <c r="E15" s="25" t="s">
        <v>18</v>
      </c>
      <c r="F15" s="25" t="s">
        <v>18</v>
      </c>
      <c r="G15" s="36"/>
      <c r="H15" s="26"/>
      <c r="I15" s="307"/>
      <c r="J15" s="308"/>
      <c r="K15" s="309"/>
      <c r="L15" s="13" t="str" cm="1">
        <f t="array" ref="L15">IF(B14="",
    IF($L$6="PRIMARY_KEYS",
        ",PRIMARY KEY ("&amp; _xlfn.TEXTJOIN(", ", TRUE,#REF!)&amp;")"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UPDATED_BY VARCHAR(50), -- 更新者</v>
      </c>
    </row>
    <row r="16" spans="1:12">
      <c r="L16" s="13" t="str" cm="1">
        <f t="array" ref="L16">IF(B15="",
    IF($L$6="PRIMARY_KEYS",
        ",PRIMARY KEY ("&amp; _xlfn.TEXTJOIN(", ", TRUE,#REF!)&amp;")"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UPDATED_AT TIMESTAMP -- 更新日時</v>
      </c>
    </row>
    <row r="17" spans="12:12"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>,PRIMARY KEY (FILE_ID)
);</v>
      </c>
    </row>
    <row r="19" spans="12:12">
      <c r="L19" s="7" t="str">
        <f>"COMMENT ON TABLE db_corp." &amp; A5 &amp; " IS '" &amp; A3 &amp; "';"</f>
        <v>COMMENT ON TABLE db_corp.T_FORMAT_STORAGE_INFO IS 'フォーマット格納情報';</v>
      </c>
    </row>
    <row r="20" spans="12:12">
      <c r="L20" s="4" t="str">
        <f>"COMMENT ON COLUMN db_corp." &amp;  $A$5&amp;"."&amp;C8&amp;" IS '" &amp;B8&amp;"';"</f>
        <v>COMMENT ON COLUMN db_corp.T_FORMAT_STORAGE_INFO.FILE_ID IS 'ファイルID';</v>
      </c>
    </row>
    <row r="21" spans="12:12">
      <c r="L21" s="4" t="str">
        <f>"COMMENT ON COLUMN db_corp." &amp;  $A$5&amp;"."&amp;C9&amp;" IS '" &amp;B9&amp;"';"</f>
        <v>COMMENT ON COLUMN db_corp.T_FORMAT_STORAGE_INFO.FILE_NAME IS 'ファイル名';</v>
      </c>
    </row>
    <row r="22" spans="12:12">
      <c r="L22" s="4" t="str">
        <f>"COMMENT ON COLUMN db_corp." &amp;  $A$5&amp;"."&amp;C10&amp;" IS '" &amp;B10&amp;"';"</f>
        <v>COMMENT ON COLUMN db_corp.T_FORMAT_STORAGE_INFO.FILE_SAVE_PATH IS 'ファイル格納先';</v>
      </c>
    </row>
    <row r="23" spans="12:12">
      <c r="L23" s="4" t="str">
        <f t="shared" ref="L23:L27" si="0">"COMMENT ON COLUMN db_corp." &amp;  $A$5&amp;"."&amp;C11&amp;" IS '" &amp;B11&amp;"';"</f>
        <v>COMMENT ON COLUMN db_corp.T_FORMAT_STORAGE_INFO.DELETE_FLG IS '削除フラグ';</v>
      </c>
    </row>
    <row r="24" spans="12:12">
      <c r="L24" s="4" t="str">
        <f t="shared" si="0"/>
        <v>COMMENT ON COLUMN db_corp.T_FORMAT_STORAGE_INFO.CREATED_BY IS '作成者';</v>
      </c>
    </row>
    <row r="25" spans="12:12">
      <c r="L25" s="4" t="str">
        <f t="shared" si="0"/>
        <v>COMMENT ON COLUMN db_corp.T_FORMAT_STORAGE_INFO.CREATED_AT IS '作成日時';</v>
      </c>
    </row>
    <row r="26" spans="12:12">
      <c r="L26" s="4" t="str">
        <f t="shared" si="0"/>
        <v>COMMENT ON COLUMN db_corp.T_FORMAT_STORAGE_INFO.UPDATED_BY IS '更新者';</v>
      </c>
    </row>
    <row r="27" spans="12:12">
      <c r="L27" s="4" t="str">
        <f t="shared" si="0"/>
        <v>COMMENT ON COLUMN db_corp.T_FORMAT_STORAGE_INFO.UPDATED_AT IS '更新日時';</v>
      </c>
    </row>
  </sheetData>
  <mergeCells count="18">
    <mergeCell ref="I15:K15"/>
    <mergeCell ref="I10:K10"/>
    <mergeCell ref="I11:K11"/>
    <mergeCell ref="I12:K12"/>
    <mergeCell ref="I13:K13"/>
    <mergeCell ref="I14:K14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0803-A4E1-4170-B722-D9C51FD8D367}">
  <sheetPr codeName="Sheet27"/>
  <dimension ref="A1:S69"/>
  <sheetViews>
    <sheetView zoomScale="85" zoomScaleNormal="85" workbookViewId="0">
      <selection activeCell="B13" sqref="B13"/>
    </sheetView>
  </sheetViews>
  <sheetFormatPr defaultColWidth="9" defaultRowHeight="15.75"/>
  <cols>
    <col min="1" max="1" width="5" style="4" customWidth="1"/>
    <col min="2" max="2" width="17.125" style="4" customWidth="1"/>
    <col min="3" max="3" width="38.125" style="4" bestFit="1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252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368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db_corp.T_REPORT_STORAGE_INFO CASCADE;</v>
      </c>
    </row>
    <row r="8" spans="1:19">
      <c r="A8" s="17">
        <v>1</v>
      </c>
      <c r="B8" s="11" t="s">
        <v>1346</v>
      </c>
      <c r="C8" s="11" t="s">
        <v>1343</v>
      </c>
      <c r="D8" s="11" t="s">
        <v>156</v>
      </c>
      <c r="E8" s="34">
        <v>80</v>
      </c>
      <c r="F8" s="21" t="s">
        <v>18</v>
      </c>
      <c r="G8" s="35" t="s">
        <v>22</v>
      </c>
      <c r="H8" s="28">
        <v>1</v>
      </c>
      <c r="I8" s="292"/>
      <c r="J8" s="293"/>
      <c r="K8" s="294"/>
      <c r="L8" s="13" t="str">
        <f>"CREATE TABLE IF NOT EXISTS db_corp."&amp;A5&amp;" ("</f>
        <v>CREATE TABLE IF NOT EXISTS db_corp.T_REPORT_STORAGE_INFO (</v>
      </c>
    </row>
    <row r="9" spans="1:19" s="14" customFormat="1" ht="13.5" customHeight="1">
      <c r="A9" s="17">
        <v>2</v>
      </c>
      <c r="B9" s="11" t="s">
        <v>1347</v>
      </c>
      <c r="C9" s="11" t="s">
        <v>609</v>
      </c>
      <c r="D9" s="11" t="s">
        <v>156</v>
      </c>
      <c r="E9" s="112">
        <v>113</v>
      </c>
      <c r="F9" s="10" t="s">
        <v>18</v>
      </c>
      <c r="G9" s="33" t="s">
        <v>22</v>
      </c>
      <c r="H9" s="12">
        <v>2</v>
      </c>
      <c r="I9" s="292"/>
      <c r="J9" s="293"/>
      <c r="K9" s="294"/>
      <c r="L9" s="13" t="str" cm="1">
        <f t="array" ref="L9">IF(B8="",
    IF($L$6="PRIMARY_KEYS",
        ",PRIMARY KEY ("&amp; _xlfn.TEXTJOIN(", ", TRUE,#REF!)&amp;")"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CREATION_ID  VARCHAR(80) NOT NULL, -- 識別子ID</v>
      </c>
      <c r="S9"/>
    </row>
    <row r="10" spans="1:19">
      <c r="A10" s="17">
        <v>3</v>
      </c>
      <c r="B10" s="115" t="s">
        <v>38</v>
      </c>
      <c r="C10" s="115" t="s">
        <v>1344</v>
      </c>
      <c r="D10" s="115" t="s">
        <v>156</v>
      </c>
      <c r="E10" s="116">
        <v>2</v>
      </c>
      <c r="F10" s="21" t="s">
        <v>18</v>
      </c>
      <c r="G10" s="117" t="s">
        <v>22</v>
      </c>
      <c r="H10" s="118">
        <v>3</v>
      </c>
      <c r="I10" s="333" t="s">
        <v>1237</v>
      </c>
      <c r="J10" s="313"/>
      <c r="K10" s="314"/>
      <c r="L10" s="13" t="str" cm="1">
        <f t="array" ref="L10">IF(B9="",
    IF($L$6="PRIMARY_KEYS",
        ",PRIMARY KEY ("&amp; _xlfn.TEXTJOIN(", ", TRUE,#REF!)&amp;")"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BUILDING_ID VARCHAR(113) NOT NULL, -- 拠点ID（FK）</v>
      </c>
    </row>
    <row r="11" spans="1:19">
      <c r="A11" s="17">
        <v>4</v>
      </c>
      <c r="B11" s="115" t="s">
        <v>1348</v>
      </c>
      <c r="C11" s="115" t="s">
        <v>369</v>
      </c>
      <c r="D11" s="115" t="s">
        <v>156</v>
      </c>
      <c r="E11" s="116">
        <v>13</v>
      </c>
      <c r="F11" s="21" t="s">
        <v>18</v>
      </c>
      <c r="G11" s="117"/>
      <c r="H11" s="118"/>
      <c r="I11" s="312"/>
      <c r="J11" s="313"/>
      <c r="K11" s="314"/>
      <c r="L11" s="13" t="str" cm="1">
        <f t="array" ref="L11">IF(B10="",
    IF($L$6="PRIMARY_KEYS",
        ",PRIMARY KEY ("&amp; _xlfn.TEXTJOIN(", ", TRUE,#REF!)&amp;")"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REPORT_CLASSIFY VARCHAR(2) NOT NULL, -- レポート区分</v>
      </c>
    </row>
    <row r="12" spans="1:19">
      <c r="A12" s="17">
        <v>5</v>
      </c>
      <c r="B12" s="115" t="s">
        <v>138</v>
      </c>
      <c r="C12" s="115" t="s">
        <v>402</v>
      </c>
      <c r="D12" s="115" t="s">
        <v>156</v>
      </c>
      <c r="E12" s="116">
        <v>2</v>
      </c>
      <c r="F12" s="21" t="s">
        <v>18</v>
      </c>
      <c r="G12" s="117"/>
      <c r="H12" s="118"/>
      <c r="I12" s="312"/>
      <c r="J12" s="313"/>
      <c r="K12" s="314"/>
      <c r="L12" s="13" t="str" cm="1">
        <f t="array" ref="L12">IF(B11="",
    IF($L$6="PRIMARY_KEYS",
        ",PRIMARY KEY ("&amp; _xlfn.TEXTJOIN(", ", TRUE,#REF!)&amp;")"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CORPORATE_NUMBER VARCHAR(13), -- 法人番号（FK）</v>
      </c>
    </row>
    <row r="13" spans="1:19">
      <c r="A13" s="17">
        <v>6</v>
      </c>
      <c r="B13" s="115" t="s">
        <v>1141</v>
      </c>
      <c r="C13" s="115" t="s">
        <v>358</v>
      </c>
      <c r="D13" s="115" t="s">
        <v>156</v>
      </c>
      <c r="E13" s="116">
        <v>20</v>
      </c>
      <c r="F13" s="21" t="s">
        <v>18</v>
      </c>
      <c r="G13" s="117"/>
      <c r="H13" s="118"/>
      <c r="I13" s="312"/>
      <c r="J13" s="313"/>
      <c r="K13" s="314"/>
      <c r="L13" s="13" t="str" cm="1">
        <f t="array" ref="L13">IF(B12="",
    IF($L$6="PRIMARY_KEYS",
        ",PRIMARY KEY ("&amp; _xlfn.TEXTJOIN(", ", TRUE,#REF!)&amp;")"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AGREEMENT_CATEGORY VARCHAR(2), -- 同意書取得区分</v>
      </c>
    </row>
    <row r="14" spans="1:19">
      <c r="A14" s="17">
        <v>7</v>
      </c>
      <c r="B14" s="115" t="s">
        <v>34</v>
      </c>
      <c r="C14" s="115" t="s">
        <v>401</v>
      </c>
      <c r="D14" s="115" t="s">
        <v>156</v>
      </c>
      <c r="E14" s="21">
        <v>4</v>
      </c>
      <c r="F14" s="21" t="s">
        <v>18</v>
      </c>
      <c r="G14" s="117"/>
      <c r="H14" s="118"/>
      <c r="I14" s="312"/>
      <c r="J14" s="313"/>
      <c r="K14" s="314"/>
      <c r="L14" s="13" t="str" cm="1">
        <f t="array" ref="L14">IF(B13="",
    IF($L$6="PRIMARY_KEYS",
        ",PRIMARY KEY ("&amp; _xlfn.TEXTJOIN(", ", TRUE,#REF!)&amp;")"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ORG_ID VARCHAR(20), -- 組織ID（FK）</v>
      </c>
    </row>
    <row r="15" spans="1:19">
      <c r="A15" s="17">
        <v>8</v>
      </c>
      <c r="B15" s="115" t="s">
        <v>33</v>
      </c>
      <c r="C15" s="115" t="s">
        <v>376</v>
      </c>
      <c r="D15" s="115" t="s">
        <v>1025</v>
      </c>
      <c r="E15" s="21" t="s">
        <v>18</v>
      </c>
      <c r="F15" s="21" t="s">
        <v>18</v>
      </c>
      <c r="G15" s="117"/>
      <c r="H15" s="118"/>
      <c r="I15" s="312"/>
      <c r="J15" s="313"/>
      <c r="K15" s="314"/>
      <c r="L15" s="13" t="str" cm="1">
        <f t="array" ref="L15">IF(B14="",
    IF($L$6="PRIMARY_KEYS",
        ",PRIMARY KEY ("&amp; _xlfn.TEXTJOIN(", ", TRUE,#REF!)&amp;")"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FISCAL_YEAR VARCHAR(4), -- 年度</v>
      </c>
    </row>
    <row r="16" spans="1:19">
      <c r="A16" s="17">
        <v>9</v>
      </c>
      <c r="B16" s="115" t="s">
        <v>1349</v>
      </c>
      <c r="C16" s="115" t="s">
        <v>618</v>
      </c>
      <c r="D16" s="115" t="s">
        <v>156</v>
      </c>
      <c r="E16" s="116">
        <v>20</v>
      </c>
      <c r="F16" s="21" t="s">
        <v>18</v>
      </c>
      <c r="G16" s="117"/>
      <c r="H16" s="119"/>
      <c r="I16" s="312"/>
      <c r="J16" s="313"/>
      <c r="K16" s="314"/>
      <c r="L16" s="13" t="str" cm="1">
        <f t="array" ref="L16">IF(B15="",
    IF($L$6="PRIMARY_KEYS",
        ",PRIMARY KEY ("&amp; _xlfn.TEXTJOIN(", ", TRUE,#REF!)&amp;")"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REGISTRATION_SEQ INTEGER, -- 登録回数</v>
      </c>
    </row>
    <row r="17" spans="1:12">
      <c r="A17" s="17">
        <v>10</v>
      </c>
      <c r="B17" s="115" t="s">
        <v>1350</v>
      </c>
      <c r="C17" s="115" t="s">
        <v>619</v>
      </c>
      <c r="D17" s="115" t="s">
        <v>156</v>
      </c>
      <c r="E17" s="116">
        <v>20</v>
      </c>
      <c r="F17" s="21" t="s">
        <v>18</v>
      </c>
      <c r="G17" s="117"/>
      <c r="H17" s="118"/>
      <c r="I17" s="312"/>
      <c r="J17" s="313"/>
      <c r="K17" s="314"/>
      <c r="L17" s="13" t="str" cm="1">
        <f t="array" ref="L17">IF(B16="",
    IF($L$6="PRIMARY_KEYS",
        ",PRIMARY KEY ("&amp; _xlfn.TEXTJOIN(", ", TRUE,#REF!)&amp;")"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GROUP1 VARCHAR(20), -- グループ1</v>
      </c>
    </row>
    <row r="18" spans="1:12">
      <c r="A18" s="17">
        <v>11</v>
      </c>
      <c r="B18" s="115" t="s">
        <v>1351</v>
      </c>
      <c r="C18" s="115" t="s">
        <v>620</v>
      </c>
      <c r="D18" s="115" t="s">
        <v>156</v>
      </c>
      <c r="E18" s="116">
        <v>20</v>
      </c>
      <c r="F18" s="21" t="s">
        <v>18</v>
      </c>
      <c r="G18" s="117"/>
      <c r="H18" s="119"/>
      <c r="I18" s="312"/>
      <c r="J18" s="313"/>
      <c r="K18" s="314"/>
      <c r="L18" s="13" t="str" cm="1">
        <f t="array" ref="L18">IF(B17="",
    IF($L$6="PRIMARY_KEYS",
        ",PRIMARY KEY ("&amp; _xlfn.TEXTJOIN(", ", TRUE,#REF!)&amp;")"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GROUP2 VARCHAR(20), -- グループ2</v>
      </c>
    </row>
    <row r="19" spans="1:12">
      <c r="A19" s="17">
        <v>12</v>
      </c>
      <c r="B19" s="115" t="s">
        <v>1352</v>
      </c>
      <c r="C19" s="115" t="s">
        <v>621</v>
      </c>
      <c r="D19" s="115" t="s">
        <v>156</v>
      </c>
      <c r="E19" s="116">
        <v>20</v>
      </c>
      <c r="F19" s="21" t="s">
        <v>18</v>
      </c>
      <c r="G19" s="117"/>
      <c r="H19" s="119"/>
      <c r="I19" s="312"/>
      <c r="J19" s="313"/>
      <c r="K19" s="314"/>
      <c r="L19" s="13" t="str" cm="1">
        <f t="array" ref="L19">IF(B18="",
    IF($L$6="PRIMARY_KEYS",
        ",PRIMARY KEY ("&amp; _xlfn.TEXTJOIN(", ", TRUE,#REF!)&amp;")"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GROUP3 VARCHAR(20), -- グループ3</v>
      </c>
    </row>
    <row r="20" spans="1:12">
      <c r="A20" s="17">
        <v>13</v>
      </c>
      <c r="B20" s="115" t="s">
        <v>1353</v>
      </c>
      <c r="C20" s="115" t="s">
        <v>622</v>
      </c>
      <c r="D20" s="115" t="s">
        <v>158</v>
      </c>
      <c r="E20" s="116">
        <v>20</v>
      </c>
      <c r="F20" s="21" t="s">
        <v>18</v>
      </c>
      <c r="G20" s="117"/>
      <c r="H20" s="119"/>
      <c r="I20" s="312"/>
      <c r="J20" s="313"/>
      <c r="K20" s="314"/>
      <c r="L20" s="13" t="str" cm="1">
        <f t="array" ref="L20">IF(B19="",
    IF($L$6="PRIMARY_KEYS",
        ",PRIMARY KEY ("&amp; _xlfn.TEXTJOIN(", ", TRUE,#REF!)&amp;")"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GROUP4 VARCHAR(20), -- グループ4</v>
      </c>
    </row>
    <row r="21" spans="1:12">
      <c r="A21" s="17">
        <v>14</v>
      </c>
      <c r="B21" s="115" t="s">
        <v>39</v>
      </c>
      <c r="C21" s="115" t="s">
        <v>372</v>
      </c>
      <c r="D21" s="115" t="s">
        <v>158</v>
      </c>
      <c r="E21" s="116">
        <v>200</v>
      </c>
      <c r="F21" s="21" t="s">
        <v>18</v>
      </c>
      <c r="G21" s="117"/>
      <c r="H21" s="119"/>
      <c r="I21" s="333"/>
      <c r="J21" s="313"/>
      <c r="K21" s="314"/>
      <c r="L21" s="13" t="str" cm="1">
        <f t="array" ref="L21">IF(B20="",
    IF($L$6="PRIMARY_KEYS",
        ",PRIMARY KEY ("&amp; _xlfn.TEXTJOIN(", ", TRUE,#REF!)&amp;")"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GROUP5 VARCHAR(20), -- グループ5</v>
      </c>
    </row>
    <row r="22" spans="1:12">
      <c r="A22" s="17">
        <v>15</v>
      </c>
      <c r="B22" s="115" t="s">
        <v>40</v>
      </c>
      <c r="C22" s="115" t="s">
        <v>373</v>
      </c>
      <c r="D22" s="115" t="s">
        <v>158</v>
      </c>
      <c r="E22" s="116">
        <v>2</v>
      </c>
      <c r="F22" s="21" t="s">
        <v>18</v>
      </c>
      <c r="G22" s="117"/>
      <c r="H22" s="119"/>
      <c r="I22" s="333" t="s">
        <v>564</v>
      </c>
      <c r="J22" s="313"/>
      <c r="K22" s="314"/>
      <c r="L22" s="13" t="str" cm="1">
        <f t="array" ref="L22">IF(B21="",
    IF($L$6="PRIMARY_KEYS",
        ",PRIMARY KEY ("&amp; _xlfn.TEXTJOIN(", ", TRUE,#REF!)&amp;")"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REPORT_SAVE_PATH VARCHAR(200), -- レポート格納先</v>
      </c>
    </row>
    <row r="23" spans="1:12">
      <c r="A23" s="17">
        <v>16</v>
      </c>
      <c r="B23" s="115" t="s">
        <v>1354</v>
      </c>
      <c r="C23" s="115" t="s">
        <v>1163</v>
      </c>
      <c r="D23" s="115" t="s">
        <v>158</v>
      </c>
      <c r="E23" s="116">
        <v>6</v>
      </c>
      <c r="F23" s="21" t="s">
        <v>18</v>
      </c>
      <c r="G23" s="117"/>
      <c r="H23" s="119"/>
      <c r="I23" s="333"/>
      <c r="J23" s="313"/>
      <c r="K23" s="314"/>
      <c r="L23" s="13" t="str" cm="1">
        <f t="array" ref="L23">IF(B22="",
    IF($L$6="PRIMARY_KEYS",
        ",PRIMARY KEY ("&amp; _xlfn.TEXTJOIN(", ", TRUE,#REF!)&amp;")"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REPORT_STATUS VARCHAR(2), -- ステータス</v>
      </c>
    </row>
    <row r="24" spans="1:12">
      <c r="A24" s="17">
        <v>17</v>
      </c>
      <c r="B24" s="115" t="s">
        <v>1355</v>
      </c>
      <c r="C24" s="115" t="s">
        <v>1164</v>
      </c>
      <c r="D24" s="115" t="s">
        <v>158</v>
      </c>
      <c r="E24" s="116">
        <v>20</v>
      </c>
      <c r="F24" s="21" t="s">
        <v>18</v>
      </c>
      <c r="G24" s="117"/>
      <c r="H24" s="119"/>
      <c r="I24" s="333"/>
      <c r="J24" s="313"/>
      <c r="K24" s="314"/>
      <c r="L24" s="13" t="str" cm="1">
        <f t="array" ref="L24">IF(B23="",
    IF($L$6="PRIMARY_KEYS",
        ",PRIMARY KEY ("&amp; _xlfn.TEXTJOIN(", ", TRUE,#REF!)&amp;")"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REPORT_SELECTION_PERIOD_FROM VARCHAR(6), -- 選択期間（開始）</v>
      </c>
    </row>
    <row r="25" spans="1:12">
      <c r="A25" s="17">
        <v>18</v>
      </c>
      <c r="B25" s="115" t="s">
        <v>1356</v>
      </c>
      <c r="C25" s="115" t="s">
        <v>1165</v>
      </c>
      <c r="D25" s="115" t="s">
        <v>158</v>
      </c>
      <c r="E25" s="116">
        <v>30</v>
      </c>
      <c r="F25" s="21" t="s">
        <v>18</v>
      </c>
      <c r="G25" s="117"/>
      <c r="H25" s="119"/>
      <c r="I25" s="333"/>
      <c r="J25" s="313"/>
      <c r="K25" s="314"/>
      <c r="L25" s="13" t="str" cm="1">
        <f t="array" ref="L25">IF(B24="",
    IF($L$6="PRIMARY_KEYS",
        ",PRIMARY KEY ("&amp; _xlfn.TEXTJOIN(", ", TRUE,#REF!)&amp;")"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FORMAT_TYPE VARCHAR(20), -- フォーマットタイプ</v>
      </c>
    </row>
    <row r="26" spans="1:12">
      <c r="A26" s="17">
        <v>19</v>
      </c>
      <c r="B26" s="115" t="s">
        <v>1357</v>
      </c>
      <c r="C26" s="115" t="s">
        <v>1166</v>
      </c>
      <c r="D26" s="115" t="s">
        <v>526</v>
      </c>
      <c r="E26" s="21" t="s">
        <v>18</v>
      </c>
      <c r="F26" s="21" t="s">
        <v>18</v>
      </c>
      <c r="G26" s="117"/>
      <c r="H26" s="119"/>
      <c r="I26" s="333"/>
      <c r="J26" s="313"/>
      <c r="K26" s="314"/>
      <c r="L26" s="13" t="str" cm="1">
        <f t="array" ref="L26">IF(B25="",
    IF($L$6="PRIMARY_KEYS",
        ",PRIMARY KEY ("&amp; _xlfn.TEXTJOIN(", ", TRUE,#REF!)&amp;")"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SITE_SELECTION_TYPE VARCHAR(30), -- 拠点選択タイプ</v>
      </c>
    </row>
    <row r="27" spans="1:12">
      <c r="A27" s="17">
        <v>20</v>
      </c>
      <c r="B27" s="115" t="s">
        <v>1358</v>
      </c>
      <c r="C27" s="115" t="s">
        <v>1167</v>
      </c>
      <c r="D27" s="115" t="s">
        <v>158</v>
      </c>
      <c r="E27" s="116">
        <v>50</v>
      </c>
      <c r="F27" s="21" t="s">
        <v>18</v>
      </c>
      <c r="G27" s="117"/>
      <c r="H27" s="119"/>
      <c r="I27" s="333"/>
      <c r="J27" s="313"/>
      <c r="K27" s="314"/>
      <c r="L27" s="13" t="str" cm="1">
        <f t="array" ref="L27">IF(B26="",
    IF($L$6="PRIMARY_KEYS",
        ",PRIMARY KEY ("&amp; _xlfn.TEXTJOIN(", ", TRUE,#REF!)&amp;")"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REPORT_CREATED_AT TIMESTAMP, -- レポート作成年月日</v>
      </c>
    </row>
    <row r="28" spans="1:12">
      <c r="A28" s="17">
        <v>21</v>
      </c>
      <c r="B28" s="11" t="s">
        <v>51</v>
      </c>
      <c r="C28" s="11" t="s">
        <v>551</v>
      </c>
      <c r="D28" s="115" t="s">
        <v>163</v>
      </c>
      <c r="E28" s="21" t="s">
        <v>18</v>
      </c>
      <c r="F28" s="21" t="s">
        <v>18</v>
      </c>
      <c r="G28" s="132" t="s">
        <v>381</v>
      </c>
      <c r="H28" s="22"/>
      <c r="I28" s="304" t="s">
        <v>1329</v>
      </c>
      <c r="J28" s="305"/>
      <c r="K28" s="306"/>
      <c r="L28" s="13" t="str" cm="1">
        <f t="array" ref="L28">IF(B27="",
    IF($L$6="PRIMARY_KEYS",
        ",PRIMARY KEY ("&amp; _xlfn.TEXTJOIN(", ", TRUE,#REF!)&amp;")"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REPORT_CREATED_BY VARCHAR(50), -- レポート作成者</v>
      </c>
    </row>
    <row r="29" spans="1:12">
      <c r="A29" s="17">
        <v>22</v>
      </c>
      <c r="B29" s="11" t="s">
        <v>374</v>
      </c>
      <c r="C29" s="11" t="s">
        <v>511</v>
      </c>
      <c r="D29" s="115" t="s">
        <v>156</v>
      </c>
      <c r="E29" s="34">
        <v>50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 _xlfn.TEXTJOIN(", ", TRUE,#REF!)&amp;")"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DELETE_FLG BOOLEAN NOT NULL, -- 削除フラグ</v>
      </c>
    </row>
    <row r="30" spans="1:12">
      <c r="A30" s="17">
        <v>23</v>
      </c>
      <c r="B30" s="11" t="s">
        <v>375</v>
      </c>
      <c r="C30" s="11" t="s">
        <v>513</v>
      </c>
      <c r="D30" s="115" t="s">
        <v>526</v>
      </c>
      <c r="E30" s="21" t="s">
        <v>18</v>
      </c>
      <c r="F30" s="21" t="s">
        <v>18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 _xlfn.TEXTJOIN(", ", TRUE,#REF!)&amp;")"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CREATED_BY VARCHAR(50), -- 作成者</v>
      </c>
    </row>
    <row r="31" spans="1:12">
      <c r="A31" s="17">
        <v>24</v>
      </c>
      <c r="B31" s="11" t="s">
        <v>43</v>
      </c>
      <c r="C31" s="11" t="s">
        <v>515</v>
      </c>
      <c r="D31" s="115" t="s">
        <v>156</v>
      </c>
      <c r="E31" s="34">
        <v>50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 _xlfn.TEXTJOIN(", ", TRUE,#REF!)&amp;")"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CREATED_AT TIMESTAMP, -- 作成日時</v>
      </c>
    </row>
    <row r="32" spans="1:12">
      <c r="A32" s="17">
        <v>25</v>
      </c>
      <c r="B32" s="11" t="s">
        <v>49</v>
      </c>
      <c r="C32" s="11" t="s">
        <v>517</v>
      </c>
      <c r="D32" s="115" t="s">
        <v>526</v>
      </c>
      <c r="E32" s="34" t="s">
        <v>18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 _xlfn.TEXTJOIN(", ", TRUE,#REF!)&amp;")"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UPDATED_BY VARCHAR(50), -- 更新者</v>
      </c>
    </row>
    <row r="33" spans="1:12">
      <c r="A33" s="17">
        <v>26</v>
      </c>
      <c r="B33" s="11" t="s">
        <v>284</v>
      </c>
      <c r="C33" s="11" t="s">
        <v>523</v>
      </c>
      <c r="D33" s="115" t="s">
        <v>156</v>
      </c>
      <c r="E33" s="34">
        <v>6</v>
      </c>
      <c r="F33" s="21" t="s">
        <v>18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 _xlfn.TEXTJOIN(", ", TRUE,#REF!)&amp;")"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UPDATED_AT TIMESTAMP, -- 更新日時</v>
      </c>
    </row>
    <row r="34" spans="1:12">
      <c r="A34" s="24">
        <v>27</v>
      </c>
      <c r="B34" s="15" t="s">
        <v>1359</v>
      </c>
      <c r="C34" s="15" t="s">
        <v>1345</v>
      </c>
      <c r="D34" s="15" t="s">
        <v>1360</v>
      </c>
      <c r="E34" s="25" t="s">
        <v>18</v>
      </c>
      <c r="F34" s="25" t="s">
        <v>18</v>
      </c>
      <c r="G34" s="36"/>
      <c r="H34" s="26"/>
      <c r="I34" s="307"/>
      <c r="J34" s="308"/>
      <c r="K34" s="309"/>
      <c r="L34" s="13" t="str" cm="1">
        <f t="array" ref="L34">IF(B33="",
    IF($L$6="PRIMARY_KEYS",
        ",PRIMARY KEY ("&amp; _xlfn.TEXTJOIN(", ", TRUE,#REF!)&amp;")"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TARGET_MONTH VARCHAR(6), -- 対象月</v>
      </c>
    </row>
    <row r="35" spans="1:12">
      <c r="A35" s="144">
        <v>28</v>
      </c>
      <c r="B35" s="106" t="s">
        <v>1549</v>
      </c>
      <c r="C35" s="106" t="s">
        <v>1550</v>
      </c>
      <c r="D35" s="106" t="s">
        <v>156</v>
      </c>
      <c r="E35" s="107">
        <v>2</v>
      </c>
      <c r="F35" s="145" t="s">
        <v>18</v>
      </c>
      <c r="G35" s="120"/>
      <c r="H35" s="135"/>
      <c r="I35" s="330" t="s">
        <v>1559</v>
      </c>
      <c r="J35" s="331"/>
      <c r="K35" s="332"/>
      <c r="L35" s="13" t="str" cm="1">
        <f t="array" ref="L35">IF(B34="",
    IF($L$6="PRIMARY_KEYS",
        ",PRIMARY KEY ("&amp; _xlfn.TEXTJOIN(", ", TRUE,#REF!)&amp;")"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PNG_BYTES BYTEA, -- レポート図バイナリ</v>
      </c>
    </row>
    <row r="36" spans="1:12">
      <c r="A36" s="144">
        <v>29</v>
      </c>
      <c r="B36" s="106" t="s">
        <v>1554</v>
      </c>
      <c r="C36" s="106" t="s">
        <v>1553</v>
      </c>
      <c r="D36" s="106" t="s">
        <v>156</v>
      </c>
      <c r="E36" s="107">
        <v>2</v>
      </c>
      <c r="F36" s="145" t="s">
        <v>18</v>
      </c>
      <c r="G36" s="120"/>
      <c r="H36" s="135"/>
      <c r="I36" s="330" t="s">
        <v>1563</v>
      </c>
      <c r="J36" s="331"/>
      <c r="K36" s="332"/>
      <c r="L36" s="13" t="str" cm="1">
        <f t="array" ref="L36">IF(B35="",
    IF($L$6="PRIMARY_KEYS",
        ",PRIMARY KEY ("&amp; _xlfn.TEXTJOIN(", ", TRUE,#REF!)&amp;")"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GROUP1_ID VARCHAR(2), -- グループ1id</v>
      </c>
    </row>
    <row r="37" spans="1:12">
      <c r="A37" s="144">
        <v>30</v>
      </c>
      <c r="B37" s="106" t="s">
        <v>1555</v>
      </c>
      <c r="C37" s="106" t="s">
        <v>1557</v>
      </c>
      <c r="D37" s="106" t="s">
        <v>156</v>
      </c>
      <c r="E37" s="107">
        <v>2</v>
      </c>
      <c r="F37" s="145" t="s">
        <v>18</v>
      </c>
      <c r="G37" s="120"/>
      <c r="H37" s="135"/>
      <c r="I37" s="330" t="s">
        <v>1561</v>
      </c>
      <c r="J37" s="331"/>
      <c r="K37" s="332"/>
      <c r="L37" s="13" t="str" cm="1">
        <f t="array" ref="L37">IF(B36="",
    IF($L$6="PRIMARY_KEYS",
        ",PRIMARY KEY ("&amp; _xlfn.TEXTJOIN(", ", TRUE,#REF!)&amp;")"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GROUP2_ID VARCHAR(2), -- グループ2id</v>
      </c>
    </row>
    <row r="38" spans="1:12">
      <c r="A38" s="144">
        <v>31</v>
      </c>
      <c r="B38" s="106" t="s">
        <v>1556</v>
      </c>
      <c r="C38" s="106" t="s">
        <v>1558</v>
      </c>
      <c r="D38" s="106" t="s">
        <v>156</v>
      </c>
      <c r="E38" s="107">
        <v>2</v>
      </c>
      <c r="F38" s="145" t="s">
        <v>18</v>
      </c>
      <c r="G38" s="120"/>
      <c r="H38" s="135"/>
      <c r="I38" s="330" t="s">
        <v>1562</v>
      </c>
      <c r="J38" s="331"/>
      <c r="K38" s="332"/>
      <c r="L38" s="13" t="str" cm="1">
        <f t="array" ref="L38">IF(B37="",
    IF($L$6="PRIMARY_KEYS",
        ",PRIMARY KEY ("&amp; _xlfn.TEXTJOIN(", ", TRUE,#REF!)&amp;")"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OPTION1_ID VARCHAR(2), -- オプション1id</v>
      </c>
    </row>
    <row r="39" spans="1:12">
      <c r="A39" s="144">
        <v>32</v>
      </c>
      <c r="B39" s="106" t="s">
        <v>1551</v>
      </c>
      <c r="C39" s="106" t="s">
        <v>1552</v>
      </c>
      <c r="D39" s="106" t="s">
        <v>156</v>
      </c>
      <c r="E39" s="107">
        <v>50</v>
      </c>
      <c r="F39" s="145" t="s">
        <v>18</v>
      </c>
      <c r="G39" s="120"/>
      <c r="H39" s="135"/>
      <c r="I39" s="330" t="s">
        <v>1560</v>
      </c>
      <c r="J39" s="331"/>
      <c r="K39" s="332"/>
      <c r="L39" s="13" t="str" cm="1">
        <f t="array" ref="L39">IF(B38="",
    IF($L$6="PRIMARY_KEYS",
        ",PRIMARY KEY ("&amp; _xlfn.TEXTJOIN(", ", TRUE,#REF!)&amp;")"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OPTION2_ID VARCHAR(2), -- オプション2id</v>
      </c>
    </row>
    <row r="40" spans="1:12">
      <c r="L40" s="13" t="str" cm="1">
        <f t="array" ref="L40">IF(B36="",
    IF($L$6="PRIMARY_KEYS",
        ",PRIMARY KEY ("&amp;_xlfn.TEXTJOIN(", ", TRUE, $C$8:$C$10)&amp;")"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IF(B40&lt;&gt;"", ",", "")
    )&amp;
    " -- "&amp;B36
)</f>
        <v xml:space="preserve"> GROUP2_ID VARCHAR(2) -- グループ2id</v>
      </c>
    </row>
    <row r="42" spans="1:12">
      <c r="L42" s="7" t="str">
        <f>"COMMENT ON TABLE db_corp." &amp; A5 &amp; " IS '" &amp; A3 &amp; "';"</f>
        <v>COMMENT ON TABLE db_corp.T_REPORT_STORAGE_INFO IS 'レポート格納情報';</v>
      </c>
    </row>
    <row r="43" spans="1:12">
      <c r="L43" s="4" t="str">
        <f>"COMMENT ON COLUMN db_corp." &amp;  $A$5&amp;"."&amp;C8&amp;" IS '" &amp;B8&amp;"';"</f>
        <v>COMMENT ON COLUMN db_corp.T_REPORT_STORAGE_INFO.CREATION_ID  IS '識別子ID';</v>
      </c>
    </row>
    <row r="44" spans="1:12">
      <c r="L44" s="4" t="str">
        <f t="shared" ref="L44:L66" si="0">"COMMENT ON COLUMN db_corp." &amp;  $A$5&amp;"."&amp;C9&amp;" IS '" &amp;B9&amp;"';"</f>
        <v>COMMENT ON COLUMN db_corp.T_REPORT_STORAGE_INFO.BUILDING_ID IS '拠点ID（FK）';</v>
      </c>
    </row>
    <row r="45" spans="1:12">
      <c r="L45" s="4" t="str">
        <f t="shared" si="0"/>
        <v>COMMENT ON COLUMN db_corp.T_REPORT_STORAGE_INFO.REPORT_CLASSIFY IS 'レポート区分';</v>
      </c>
    </row>
    <row r="46" spans="1:12">
      <c r="L46" s="4" t="str">
        <f t="shared" si="0"/>
        <v>COMMENT ON COLUMN db_corp.T_REPORT_STORAGE_INFO.CORPORATE_NUMBER IS '法人番号（FK）';</v>
      </c>
    </row>
    <row r="47" spans="1:12">
      <c r="L47" s="4" t="str">
        <f t="shared" si="0"/>
        <v>COMMENT ON COLUMN db_corp.T_REPORT_STORAGE_INFO.AGREEMENT_CATEGORY IS '同意書取得区分';</v>
      </c>
    </row>
    <row r="48" spans="1:12">
      <c r="L48" s="4" t="str">
        <f t="shared" si="0"/>
        <v>COMMENT ON COLUMN db_corp.T_REPORT_STORAGE_INFO.ORG_ID IS '組織ID（FK）';</v>
      </c>
    </row>
    <row r="49" spans="12:12">
      <c r="L49" s="4" t="str">
        <f t="shared" si="0"/>
        <v>COMMENT ON COLUMN db_corp.T_REPORT_STORAGE_INFO.FISCAL_YEAR IS '年度';</v>
      </c>
    </row>
    <row r="50" spans="12:12">
      <c r="L50" s="4" t="str">
        <f t="shared" si="0"/>
        <v>COMMENT ON COLUMN db_corp.T_REPORT_STORAGE_INFO.REGISTRATION_SEQ IS '登録回数';</v>
      </c>
    </row>
    <row r="51" spans="12:12">
      <c r="L51" s="4" t="str">
        <f t="shared" si="0"/>
        <v>COMMENT ON COLUMN db_corp.T_REPORT_STORAGE_INFO.GROUP1 IS 'グループ1';</v>
      </c>
    </row>
    <row r="52" spans="12:12">
      <c r="L52" s="4" t="str">
        <f t="shared" si="0"/>
        <v>COMMENT ON COLUMN db_corp.T_REPORT_STORAGE_INFO.GROUP2 IS 'グループ2';</v>
      </c>
    </row>
    <row r="53" spans="12:12">
      <c r="L53" s="4" t="str">
        <f t="shared" si="0"/>
        <v>COMMENT ON COLUMN db_corp.T_REPORT_STORAGE_INFO.GROUP3 IS 'グループ3';</v>
      </c>
    </row>
    <row r="54" spans="12:12">
      <c r="L54" s="4" t="str">
        <f t="shared" si="0"/>
        <v>COMMENT ON COLUMN db_corp.T_REPORT_STORAGE_INFO.GROUP4 IS 'グループ4';</v>
      </c>
    </row>
    <row r="55" spans="12:12">
      <c r="L55" s="4" t="str">
        <f t="shared" si="0"/>
        <v>COMMENT ON COLUMN db_corp.T_REPORT_STORAGE_INFO.GROUP5 IS 'グループ5';</v>
      </c>
    </row>
    <row r="56" spans="12:12">
      <c r="L56" s="4" t="str">
        <f t="shared" si="0"/>
        <v>COMMENT ON COLUMN db_corp.T_REPORT_STORAGE_INFO.REPORT_SAVE_PATH IS 'レポート格納先';</v>
      </c>
    </row>
    <row r="57" spans="12:12">
      <c r="L57" s="4" t="str">
        <f t="shared" si="0"/>
        <v>COMMENT ON COLUMN db_corp.T_REPORT_STORAGE_INFO.REPORT_STATUS IS 'ステータス';</v>
      </c>
    </row>
    <row r="58" spans="12:12">
      <c r="L58" s="4" t="str">
        <f t="shared" si="0"/>
        <v>COMMENT ON COLUMN db_corp.T_REPORT_STORAGE_INFO.REPORT_SELECTION_PERIOD_FROM IS '選択期間（開始）';</v>
      </c>
    </row>
    <row r="59" spans="12:12">
      <c r="L59" s="4" t="str">
        <f t="shared" si="0"/>
        <v>COMMENT ON COLUMN db_corp.T_REPORT_STORAGE_INFO.FORMAT_TYPE IS 'フォーマットタイプ';</v>
      </c>
    </row>
    <row r="60" spans="12:12">
      <c r="L60" s="4" t="str">
        <f t="shared" si="0"/>
        <v>COMMENT ON COLUMN db_corp.T_REPORT_STORAGE_INFO.SITE_SELECTION_TYPE IS '拠点選択タイプ';</v>
      </c>
    </row>
    <row r="61" spans="12:12">
      <c r="L61" s="4" t="str">
        <f t="shared" si="0"/>
        <v>COMMENT ON COLUMN db_corp.T_REPORT_STORAGE_INFO.REPORT_CREATED_AT IS 'レポート作成年月日';</v>
      </c>
    </row>
    <row r="62" spans="12:12">
      <c r="L62" s="4" t="str">
        <f t="shared" si="0"/>
        <v>COMMENT ON COLUMN db_corp.T_REPORT_STORAGE_INFO.REPORT_CREATED_BY IS 'レポート作成者';</v>
      </c>
    </row>
    <row r="63" spans="12:12">
      <c r="L63" s="4" t="str">
        <f t="shared" si="0"/>
        <v>COMMENT ON COLUMN db_corp.T_REPORT_STORAGE_INFO.DELETE_FLG IS '削除フラグ';</v>
      </c>
    </row>
    <row r="64" spans="12:12">
      <c r="L64" s="4" t="str">
        <f t="shared" si="0"/>
        <v>COMMENT ON COLUMN db_corp.T_REPORT_STORAGE_INFO.CREATED_BY IS '作成者';</v>
      </c>
    </row>
    <row r="65" spans="12:12">
      <c r="L65" s="4" t="str">
        <f t="shared" si="0"/>
        <v>COMMENT ON COLUMN db_corp.T_REPORT_STORAGE_INFO.CREATED_AT IS '作成日時';</v>
      </c>
    </row>
    <row r="66" spans="12:12">
      <c r="L66" s="4" t="str">
        <f t="shared" si="0"/>
        <v>COMMENT ON COLUMN db_corp.T_REPORT_STORAGE_INFO.UPDATED_BY IS '更新者';</v>
      </c>
    </row>
    <row r="67" spans="12:12">
      <c r="L67" s="4" t="str">
        <f>"COMMENT ON COLUMN db_corp." &amp;  $A$5&amp;"."&amp;C32&amp;" IS '" &amp;B32&amp;"';"</f>
        <v>COMMENT ON COLUMN db_corp.T_REPORT_STORAGE_INFO.UPDATED_AT IS '更新日時';</v>
      </c>
    </row>
    <row r="68" spans="12:12">
      <c r="L68" s="4" t="str">
        <f>"COMMENT ON COLUMN db_corp." &amp;  $A$5&amp;"."&amp;C33&amp;" IS '" &amp;B33&amp;"';"</f>
        <v>COMMENT ON COLUMN db_corp.T_REPORT_STORAGE_INFO.TARGET_MONTH IS '対象月';</v>
      </c>
    </row>
    <row r="69" spans="12:12">
      <c r="L69" s="4" t="str">
        <f>"COMMENT ON COLUMN db_corp." &amp;  $A$5&amp;"."&amp;C34&amp;" IS '" &amp;B34&amp;"';"</f>
        <v>COMMENT ON COLUMN db_corp.T_REPORT_STORAGE_INFO.PNG_BYTES IS 'レポート図バイナリ';</v>
      </c>
    </row>
  </sheetData>
  <mergeCells count="42">
    <mergeCell ref="I21:K21"/>
    <mergeCell ref="I23:K23"/>
    <mergeCell ref="I24:K24"/>
    <mergeCell ref="I27:K27"/>
    <mergeCell ref="I25:K25"/>
    <mergeCell ref="I26:K26"/>
    <mergeCell ref="I22:K22"/>
    <mergeCell ref="I28:K28"/>
    <mergeCell ref="I29:K29"/>
    <mergeCell ref="I31:K31"/>
    <mergeCell ref="I32:K32"/>
    <mergeCell ref="I30:K30"/>
    <mergeCell ref="I8:K8"/>
    <mergeCell ref="I11:K11"/>
    <mergeCell ref="I10:K10"/>
    <mergeCell ref="I14:K14"/>
    <mergeCell ref="I18:K18"/>
    <mergeCell ref="I9:K9"/>
    <mergeCell ref="I17:K17"/>
    <mergeCell ref="I16:K16"/>
    <mergeCell ref="I15:K15"/>
    <mergeCell ref="I33:K33"/>
    <mergeCell ref="I34:K34"/>
    <mergeCell ref="I13:K13"/>
    <mergeCell ref="I20:K20"/>
    <mergeCell ref="A2:C2"/>
    <mergeCell ref="D2:H2"/>
    <mergeCell ref="A3:C3"/>
    <mergeCell ref="D3:H3"/>
    <mergeCell ref="A4:C4"/>
    <mergeCell ref="D4:H4"/>
    <mergeCell ref="I19:K19"/>
    <mergeCell ref="A5:C5"/>
    <mergeCell ref="D5:H5"/>
    <mergeCell ref="A6:K6"/>
    <mergeCell ref="I7:K7"/>
    <mergeCell ref="I12:K12"/>
    <mergeCell ref="I35:K35"/>
    <mergeCell ref="I36:K36"/>
    <mergeCell ref="I37:K37"/>
    <mergeCell ref="I38:K38"/>
    <mergeCell ref="I39:K39"/>
  </mergeCells>
  <phoneticPr fontId="3"/>
  <pageMargins left="0.75" right="0.75" top="1" bottom="1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239B-0674-4272-9C75-EA6A11651816}">
  <sheetPr codeName="Sheet28"/>
  <dimension ref="A1:S119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3" style="4" bestFit="1" customWidth="1"/>
    <col min="3" max="3" width="25" style="4" customWidth="1"/>
    <col min="4" max="4" width="11.1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318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634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db_corp.M_WEATHER_DATA_INFO CASCADE;</v>
      </c>
    </row>
    <row r="8" spans="1:19" s="14" customFormat="1" ht="13.5" customHeight="1">
      <c r="A8" s="16">
        <v>1</v>
      </c>
      <c r="B8" s="11" t="s">
        <v>1181</v>
      </c>
      <c r="C8" s="11" t="s">
        <v>522</v>
      </c>
      <c r="D8" s="11" t="s">
        <v>156</v>
      </c>
      <c r="E8" s="23">
        <v>4</v>
      </c>
      <c r="F8" s="10" t="s">
        <v>18</v>
      </c>
      <c r="G8" s="18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db_corp.M_WEATHER_DATA_INFO (</v>
      </c>
      <c r="S8"/>
    </row>
    <row r="9" spans="1:19">
      <c r="A9" s="17">
        <v>2</v>
      </c>
      <c r="B9" s="11" t="s">
        <v>1182</v>
      </c>
      <c r="C9" s="11" t="s">
        <v>523</v>
      </c>
      <c r="D9" s="11" t="s">
        <v>156</v>
      </c>
      <c r="E9" s="11">
        <v>2</v>
      </c>
      <c r="F9" s="21" t="s">
        <v>18</v>
      </c>
      <c r="G9" s="22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TARGET_YEAR VARCHAR(4) NOT NULL, -- 年（西暦）</v>
      </c>
    </row>
    <row r="10" spans="1:19">
      <c r="A10" s="17">
        <v>3</v>
      </c>
      <c r="B10" s="11" t="s">
        <v>1183</v>
      </c>
      <c r="C10" s="11" t="s">
        <v>1246</v>
      </c>
      <c r="D10" s="11" t="s">
        <v>317</v>
      </c>
      <c r="E10" s="11">
        <v>5</v>
      </c>
      <c r="F10" s="11">
        <v>2</v>
      </c>
      <c r="G10" s="22"/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TARGET_MONTH VARCHAR(2) NOT NULL, -- 月（1〜12）</v>
      </c>
    </row>
    <row r="11" spans="1:19">
      <c r="A11" s="17">
        <v>4</v>
      </c>
      <c r="B11" s="11" t="s">
        <v>1184</v>
      </c>
      <c r="C11" s="11" t="s">
        <v>1247</v>
      </c>
      <c r="D11" s="11" t="s">
        <v>317</v>
      </c>
      <c r="E11" s="11">
        <v>5</v>
      </c>
      <c r="F11" s="11">
        <v>2</v>
      </c>
      <c r="G11" s="22"/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HOKKAIDO DECIMAL(5,2), -- 北海道の平均気温（℃）</v>
      </c>
    </row>
    <row r="12" spans="1:19">
      <c r="A12" s="17">
        <v>5</v>
      </c>
      <c r="B12" s="11" t="s">
        <v>1185</v>
      </c>
      <c r="C12" s="11" t="s">
        <v>1248</v>
      </c>
      <c r="D12" s="11" t="s">
        <v>317</v>
      </c>
      <c r="E12" s="11">
        <v>5</v>
      </c>
      <c r="F12" s="11">
        <v>2</v>
      </c>
      <c r="G12" s="22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AOMORI DECIMAL(5,2), -- 青森県の平均気温（℃）</v>
      </c>
    </row>
    <row r="13" spans="1:19">
      <c r="A13" s="17">
        <v>6</v>
      </c>
      <c r="B13" s="11" t="s">
        <v>1186</v>
      </c>
      <c r="C13" s="11" t="s">
        <v>1249</v>
      </c>
      <c r="D13" s="11" t="s">
        <v>317</v>
      </c>
      <c r="E13" s="11">
        <v>5</v>
      </c>
      <c r="F13" s="11">
        <v>2</v>
      </c>
      <c r="G13" s="22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IWATE DECIMAL(5,2), -- 岩手県の平均気温（℃）</v>
      </c>
    </row>
    <row r="14" spans="1:19">
      <c r="A14" s="17">
        <v>7</v>
      </c>
      <c r="B14" s="11" t="s">
        <v>1187</v>
      </c>
      <c r="C14" s="11" t="s">
        <v>1250</v>
      </c>
      <c r="D14" s="11" t="s">
        <v>317</v>
      </c>
      <c r="E14" s="11">
        <v>5</v>
      </c>
      <c r="F14" s="11">
        <v>2</v>
      </c>
      <c r="G14" s="22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AKITA DECIMAL(5,2), -- 秋田県の平均気温（℃）</v>
      </c>
    </row>
    <row r="15" spans="1:19">
      <c r="A15" s="17">
        <v>8</v>
      </c>
      <c r="B15" s="11" t="s">
        <v>1188</v>
      </c>
      <c r="C15" s="11" t="s">
        <v>1251</v>
      </c>
      <c r="D15" s="11" t="s">
        <v>317</v>
      </c>
      <c r="E15" s="11">
        <v>5</v>
      </c>
      <c r="F15" s="11">
        <v>2</v>
      </c>
      <c r="G15" s="22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MIYAGI DECIMAL(5,2), -- 宮城県の平均気温（℃）</v>
      </c>
    </row>
    <row r="16" spans="1:19">
      <c r="A16" s="17">
        <v>9</v>
      </c>
      <c r="B16" s="11" t="s">
        <v>1190</v>
      </c>
      <c r="C16" s="11" t="s">
        <v>1252</v>
      </c>
      <c r="D16" s="11" t="s">
        <v>317</v>
      </c>
      <c r="E16" s="11">
        <v>5</v>
      </c>
      <c r="F16" s="11">
        <v>2</v>
      </c>
      <c r="G16" s="22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YAMAGATA DECIMAL(5,2), -- 山形県の平均気温（℃）</v>
      </c>
    </row>
    <row r="17" spans="1:12">
      <c r="A17" s="17">
        <v>10</v>
      </c>
      <c r="B17" s="11" t="s">
        <v>1191</v>
      </c>
      <c r="C17" s="11" t="s">
        <v>1253</v>
      </c>
      <c r="D17" s="11" t="s">
        <v>317</v>
      </c>
      <c r="E17" s="11">
        <v>5</v>
      </c>
      <c r="F17" s="11">
        <v>2</v>
      </c>
      <c r="G17" s="22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FUKUSHIMA DECIMAL(5,2), -- 福島県の平均気温（℃）</v>
      </c>
    </row>
    <row r="18" spans="1:12">
      <c r="A18" s="17">
        <v>11</v>
      </c>
      <c r="B18" s="11" t="s">
        <v>1192</v>
      </c>
      <c r="C18" s="11" t="s">
        <v>1254</v>
      </c>
      <c r="D18" s="11" t="s">
        <v>317</v>
      </c>
      <c r="E18" s="11">
        <v>5</v>
      </c>
      <c r="F18" s="11">
        <v>2</v>
      </c>
      <c r="G18" s="22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IBARAKI DECIMAL(5,2), -- 茨城県の平均気温（℃）</v>
      </c>
    </row>
    <row r="19" spans="1:12">
      <c r="A19" s="17">
        <v>12</v>
      </c>
      <c r="B19" s="11" t="s">
        <v>1193</v>
      </c>
      <c r="C19" s="11" t="s">
        <v>1255</v>
      </c>
      <c r="D19" s="11" t="s">
        <v>317</v>
      </c>
      <c r="E19" s="11">
        <v>5</v>
      </c>
      <c r="F19" s="11">
        <v>2</v>
      </c>
      <c r="G19" s="22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TOCHIGI DECIMAL(5,2), -- 栃木県の平均気温（℃）</v>
      </c>
    </row>
    <row r="20" spans="1:12">
      <c r="A20" s="17">
        <v>13</v>
      </c>
      <c r="B20" s="11" t="s">
        <v>1194</v>
      </c>
      <c r="C20" s="11" t="s">
        <v>1256</v>
      </c>
      <c r="D20" s="11" t="s">
        <v>317</v>
      </c>
      <c r="E20" s="11">
        <v>5</v>
      </c>
      <c r="F20" s="11">
        <v>2</v>
      </c>
      <c r="G20" s="22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GUNMA DECIMAL(5,2), -- 群馬県の平均気温（℃）</v>
      </c>
    </row>
    <row r="21" spans="1:12">
      <c r="A21" s="17">
        <v>14</v>
      </c>
      <c r="B21" s="11" t="s">
        <v>1195</v>
      </c>
      <c r="C21" s="11" t="s">
        <v>1257</v>
      </c>
      <c r="D21" s="11" t="s">
        <v>317</v>
      </c>
      <c r="E21" s="11">
        <v>5</v>
      </c>
      <c r="F21" s="11">
        <v>2</v>
      </c>
      <c r="G21" s="22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SAITAMA DECIMAL(5,2), -- 埼玉県の平均気温（℃）</v>
      </c>
    </row>
    <row r="22" spans="1:12">
      <c r="A22" s="17">
        <v>15</v>
      </c>
      <c r="B22" s="11" t="s">
        <v>1196</v>
      </c>
      <c r="C22" s="11" t="s">
        <v>1258</v>
      </c>
      <c r="D22" s="11" t="s">
        <v>317</v>
      </c>
      <c r="E22" s="11">
        <v>5</v>
      </c>
      <c r="F22" s="11">
        <v>2</v>
      </c>
      <c r="G22" s="22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CHIBA DECIMAL(5,2), -- 千葉県の平均気温（℃）</v>
      </c>
    </row>
    <row r="23" spans="1:12">
      <c r="A23" s="17">
        <v>16</v>
      </c>
      <c r="B23" s="11" t="s">
        <v>1197</v>
      </c>
      <c r="C23" s="11" t="s">
        <v>1259</v>
      </c>
      <c r="D23" s="11" t="s">
        <v>317</v>
      </c>
      <c r="E23" s="11">
        <v>5</v>
      </c>
      <c r="F23" s="11">
        <v>2</v>
      </c>
      <c r="G23" s="22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YAMANASHI DECIMAL(5,2), -- 山梨県の平均気温（℃）</v>
      </c>
    </row>
    <row r="24" spans="1:12">
      <c r="A24" s="17">
        <v>17</v>
      </c>
      <c r="B24" s="11" t="s">
        <v>1198</v>
      </c>
      <c r="C24" s="11" t="s">
        <v>1260</v>
      </c>
      <c r="D24" s="11" t="s">
        <v>317</v>
      </c>
      <c r="E24" s="11">
        <v>5</v>
      </c>
      <c r="F24" s="11">
        <v>2</v>
      </c>
      <c r="G24" s="22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NAGANO DECIMAL(5,2), -- 長野県の平均気温（℃）</v>
      </c>
    </row>
    <row r="25" spans="1:12">
      <c r="A25" s="17">
        <v>18</v>
      </c>
      <c r="B25" s="11" t="s">
        <v>1199</v>
      </c>
      <c r="C25" s="11" t="s">
        <v>1261</v>
      </c>
      <c r="D25" s="11" t="s">
        <v>317</v>
      </c>
      <c r="E25" s="11">
        <v>5</v>
      </c>
      <c r="F25" s="11">
        <v>2</v>
      </c>
      <c r="G25" s="22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TOKYO DECIMAL(5,2), -- 東京都の平均気温（℃）</v>
      </c>
    </row>
    <row r="26" spans="1:12">
      <c r="A26" s="17">
        <v>19</v>
      </c>
      <c r="B26" s="11" t="s">
        <v>1200</v>
      </c>
      <c r="C26" s="11" t="s">
        <v>1262</v>
      </c>
      <c r="D26" s="11" t="s">
        <v>317</v>
      </c>
      <c r="E26" s="11">
        <v>5</v>
      </c>
      <c r="F26" s="11">
        <v>2</v>
      </c>
      <c r="G26" s="22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KANAGAWA DECIMAL(5,2), -- 神奈川県の平均気温（℃）</v>
      </c>
    </row>
    <row r="27" spans="1:12">
      <c r="A27" s="17">
        <v>20</v>
      </c>
      <c r="B27" s="11" t="s">
        <v>1201</v>
      </c>
      <c r="C27" s="11" t="s">
        <v>1263</v>
      </c>
      <c r="D27" s="11" t="s">
        <v>317</v>
      </c>
      <c r="E27" s="11">
        <v>5</v>
      </c>
      <c r="F27" s="11">
        <v>2</v>
      </c>
      <c r="G27" s="22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NIIGATA DECIMAL(5,2), -- 新潟県の平均気温（℃）</v>
      </c>
    </row>
    <row r="28" spans="1:12">
      <c r="A28" s="17">
        <v>21</v>
      </c>
      <c r="B28" s="11" t="s">
        <v>1202</v>
      </c>
      <c r="C28" s="11" t="s">
        <v>1264</v>
      </c>
      <c r="D28" s="11" t="s">
        <v>317</v>
      </c>
      <c r="E28" s="11">
        <v>5</v>
      </c>
      <c r="F28" s="11">
        <v>2</v>
      </c>
      <c r="G28" s="22"/>
      <c r="H28" s="22"/>
      <c r="I28" s="292"/>
      <c r="J28" s="293"/>
      <c r="K28" s="29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TOYAMA DECIMAL(5,2), -- 富山県の平均気温（℃）</v>
      </c>
    </row>
    <row r="29" spans="1:12">
      <c r="A29" s="17">
        <v>22</v>
      </c>
      <c r="B29" s="11" t="s">
        <v>1203</v>
      </c>
      <c r="C29" s="11" t="s">
        <v>1265</v>
      </c>
      <c r="D29" s="11" t="s">
        <v>317</v>
      </c>
      <c r="E29" s="11">
        <v>5</v>
      </c>
      <c r="F29" s="11">
        <v>2</v>
      </c>
      <c r="G29" s="22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ISHIKAWA DECIMAL(5,2), -- 石川県の平均気温（℃）</v>
      </c>
    </row>
    <row r="30" spans="1:12">
      <c r="A30" s="17">
        <v>23</v>
      </c>
      <c r="B30" s="11" t="s">
        <v>1204</v>
      </c>
      <c r="C30" s="11" t="s">
        <v>1266</v>
      </c>
      <c r="D30" s="11" t="s">
        <v>317</v>
      </c>
      <c r="E30" s="11">
        <v>5</v>
      </c>
      <c r="F30" s="11">
        <v>2</v>
      </c>
      <c r="G30" s="22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FUKUI DECIMAL(5,2), -- 福井県の平均気温（℃）</v>
      </c>
    </row>
    <row r="31" spans="1:12">
      <c r="A31" s="17">
        <v>24</v>
      </c>
      <c r="B31" s="11" t="s">
        <v>1205</v>
      </c>
      <c r="C31" s="11" t="s">
        <v>1231</v>
      </c>
      <c r="D31" s="11" t="s">
        <v>317</v>
      </c>
      <c r="E31" s="11">
        <v>5</v>
      </c>
      <c r="F31" s="11">
        <v>2</v>
      </c>
      <c r="G31" s="22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GIFU DECIMAL(5,2), -- 岐阜県の平均気温（℃）</v>
      </c>
    </row>
    <row r="32" spans="1:12">
      <c r="A32" s="17">
        <v>25</v>
      </c>
      <c r="B32" s="11" t="s">
        <v>1206</v>
      </c>
      <c r="C32" s="11" t="s">
        <v>1267</v>
      </c>
      <c r="D32" s="11" t="s">
        <v>317</v>
      </c>
      <c r="E32" s="11">
        <v>5</v>
      </c>
      <c r="F32" s="11">
        <v>2</v>
      </c>
      <c r="G32" s="22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SHIZUOKA DECIMAL(5,2), -- 静岡県の平均気温（℃）</v>
      </c>
    </row>
    <row r="33" spans="1:12">
      <c r="A33" s="17">
        <v>26</v>
      </c>
      <c r="B33" s="11" t="s">
        <v>1207</v>
      </c>
      <c r="C33" s="11" t="s">
        <v>1268</v>
      </c>
      <c r="D33" s="11" t="s">
        <v>317</v>
      </c>
      <c r="E33" s="11">
        <v>5</v>
      </c>
      <c r="F33" s="11">
        <v>2</v>
      </c>
      <c r="G33" s="22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AICHI DECIMAL(5,2), -- 愛知県の平均気温（℃）</v>
      </c>
    </row>
    <row r="34" spans="1:12">
      <c r="A34" s="17">
        <v>27</v>
      </c>
      <c r="B34" s="11" t="s">
        <v>1208</v>
      </c>
      <c r="C34" s="11" t="s">
        <v>1269</v>
      </c>
      <c r="D34" s="11" t="s">
        <v>317</v>
      </c>
      <c r="E34" s="11">
        <v>5</v>
      </c>
      <c r="F34" s="11">
        <v>2</v>
      </c>
      <c r="G34" s="22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MIE DECIMAL(5,2), -- 三重県の平均気温（℃）</v>
      </c>
    </row>
    <row r="35" spans="1:12">
      <c r="A35" s="17">
        <v>28</v>
      </c>
      <c r="B35" s="11" t="s">
        <v>1209</v>
      </c>
      <c r="C35" s="11" t="s">
        <v>1270</v>
      </c>
      <c r="D35" s="11" t="s">
        <v>317</v>
      </c>
      <c r="E35" s="11">
        <v>5</v>
      </c>
      <c r="F35" s="11">
        <v>2</v>
      </c>
      <c r="G35" s="22"/>
      <c r="H35" s="22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SHIGA DECIMAL(5,2), -- 滋賀県の平均気温（℃）</v>
      </c>
    </row>
    <row r="36" spans="1:12">
      <c r="A36" s="17">
        <v>29</v>
      </c>
      <c r="B36" s="11" t="s">
        <v>1210</v>
      </c>
      <c r="C36" s="11" t="s">
        <v>1271</v>
      </c>
      <c r="D36" s="11" t="s">
        <v>317</v>
      </c>
      <c r="E36" s="11">
        <v>5</v>
      </c>
      <c r="F36" s="11">
        <v>2</v>
      </c>
      <c r="G36" s="22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NARA DECIMAL(5,2), -- 奈良県の平均気温（℃）</v>
      </c>
    </row>
    <row r="37" spans="1:12">
      <c r="A37" s="17">
        <v>30</v>
      </c>
      <c r="B37" s="11" t="s">
        <v>1211</v>
      </c>
      <c r="C37" s="11" t="s">
        <v>1272</v>
      </c>
      <c r="D37" s="11" t="s">
        <v>317</v>
      </c>
      <c r="E37" s="11">
        <v>5</v>
      </c>
      <c r="F37" s="11">
        <v>2</v>
      </c>
      <c r="G37" s="22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KYOTO DECIMAL(5,2), -- 京都府の平均気温（℃）</v>
      </c>
    </row>
    <row r="38" spans="1:12">
      <c r="A38" s="17">
        <v>31</v>
      </c>
      <c r="B38" s="11" t="s">
        <v>1212</v>
      </c>
      <c r="C38" s="11" t="s">
        <v>1273</v>
      </c>
      <c r="D38" s="11" t="s">
        <v>317</v>
      </c>
      <c r="E38" s="11">
        <v>5</v>
      </c>
      <c r="F38" s="11">
        <v>2</v>
      </c>
      <c r="G38" s="22"/>
      <c r="H38" s="22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HYOGO DECIMAL(5,2), -- 兵庫県の平均気温（℃）</v>
      </c>
    </row>
    <row r="39" spans="1:12">
      <c r="A39" s="17">
        <v>32</v>
      </c>
      <c r="B39" s="11" t="s">
        <v>1213</v>
      </c>
      <c r="C39" s="11" t="s">
        <v>1274</v>
      </c>
      <c r="D39" s="11" t="s">
        <v>317</v>
      </c>
      <c r="E39" s="11">
        <v>5</v>
      </c>
      <c r="F39" s="11">
        <v>2</v>
      </c>
      <c r="G39" s="22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OSAKA DECIMAL(5,2), -- 大阪府の平均気温（℃）</v>
      </c>
    </row>
    <row r="40" spans="1:12">
      <c r="A40" s="17">
        <v>33</v>
      </c>
      <c r="B40" s="11" t="s">
        <v>1214</v>
      </c>
      <c r="C40" s="11" t="s">
        <v>1275</v>
      </c>
      <c r="D40" s="11" t="s">
        <v>317</v>
      </c>
      <c r="E40" s="11">
        <v>5</v>
      </c>
      <c r="F40" s="11">
        <v>2</v>
      </c>
      <c r="G40" s="22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WAKAYAMA DECIMAL(5,2), -- 和歌山県の平均気温（℃）</v>
      </c>
    </row>
    <row r="41" spans="1:12">
      <c r="A41" s="17">
        <v>34</v>
      </c>
      <c r="B41" s="11" t="s">
        <v>1215</v>
      </c>
      <c r="C41" s="11" t="s">
        <v>1276</v>
      </c>
      <c r="D41" s="11" t="s">
        <v>317</v>
      </c>
      <c r="E41" s="11">
        <v>5</v>
      </c>
      <c r="F41" s="11">
        <v>2</v>
      </c>
      <c r="G41" s="22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TOTTORI DECIMAL(5,2), -- 鳥取県の平均気温（℃）</v>
      </c>
    </row>
    <row r="42" spans="1:12">
      <c r="A42" s="17">
        <v>35</v>
      </c>
      <c r="B42" s="11" t="s">
        <v>1216</v>
      </c>
      <c r="C42" s="11" t="s">
        <v>1277</v>
      </c>
      <c r="D42" s="11" t="s">
        <v>317</v>
      </c>
      <c r="E42" s="11">
        <v>5</v>
      </c>
      <c r="F42" s="11">
        <v>2</v>
      </c>
      <c r="G42" s="22"/>
      <c r="H42" s="22"/>
      <c r="I42" s="292"/>
      <c r="J42" s="293"/>
      <c r="K42" s="29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SHIMANE DECIMAL(5,2), -- 島根県の平均気温（℃）</v>
      </c>
    </row>
    <row r="43" spans="1:12">
      <c r="A43" s="17">
        <v>36</v>
      </c>
      <c r="B43" s="11" t="s">
        <v>1217</v>
      </c>
      <c r="C43" s="11" t="s">
        <v>1278</v>
      </c>
      <c r="D43" s="11" t="s">
        <v>317</v>
      </c>
      <c r="E43" s="11">
        <v>5</v>
      </c>
      <c r="F43" s="11">
        <v>2</v>
      </c>
      <c r="G43" s="22"/>
      <c r="H43" s="22"/>
      <c r="I43" s="292"/>
      <c r="J43" s="293"/>
      <c r="K43" s="294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OKAYAMA DECIMAL(5,2), -- 岡山県の平均気温（℃）</v>
      </c>
    </row>
    <row r="44" spans="1:12">
      <c r="A44" s="17">
        <v>37</v>
      </c>
      <c r="B44" s="11" t="s">
        <v>1218</v>
      </c>
      <c r="C44" s="11" t="s">
        <v>1279</v>
      </c>
      <c r="D44" s="11" t="s">
        <v>317</v>
      </c>
      <c r="E44" s="11">
        <v>5</v>
      </c>
      <c r="F44" s="11">
        <v>2</v>
      </c>
      <c r="G44" s="22"/>
      <c r="H44" s="22"/>
      <c r="I44" s="292"/>
      <c r="J44" s="293"/>
      <c r="K44" s="29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HIROSHIMA DECIMAL(5,2), -- 広島県の平均気温（℃）</v>
      </c>
    </row>
    <row r="45" spans="1:12">
      <c r="A45" s="17">
        <v>38</v>
      </c>
      <c r="B45" s="11" t="s">
        <v>1219</v>
      </c>
      <c r="C45" s="11" t="s">
        <v>1280</v>
      </c>
      <c r="D45" s="11" t="s">
        <v>317</v>
      </c>
      <c r="E45" s="11">
        <v>5</v>
      </c>
      <c r="F45" s="11">
        <v>2</v>
      </c>
      <c r="G45" s="22"/>
      <c r="H45" s="22"/>
      <c r="I45" s="292"/>
      <c r="J45" s="293"/>
      <c r="K45" s="29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YAMAGUCHI DECIMAL(5,2), -- 山口県の平均気温（℃）</v>
      </c>
    </row>
    <row r="46" spans="1:12">
      <c r="A46" s="17">
        <v>39</v>
      </c>
      <c r="B46" s="11" t="s">
        <v>1220</v>
      </c>
      <c r="C46" s="11" t="s">
        <v>1281</v>
      </c>
      <c r="D46" s="11" t="s">
        <v>317</v>
      </c>
      <c r="E46" s="11">
        <v>5</v>
      </c>
      <c r="F46" s="11">
        <v>2</v>
      </c>
      <c r="G46" s="22"/>
      <c r="H46" s="22"/>
      <c r="I46" s="292"/>
      <c r="J46" s="293"/>
      <c r="K46" s="294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KAGAWA DECIMAL(5,2), -- 香川県の平均気温（℃）</v>
      </c>
    </row>
    <row r="47" spans="1:12">
      <c r="A47" s="17">
        <v>40</v>
      </c>
      <c r="B47" s="11" t="s">
        <v>1221</v>
      </c>
      <c r="C47" s="11" t="s">
        <v>1282</v>
      </c>
      <c r="D47" s="11" t="s">
        <v>317</v>
      </c>
      <c r="E47" s="11">
        <v>5</v>
      </c>
      <c r="F47" s="11">
        <v>2</v>
      </c>
      <c r="G47" s="22"/>
      <c r="H47" s="22"/>
      <c r="I47" s="292"/>
      <c r="J47" s="293"/>
      <c r="K47" s="29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EHIME DECIMAL(5,2), -- 愛媛県の平均気温（℃）</v>
      </c>
    </row>
    <row r="48" spans="1:12">
      <c r="A48" s="17">
        <v>41</v>
      </c>
      <c r="B48" s="11" t="s">
        <v>1222</v>
      </c>
      <c r="C48" s="11" t="s">
        <v>1283</v>
      </c>
      <c r="D48" s="11" t="s">
        <v>317</v>
      </c>
      <c r="E48" s="11">
        <v>5</v>
      </c>
      <c r="F48" s="11">
        <v>2</v>
      </c>
      <c r="G48" s="22"/>
      <c r="H48" s="22"/>
      <c r="I48" s="292"/>
      <c r="J48" s="293"/>
      <c r="K48" s="29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TOKUSHIMA DECIMAL(5,2), -- 徳島県の平均気温（℃）</v>
      </c>
    </row>
    <row r="49" spans="1:12">
      <c r="A49" s="17">
        <v>42</v>
      </c>
      <c r="B49" s="11" t="s">
        <v>1223</v>
      </c>
      <c r="C49" s="11" t="s">
        <v>1284</v>
      </c>
      <c r="D49" s="11" t="s">
        <v>317</v>
      </c>
      <c r="E49" s="11">
        <v>5</v>
      </c>
      <c r="F49" s="11">
        <v>2</v>
      </c>
      <c r="G49" s="22"/>
      <c r="H49" s="22"/>
      <c r="I49" s="292"/>
      <c r="J49" s="293"/>
      <c r="K49" s="294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KOCHI DECIMAL(5,2), -- 高知県の平均気温（℃）</v>
      </c>
    </row>
    <row r="50" spans="1:12">
      <c r="A50" s="17">
        <v>43</v>
      </c>
      <c r="B50" s="11" t="s">
        <v>1224</v>
      </c>
      <c r="C50" s="11" t="s">
        <v>1285</v>
      </c>
      <c r="D50" s="11" t="s">
        <v>317</v>
      </c>
      <c r="E50" s="11">
        <v>5</v>
      </c>
      <c r="F50" s="11">
        <v>2</v>
      </c>
      <c r="G50" s="22"/>
      <c r="H50" s="22"/>
      <c r="I50" s="292"/>
      <c r="J50" s="293"/>
      <c r="K50" s="294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FUKUOKA DECIMAL(5,2), -- 福岡県の平均気温（℃）</v>
      </c>
    </row>
    <row r="51" spans="1:12">
      <c r="A51" s="17">
        <v>44</v>
      </c>
      <c r="B51" s="11" t="s">
        <v>1225</v>
      </c>
      <c r="C51" s="11" t="s">
        <v>1286</v>
      </c>
      <c r="D51" s="11" t="s">
        <v>317</v>
      </c>
      <c r="E51" s="11">
        <v>5</v>
      </c>
      <c r="F51" s="11">
        <v>2</v>
      </c>
      <c r="G51" s="22"/>
      <c r="H51" s="22"/>
      <c r="I51" s="292"/>
      <c r="J51" s="293"/>
      <c r="K51" s="294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SAGA DECIMAL(5,2), -- 佐賀県の平均気温（℃）</v>
      </c>
    </row>
    <row r="52" spans="1:12">
      <c r="A52" s="17">
        <v>45</v>
      </c>
      <c r="B52" s="11" t="s">
        <v>1226</v>
      </c>
      <c r="C52" s="11" t="s">
        <v>1287</v>
      </c>
      <c r="D52" s="11" t="s">
        <v>317</v>
      </c>
      <c r="E52" s="11">
        <v>5</v>
      </c>
      <c r="F52" s="11">
        <v>2</v>
      </c>
      <c r="G52" s="22"/>
      <c r="H52" s="22"/>
      <c r="I52" s="292"/>
      <c r="J52" s="293"/>
      <c r="K52" s="294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NAGASAKI DECIMAL(5,2), -- 長崎県の平均気温（℃）</v>
      </c>
    </row>
    <row r="53" spans="1:12">
      <c r="A53" s="17">
        <v>46</v>
      </c>
      <c r="B53" s="11" t="s">
        <v>1227</v>
      </c>
      <c r="C53" s="11" t="s">
        <v>1288</v>
      </c>
      <c r="D53" s="11" t="s">
        <v>317</v>
      </c>
      <c r="E53" s="11">
        <v>5</v>
      </c>
      <c r="F53" s="11">
        <v>2</v>
      </c>
      <c r="G53" s="22"/>
      <c r="H53" s="22"/>
      <c r="I53" s="292"/>
      <c r="J53" s="293"/>
      <c r="K53" s="29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OITA DECIMAL(5,2), -- 大分県の平均気温（℃）</v>
      </c>
    </row>
    <row r="54" spans="1:12">
      <c r="A54" s="17">
        <v>47</v>
      </c>
      <c r="B54" s="11" t="s">
        <v>1228</v>
      </c>
      <c r="C54" s="11" t="s">
        <v>1289</v>
      </c>
      <c r="D54" s="11" t="s">
        <v>317</v>
      </c>
      <c r="E54" s="11">
        <v>5</v>
      </c>
      <c r="F54" s="11">
        <v>2</v>
      </c>
      <c r="G54" s="22"/>
      <c r="H54" s="22"/>
      <c r="I54" s="292"/>
      <c r="J54" s="293"/>
      <c r="K54" s="29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KUMAMOTO DECIMAL(5,2), -- 熊本県の平均気温（℃）</v>
      </c>
    </row>
    <row r="55" spans="1:12">
      <c r="A55" s="17">
        <v>48</v>
      </c>
      <c r="B55" s="11" t="s">
        <v>1229</v>
      </c>
      <c r="C55" s="11" t="s">
        <v>1290</v>
      </c>
      <c r="D55" s="11" t="s">
        <v>317</v>
      </c>
      <c r="E55" s="11">
        <v>5</v>
      </c>
      <c r="F55" s="11">
        <v>2</v>
      </c>
      <c r="G55" s="22"/>
      <c r="H55" s="22"/>
      <c r="I55" s="292"/>
      <c r="J55" s="293"/>
      <c r="K55" s="29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MIYAZAKI DECIMAL(5,2), -- 宮崎県の平均気温（℃）</v>
      </c>
    </row>
    <row r="56" spans="1:12">
      <c r="A56" s="17">
        <v>49</v>
      </c>
      <c r="B56" s="11" t="s">
        <v>1230</v>
      </c>
      <c r="C56" s="11" t="s">
        <v>1291</v>
      </c>
      <c r="D56" s="11" t="s">
        <v>317</v>
      </c>
      <c r="E56" s="11">
        <v>5</v>
      </c>
      <c r="F56" s="11">
        <v>2</v>
      </c>
      <c r="G56" s="22"/>
      <c r="H56" s="22"/>
      <c r="I56" s="292"/>
      <c r="J56" s="293"/>
      <c r="K56" s="294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KAGOSHIMA DECIMAL(5,2), -- 鹿児島県の平均気温（℃）</v>
      </c>
    </row>
    <row r="57" spans="1:12">
      <c r="A57" s="17">
        <v>50</v>
      </c>
      <c r="B57" s="11" t="s">
        <v>1189</v>
      </c>
      <c r="C57" s="11" t="s">
        <v>52</v>
      </c>
      <c r="D57" s="11" t="s">
        <v>550</v>
      </c>
      <c r="E57" s="11" t="s">
        <v>18</v>
      </c>
      <c r="F57" s="21" t="s">
        <v>18</v>
      </c>
      <c r="G57" s="22"/>
      <c r="H57" s="22"/>
      <c r="I57" s="292"/>
      <c r="J57" s="293"/>
      <c r="K57" s="294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OKINAWA DECIMAL(5,2), -- 沖縄県の平均気温（℃）</v>
      </c>
    </row>
    <row r="58" spans="1:12">
      <c r="A58" s="17">
        <v>51</v>
      </c>
      <c r="B58" s="11" t="s">
        <v>374</v>
      </c>
      <c r="C58" s="11" t="s">
        <v>511</v>
      </c>
      <c r="D58" s="11" t="s">
        <v>156</v>
      </c>
      <c r="E58" s="11">
        <v>50</v>
      </c>
      <c r="F58" s="21" t="s">
        <v>18</v>
      </c>
      <c r="G58" s="132" t="s">
        <v>381</v>
      </c>
      <c r="H58" s="22"/>
      <c r="I58" s="304" t="s">
        <v>1329</v>
      </c>
      <c r="J58" s="305"/>
      <c r="K58" s="306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DELETE_FLAG BOOLEAN, -- 削除フラグ</v>
      </c>
    </row>
    <row r="59" spans="1:12">
      <c r="A59" s="17">
        <v>52</v>
      </c>
      <c r="B59" s="11" t="s">
        <v>375</v>
      </c>
      <c r="C59" s="11" t="s">
        <v>513</v>
      </c>
      <c r="D59" s="11" t="s">
        <v>159</v>
      </c>
      <c r="E59" s="11" t="s">
        <v>18</v>
      </c>
      <c r="F59" s="21" t="s">
        <v>18</v>
      </c>
      <c r="G59" s="22"/>
      <c r="H59" s="22"/>
      <c r="I59" s="292"/>
      <c r="J59" s="293"/>
      <c r="K59" s="294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CREATED_BY VARCHAR(50) NOT NULL, -- 作成者</v>
      </c>
    </row>
    <row r="60" spans="1:12">
      <c r="A60" s="17">
        <v>53</v>
      </c>
      <c r="B60" s="11" t="s">
        <v>43</v>
      </c>
      <c r="C60" s="11" t="s">
        <v>515</v>
      </c>
      <c r="D60" s="11" t="s">
        <v>156</v>
      </c>
      <c r="E60" s="11">
        <v>50</v>
      </c>
      <c r="F60" s="21" t="s">
        <v>18</v>
      </c>
      <c r="G60" s="22"/>
      <c r="H60" s="22"/>
      <c r="I60" s="292"/>
      <c r="J60" s="293"/>
      <c r="K60" s="294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CREATED_AT timestamp, -- 作成日時</v>
      </c>
    </row>
    <row r="61" spans="1:12">
      <c r="A61" s="24">
        <v>54</v>
      </c>
      <c r="B61" s="15" t="s">
        <v>49</v>
      </c>
      <c r="C61" s="15" t="s">
        <v>517</v>
      </c>
      <c r="D61" s="15" t="s">
        <v>159</v>
      </c>
      <c r="E61" s="15" t="s">
        <v>18</v>
      </c>
      <c r="F61" s="25" t="s">
        <v>18</v>
      </c>
      <c r="G61" s="26"/>
      <c r="H61" s="26"/>
      <c r="I61" s="307"/>
      <c r="J61" s="308"/>
      <c r="K61" s="309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UPDATED_BY VARCHAR(50), -- 更新者</v>
      </c>
    </row>
    <row r="62" spans="1:12"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UPDATED_AT timestamp -- 更新日時</v>
      </c>
    </row>
    <row r="63" spans="1:12">
      <c r="L63" s="13" t="str" cm="1">
        <f t="array" ref="L63">IF(B62="",
    IF($L$6="PRIMARY_KEYS",
        ",PRIMARY KEY ("&amp;_xlfn.TEXTJOIN(", ", TRUE, $C$8:$C$9)&amp;")"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>,PRIMARY KEY (TARGET_YEAR, TARGET_MONTH)
);</v>
      </c>
    </row>
    <row r="65" spans="12:12">
      <c r="L65" s="7" t="str">
        <f>"COMMENT ON TABLE db_corp." &amp; A5 &amp; " IS '" &amp; A3 &amp; "';"</f>
        <v>COMMENT ON TABLE db_corp.M_WEATHER_DATA_INFO IS '気象データ情報';</v>
      </c>
    </row>
    <row r="66" spans="12:12">
      <c r="L66" s="4" t="str">
        <f>"COMMENT ON COLUMN db_corp." &amp;  $A$5&amp;"."&amp;C8&amp;" IS '" &amp;B8&amp;"';"</f>
        <v>COMMENT ON COLUMN db_corp.M_WEATHER_DATA_INFO.TARGET_YEAR IS '年（西暦）';</v>
      </c>
    </row>
    <row r="67" spans="12:12">
      <c r="L67" s="4" t="str">
        <f t="shared" ref="L67:L119" si="0">"COMMENT ON COLUMN db_corp." &amp;  $A$5&amp;"."&amp;C9&amp;" IS '" &amp;B9&amp;"';"</f>
        <v>COMMENT ON COLUMN db_corp.M_WEATHER_DATA_INFO.TARGET_MONTH IS '月（1〜12）';</v>
      </c>
    </row>
    <row r="68" spans="12:12">
      <c r="L68" s="4" t="str">
        <f t="shared" si="0"/>
        <v>COMMENT ON COLUMN db_corp.M_WEATHER_DATA_INFO.HOKKAIDO IS '北海道の平均気温（℃）';</v>
      </c>
    </row>
    <row r="69" spans="12:12">
      <c r="L69" s="4" t="str">
        <f t="shared" si="0"/>
        <v>COMMENT ON COLUMN db_corp.M_WEATHER_DATA_INFO.AOMORI IS '青森県の平均気温（℃）';</v>
      </c>
    </row>
    <row r="70" spans="12:12">
      <c r="L70" s="4" t="str">
        <f t="shared" si="0"/>
        <v>COMMENT ON COLUMN db_corp.M_WEATHER_DATA_INFO.IWATE IS '岩手県の平均気温（℃）';</v>
      </c>
    </row>
    <row r="71" spans="12:12">
      <c r="L71" s="4" t="str">
        <f t="shared" si="0"/>
        <v>COMMENT ON COLUMN db_corp.M_WEATHER_DATA_INFO.AKITA IS '秋田県の平均気温（℃）';</v>
      </c>
    </row>
    <row r="72" spans="12:12">
      <c r="L72" s="4" t="str">
        <f t="shared" si="0"/>
        <v>COMMENT ON COLUMN db_corp.M_WEATHER_DATA_INFO.MIYAGI IS '宮城県の平均気温（℃）';</v>
      </c>
    </row>
    <row r="73" spans="12:12">
      <c r="L73" s="4" t="str">
        <f t="shared" si="0"/>
        <v>COMMENT ON COLUMN db_corp.M_WEATHER_DATA_INFO.YAMAGATA IS '山形県の平均気温（℃）';</v>
      </c>
    </row>
    <row r="74" spans="12:12">
      <c r="L74" s="4" t="str">
        <f t="shared" si="0"/>
        <v>COMMENT ON COLUMN db_corp.M_WEATHER_DATA_INFO.FUKUSHIMA IS '福島県の平均気温（℃）';</v>
      </c>
    </row>
    <row r="75" spans="12:12">
      <c r="L75" s="4" t="str">
        <f t="shared" si="0"/>
        <v>COMMENT ON COLUMN db_corp.M_WEATHER_DATA_INFO.IBARAKI IS '茨城県の平均気温（℃）';</v>
      </c>
    </row>
    <row r="76" spans="12:12">
      <c r="L76" s="4" t="str">
        <f t="shared" si="0"/>
        <v>COMMENT ON COLUMN db_corp.M_WEATHER_DATA_INFO.TOCHIGI IS '栃木県の平均気温（℃）';</v>
      </c>
    </row>
    <row r="77" spans="12:12">
      <c r="L77" s="4" t="str">
        <f t="shared" si="0"/>
        <v>COMMENT ON COLUMN db_corp.M_WEATHER_DATA_INFO.GUNMA IS '群馬県の平均気温（℃）';</v>
      </c>
    </row>
    <row r="78" spans="12:12">
      <c r="L78" s="4" t="str">
        <f t="shared" si="0"/>
        <v>COMMENT ON COLUMN db_corp.M_WEATHER_DATA_INFO.SAITAMA IS '埼玉県の平均気温（℃）';</v>
      </c>
    </row>
    <row r="79" spans="12:12">
      <c r="L79" s="4" t="str">
        <f t="shared" si="0"/>
        <v>COMMENT ON COLUMN db_corp.M_WEATHER_DATA_INFO.CHIBA IS '千葉県の平均気温（℃）';</v>
      </c>
    </row>
    <row r="80" spans="12:12">
      <c r="L80" s="4" t="str">
        <f t="shared" si="0"/>
        <v>COMMENT ON COLUMN db_corp.M_WEATHER_DATA_INFO.YAMANASHI IS '山梨県の平均気温（℃）';</v>
      </c>
    </row>
    <row r="81" spans="12:12">
      <c r="L81" s="4" t="str">
        <f t="shared" si="0"/>
        <v>COMMENT ON COLUMN db_corp.M_WEATHER_DATA_INFO.NAGANO IS '長野県の平均気温（℃）';</v>
      </c>
    </row>
    <row r="82" spans="12:12">
      <c r="L82" s="4" t="str">
        <f t="shared" si="0"/>
        <v>COMMENT ON COLUMN db_corp.M_WEATHER_DATA_INFO.TOKYO IS '東京都の平均気温（℃）';</v>
      </c>
    </row>
    <row r="83" spans="12:12">
      <c r="L83" s="4" t="str">
        <f t="shared" si="0"/>
        <v>COMMENT ON COLUMN db_corp.M_WEATHER_DATA_INFO.KANAGAWA IS '神奈川県の平均気温（℃）';</v>
      </c>
    </row>
    <row r="84" spans="12:12">
      <c r="L84" s="4" t="str">
        <f t="shared" si="0"/>
        <v>COMMENT ON COLUMN db_corp.M_WEATHER_DATA_INFO.NIIGATA IS '新潟県の平均気温（℃）';</v>
      </c>
    </row>
    <row r="85" spans="12:12">
      <c r="L85" s="4" t="str">
        <f t="shared" si="0"/>
        <v>COMMENT ON COLUMN db_corp.M_WEATHER_DATA_INFO.TOYAMA IS '富山県の平均気温（℃）';</v>
      </c>
    </row>
    <row r="86" spans="12:12">
      <c r="L86" s="4" t="str">
        <f t="shared" si="0"/>
        <v>COMMENT ON COLUMN db_corp.M_WEATHER_DATA_INFO.ISHIKAWA IS '石川県の平均気温（℃）';</v>
      </c>
    </row>
    <row r="87" spans="12:12">
      <c r="L87" s="4" t="str">
        <f t="shared" si="0"/>
        <v>COMMENT ON COLUMN db_corp.M_WEATHER_DATA_INFO.FUKUI IS '福井県の平均気温（℃）';</v>
      </c>
    </row>
    <row r="88" spans="12:12">
      <c r="L88" s="4" t="str">
        <f t="shared" si="0"/>
        <v>COMMENT ON COLUMN db_corp.M_WEATHER_DATA_INFO.GIFU IS '岐阜県の平均気温（℃）';</v>
      </c>
    </row>
    <row r="89" spans="12:12">
      <c r="L89" s="4" t="str">
        <f t="shared" si="0"/>
        <v>COMMENT ON COLUMN db_corp.M_WEATHER_DATA_INFO.SHIZUOKA IS '静岡県の平均気温（℃）';</v>
      </c>
    </row>
    <row r="90" spans="12:12">
      <c r="L90" s="4" t="str">
        <f t="shared" si="0"/>
        <v>COMMENT ON COLUMN db_corp.M_WEATHER_DATA_INFO.AICHI IS '愛知県の平均気温（℃）';</v>
      </c>
    </row>
    <row r="91" spans="12:12">
      <c r="L91" s="4" t="str">
        <f t="shared" si="0"/>
        <v>COMMENT ON COLUMN db_corp.M_WEATHER_DATA_INFO.MIE IS '三重県の平均気温（℃）';</v>
      </c>
    </row>
    <row r="92" spans="12:12">
      <c r="L92" s="4" t="str">
        <f t="shared" si="0"/>
        <v>COMMENT ON COLUMN db_corp.M_WEATHER_DATA_INFO.SHIGA IS '滋賀県の平均気温（℃）';</v>
      </c>
    </row>
    <row r="93" spans="12:12">
      <c r="L93" s="4" t="str">
        <f t="shared" si="0"/>
        <v>COMMENT ON COLUMN db_corp.M_WEATHER_DATA_INFO.NARA IS '奈良県の平均気温（℃）';</v>
      </c>
    </row>
    <row r="94" spans="12:12">
      <c r="L94" s="4" t="str">
        <f t="shared" si="0"/>
        <v>COMMENT ON COLUMN db_corp.M_WEATHER_DATA_INFO.KYOTO IS '京都府の平均気温（℃）';</v>
      </c>
    </row>
    <row r="95" spans="12:12">
      <c r="L95" s="4" t="str">
        <f t="shared" si="0"/>
        <v>COMMENT ON COLUMN db_corp.M_WEATHER_DATA_INFO.HYOGO IS '兵庫県の平均気温（℃）';</v>
      </c>
    </row>
    <row r="96" spans="12:12">
      <c r="L96" s="4" t="str">
        <f t="shared" si="0"/>
        <v>COMMENT ON COLUMN db_corp.M_WEATHER_DATA_INFO.OSAKA IS '大阪府の平均気温（℃）';</v>
      </c>
    </row>
    <row r="97" spans="12:12">
      <c r="L97" s="4" t="str">
        <f t="shared" si="0"/>
        <v>COMMENT ON COLUMN db_corp.M_WEATHER_DATA_INFO.WAKAYAMA IS '和歌山県の平均気温（℃）';</v>
      </c>
    </row>
    <row r="98" spans="12:12">
      <c r="L98" s="4" t="str">
        <f t="shared" si="0"/>
        <v>COMMENT ON COLUMN db_corp.M_WEATHER_DATA_INFO.TOTTORI IS '鳥取県の平均気温（℃）';</v>
      </c>
    </row>
    <row r="99" spans="12:12">
      <c r="L99" s="4" t="str">
        <f t="shared" si="0"/>
        <v>COMMENT ON COLUMN db_corp.M_WEATHER_DATA_INFO.SHIMANE IS '島根県の平均気温（℃）';</v>
      </c>
    </row>
    <row r="100" spans="12:12">
      <c r="L100" s="4" t="str">
        <f t="shared" si="0"/>
        <v>COMMENT ON COLUMN db_corp.M_WEATHER_DATA_INFO.OKAYAMA IS '岡山県の平均気温（℃）';</v>
      </c>
    </row>
    <row r="101" spans="12:12">
      <c r="L101" s="4" t="str">
        <f t="shared" si="0"/>
        <v>COMMENT ON COLUMN db_corp.M_WEATHER_DATA_INFO.HIROSHIMA IS '広島県の平均気温（℃）';</v>
      </c>
    </row>
    <row r="102" spans="12:12">
      <c r="L102" s="4" t="str">
        <f t="shared" si="0"/>
        <v>COMMENT ON COLUMN db_corp.M_WEATHER_DATA_INFO.YAMAGUCHI IS '山口県の平均気温（℃）';</v>
      </c>
    </row>
    <row r="103" spans="12:12">
      <c r="L103" s="4" t="str">
        <f t="shared" si="0"/>
        <v>COMMENT ON COLUMN db_corp.M_WEATHER_DATA_INFO.KAGAWA IS '香川県の平均気温（℃）';</v>
      </c>
    </row>
    <row r="104" spans="12:12">
      <c r="L104" s="4" t="str">
        <f t="shared" si="0"/>
        <v>COMMENT ON COLUMN db_corp.M_WEATHER_DATA_INFO.EHIME IS '愛媛県の平均気温（℃）';</v>
      </c>
    </row>
    <row r="105" spans="12:12">
      <c r="L105" s="4" t="str">
        <f t="shared" si="0"/>
        <v>COMMENT ON COLUMN db_corp.M_WEATHER_DATA_INFO.TOKUSHIMA IS '徳島県の平均気温（℃）';</v>
      </c>
    </row>
    <row r="106" spans="12:12">
      <c r="L106" s="4" t="str">
        <f t="shared" si="0"/>
        <v>COMMENT ON COLUMN db_corp.M_WEATHER_DATA_INFO.KOCHI IS '高知県の平均気温（℃）';</v>
      </c>
    </row>
    <row r="107" spans="12:12">
      <c r="L107" s="4" t="str">
        <f t="shared" si="0"/>
        <v>COMMENT ON COLUMN db_corp.M_WEATHER_DATA_INFO.FUKUOKA IS '福岡県の平均気温（℃）';</v>
      </c>
    </row>
    <row r="108" spans="12:12">
      <c r="L108" s="4" t="str">
        <f t="shared" si="0"/>
        <v>COMMENT ON COLUMN db_corp.M_WEATHER_DATA_INFO.SAGA IS '佐賀県の平均気温（℃）';</v>
      </c>
    </row>
    <row r="109" spans="12:12">
      <c r="L109" s="4" t="str">
        <f t="shared" si="0"/>
        <v>COMMENT ON COLUMN db_corp.M_WEATHER_DATA_INFO.NAGASAKI IS '長崎県の平均気温（℃）';</v>
      </c>
    </row>
    <row r="110" spans="12:12">
      <c r="L110" s="4" t="str">
        <f t="shared" si="0"/>
        <v>COMMENT ON COLUMN db_corp.M_WEATHER_DATA_INFO.OITA IS '大分県の平均気温（℃）';</v>
      </c>
    </row>
    <row r="111" spans="12:12">
      <c r="L111" s="4" t="str">
        <f t="shared" si="0"/>
        <v>COMMENT ON COLUMN db_corp.M_WEATHER_DATA_INFO.KUMAMOTO IS '熊本県の平均気温（℃）';</v>
      </c>
    </row>
    <row r="112" spans="12:12">
      <c r="L112" s="4" t="str">
        <f t="shared" si="0"/>
        <v>COMMENT ON COLUMN db_corp.M_WEATHER_DATA_INFO.MIYAZAKI IS '宮崎県の平均気温（℃）';</v>
      </c>
    </row>
    <row r="113" spans="12:12">
      <c r="L113" s="4" t="str">
        <f t="shared" si="0"/>
        <v>COMMENT ON COLUMN db_corp.M_WEATHER_DATA_INFO.KAGOSHIMA IS '鹿児島県の平均気温（℃）';</v>
      </c>
    </row>
    <row r="114" spans="12:12">
      <c r="L114" s="4" t="str">
        <f t="shared" si="0"/>
        <v>COMMENT ON COLUMN db_corp.M_WEATHER_DATA_INFO.OKINAWA IS '沖縄県の平均気温（℃）';</v>
      </c>
    </row>
    <row r="115" spans="12:12">
      <c r="L115" s="4" t="str">
        <f t="shared" si="0"/>
        <v>COMMENT ON COLUMN db_corp.M_WEATHER_DATA_INFO.DELETE_FLAG IS '削除フラグ';</v>
      </c>
    </row>
    <row r="116" spans="12:12">
      <c r="L116" s="4" t="str">
        <f t="shared" si="0"/>
        <v>COMMENT ON COLUMN db_corp.M_WEATHER_DATA_INFO.CREATED_BY IS '作成者';</v>
      </c>
    </row>
    <row r="117" spans="12:12">
      <c r="L117" s="4" t="str">
        <f t="shared" si="0"/>
        <v>COMMENT ON COLUMN db_corp.M_WEATHER_DATA_INFO.CREATED_AT IS '作成日時';</v>
      </c>
    </row>
    <row r="118" spans="12:12">
      <c r="L118" s="4" t="str">
        <f t="shared" si="0"/>
        <v>COMMENT ON COLUMN db_corp.M_WEATHER_DATA_INFO.UPDATED_BY IS '更新者';</v>
      </c>
    </row>
    <row r="119" spans="12:12">
      <c r="L119" s="4" t="str">
        <f t="shared" si="0"/>
        <v>COMMENT ON COLUMN db_corp.M_WEATHER_DATA_INFO.UPDATED_AT IS '更新日時';</v>
      </c>
    </row>
  </sheetData>
  <mergeCells count="64">
    <mergeCell ref="A2:C2"/>
    <mergeCell ref="D2:H2"/>
    <mergeCell ref="A3:C3"/>
    <mergeCell ref="D3:H3"/>
    <mergeCell ref="A4:C4"/>
    <mergeCell ref="D4:H4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I57:K57"/>
    <mergeCell ref="I58:K58"/>
    <mergeCell ref="I59:K59"/>
    <mergeCell ref="I60:K60"/>
    <mergeCell ref="I61:K61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6:K56"/>
    <mergeCell ref="I51:K51"/>
    <mergeCell ref="I52:K52"/>
    <mergeCell ref="I53:K53"/>
    <mergeCell ref="I54:K54"/>
    <mergeCell ref="I55:K55"/>
  </mergeCells>
  <phoneticPr fontId="3"/>
  <pageMargins left="0.75" right="0.75" top="1" bottom="1" header="0.5" footer="0.5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DEB2-E9A6-4A8D-BDF4-8A8344B54060}">
  <sheetPr codeName="Sheet29"/>
  <dimension ref="A1:S39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35.125" style="4" bestFit="1" customWidth="1"/>
    <col min="3" max="3" width="35.3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319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633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db_corp.M_BENCHMARKS_INFO CASCADE;</v>
      </c>
    </row>
    <row r="8" spans="1:19" s="14" customFormat="1" ht="13.5" customHeight="1">
      <c r="A8" s="16">
        <v>1</v>
      </c>
      <c r="B8" s="11" t="s">
        <v>1314</v>
      </c>
      <c r="C8" s="11" t="s">
        <v>850</v>
      </c>
      <c r="D8" s="11" t="s">
        <v>156</v>
      </c>
      <c r="E8" s="11">
        <v>4</v>
      </c>
      <c r="F8" s="10" t="s">
        <v>18</v>
      </c>
      <c r="G8" s="18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db_corp.M_BENCHMARKS_INFO (</v>
      </c>
      <c r="S8"/>
    </row>
    <row r="9" spans="1:19">
      <c r="A9" s="17">
        <v>2</v>
      </c>
      <c r="B9" s="11" t="s">
        <v>1315</v>
      </c>
      <c r="C9" s="11" t="s">
        <v>862</v>
      </c>
      <c r="D9" s="11" t="s">
        <v>156</v>
      </c>
      <c r="E9" s="103">
        <v>100</v>
      </c>
      <c r="F9" s="21" t="s">
        <v>18</v>
      </c>
      <c r="G9" s="22"/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INDUSTRY_CLASS_DETAIL_CODE VARCHAR(4) NOT NULL, -- 日本標準産業分類（細分類）</v>
      </c>
    </row>
    <row r="10" spans="1:19">
      <c r="A10" s="17">
        <v>3</v>
      </c>
      <c r="B10" s="103" t="s">
        <v>1450</v>
      </c>
      <c r="C10" s="103" t="s">
        <v>1452</v>
      </c>
      <c r="D10" s="11" t="s">
        <v>156</v>
      </c>
      <c r="E10" s="11">
        <v>5</v>
      </c>
      <c r="F10" s="21" t="s">
        <v>18</v>
      </c>
      <c r="G10" s="22" t="s">
        <v>1321</v>
      </c>
      <c r="H10" s="28">
        <v>2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INDUSTRY_CLASS_DETAIL_NAME VARCHAR(100), -- 日本標準産業分類（細分類）名称</v>
      </c>
    </row>
    <row r="11" spans="1:19">
      <c r="A11" s="17">
        <v>4</v>
      </c>
      <c r="B11" s="103" t="s">
        <v>1451</v>
      </c>
      <c r="C11" s="103" t="s">
        <v>1453</v>
      </c>
      <c r="D11" s="11" t="s">
        <v>156</v>
      </c>
      <c r="E11" s="103">
        <v>100</v>
      </c>
      <c r="F11" s="21" t="s">
        <v>18</v>
      </c>
      <c r="G11" s="22"/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PULLDOWN_CODE VARCHAR(5) NOT NULL, -- プルダウンコード</v>
      </c>
    </row>
    <row r="12" spans="1:19">
      <c r="A12" s="17">
        <v>5</v>
      </c>
      <c r="B12" s="11" t="s">
        <v>1296</v>
      </c>
      <c r="C12" s="11" t="s">
        <v>1294</v>
      </c>
      <c r="D12" s="11" t="s">
        <v>175</v>
      </c>
      <c r="E12" s="11">
        <v>22</v>
      </c>
      <c r="F12" s="11">
        <v>17</v>
      </c>
      <c r="G12" s="22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PULLDOWN_ITEM_NAME VARCHAR(100), -- プルダウン項目</v>
      </c>
    </row>
    <row r="13" spans="1:19">
      <c r="A13" s="17">
        <v>6</v>
      </c>
      <c r="B13" s="11" t="s">
        <v>1297</v>
      </c>
      <c r="C13" s="11" t="s">
        <v>1318</v>
      </c>
      <c r="D13" s="11" t="s">
        <v>156</v>
      </c>
      <c r="E13" s="11">
        <v>1</v>
      </c>
      <c r="F13" s="11" t="s">
        <v>18</v>
      </c>
      <c r="G13" s="22" t="s">
        <v>1321</v>
      </c>
      <c r="H13" s="28">
        <v>3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ENERGY_SAVING_DENOMINATOR NUMERIC(22,17), -- 省エネ率分母</v>
      </c>
    </row>
    <row r="14" spans="1:19">
      <c r="A14" s="17">
        <v>7</v>
      </c>
      <c r="B14" s="11" t="s">
        <v>1298</v>
      </c>
      <c r="C14" s="11" t="s">
        <v>1319</v>
      </c>
      <c r="D14" s="11" t="s">
        <v>175</v>
      </c>
      <c r="E14" s="11">
        <v>12</v>
      </c>
      <c r="F14" s="11">
        <v>2</v>
      </c>
      <c r="G14" s="22" t="s">
        <v>1321</v>
      </c>
      <c r="H14" s="28">
        <v>4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TOTAL_FLOOR_AREA_FLAG VARCHAR(1) NOT NULL, -- 延床面積別フラグ</v>
      </c>
    </row>
    <row r="15" spans="1:19">
      <c r="A15" s="17">
        <v>8</v>
      </c>
      <c r="B15" s="11" t="s">
        <v>1299</v>
      </c>
      <c r="C15" s="11" t="s">
        <v>1320</v>
      </c>
      <c r="D15" s="11" t="s">
        <v>175</v>
      </c>
      <c r="E15" s="11">
        <v>12</v>
      </c>
      <c r="F15" s="11">
        <v>2</v>
      </c>
      <c r="G15" s="22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TARGET_TOTAL_FLOOR_AREA_MIN NUMERIC(12,2) NOT NULL, -- 対象延床（以上）</v>
      </c>
    </row>
    <row r="16" spans="1:19">
      <c r="A16" s="17">
        <v>9</v>
      </c>
      <c r="B16" s="11" t="s">
        <v>1295</v>
      </c>
      <c r="C16" s="11" t="s">
        <v>1293</v>
      </c>
      <c r="D16" s="11" t="s">
        <v>175</v>
      </c>
      <c r="E16" s="11">
        <v>6</v>
      </c>
      <c r="F16" s="11">
        <v>4</v>
      </c>
      <c r="G16" s="22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TARGET_TOTAL_FLOOR_AREA_MAX NUMERIC(12,2), -- 対象延床（未満）</v>
      </c>
    </row>
    <row r="17" spans="1:12">
      <c r="A17" s="17">
        <v>10</v>
      </c>
      <c r="B17" s="11" t="s">
        <v>51</v>
      </c>
      <c r="C17" s="11" t="s">
        <v>52</v>
      </c>
      <c r="D17" s="11" t="s">
        <v>163</v>
      </c>
      <c r="E17" s="11" t="s">
        <v>18</v>
      </c>
      <c r="F17" s="21" t="s">
        <v>18</v>
      </c>
      <c r="G17" s="132" t="s">
        <v>381</v>
      </c>
      <c r="H17" s="22"/>
      <c r="I17" s="304" t="s">
        <v>1329</v>
      </c>
      <c r="J17" s="305"/>
      <c r="K17" s="306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COMPETITOR_INDUSTRY_CO2_AVG NUMERIC(6,4), -- 他社比較業種_CO2排出源単位平均値</v>
      </c>
    </row>
    <row r="18" spans="1:12">
      <c r="A18" s="17">
        <v>11</v>
      </c>
      <c r="B18" s="11" t="s">
        <v>44</v>
      </c>
      <c r="C18" s="11" t="s">
        <v>45</v>
      </c>
      <c r="D18" s="11" t="s">
        <v>156</v>
      </c>
      <c r="E18" s="11">
        <v>50</v>
      </c>
      <c r="F18" s="21" t="s">
        <v>18</v>
      </c>
      <c r="G18" s="22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DELETE_FLAG BOOLEAN NOT NULL, -- 削除フラグ</v>
      </c>
    </row>
    <row r="19" spans="1:12">
      <c r="A19" s="17">
        <v>12</v>
      </c>
      <c r="B19" s="11" t="s">
        <v>46</v>
      </c>
      <c r="C19" s="11" t="s">
        <v>47</v>
      </c>
      <c r="D19" s="11" t="s">
        <v>159</v>
      </c>
      <c r="E19" s="11" t="s">
        <v>18</v>
      </c>
      <c r="F19" s="21" t="s">
        <v>18</v>
      </c>
      <c r="G19" s="22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INSERT_NAME VARCHAR(50), -- 登録者</v>
      </c>
    </row>
    <row r="20" spans="1:12">
      <c r="A20" s="17">
        <v>13</v>
      </c>
      <c r="B20" s="11" t="s">
        <v>43</v>
      </c>
      <c r="C20" s="11" t="s">
        <v>48</v>
      </c>
      <c r="D20" s="29" t="s">
        <v>156</v>
      </c>
      <c r="E20" s="11">
        <v>50</v>
      </c>
      <c r="F20" s="21" t="s">
        <v>18</v>
      </c>
      <c r="G20" s="22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INSERT_DATETIME timestamp, -- 登録日時</v>
      </c>
    </row>
    <row r="21" spans="1:12">
      <c r="A21" s="24">
        <v>14</v>
      </c>
      <c r="B21" s="15" t="s">
        <v>49</v>
      </c>
      <c r="C21" s="15" t="s">
        <v>50</v>
      </c>
      <c r="D21" s="15" t="s">
        <v>159</v>
      </c>
      <c r="E21" s="15" t="s">
        <v>18</v>
      </c>
      <c r="F21" s="25" t="s">
        <v>18</v>
      </c>
      <c r="G21" s="26"/>
      <c r="H21" s="26"/>
      <c r="I21" s="307"/>
      <c r="J21" s="308"/>
      <c r="K21" s="30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UPDATE_NAME VARCHAR(50), -- 更新者</v>
      </c>
    </row>
    <row r="22" spans="1:12"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UPDATE_DATETIME timestamp -- 更新日時</v>
      </c>
    </row>
    <row r="23" spans="1:12">
      <c r="L23" s="13" t="str" cm="1">
        <f t="array" ref="L23">IF(B22="",
    IF($L$6="PRIMARY_KEYS",
        ",PRIMARY KEY ("&amp;_xlfn.TEXTJOIN(", ", TRUE, $C$8,$C$10,$C$14)&amp;")"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>,PRIMARY KEY (INDUSTRY_CLASS_DETAIL_CODE, PULLDOWN_CODE, TARGET_TOTAL_FLOOR_AREA_MIN)
);</v>
      </c>
    </row>
    <row r="25" spans="1:12">
      <c r="L25" s="7" t="str">
        <f>"COMMENT ON TABLE db_corp." &amp; A5 &amp; " IS '" &amp; A3 &amp; "';"</f>
        <v>COMMENT ON TABLE db_corp.M_BENCHMARKS_INFO IS '公表ベンチマークデータ情報';</v>
      </c>
    </row>
    <row r="26" spans="1:12">
      <c r="L26" s="4" t="str">
        <f>"COMMENT ON COLUMN db_corp." &amp;  $A$5&amp;"."&amp;C8&amp;" IS '" &amp;B8&amp;"';"</f>
        <v>COMMENT ON COLUMN db_corp.M_BENCHMARKS_INFO.INDUSTRY_CLASS_DETAIL_CODE IS '日本標準産業分類（細分類）';</v>
      </c>
    </row>
    <row r="27" spans="1:12">
      <c r="L27" s="4" t="str">
        <f t="shared" ref="L27:L39" si="0">"COMMENT ON COLUMN db_corp." &amp;  $A$5&amp;"."&amp;C9&amp;" IS '" &amp;B9&amp;"';"</f>
        <v>COMMENT ON COLUMN db_corp.M_BENCHMARKS_INFO.INDUSTRY_CLASS_DETAIL_NAME IS '日本標準産業分類（細分類）名称';</v>
      </c>
    </row>
    <row r="28" spans="1:12">
      <c r="L28" s="4" t="str">
        <f t="shared" si="0"/>
        <v>COMMENT ON COLUMN db_corp.M_BENCHMARKS_INFO.PULLDOWN_CODE IS 'プルダウンコード';</v>
      </c>
    </row>
    <row r="29" spans="1:12">
      <c r="L29" s="4" t="str">
        <f t="shared" si="0"/>
        <v>COMMENT ON COLUMN db_corp.M_BENCHMARKS_INFO.PULLDOWN_ITEM_NAME IS 'プルダウン項目';</v>
      </c>
    </row>
    <row r="30" spans="1:12">
      <c r="L30" s="4" t="str">
        <f t="shared" si="0"/>
        <v>COMMENT ON COLUMN db_corp.M_BENCHMARKS_INFO.ENERGY_SAVING_DENOMINATOR IS '省エネ率分母';</v>
      </c>
    </row>
    <row r="31" spans="1:12">
      <c r="L31" s="4" t="str">
        <f t="shared" si="0"/>
        <v>COMMENT ON COLUMN db_corp.M_BENCHMARKS_INFO.TOTAL_FLOOR_AREA_FLAG IS '延床面積別フラグ';</v>
      </c>
    </row>
    <row r="32" spans="1:12">
      <c r="L32" s="4" t="str">
        <f t="shared" si="0"/>
        <v>COMMENT ON COLUMN db_corp.M_BENCHMARKS_INFO.TARGET_TOTAL_FLOOR_AREA_MIN IS '対象延床（以上）';</v>
      </c>
    </row>
    <row r="33" spans="12:12">
      <c r="L33" s="4" t="str">
        <f t="shared" si="0"/>
        <v>COMMENT ON COLUMN db_corp.M_BENCHMARKS_INFO.TARGET_TOTAL_FLOOR_AREA_MAX IS '対象延床（未満）';</v>
      </c>
    </row>
    <row r="34" spans="12:12">
      <c r="L34" s="4" t="str">
        <f t="shared" si="0"/>
        <v>COMMENT ON COLUMN db_corp.M_BENCHMARKS_INFO.COMPETITOR_INDUSTRY_CO2_AVG IS '他社比較業種_CO2排出源単位平均値';</v>
      </c>
    </row>
    <row r="35" spans="12:12">
      <c r="L35" s="4" t="str">
        <f t="shared" si="0"/>
        <v>COMMENT ON COLUMN db_corp.M_BENCHMARKS_INFO.DELETE_FLAG IS '削除フラグ';</v>
      </c>
    </row>
    <row r="36" spans="12:12">
      <c r="L36" s="4" t="str">
        <f t="shared" si="0"/>
        <v>COMMENT ON COLUMN db_corp.M_BENCHMARKS_INFO.INSERT_NAME IS '登録者';</v>
      </c>
    </row>
    <row r="37" spans="12:12">
      <c r="L37" s="4" t="str">
        <f t="shared" si="0"/>
        <v>COMMENT ON COLUMN db_corp.M_BENCHMARKS_INFO.INSERT_DATETIME IS '登録日時';</v>
      </c>
    </row>
    <row r="38" spans="12:12">
      <c r="L38" s="4" t="str">
        <f t="shared" si="0"/>
        <v>COMMENT ON COLUMN db_corp.M_BENCHMARKS_INFO.UPDATE_NAME IS '更新者';</v>
      </c>
    </row>
    <row r="39" spans="12:12">
      <c r="L39" s="4" t="str">
        <f t="shared" si="0"/>
        <v>COMMENT ON COLUMN db_corp.M_BENCHMARKS_INFO.UPDATE_DATETIME IS '更新日時';</v>
      </c>
    </row>
  </sheetData>
  <mergeCells count="24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20:K20"/>
    <mergeCell ref="I21:K21"/>
    <mergeCell ref="I10:K10"/>
    <mergeCell ref="I11:K11"/>
    <mergeCell ref="I12:K12"/>
    <mergeCell ref="I17:K17"/>
    <mergeCell ref="I18:K18"/>
    <mergeCell ref="I19:K19"/>
    <mergeCell ref="I13:K13"/>
    <mergeCell ref="I14:K14"/>
    <mergeCell ref="I15:K15"/>
    <mergeCell ref="I16:K16"/>
  </mergeCells>
  <phoneticPr fontId="3"/>
  <pageMargins left="0.75" right="0.75" top="1" bottom="1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5617-7F50-498C-B6BE-865BA3ED129D}">
  <sheetPr codeName="Sheet30"/>
  <dimension ref="A1:S109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7.375" style="4" bestFit="1" customWidth="1"/>
    <col min="3" max="3" width="51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295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400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 t="s">
        <v>1868</v>
      </c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db_corp.T_CARBON_REPORT_INFORMATION CASCADE;</v>
      </c>
    </row>
    <row r="8" spans="1:19" s="14" customFormat="1" ht="13.5" customHeight="1">
      <c r="A8" s="16">
        <v>1</v>
      </c>
      <c r="B8" s="9" t="s">
        <v>23</v>
      </c>
      <c r="C8" s="9" t="s">
        <v>213</v>
      </c>
      <c r="D8" s="11" t="s">
        <v>156</v>
      </c>
      <c r="E8" s="32">
        <v>13</v>
      </c>
      <c r="F8" s="10" t="s">
        <v>18</v>
      </c>
      <c r="G8" s="35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db_corp.T_CARBON_REPORT_INFORMATION (</v>
      </c>
      <c r="S8"/>
    </row>
    <row r="9" spans="1:19" ht="15" customHeight="1">
      <c r="A9" s="17">
        <v>2</v>
      </c>
      <c r="B9" s="11" t="s">
        <v>138</v>
      </c>
      <c r="C9" s="11" t="s">
        <v>402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法人番号(FK)</v>
      </c>
    </row>
    <row r="10" spans="1:19">
      <c r="A10" s="17">
        <v>3</v>
      </c>
      <c r="B10" s="108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" t="s">
        <v>1076</v>
      </c>
      <c r="C11" s="11" t="s">
        <v>401</v>
      </c>
      <c r="D11" s="11" t="s">
        <v>156</v>
      </c>
      <c r="E11" s="34">
        <v>4</v>
      </c>
      <c r="F11" s="21" t="s">
        <v>18</v>
      </c>
      <c r="G11" s="35" t="s">
        <v>22</v>
      </c>
      <c r="H11" s="28">
        <v>4</v>
      </c>
      <c r="I11" s="301"/>
      <c r="J11" s="302"/>
      <c r="K11" s="303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30</v>
      </c>
      <c r="C12" s="106" t="s">
        <v>376</v>
      </c>
      <c r="D12" s="11" t="s">
        <v>1025</v>
      </c>
      <c r="E12" s="21" t="s">
        <v>18</v>
      </c>
      <c r="F12" s="21" t="s">
        <v>18</v>
      </c>
      <c r="G12" s="113" t="s">
        <v>381</v>
      </c>
      <c r="H12" s="114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FISCAL_YEAR VARCHAR(4) NOT NULL, -- 年度</v>
      </c>
    </row>
    <row r="13" spans="1:19">
      <c r="A13" s="17">
        <v>6</v>
      </c>
      <c r="B13" s="11" t="s">
        <v>104</v>
      </c>
      <c r="C13" s="11" t="s">
        <v>247</v>
      </c>
      <c r="D13" s="11" t="s">
        <v>156</v>
      </c>
      <c r="E13" s="34">
        <v>50</v>
      </c>
      <c r="F13" s="21" t="s">
        <v>18</v>
      </c>
      <c r="G13" s="22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REGISTRATION_SEQ INTEGER NOT NULL, -- 登録回数</v>
      </c>
    </row>
    <row r="14" spans="1:19">
      <c r="A14" s="17">
        <v>7</v>
      </c>
      <c r="B14" s="11" t="s">
        <v>105</v>
      </c>
      <c r="C14" s="11" t="s">
        <v>296</v>
      </c>
      <c r="D14" s="11" t="s">
        <v>156</v>
      </c>
      <c r="E14" s="34">
        <v>100</v>
      </c>
      <c r="F14" s="21" t="s">
        <v>18</v>
      </c>
      <c r="G14" s="22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COMPANY_NAME VARCHAR(50), -- 会社名</v>
      </c>
    </row>
    <row r="15" spans="1:19">
      <c r="A15" s="17">
        <v>8</v>
      </c>
      <c r="B15" s="11" t="s">
        <v>641</v>
      </c>
      <c r="C15" s="11" t="s">
        <v>651</v>
      </c>
      <c r="D15" s="11" t="s">
        <v>156</v>
      </c>
      <c r="E15" s="34">
        <v>20</v>
      </c>
      <c r="F15" s="21" t="s">
        <v>18</v>
      </c>
      <c r="G15" s="35"/>
      <c r="H15" s="22"/>
      <c r="I15" s="301"/>
      <c r="J15" s="302"/>
      <c r="K15" s="303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COMPANY_LOCATION VARCHAR(100), -- 所在地</v>
      </c>
    </row>
    <row r="16" spans="1:19">
      <c r="A16" s="17">
        <v>9</v>
      </c>
      <c r="B16" s="11" t="s">
        <v>642</v>
      </c>
      <c r="C16" s="11" t="s">
        <v>652</v>
      </c>
      <c r="D16" s="11" t="s">
        <v>156</v>
      </c>
      <c r="E16" s="34">
        <v>20</v>
      </c>
      <c r="F16" s="21" t="s">
        <v>18</v>
      </c>
      <c r="G16" s="35"/>
      <c r="H16" s="22"/>
      <c r="I16" s="301"/>
      <c r="J16" s="302"/>
      <c r="K16" s="303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JSIC_MAJOR_CATEGORY VARCHAR(20), -- 企業_日本標準産業分類（大分類）</v>
      </c>
    </row>
    <row r="17" spans="1:12">
      <c r="A17" s="17">
        <v>10</v>
      </c>
      <c r="B17" s="11" t="s">
        <v>643</v>
      </c>
      <c r="C17" s="11" t="s">
        <v>653</v>
      </c>
      <c r="D17" s="11" t="s">
        <v>156</v>
      </c>
      <c r="E17" s="34">
        <v>50</v>
      </c>
      <c r="F17" s="21" t="s">
        <v>18</v>
      </c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JSIC_MIDDLE_CATEGORY VARCHAR(20), -- 企業_日本標準産業分類（中分類）</v>
      </c>
    </row>
    <row r="18" spans="1:12">
      <c r="A18" s="17">
        <v>11</v>
      </c>
      <c r="B18" s="11" t="s">
        <v>644</v>
      </c>
      <c r="C18" s="11" t="s">
        <v>654</v>
      </c>
      <c r="D18" s="11" t="s">
        <v>156</v>
      </c>
      <c r="E18" s="34">
        <v>50</v>
      </c>
      <c r="F18" s="21" t="s">
        <v>18</v>
      </c>
      <c r="G18" s="35"/>
      <c r="H18" s="22"/>
      <c r="I18" s="301"/>
      <c r="J18" s="302"/>
      <c r="K18" s="303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JSIC_MINOR_CATEGORY VARCHAR(50), -- 企業_日本標準産業分類（小分類）</v>
      </c>
    </row>
    <row r="19" spans="1:12">
      <c r="A19" s="17">
        <v>12</v>
      </c>
      <c r="B19" s="11" t="s">
        <v>645</v>
      </c>
      <c r="C19" s="11" t="s">
        <v>655</v>
      </c>
      <c r="D19" s="11" t="s">
        <v>156</v>
      </c>
      <c r="E19" s="34">
        <v>1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JSIC_DETAIL_CATEGORY VARCHAR(50), -- 企業_日本標準産業分類（細分類）</v>
      </c>
    </row>
    <row r="20" spans="1:12">
      <c r="A20" s="17">
        <v>13</v>
      </c>
      <c r="B20" s="11" t="s">
        <v>646</v>
      </c>
      <c r="C20" s="11" t="s">
        <v>656</v>
      </c>
      <c r="D20" s="11" t="s">
        <v>156</v>
      </c>
      <c r="E20" s="34">
        <v>2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JSIC_MAJOR_CODE VARCHAR(1), -- 企業_日本標準産業分類（大分類番号）</v>
      </c>
    </row>
    <row r="21" spans="1:12">
      <c r="A21" s="17">
        <v>14</v>
      </c>
      <c r="B21" s="11" t="s">
        <v>647</v>
      </c>
      <c r="C21" s="11" t="s">
        <v>657</v>
      </c>
      <c r="D21" s="11" t="s">
        <v>156</v>
      </c>
      <c r="E21" s="34">
        <v>3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JSIC_MIDDLE_CODE VARCHAR(2), -- 企業_日本標準産業分類（中分類番号）</v>
      </c>
    </row>
    <row r="22" spans="1:12">
      <c r="A22" s="17">
        <v>15</v>
      </c>
      <c r="B22" s="11" t="s">
        <v>648</v>
      </c>
      <c r="C22" s="11" t="s">
        <v>658</v>
      </c>
      <c r="D22" s="11" t="s">
        <v>156</v>
      </c>
      <c r="E22" s="34">
        <v>4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JSIC_MINOR_CODE VARCHAR(3), -- 企業_日本標準産業分類（小分類番号）</v>
      </c>
    </row>
    <row r="23" spans="1:12">
      <c r="A23" s="17">
        <v>16</v>
      </c>
      <c r="B23" s="11" t="s">
        <v>106</v>
      </c>
      <c r="C23" s="11" t="s">
        <v>659</v>
      </c>
      <c r="D23" s="11" t="s">
        <v>156</v>
      </c>
      <c r="E23" s="34">
        <v>100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JSIC_DETAIL_CODE VARCHAR(4), -- 企業_日本標準産業分類（細分類番号）</v>
      </c>
    </row>
    <row r="24" spans="1:12">
      <c r="A24" s="17">
        <v>17</v>
      </c>
      <c r="B24" s="11" t="s">
        <v>649</v>
      </c>
      <c r="C24" s="11" t="s">
        <v>129</v>
      </c>
      <c r="D24" s="11" t="s">
        <v>156</v>
      </c>
      <c r="E24" s="34">
        <v>200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ENERGY_BENCHMARK_TARGET_INDUSTRY VARCHAR(100), -- 省エネ法ベンチマーク対象業種</v>
      </c>
    </row>
    <row r="25" spans="1:12">
      <c r="A25" s="17">
        <v>18</v>
      </c>
      <c r="B25" s="11" t="s">
        <v>650</v>
      </c>
      <c r="C25" s="11" t="s">
        <v>660</v>
      </c>
      <c r="D25" s="11" t="s">
        <v>156</v>
      </c>
      <c r="E25" s="34">
        <v>4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ENERGY_BENCHMARK_INDICATOR VARCHAR(200), -- 省エネ法ベンチマーク指標</v>
      </c>
    </row>
    <row r="26" spans="1:12">
      <c r="A26" s="17">
        <v>19</v>
      </c>
      <c r="B26" s="11" t="s">
        <v>100</v>
      </c>
      <c r="C26" s="11" t="s">
        <v>131</v>
      </c>
      <c r="D26" s="11" t="s">
        <v>156</v>
      </c>
      <c r="E26" s="34">
        <v>16</v>
      </c>
      <c r="F26" s="21" t="s">
        <v>18</v>
      </c>
      <c r="G26" s="22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ENERGY_BENCHMARK_YEAR VARCHAR(4), -- 省エネ法ベンチマーク指標年度</v>
      </c>
    </row>
    <row r="27" spans="1:12">
      <c r="A27" s="17">
        <v>20</v>
      </c>
      <c r="B27" s="11" t="s">
        <v>72</v>
      </c>
      <c r="C27" s="11" t="s">
        <v>132</v>
      </c>
      <c r="D27" s="11" t="s">
        <v>156</v>
      </c>
      <c r="E27" s="34">
        <v>50</v>
      </c>
      <c r="F27" s="21" t="s">
        <v>18</v>
      </c>
      <c r="G27" s="22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GROUP_ID VARCHAR(16), -- グループID</v>
      </c>
    </row>
    <row r="28" spans="1:12">
      <c r="A28" s="17">
        <v>21</v>
      </c>
      <c r="B28" s="11" t="s">
        <v>177</v>
      </c>
      <c r="C28" s="11" t="s">
        <v>133</v>
      </c>
      <c r="D28" s="11" t="s">
        <v>389</v>
      </c>
      <c r="E28" s="34">
        <v>3</v>
      </c>
      <c r="F28" s="21" t="s">
        <v>390</v>
      </c>
      <c r="G28" s="35"/>
      <c r="H28" s="28"/>
      <c r="I28" s="292"/>
      <c r="J28" s="293"/>
      <c r="K28" s="29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GROUP_NAME VARCHAR(50), -- グループ名</v>
      </c>
    </row>
    <row r="29" spans="1:12">
      <c r="A29" s="17">
        <v>22</v>
      </c>
      <c r="B29" s="11" t="s">
        <v>108</v>
      </c>
      <c r="C29" s="11" t="s">
        <v>134</v>
      </c>
      <c r="D29" s="11" t="s">
        <v>156</v>
      </c>
      <c r="E29" s="34">
        <v>13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EP_OFFICE_CODE VARCHAR(3), -- EP事業所コード</v>
      </c>
    </row>
    <row r="30" spans="1:12">
      <c r="A30" s="17">
        <v>23</v>
      </c>
      <c r="B30" s="11" t="s">
        <v>176</v>
      </c>
      <c r="C30" s="11" t="s">
        <v>270</v>
      </c>
      <c r="D30" s="11" t="s">
        <v>156</v>
      </c>
      <c r="E30" s="34">
        <v>22</v>
      </c>
      <c r="F30" s="21" t="s">
        <v>18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EP_CUSTOMER_NUMBER VARCHAR(13), -- EPお客さま番号</v>
      </c>
    </row>
    <row r="31" spans="1:12">
      <c r="A31" s="17">
        <v>24</v>
      </c>
      <c r="B31" s="11" t="s">
        <v>316</v>
      </c>
      <c r="C31" s="11" t="s">
        <v>255</v>
      </c>
      <c r="D31" s="11" t="s">
        <v>294</v>
      </c>
      <c r="E31" s="34">
        <v>8</v>
      </c>
      <c r="F31" s="34">
        <v>2</v>
      </c>
      <c r="G31" s="22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SUPPLY_POINT_NUMBER VARCHAR(22), -- 供給地点特定番号</v>
      </c>
    </row>
    <row r="32" spans="1:12">
      <c r="A32" s="17">
        <v>25</v>
      </c>
      <c r="B32" s="11" t="s">
        <v>109</v>
      </c>
      <c r="C32" s="11" t="s">
        <v>297</v>
      </c>
      <c r="D32" s="11" t="s">
        <v>156</v>
      </c>
      <c r="E32" s="34">
        <v>50</v>
      </c>
      <c r="F32" s="21" t="s">
        <v>18</v>
      </c>
      <c r="G32" s="22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TOTAL_FLOOR_AREA NUMERIC(8,2), -- 延床面積</v>
      </c>
    </row>
    <row r="33" spans="1:12">
      <c r="A33" s="17">
        <v>26</v>
      </c>
      <c r="B33" s="11" t="s">
        <v>110</v>
      </c>
      <c r="C33" s="11" t="s">
        <v>298</v>
      </c>
      <c r="D33" s="11" t="s">
        <v>294</v>
      </c>
      <c r="E33" s="34">
        <v>14</v>
      </c>
      <c r="F33" s="34">
        <v>4</v>
      </c>
      <c r="G33" s="22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ENERGY_CATEGORY_NAME VARCHAR(50), -- エネルギ―分類名</v>
      </c>
    </row>
    <row r="34" spans="1:12">
      <c r="A34" s="17">
        <v>27</v>
      </c>
      <c r="B34" s="11" t="s">
        <v>111</v>
      </c>
      <c r="C34" s="11" t="s">
        <v>135</v>
      </c>
      <c r="D34" s="11" t="s">
        <v>156</v>
      </c>
      <c r="E34" s="34">
        <v>10</v>
      </c>
      <c r="F34" s="21" t="s">
        <v>18</v>
      </c>
      <c r="G34" s="22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ENERGY_USAGE NUMERIC(14,4), -- エネルギー使用量</v>
      </c>
    </row>
    <row r="35" spans="1:12">
      <c r="A35" s="17">
        <v>28</v>
      </c>
      <c r="B35" s="11" t="s">
        <v>112</v>
      </c>
      <c r="C35" s="11" t="s">
        <v>299</v>
      </c>
      <c r="D35" s="11" t="s">
        <v>156</v>
      </c>
      <c r="E35" s="34">
        <v>50</v>
      </c>
      <c r="F35" s="21" t="s">
        <v>18</v>
      </c>
      <c r="G35" s="22"/>
      <c r="H35" s="22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ENERGY_USAGE_UNIT VARCHAR(10), -- エネルギー使用量単位</v>
      </c>
    </row>
    <row r="36" spans="1:12">
      <c r="A36" s="17">
        <v>29</v>
      </c>
      <c r="B36" s="11" t="s">
        <v>113</v>
      </c>
      <c r="C36" s="11" t="s">
        <v>300</v>
      </c>
      <c r="D36" s="11" t="s">
        <v>156</v>
      </c>
      <c r="E36" s="34">
        <v>20</v>
      </c>
      <c r="F36" s="21" t="s">
        <v>18</v>
      </c>
      <c r="G36" s="22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SUPPLY_COMPANY_NAME VARCHAR(50), -- 供給事業会社名</v>
      </c>
    </row>
    <row r="37" spans="1:12">
      <c r="A37" s="17">
        <v>30</v>
      </c>
      <c r="B37" s="11" t="s">
        <v>114</v>
      </c>
      <c r="C37" s="11" t="s">
        <v>301</v>
      </c>
      <c r="D37" s="11" t="s">
        <v>156</v>
      </c>
      <c r="E37" s="34">
        <v>20</v>
      </c>
      <c r="F37" s="21" t="s">
        <v>18</v>
      </c>
      <c r="G37" s="22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SUPPLY_COMPANY_ID VARCHAR(20), -- 供給事業会社ID</v>
      </c>
    </row>
    <row r="38" spans="1:12">
      <c r="A38" s="17">
        <v>31</v>
      </c>
      <c r="B38" s="11" t="s">
        <v>115</v>
      </c>
      <c r="C38" s="11" t="s">
        <v>302</v>
      </c>
      <c r="D38" s="11" t="s">
        <v>156</v>
      </c>
      <c r="E38" s="34">
        <v>20</v>
      </c>
      <c r="F38" s="21" t="s">
        <v>18</v>
      </c>
      <c r="G38" s="22"/>
      <c r="H38" s="22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SUPPLY_REGION VARCHAR(20), -- 供給地域</v>
      </c>
    </row>
    <row r="39" spans="1:12">
      <c r="A39" s="17">
        <v>32</v>
      </c>
      <c r="B39" s="11" t="s">
        <v>116</v>
      </c>
      <c r="C39" s="11" t="s">
        <v>303</v>
      </c>
      <c r="D39" s="11" t="s">
        <v>294</v>
      </c>
      <c r="E39" s="34">
        <v>14</v>
      </c>
      <c r="F39" s="34">
        <v>4</v>
      </c>
      <c r="G39" s="22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SUPPLY_MENU VARCHAR(20), -- 供給メニュー</v>
      </c>
    </row>
    <row r="40" spans="1:12">
      <c r="A40" s="17">
        <v>33</v>
      </c>
      <c r="B40" s="11" t="s">
        <v>117</v>
      </c>
      <c r="C40" s="11" t="s">
        <v>304</v>
      </c>
      <c r="D40" s="11" t="s">
        <v>294</v>
      </c>
      <c r="E40" s="34">
        <v>10</v>
      </c>
      <c r="F40" s="34">
        <v>4</v>
      </c>
      <c r="G40" s="22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PRIMARY_ENERGY_CONVERSION_AMOUNT NUMERIC(14,4), -- 一次エネルギー熱量換算量</v>
      </c>
    </row>
    <row r="41" spans="1:12">
      <c r="A41" s="17">
        <v>34</v>
      </c>
      <c r="B41" s="11" t="s">
        <v>118</v>
      </c>
      <c r="C41" s="11" t="s">
        <v>305</v>
      </c>
      <c r="D41" s="11" t="s">
        <v>294</v>
      </c>
      <c r="E41" s="34">
        <v>12</v>
      </c>
      <c r="F41" s="34">
        <v>2</v>
      </c>
      <c r="G41" s="22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PRIMARY_ENERGY_CONVERSION_UNIT NUMERIC(10,4), -- 一次エネルギー熱量換算量単位</v>
      </c>
    </row>
    <row r="42" spans="1:12">
      <c r="A42" s="17">
        <v>35</v>
      </c>
      <c r="B42" s="11" t="s">
        <v>119</v>
      </c>
      <c r="C42" s="11" t="s">
        <v>306</v>
      </c>
      <c r="D42" s="11" t="s">
        <v>294</v>
      </c>
      <c r="E42" s="34">
        <v>14</v>
      </c>
      <c r="F42" s="34">
        <v>4</v>
      </c>
      <c r="G42" s="22"/>
      <c r="H42" s="22"/>
      <c r="I42" s="292"/>
      <c r="J42" s="293"/>
      <c r="K42" s="29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PRIMARY_ENERGY_CONVERSION_FACTOR NUMERIC(12,2), -- 一次エネルギー熱量換算係数</v>
      </c>
    </row>
    <row r="43" spans="1:12">
      <c r="A43" s="17">
        <v>36</v>
      </c>
      <c r="B43" s="11" t="s">
        <v>120</v>
      </c>
      <c r="C43" s="11" t="s">
        <v>307</v>
      </c>
      <c r="D43" s="11" t="s">
        <v>294</v>
      </c>
      <c r="E43" s="34">
        <v>10</v>
      </c>
      <c r="F43" s="34">
        <v>4</v>
      </c>
      <c r="G43" s="22"/>
      <c r="H43" s="22"/>
      <c r="I43" s="292"/>
      <c r="J43" s="293"/>
      <c r="K43" s="294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CO2_BASE_EMISSIONS NUMERIC(14,4), -- CO2基礎排出量</v>
      </c>
    </row>
    <row r="44" spans="1:12">
      <c r="A44" s="17">
        <v>37</v>
      </c>
      <c r="B44" s="11" t="s">
        <v>121</v>
      </c>
      <c r="C44" s="11" t="s">
        <v>308</v>
      </c>
      <c r="D44" s="11" t="s">
        <v>317</v>
      </c>
      <c r="E44" s="34">
        <v>7</v>
      </c>
      <c r="F44" s="34">
        <v>6</v>
      </c>
      <c r="G44" s="22"/>
      <c r="H44" s="22"/>
      <c r="I44" s="292"/>
      <c r="J44" s="293"/>
      <c r="K44" s="29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CO2_BASE_EMISSIONS_UNIT NUMERIC(10,4), -- CO2基礎排出量単位</v>
      </c>
    </row>
    <row r="45" spans="1:12">
      <c r="A45" s="17">
        <v>38</v>
      </c>
      <c r="B45" s="11" t="s">
        <v>122</v>
      </c>
      <c r="C45" s="11" t="s">
        <v>309</v>
      </c>
      <c r="D45" s="11" t="s">
        <v>294</v>
      </c>
      <c r="E45" s="34">
        <v>14</v>
      </c>
      <c r="F45" s="34">
        <v>4</v>
      </c>
      <c r="G45" s="11"/>
      <c r="H45" s="22"/>
      <c r="I45" s="292"/>
      <c r="J45" s="293"/>
      <c r="K45" s="29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CO2_BASE_EMISSION_FACTOR DECIMAL(7,6), -- CO2基礎排出係数</v>
      </c>
    </row>
    <row r="46" spans="1:12">
      <c r="A46" s="17">
        <v>39</v>
      </c>
      <c r="B46" s="11" t="s">
        <v>123</v>
      </c>
      <c r="C46" s="11" t="s">
        <v>310</v>
      </c>
      <c r="D46" s="11" t="s">
        <v>294</v>
      </c>
      <c r="E46" s="34">
        <v>10</v>
      </c>
      <c r="F46" s="34">
        <v>4</v>
      </c>
      <c r="G46" s="22"/>
      <c r="H46" s="22"/>
      <c r="I46" s="292"/>
      <c r="J46" s="293"/>
      <c r="K46" s="294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CO2_ADJUSTED_EMISSIONS NUMERIC(14,4), -- CO2調整後排出量</v>
      </c>
    </row>
    <row r="47" spans="1:12">
      <c r="A47" s="17">
        <v>40</v>
      </c>
      <c r="B47" s="11" t="s">
        <v>124</v>
      </c>
      <c r="C47" s="11" t="s">
        <v>311</v>
      </c>
      <c r="D47" s="11" t="s">
        <v>317</v>
      </c>
      <c r="E47" s="34">
        <v>7</v>
      </c>
      <c r="F47" s="34">
        <v>6</v>
      </c>
      <c r="G47" s="22"/>
      <c r="H47" s="22"/>
      <c r="I47" s="292"/>
      <c r="J47" s="293"/>
      <c r="K47" s="29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CO2_ADJUSTED_EMISSIONS_UNIT NUMERIC(10,4), -- CO2調整後排出量単位</v>
      </c>
    </row>
    <row r="48" spans="1:12">
      <c r="A48" s="17">
        <v>41</v>
      </c>
      <c r="B48" s="11" t="s">
        <v>125</v>
      </c>
      <c r="C48" s="11" t="s">
        <v>312</v>
      </c>
      <c r="D48" s="11" t="s">
        <v>294</v>
      </c>
      <c r="E48" s="34">
        <v>14</v>
      </c>
      <c r="F48" s="34">
        <v>4</v>
      </c>
      <c r="G48" s="22"/>
      <c r="H48" s="22"/>
      <c r="I48" s="292"/>
      <c r="J48" s="293"/>
      <c r="K48" s="29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CO2_ADJUSTED_EMISSION_FACTOR DECIMAL(7,6), -- CO2調整後排出係数</v>
      </c>
    </row>
    <row r="49" spans="1:12">
      <c r="A49" s="17">
        <v>42</v>
      </c>
      <c r="B49" s="11" t="s">
        <v>126</v>
      </c>
      <c r="C49" s="11" t="s">
        <v>313</v>
      </c>
      <c r="D49" s="11" t="s">
        <v>294</v>
      </c>
      <c r="E49" s="34">
        <v>14</v>
      </c>
      <c r="F49" s="34">
        <v>4</v>
      </c>
      <c r="G49" s="22"/>
      <c r="H49" s="22"/>
      <c r="I49" s="292"/>
      <c r="J49" s="293"/>
      <c r="K49" s="294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SELF_GENERATED_RENEWABLE_CONSUMPTION NUMERIC(14,4), -- 自家発電（再エネ）_自家消費</v>
      </c>
    </row>
    <row r="50" spans="1:12">
      <c r="A50" s="17">
        <v>43</v>
      </c>
      <c r="B50" s="11" t="s">
        <v>127</v>
      </c>
      <c r="C50" s="11" t="s">
        <v>314</v>
      </c>
      <c r="D50" s="11" t="s">
        <v>294</v>
      </c>
      <c r="E50" s="34">
        <v>14</v>
      </c>
      <c r="F50" s="34">
        <v>4</v>
      </c>
      <c r="G50" s="22"/>
      <c r="H50" s="22"/>
      <c r="I50" s="292"/>
      <c r="J50" s="293"/>
      <c r="K50" s="294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SELF_GENERATED_RENEWABLE_CO2_EMISSIONS NUMERIC(14,4), -- 自家発電（再エネ）_自家消費CO2排出量</v>
      </c>
    </row>
    <row r="51" spans="1:12">
      <c r="A51" s="17">
        <v>44</v>
      </c>
      <c r="B51" s="11" t="s">
        <v>128</v>
      </c>
      <c r="C51" s="11" t="s">
        <v>315</v>
      </c>
      <c r="D51" s="11" t="s">
        <v>294</v>
      </c>
      <c r="E51" s="34">
        <v>14</v>
      </c>
      <c r="F51" s="34">
        <v>4</v>
      </c>
      <c r="G51" s="22"/>
      <c r="H51" s="22"/>
      <c r="I51" s="292"/>
      <c r="J51" s="293"/>
      <c r="K51" s="294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CERTIFICATE_PURCHASE_AMOUNT NUMERIC(14,4), -- 証書購入量</v>
      </c>
    </row>
    <row r="52" spans="1:12">
      <c r="A52" s="17">
        <v>45</v>
      </c>
      <c r="B52" s="11" t="s">
        <v>51</v>
      </c>
      <c r="C52" s="11" t="s">
        <v>551</v>
      </c>
      <c r="D52" s="11" t="s">
        <v>163</v>
      </c>
      <c r="E52" s="34" t="s">
        <v>18</v>
      </c>
      <c r="F52" s="21" t="s">
        <v>18</v>
      </c>
      <c r="G52" s="132" t="s">
        <v>381</v>
      </c>
      <c r="H52" s="22"/>
      <c r="I52" s="304" t="s">
        <v>1329</v>
      </c>
      <c r="J52" s="305"/>
      <c r="K52" s="306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CERTIFICATE_PURCHASE_CO2_EMISSIONS NUMERIC(14,4), -- 証書購入量CO2排出量</v>
      </c>
    </row>
    <row r="53" spans="1:12">
      <c r="A53" s="17">
        <v>46</v>
      </c>
      <c r="B53" s="11" t="s">
        <v>374</v>
      </c>
      <c r="C53" s="11" t="s">
        <v>511</v>
      </c>
      <c r="D53" s="11" t="s">
        <v>156</v>
      </c>
      <c r="E53" s="34">
        <v>50</v>
      </c>
      <c r="F53" s="21" t="s">
        <v>18</v>
      </c>
      <c r="G53" s="22"/>
      <c r="H53" s="22"/>
      <c r="I53" s="292"/>
      <c r="J53" s="293"/>
      <c r="K53" s="29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DELETE_FLG BOOLEAN NOT NULL, -- 削除フラグ</v>
      </c>
    </row>
    <row r="54" spans="1:12">
      <c r="A54" s="17">
        <v>47</v>
      </c>
      <c r="B54" s="11" t="s">
        <v>375</v>
      </c>
      <c r="C54" s="11" t="s">
        <v>513</v>
      </c>
      <c r="D54" s="11" t="s">
        <v>526</v>
      </c>
      <c r="E54" s="34" t="s">
        <v>18</v>
      </c>
      <c r="F54" s="21" t="s">
        <v>18</v>
      </c>
      <c r="G54" s="22"/>
      <c r="H54" s="22"/>
      <c r="I54" s="292"/>
      <c r="J54" s="293"/>
      <c r="K54" s="29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CREATED_BY VARCHAR(50), -- 作成者</v>
      </c>
    </row>
    <row r="55" spans="1:12">
      <c r="A55" s="17">
        <v>48</v>
      </c>
      <c r="B55" s="11" t="s">
        <v>43</v>
      </c>
      <c r="C55" s="11" t="s">
        <v>515</v>
      </c>
      <c r="D55" s="11" t="s">
        <v>156</v>
      </c>
      <c r="E55" s="34">
        <v>50</v>
      </c>
      <c r="F55" s="21" t="s">
        <v>18</v>
      </c>
      <c r="G55" s="22"/>
      <c r="H55" s="22"/>
      <c r="I55" s="292"/>
      <c r="J55" s="293"/>
      <c r="K55" s="29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CREATED_AT TIMESTAMP, -- 作成日時</v>
      </c>
    </row>
    <row r="56" spans="1:12">
      <c r="A56" s="24">
        <v>49</v>
      </c>
      <c r="B56" s="15" t="s">
        <v>49</v>
      </c>
      <c r="C56" s="15" t="s">
        <v>517</v>
      </c>
      <c r="D56" s="15" t="s">
        <v>526</v>
      </c>
      <c r="E56" s="38" t="s">
        <v>18</v>
      </c>
      <c r="F56" s="25" t="s">
        <v>18</v>
      </c>
      <c r="G56" s="26"/>
      <c r="H56" s="26"/>
      <c r="I56" s="307"/>
      <c r="J56" s="308"/>
      <c r="K56" s="309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UPDATED_BY VARCHAR(50), -- 更新者</v>
      </c>
    </row>
    <row r="57" spans="1:12"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UPDATED_AT TIMESTAMP -- 更新日時</v>
      </c>
    </row>
    <row r="58" spans="1:12">
      <c r="L58" s="13" t="str" cm="1">
        <f t="array" ref="L58">IF(B57="",
    IF($L$6="PRIMARY_KEYS",
        ",PRIMARY KEY ("&amp;_xlfn.TEXTJOIN(", ", TRUE, $C$8:$C$12)&amp;")"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>,PRIMARY KEY (CORPORATE_NUMBER, AGREEMENT_CATEGORY, ORG_ID, FISCAL_YEAR, REGISTRATION_SEQ)
);</v>
      </c>
    </row>
    <row r="60" spans="1:12">
      <c r="L60" s="7" t="str">
        <f>"COMMENT ON TABLE db_corp." &amp; A5 &amp; " IS '" &amp; A3 &amp; "';"</f>
        <v>COMMENT ON TABLE db_corp.T_CARBON_REPORT_INFORMATION IS 'CNレポート情報';</v>
      </c>
    </row>
    <row r="61" spans="1:12">
      <c r="L61" s="4" t="str">
        <f>"COMMENT ON COLUMN db_corp." &amp;  $A$5&amp;"."&amp;C8&amp;" IS '" &amp;B8&amp;"';"</f>
        <v>COMMENT ON COLUMN db_corp.T_CARBON_REPORT_INFORMATION.CORPORATE_NUMBER IS '法人番号(FK)';</v>
      </c>
    </row>
    <row r="62" spans="1:12">
      <c r="L62" s="4" t="str">
        <f t="shared" ref="L62:L109" si="0">"COMMENT ON COLUMN db_corp." &amp;  $A$5&amp;"."&amp;C9&amp;" IS '" &amp;B9&amp;"';"</f>
        <v>COMMENT ON COLUMN db_corp.T_CARBON_REPORT_INFORMATION.AGREEMENT_CATEGORY IS '同意書取得区分';</v>
      </c>
    </row>
    <row r="63" spans="1:12">
      <c r="L63" s="4" t="str">
        <f t="shared" si="0"/>
        <v>COMMENT ON COLUMN db_corp.T_CARBON_REPORT_INFORMATION.ORG_ID IS '組織ID（FK）';</v>
      </c>
    </row>
    <row r="64" spans="1:12">
      <c r="L64" s="4" t="str">
        <f t="shared" si="0"/>
        <v>COMMENT ON COLUMN db_corp.T_CARBON_REPORT_INFORMATION.FISCAL_YEAR IS '年度';</v>
      </c>
    </row>
    <row r="65" spans="12:12">
      <c r="L65" s="4" t="str">
        <f t="shared" si="0"/>
        <v>COMMENT ON COLUMN db_corp.T_CARBON_REPORT_INFORMATION.REGISTRATION_SEQ IS '登録回数';</v>
      </c>
    </row>
    <row r="66" spans="12:12">
      <c r="L66" s="4" t="str">
        <f t="shared" si="0"/>
        <v>COMMENT ON COLUMN db_corp.T_CARBON_REPORT_INFORMATION.COMPANY_NAME IS '会社名';</v>
      </c>
    </row>
    <row r="67" spans="12:12">
      <c r="L67" s="4" t="str">
        <f t="shared" si="0"/>
        <v>COMMENT ON COLUMN db_corp.T_CARBON_REPORT_INFORMATION.COMPANY_LOCATION IS '所在地';</v>
      </c>
    </row>
    <row r="68" spans="12:12">
      <c r="L68" s="4" t="str">
        <f t="shared" si="0"/>
        <v>COMMENT ON COLUMN db_corp.T_CARBON_REPORT_INFORMATION.JSIC_MAJOR_CATEGORY IS '企業_日本標準産業分類（大分類）';</v>
      </c>
    </row>
    <row r="69" spans="12:12">
      <c r="L69" s="4" t="str">
        <f t="shared" si="0"/>
        <v>COMMENT ON COLUMN db_corp.T_CARBON_REPORT_INFORMATION.JSIC_MIDDLE_CATEGORY IS '企業_日本標準産業分類（中分類）';</v>
      </c>
    </row>
    <row r="70" spans="12:12">
      <c r="L70" s="4" t="str">
        <f t="shared" si="0"/>
        <v>COMMENT ON COLUMN db_corp.T_CARBON_REPORT_INFORMATION.JSIC_MINOR_CATEGORY IS '企業_日本標準産業分類（小分類）';</v>
      </c>
    </row>
    <row r="71" spans="12:12">
      <c r="L71" s="4" t="str">
        <f t="shared" si="0"/>
        <v>COMMENT ON COLUMN db_corp.T_CARBON_REPORT_INFORMATION.JSIC_DETAIL_CATEGORY IS '企業_日本標準産業分類（細分類）';</v>
      </c>
    </row>
    <row r="72" spans="12:12">
      <c r="L72" s="4" t="str">
        <f t="shared" si="0"/>
        <v>COMMENT ON COLUMN db_corp.T_CARBON_REPORT_INFORMATION.JSIC_MAJOR_CODE IS '企業_日本標準産業分類（大分類番号）';</v>
      </c>
    </row>
    <row r="73" spans="12:12">
      <c r="L73" s="4" t="str">
        <f t="shared" si="0"/>
        <v>COMMENT ON COLUMN db_corp.T_CARBON_REPORT_INFORMATION.JSIC_MIDDLE_CODE IS '企業_日本標準産業分類（中分類番号）';</v>
      </c>
    </row>
    <row r="74" spans="12:12">
      <c r="L74" s="4" t="str">
        <f t="shared" si="0"/>
        <v>COMMENT ON COLUMN db_corp.T_CARBON_REPORT_INFORMATION.JSIC_MINOR_CODE IS '企業_日本標準産業分類（小分類番号）';</v>
      </c>
    </row>
    <row r="75" spans="12:12">
      <c r="L75" s="4" t="str">
        <f t="shared" si="0"/>
        <v>COMMENT ON COLUMN db_corp.T_CARBON_REPORT_INFORMATION.JSIC_DETAIL_CODE IS '企業_日本標準産業分類（細分類番号）';</v>
      </c>
    </row>
    <row r="76" spans="12:12">
      <c r="L76" s="4" t="str">
        <f t="shared" si="0"/>
        <v>COMMENT ON COLUMN db_corp.T_CARBON_REPORT_INFORMATION.ENERGY_BENCHMARK_TARGET_INDUSTRY IS '省エネ法ベンチマーク対象業種';</v>
      </c>
    </row>
    <row r="77" spans="12:12">
      <c r="L77" s="4" t="str">
        <f t="shared" si="0"/>
        <v>COMMENT ON COLUMN db_corp.T_CARBON_REPORT_INFORMATION.ENERGY_BENCHMARK_INDICATOR IS '省エネ法ベンチマーク指標';</v>
      </c>
    </row>
    <row r="78" spans="12:12">
      <c r="L78" s="4" t="str">
        <f t="shared" si="0"/>
        <v>COMMENT ON COLUMN db_corp.T_CARBON_REPORT_INFORMATION.ENERGY_BENCHMARK_YEAR IS '省エネ法ベンチマーク指標年度';</v>
      </c>
    </row>
    <row r="79" spans="12:12">
      <c r="L79" s="4" t="str">
        <f t="shared" si="0"/>
        <v>COMMENT ON COLUMN db_corp.T_CARBON_REPORT_INFORMATION.GROUP_ID IS 'グループID';</v>
      </c>
    </row>
    <row r="80" spans="12:12">
      <c r="L80" s="4" t="str">
        <f t="shared" si="0"/>
        <v>COMMENT ON COLUMN db_corp.T_CARBON_REPORT_INFORMATION.GROUP_NAME IS 'グループ名';</v>
      </c>
    </row>
    <row r="81" spans="12:12">
      <c r="L81" s="4" t="str">
        <f t="shared" si="0"/>
        <v>COMMENT ON COLUMN db_corp.T_CARBON_REPORT_INFORMATION.EP_OFFICE_CODE IS 'EP事業所コード';</v>
      </c>
    </row>
    <row r="82" spans="12:12">
      <c r="L82" s="4" t="str">
        <f t="shared" si="0"/>
        <v>COMMENT ON COLUMN db_corp.T_CARBON_REPORT_INFORMATION.EP_CUSTOMER_NUMBER IS 'EPお客さま番号';</v>
      </c>
    </row>
    <row r="83" spans="12:12">
      <c r="L83" s="4" t="str">
        <f t="shared" si="0"/>
        <v>COMMENT ON COLUMN db_corp.T_CARBON_REPORT_INFORMATION.SUPPLY_POINT_NUMBER IS '供給地点特定番号';</v>
      </c>
    </row>
    <row r="84" spans="12:12">
      <c r="L84" s="4" t="str">
        <f t="shared" si="0"/>
        <v>COMMENT ON COLUMN db_corp.T_CARBON_REPORT_INFORMATION.TOTAL_FLOOR_AREA IS '延床面積';</v>
      </c>
    </row>
    <row r="85" spans="12:12">
      <c r="L85" s="4" t="str">
        <f t="shared" si="0"/>
        <v>COMMENT ON COLUMN db_corp.T_CARBON_REPORT_INFORMATION.ENERGY_CATEGORY_NAME IS 'エネルギ―分類名';</v>
      </c>
    </row>
    <row r="86" spans="12:12">
      <c r="L86" s="4" t="str">
        <f t="shared" si="0"/>
        <v>COMMENT ON COLUMN db_corp.T_CARBON_REPORT_INFORMATION.ENERGY_USAGE IS 'エネルギー使用量';</v>
      </c>
    </row>
    <row r="87" spans="12:12">
      <c r="L87" s="4" t="str">
        <f t="shared" si="0"/>
        <v>COMMENT ON COLUMN db_corp.T_CARBON_REPORT_INFORMATION.ENERGY_USAGE_UNIT IS 'エネルギー使用量単位';</v>
      </c>
    </row>
    <row r="88" spans="12:12">
      <c r="L88" s="4" t="str">
        <f t="shared" si="0"/>
        <v>COMMENT ON COLUMN db_corp.T_CARBON_REPORT_INFORMATION.SUPPLY_COMPANY_NAME IS '供給事業会社名';</v>
      </c>
    </row>
    <row r="89" spans="12:12">
      <c r="L89" s="4" t="str">
        <f t="shared" si="0"/>
        <v>COMMENT ON COLUMN db_corp.T_CARBON_REPORT_INFORMATION.SUPPLY_COMPANY_ID IS '供給事業会社ID';</v>
      </c>
    </row>
    <row r="90" spans="12:12">
      <c r="L90" s="4" t="str">
        <f t="shared" si="0"/>
        <v>COMMENT ON COLUMN db_corp.T_CARBON_REPORT_INFORMATION.SUPPLY_REGION IS '供給地域';</v>
      </c>
    </row>
    <row r="91" spans="12:12">
      <c r="L91" s="4" t="str">
        <f t="shared" si="0"/>
        <v>COMMENT ON COLUMN db_corp.T_CARBON_REPORT_INFORMATION.SUPPLY_MENU IS '供給メニュー';</v>
      </c>
    </row>
    <row r="92" spans="12:12">
      <c r="L92" s="4" t="str">
        <f t="shared" si="0"/>
        <v>COMMENT ON COLUMN db_corp.T_CARBON_REPORT_INFORMATION.PRIMARY_ENERGY_CONVERSION_AMOUNT IS '一次エネルギー熱量換算量';</v>
      </c>
    </row>
    <row r="93" spans="12:12">
      <c r="L93" s="4" t="str">
        <f t="shared" si="0"/>
        <v>COMMENT ON COLUMN db_corp.T_CARBON_REPORT_INFORMATION.PRIMARY_ENERGY_CONVERSION_UNIT IS '一次エネルギー熱量換算量単位';</v>
      </c>
    </row>
    <row r="94" spans="12:12">
      <c r="L94" s="4" t="str">
        <f t="shared" si="0"/>
        <v>COMMENT ON COLUMN db_corp.T_CARBON_REPORT_INFORMATION.PRIMARY_ENERGY_CONVERSION_FACTOR IS '一次エネルギー熱量換算係数';</v>
      </c>
    </row>
    <row r="95" spans="12:12">
      <c r="L95" s="4" t="str">
        <f t="shared" si="0"/>
        <v>COMMENT ON COLUMN db_corp.T_CARBON_REPORT_INFORMATION.CO2_BASE_EMISSIONS IS 'CO2基礎排出量';</v>
      </c>
    </row>
    <row r="96" spans="12:12">
      <c r="L96" s="4" t="str">
        <f t="shared" si="0"/>
        <v>COMMENT ON COLUMN db_corp.T_CARBON_REPORT_INFORMATION.CO2_BASE_EMISSIONS_UNIT IS 'CO2基礎排出量単位';</v>
      </c>
    </row>
    <row r="97" spans="12:12">
      <c r="L97" s="4" t="str">
        <f t="shared" si="0"/>
        <v>COMMENT ON COLUMN db_corp.T_CARBON_REPORT_INFORMATION.CO2_BASE_EMISSION_FACTOR IS 'CO2基礎排出係数';</v>
      </c>
    </row>
    <row r="98" spans="12:12">
      <c r="L98" s="4" t="str">
        <f t="shared" si="0"/>
        <v>COMMENT ON COLUMN db_corp.T_CARBON_REPORT_INFORMATION.CO2_ADJUSTED_EMISSIONS IS 'CO2調整後排出量';</v>
      </c>
    </row>
    <row r="99" spans="12:12">
      <c r="L99" s="4" t="str">
        <f t="shared" si="0"/>
        <v>COMMENT ON COLUMN db_corp.T_CARBON_REPORT_INFORMATION.CO2_ADJUSTED_EMISSIONS_UNIT IS 'CO2調整後排出量単位';</v>
      </c>
    </row>
    <row r="100" spans="12:12">
      <c r="L100" s="4" t="str">
        <f t="shared" si="0"/>
        <v>COMMENT ON COLUMN db_corp.T_CARBON_REPORT_INFORMATION.CO2_ADJUSTED_EMISSION_FACTOR IS 'CO2調整後排出係数';</v>
      </c>
    </row>
    <row r="101" spans="12:12">
      <c r="L101" s="4" t="str">
        <f t="shared" si="0"/>
        <v>COMMENT ON COLUMN db_corp.T_CARBON_REPORT_INFORMATION.SELF_GENERATED_RENEWABLE_CONSUMPTION IS '自家発電（再エネ）_自家消費';</v>
      </c>
    </row>
    <row r="102" spans="12:12">
      <c r="L102" s="4" t="str">
        <f t="shared" si="0"/>
        <v>COMMENT ON COLUMN db_corp.T_CARBON_REPORT_INFORMATION.SELF_GENERATED_RENEWABLE_CO2_EMISSIONS IS '自家発電（再エネ）_自家消費CO2排出量';</v>
      </c>
    </row>
    <row r="103" spans="12:12">
      <c r="L103" s="4" t="str">
        <f t="shared" si="0"/>
        <v>COMMENT ON COLUMN db_corp.T_CARBON_REPORT_INFORMATION.CERTIFICATE_PURCHASE_AMOUNT IS '証書購入量';</v>
      </c>
    </row>
    <row r="104" spans="12:12">
      <c r="L104" s="4" t="str">
        <f t="shared" si="0"/>
        <v>COMMENT ON COLUMN db_corp.T_CARBON_REPORT_INFORMATION.CERTIFICATE_PURCHASE_CO2_EMISSIONS IS '証書購入量CO2排出量';</v>
      </c>
    </row>
    <row r="105" spans="12:12">
      <c r="L105" s="4" t="str">
        <f t="shared" si="0"/>
        <v>COMMENT ON COLUMN db_corp.T_CARBON_REPORT_INFORMATION.DELETE_FLG IS '削除フラグ';</v>
      </c>
    </row>
    <row r="106" spans="12:12">
      <c r="L106" s="4" t="str">
        <f t="shared" si="0"/>
        <v>COMMENT ON COLUMN db_corp.T_CARBON_REPORT_INFORMATION.CREATED_BY IS '作成者';</v>
      </c>
    </row>
    <row r="107" spans="12:12">
      <c r="L107" s="4" t="str">
        <f t="shared" si="0"/>
        <v>COMMENT ON COLUMN db_corp.T_CARBON_REPORT_INFORMATION.CREATED_AT IS '作成日時';</v>
      </c>
    </row>
    <row r="108" spans="12:12">
      <c r="L108" s="4" t="str">
        <f t="shared" si="0"/>
        <v>COMMENT ON COLUMN db_corp.T_CARBON_REPORT_INFORMATION.UPDATED_BY IS '更新者';</v>
      </c>
    </row>
    <row r="109" spans="12:12">
      <c r="L109" s="4" t="str">
        <f t="shared" si="0"/>
        <v>COMMENT ON COLUMN db_corp.T_CARBON_REPORT_INFORMATION.UPDATED_AT IS '更新日時';</v>
      </c>
    </row>
  </sheetData>
  <mergeCells count="59">
    <mergeCell ref="I19:K19"/>
    <mergeCell ref="I20:K20"/>
    <mergeCell ref="I21:K21"/>
    <mergeCell ref="I15:K15"/>
    <mergeCell ref="I16:K16"/>
    <mergeCell ref="I26:K26"/>
    <mergeCell ref="I27:K27"/>
    <mergeCell ref="A2:C2"/>
    <mergeCell ref="D2:H2"/>
    <mergeCell ref="A3:C3"/>
    <mergeCell ref="D3:H3"/>
    <mergeCell ref="A4:C4"/>
    <mergeCell ref="D4:H4"/>
    <mergeCell ref="I22:K22"/>
    <mergeCell ref="I23:K23"/>
    <mergeCell ref="I24:K24"/>
    <mergeCell ref="I25:K25"/>
    <mergeCell ref="I17:K17"/>
    <mergeCell ref="I18:K18"/>
    <mergeCell ref="I9:K9"/>
    <mergeCell ref="I11:K11"/>
    <mergeCell ref="I12:K12"/>
    <mergeCell ref="I13:K13"/>
    <mergeCell ref="I14:K14"/>
    <mergeCell ref="A5:C5"/>
    <mergeCell ref="D5:H5"/>
    <mergeCell ref="A6:K6"/>
    <mergeCell ref="I7:K7"/>
    <mergeCell ref="I8:K8"/>
    <mergeCell ref="I10:K10"/>
    <mergeCell ref="I28:K28"/>
    <mergeCell ref="I29:K29"/>
    <mergeCell ref="I30:K30"/>
    <mergeCell ref="I45:K45"/>
    <mergeCell ref="I46:K46"/>
    <mergeCell ref="I31:K31"/>
    <mergeCell ref="I32:K32"/>
    <mergeCell ref="I33:K33"/>
    <mergeCell ref="I34:K34"/>
    <mergeCell ref="I37:K37"/>
    <mergeCell ref="I38:K38"/>
    <mergeCell ref="I39:K39"/>
    <mergeCell ref="I35:K35"/>
    <mergeCell ref="I36:K36"/>
    <mergeCell ref="I56:K56"/>
    <mergeCell ref="I40:K40"/>
    <mergeCell ref="I41:K41"/>
    <mergeCell ref="I42:K42"/>
    <mergeCell ref="I43:K43"/>
    <mergeCell ref="I44:K44"/>
    <mergeCell ref="I48:K48"/>
    <mergeCell ref="I49:K49"/>
    <mergeCell ref="I50:K50"/>
    <mergeCell ref="I53:K53"/>
    <mergeCell ref="I54:K54"/>
    <mergeCell ref="I55:K55"/>
    <mergeCell ref="I47:K47"/>
    <mergeCell ref="I52:K52"/>
    <mergeCell ref="I51:K51"/>
  </mergeCells>
  <phoneticPr fontId="3"/>
  <pageMargins left="0.75" right="0.75" top="1" bottom="1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0EBC-BB02-4BB1-8EA3-E9F52F7A298E}">
  <sheetPr codeName="Sheet31"/>
  <dimension ref="A1:S57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23.5" style="4" bestFit="1" customWidth="1"/>
    <col min="3" max="3" width="39.12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281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403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db_corp.T_ENERGY_USAGE_REPORT_INFORMATION CASCADE;</v>
      </c>
    </row>
    <row r="8" spans="1:19" s="14" customFormat="1" ht="13.5" customHeight="1">
      <c r="A8" s="16">
        <v>1</v>
      </c>
      <c r="B8" s="9" t="s">
        <v>23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db_corp.T_ENERGY_USAGE_REPORT_INFORMATION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法人番号(FK)</v>
      </c>
    </row>
    <row r="10" spans="1:19">
      <c r="A10" s="17">
        <v>3</v>
      </c>
      <c r="B10" s="108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 _xlfn.TEXTJOIN(", ", TRUE,#REF!)&amp;")"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" t="s">
        <v>1140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 _xlfn.TEXTJOIN(", ", TRUE,#REF!)&amp;")"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282</v>
      </c>
      <c r="C12" s="11" t="s">
        <v>11</v>
      </c>
      <c r="D12" s="11" t="s">
        <v>156</v>
      </c>
      <c r="E12" s="34">
        <v>4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 _xlfn.TEXTJOIN(", ", TRUE,#REF!)&amp;")"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拠点ID(FK)</v>
      </c>
    </row>
    <row r="13" spans="1:19">
      <c r="A13" s="17">
        <v>6</v>
      </c>
      <c r="B13" s="103" t="s">
        <v>30</v>
      </c>
      <c r="C13" s="106" t="s">
        <v>376</v>
      </c>
      <c r="D13" s="106" t="s">
        <v>1025</v>
      </c>
      <c r="E13" s="21" t="s">
        <v>18</v>
      </c>
      <c r="F13" s="21" t="s">
        <v>18</v>
      </c>
      <c r="G13" s="113" t="s">
        <v>381</v>
      </c>
      <c r="H13" s="114">
        <v>6</v>
      </c>
      <c r="I13" s="292"/>
      <c r="J13" s="293"/>
      <c r="K13" s="294"/>
      <c r="L13" s="13" t="str" cm="1">
        <f t="array" ref="L13">IF(B12="",
    IF($L$6="PRIMARY_KEYS",
        ",PRIMARY KEY ("&amp; _xlfn.TEXTJOIN(", ", TRUE,#REF!)&amp;")"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FISCAL_YEAR VARCHAR(4) NOT NULL, -- 年度(FK)</v>
      </c>
    </row>
    <row r="14" spans="1:19">
      <c r="A14" s="17">
        <v>7</v>
      </c>
      <c r="B14" s="11" t="s">
        <v>24</v>
      </c>
      <c r="C14" s="11" t="s">
        <v>29</v>
      </c>
      <c r="D14" s="11" t="s">
        <v>156</v>
      </c>
      <c r="E14" s="34">
        <v>3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 _xlfn.TEXTJOIN(", ", TRUE,#REF!)&amp;")"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REGISTRATION_SEQ INTEGER NOT NULL, -- 登録回数</v>
      </c>
    </row>
    <row r="15" spans="1:19">
      <c r="A15" s="17">
        <v>8</v>
      </c>
      <c r="B15" s="11" t="s">
        <v>100</v>
      </c>
      <c r="C15" s="11" t="s">
        <v>131</v>
      </c>
      <c r="D15" s="11" t="s">
        <v>156</v>
      </c>
      <c r="E15" s="34">
        <v>16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 _xlfn.TEXTJOIN(", ", TRUE,#REF!)&amp;")"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BRANCH_CODE VARCHAR(3), -- 支店コード(FK)</v>
      </c>
    </row>
    <row r="16" spans="1:19">
      <c r="A16" s="17">
        <v>9</v>
      </c>
      <c r="B16" s="11" t="s">
        <v>72</v>
      </c>
      <c r="C16" s="11" t="s">
        <v>132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 _xlfn.TEXTJOIN(", ", TRUE,#REF!)&amp;")"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GROUP_ID VARCHAR(16), -- グループID</v>
      </c>
    </row>
    <row r="17" spans="1:12">
      <c r="A17" s="17">
        <v>10</v>
      </c>
      <c r="B17" s="11" t="s">
        <v>283</v>
      </c>
      <c r="C17" s="11" t="s">
        <v>522</v>
      </c>
      <c r="D17" s="11" t="s">
        <v>156</v>
      </c>
      <c r="E17" s="34">
        <v>4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 _xlfn.TEXTJOIN(", ", TRUE,#REF!)&amp;")"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GROUP_NAME VARCHAR(50), -- グループ名</v>
      </c>
    </row>
    <row r="18" spans="1:12">
      <c r="A18" s="17">
        <v>11</v>
      </c>
      <c r="B18" s="11" t="s">
        <v>284</v>
      </c>
      <c r="C18" s="11" t="s">
        <v>523</v>
      </c>
      <c r="D18" s="11" t="s">
        <v>156</v>
      </c>
      <c r="E18" s="34">
        <v>2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 _xlfn.TEXTJOIN(", ", TRUE,#REF!)&amp;")"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TARGET_YEAR VARCHAR(4), -- 対象年</v>
      </c>
    </row>
    <row r="19" spans="1:12">
      <c r="A19" s="17">
        <v>12</v>
      </c>
      <c r="B19" s="11" t="s">
        <v>172</v>
      </c>
      <c r="C19" s="11" t="s">
        <v>15</v>
      </c>
      <c r="D19" s="11" t="s">
        <v>156</v>
      </c>
      <c r="E19" s="34">
        <v>20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 _xlfn.TEXTJOIN(", ", TRUE,#REF!)&amp;")"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TARGET_MONTH VARCHAR(2), -- 対象月</v>
      </c>
    </row>
    <row r="20" spans="1:12">
      <c r="A20" s="17">
        <v>13</v>
      </c>
      <c r="B20" s="11" t="s">
        <v>285</v>
      </c>
      <c r="C20" s="11" t="s">
        <v>17</v>
      </c>
      <c r="D20" s="11" t="s">
        <v>156</v>
      </c>
      <c r="E20" s="34">
        <v>50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 _xlfn.TEXTJOIN(", ", TRUE,#REF!)&amp;")"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ENERGY_CODE VARCHAR(20), -- エネルギーコード(FK)</v>
      </c>
    </row>
    <row r="21" spans="1:12">
      <c r="A21" s="17">
        <v>14</v>
      </c>
      <c r="B21" s="11" t="s">
        <v>223</v>
      </c>
      <c r="C21" s="11" t="s">
        <v>224</v>
      </c>
      <c r="D21" s="11" t="s">
        <v>175</v>
      </c>
      <c r="E21" s="34">
        <v>14</v>
      </c>
      <c r="F21" s="34">
        <v>4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 _xlfn.TEXTJOIN(", ", TRUE,#REF!)&amp;")"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ENERGY_NAME VARCHAR(50), -- エネルギー名称</v>
      </c>
    </row>
    <row r="22" spans="1:12">
      <c r="A22" s="17">
        <v>15</v>
      </c>
      <c r="B22" s="11" t="s">
        <v>286</v>
      </c>
      <c r="C22" s="11" t="s">
        <v>287</v>
      </c>
      <c r="D22" s="11" t="s">
        <v>175</v>
      </c>
      <c r="E22" s="34">
        <v>14</v>
      </c>
      <c r="F22" s="34">
        <v>4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 _xlfn.TEXTJOIN(", ", TRUE,#REF!)&amp;")"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CO2_EMISSIONS NUMERIC(14,4), -- CO2排出量</v>
      </c>
    </row>
    <row r="23" spans="1:12">
      <c r="A23" s="17">
        <v>16</v>
      </c>
      <c r="B23" s="11" t="s">
        <v>288</v>
      </c>
      <c r="C23" s="11" t="s">
        <v>289</v>
      </c>
      <c r="D23" s="11" t="s">
        <v>175</v>
      </c>
      <c r="E23" s="34">
        <v>14</v>
      </c>
      <c r="F23" s="34">
        <v>4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 _xlfn.TEXTJOIN(", ", TRUE,#REF!)&amp;")"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CALORIFIC_ENERGY_CONSUMPTION NUMERIC(14,4), -- 熱量換算エネルギー使用量</v>
      </c>
    </row>
    <row r="24" spans="1:12">
      <c r="A24" s="17">
        <v>17</v>
      </c>
      <c r="B24" s="11" t="s">
        <v>290</v>
      </c>
      <c r="C24" s="11" t="s">
        <v>291</v>
      </c>
      <c r="D24" s="11" t="s">
        <v>175</v>
      </c>
      <c r="E24" s="34">
        <v>10</v>
      </c>
      <c r="F24" s="34">
        <v>4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 _xlfn.TEXTJOIN(", ", TRUE,#REF!)&amp;")"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CRUDE_OIL_ENERGY_CONSUMPTION NUMERIC(14,4), -- 原油換算エネルギー使用量</v>
      </c>
    </row>
    <row r="25" spans="1:12">
      <c r="A25" s="17">
        <v>18</v>
      </c>
      <c r="B25" s="11" t="s">
        <v>31</v>
      </c>
      <c r="C25" s="11" t="s">
        <v>292</v>
      </c>
      <c r="D25" s="11" t="s">
        <v>156</v>
      </c>
      <c r="E25" s="34">
        <v>8</v>
      </c>
      <c r="F25" s="21" t="s">
        <v>18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 _xlfn.TEXTJOIN(", ", TRUE,#REF!)&amp;")"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ELECTRIC_CONSUMPTION_UNIT NUMERIC(10,4), -- 電力消費原単位</v>
      </c>
    </row>
    <row r="26" spans="1:12">
      <c r="A26" s="17">
        <v>19</v>
      </c>
      <c r="B26" s="11" t="s">
        <v>51</v>
      </c>
      <c r="C26" s="11" t="s">
        <v>551</v>
      </c>
      <c r="D26" s="11" t="s">
        <v>163</v>
      </c>
      <c r="E26" s="34" t="s">
        <v>18</v>
      </c>
      <c r="F26" s="21" t="s">
        <v>18</v>
      </c>
      <c r="G26" s="132" t="s">
        <v>381</v>
      </c>
      <c r="H26" s="22"/>
      <c r="I26" s="304" t="s">
        <v>1329</v>
      </c>
      <c r="J26" s="305"/>
      <c r="K26" s="306"/>
      <c r="L26" s="13" t="str" cm="1">
        <f t="array" ref="L26">IF(B25="",
    IF($L$6="PRIMARY_KEYS",
        ",PRIMARY KEY ("&amp; _xlfn.TEXTJOIN(", ", TRUE,#REF!)&amp;")"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CN_ASSESSMENT_DATE VARCHAR(8), -- CN診断実施日</v>
      </c>
    </row>
    <row r="27" spans="1:12">
      <c r="A27" s="17">
        <v>20</v>
      </c>
      <c r="B27" s="11" t="s">
        <v>374</v>
      </c>
      <c r="C27" s="11" t="s">
        <v>511</v>
      </c>
      <c r="D27" s="11" t="s">
        <v>156</v>
      </c>
      <c r="E27" s="34">
        <v>50</v>
      </c>
      <c r="F27" s="21" t="s">
        <v>18</v>
      </c>
      <c r="G27" s="35"/>
      <c r="H27" s="22"/>
      <c r="I27" s="292"/>
      <c r="J27" s="293"/>
      <c r="K27" s="294"/>
      <c r="L27" s="13" t="str" cm="1">
        <f t="array" ref="L27">IF(B26="",
    IF($L$6="PRIMARY_KEYS",
        ",PRIMARY KEY ("&amp; _xlfn.TEXTJOIN(", ", TRUE,#REF!)&amp;")"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DELETE_FLG BOOLEAN NOT NULL, -- 削除フラグ</v>
      </c>
    </row>
    <row r="28" spans="1:12">
      <c r="A28" s="17">
        <v>21</v>
      </c>
      <c r="B28" s="11" t="s">
        <v>375</v>
      </c>
      <c r="C28" s="11" t="s">
        <v>513</v>
      </c>
      <c r="D28" s="11" t="s">
        <v>526</v>
      </c>
      <c r="E28" s="34" t="s">
        <v>18</v>
      </c>
      <c r="F28" s="21" t="s">
        <v>18</v>
      </c>
      <c r="G28" s="35"/>
      <c r="H28" s="22"/>
      <c r="I28" s="292"/>
      <c r="J28" s="293"/>
      <c r="K28" s="294"/>
      <c r="L28" s="13" t="str" cm="1">
        <f t="array" ref="L28">IF(B27="",
    IF($L$6="PRIMARY_KEYS",
        ",PRIMARY KEY ("&amp; _xlfn.TEXTJOIN(", ", TRUE,#REF!)&amp;")"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CREATED_BY VARCHAR(50), -- 作成者</v>
      </c>
    </row>
    <row r="29" spans="1:12">
      <c r="A29" s="17">
        <v>22</v>
      </c>
      <c r="B29" s="11" t="s">
        <v>43</v>
      </c>
      <c r="C29" s="11" t="s">
        <v>515</v>
      </c>
      <c r="D29" s="11" t="s">
        <v>156</v>
      </c>
      <c r="E29" s="34">
        <v>50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 _xlfn.TEXTJOIN(", ", TRUE,#REF!)&amp;")"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CREATED_AT TIMESTAMP, -- 作成日時</v>
      </c>
    </row>
    <row r="30" spans="1:12">
      <c r="A30" s="24">
        <v>23</v>
      </c>
      <c r="B30" s="15" t="s">
        <v>49</v>
      </c>
      <c r="C30" s="15" t="s">
        <v>517</v>
      </c>
      <c r="D30" s="15" t="s">
        <v>526</v>
      </c>
      <c r="E30" s="38" t="s">
        <v>18</v>
      </c>
      <c r="F30" s="25" t="s">
        <v>18</v>
      </c>
      <c r="G30" s="36"/>
      <c r="H30" s="26"/>
      <c r="I30" s="307"/>
      <c r="J30" s="308"/>
      <c r="K30" s="309"/>
      <c r="L30" s="13" t="str" cm="1">
        <f t="array" ref="L30">IF(B29="",
    IF($L$6="PRIMARY_KEYS",
        ",PRIMARY KEY ("&amp; _xlfn.TEXTJOIN(", ", TRUE,#REF!)&amp;")"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UPDATED_BY VARCHAR(50), -- 更新者</v>
      </c>
    </row>
    <row r="31" spans="1:12">
      <c r="L31" s="13" t="str" cm="1">
        <f t="array" ref="L31">IF(B30="",
    IF($L$6="PRIMARY_KEYS",
        ",PRIMARY KEY ("&amp; _xlfn.TEXTJOIN(", ", TRUE,#REF!)&amp;")"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UPDATED_AT TIMESTAMP -- 更新日時</v>
      </c>
    </row>
    <row r="32" spans="1:12">
      <c r="L32" s="13" t="str" cm="1">
        <f t="array" ref="L32">IF(B31="",
    IF($L$6="PRIMARY_KEYS",
        ",PRIMARY KEY ("&amp;_xlfn.TEXTJOIN(", ", TRUE, $C$8:$C$13)&amp;")"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>,PRIMARY KEY (CORPORATE_NUMBER, AGREEMENT_CATEGORY, ORG_ID, BUILDING_ID, FISCAL_YEAR, REGISTRATION_SEQ)
);</v>
      </c>
    </row>
    <row r="34" spans="12:12">
      <c r="L34" s="7" t="str">
        <f>"COMMENT ON TABLE db_corp." &amp; A5 &amp; " IS '" &amp; A3 &amp; "';"</f>
        <v>COMMENT ON TABLE db_corp.T_ENERGY_USAGE_REPORT_INFORMATION IS '電力使用状況見える化レポート';</v>
      </c>
    </row>
    <row r="35" spans="12:12">
      <c r="L35" s="4" t="str">
        <f>"COMMENT ON COLUMN db_corp." &amp;  $A$5&amp;"."&amp;C8&amp;" IS '" &amp;B8&amp;"';"</f>
        <v>COMMENT ON COLUMN db_corp.T_ENERGY_USAGE_REPORT_INFORMATION.CORPORATE_NUMBER IS '法人番号(FK)';</v>
      </c>
    </row>
    <row r="36" spans="12:12">
      <c r="L36" s="4" t="str">
        <f>"COMMENT ON COLUMN db_corp." &amp;  $A$5&amp;"."&amp;C9&amp;" IS '" &amp;B9&amp;"';"</f>
        <v>COMMENT ON COLUMN db_corp.T_ENERGY_USAGE_REPORT_INFORMATION.AGREEMENT_CATEGORY IS '同意書取得区分';</v>
      </c>
    </row>
    <row r="37" spans="12:12">
      <c r="L37" s="4" t="str">
        <f t="shared" ref="L37:L57" si="0">"COMMENT ON COLUMN db_corp." &amp;  $A$5&amp;"."&amp;C10&amp;" IS '" &amp;B10&amp;"';"</f>
        <v>COMMENT ON COLUMN db_corp.T_ENERGY_USAGE_REPORT_INFORMATION.ORG_ID IS '組織ID（FK）';</v>
      </c>
    </row>
    <row r="38" spans="12:12">
      <c r="L38" s="4" t="str">
        <f t="shared" si="0"/>
        <v>COMMENT ON COLUMN db_corp.T_ENERGY_USAGE_REPORT_INFORMATION.BUILDING_ID IS '拠点ID(FK)';</v>
      </c>
    </row>
    <row r="39" spans="12:12">
      <c r="L39" s="4" t="str">
        <f t="shared" si="0"/>
        <v>COMMENT ON COLUMN db_corp.T_ENERGY_USAGE_REPORT_INFORMATION.FISCAL_YEAR IS '年度(FK)';</v>
      </c>
    </row>
    <row r="40" spans="12:12">
      <c r="L40" s="4" t="str">
        <f t="shared" si="0"/>
        <v>COMMENT ON COLUMN db_corp.T_ENERGY_USAGE_REPORT_INFORMATION.REGISTRATION_SEQ IS '登録回数';</v>
      </c>
    </row>
    <row r="41" spans="12:12">
      <c r="L41" s="4" t="str">
        <f t="shared" si="0"/>
        <v>COMMENT ON COLUMN db_corp.T_ENERGY_USAGE_REPORT_INFORMATION.BRANCH_CODE IS '支店コード(FK)';</v>
      </c>
    </row>
    <row r="42" spans="12:12">
      <c r="L42" s="4" t="str">
        <f t="shared" si="0"/>
        <v>COMMENT ON COLUMN db_corp.T_ENERGY_USAGE_REPORT_INFORMATION.GROUP_ID IS 'グループID';</v>
      </c>
    </row>
    <row r="43" spans="12:12">
      <c r="L43" s="4" t="str">
        <f t="shared" si="0"/>
        <v>COMMENT ON COLUMN db_corp.T_ENERGY_USAGE_REPORT_INFORMATION.GROUP_NAME IS 'グループ名';</v>
      </c>
    </row>
    <row r="44" spans="12:12">
      <c r="L44" s="4" t="str">
        <f t="shared" si="0"/>
        <v>COMMENT ON COLUMN db_corp.T_ENERGY_USAGE_REPORT_INFORMATION.TARGET_YEAR IS '対象年';</v>
      </c>
    </row>
    <row r="45" spans="12:12">
      <c r="L45" s="4" t="str">
        <f t="shared" si="0"/>
        <v>COMMENT ON COLUMN db_corp.T_ENERGY_USAGE_REPORT_INFORMATION.TARGET_MONTH IS '対象月';</v>
      </c>
    </row>
    <row r="46" spans="12:12">
      <c r="L46" s="4" t="str">
        <f t="shared" si="0"/>
        <v>COMMENT ON COLUMN db_corp.T_ENERGY_USAGE_REPORT_INFORMATION.ENERGY_CODE IS 'エネルギーコード(FK)';</v>
      </c>
    </row>
    <row r="47" spans="12:12">
      <c r="L47" s="4" t="str">
        <f t="shared" si="0"/>
        <v>COMMENT ON COLUMN db_corp.T_ENERGY_USAGE_REPORT_INFORMATION.ENERGY_NAME IS 'エネルギー名称';</v>
      </c>
    </row>
    <row r="48" spans="12:12">
      <c r="L48" s="4" t="str">
        <f t="shared" si="0"/>
        <v>COMMENT ON COLUMN db_corp.T_ENERGY_USAGE_REPORT_INFORMATION.CO2_EMISSIONS IS 'CO2排出量';</v>
      </c>
    </row>
    <row r="49" spans="12:12">
      <c r="L49" s="4" t="str">
        <f t="shared" si="0"/>
        <v>COMMENT ON COLUMN db_corp.T_ENERGY_USAGE_REPORT_INFORMATION.CALORIFIC_ENERGY_CONSUMPTION IS '熱量換算エネルギー使用量';</v>
      </c>
    </row>
    <row r="50" spans="12:12">
      <c r="L50" s="4" t="str">
        <f t="shared" si="0"/>
        <v>COMMENT ON COLUMN db_corp.T_ENERGY_USAGE_REPORT_INFORMATION.CRUDE_OIL_ENERGY_CONSUMPTION IS '原油換算エネルギー使用量';</v>
      </c>
    </row>
    <row r="51" spans="12:12">
      <c r="L51" s="4" t="str">
        <f t="shared" si="0"/>
        <v>COMMENT ON COLUMN db_corp.T_ENERGY_USAGE_REPORT_INFORMATION.ELECTRIC_CONSUMPTION_UNIT IS '電力消費原単位';</v>
      </c>
    </row>
    <row r="52" spans="12:12">
      <c r="L52" s="4" t="str">
        <f t="shared" si="0"/>
        <v>COMMENT ON COLUMN db_corp.T_ENERGY_USAGE_REPORT_INFORMATION.CN_ASSESSMENT_DATE IS 'CN診断実施日';</v>
      </c>
    </row>
    <row r="53" spans="12:12">
      <c r="L53" s="4" t="str">
        <f t="shared" si="0"/>
        <v>COMMENT ON COLUMN db_corp.T_ENERGY_USAGE_REPORT_INFORMATION.DELETE_FLG IS '削除フラグ';</v>
      </c>
    </row>
    <row r="54" spans="12:12">
      <c r="L54" s="4" t="str">
        <f t="shared" si="0"/>
        <v>COMMENT ON COLUMN db_corp.T_ENERGY_USAGE_REPORT_INFORMATION.CREATED_BY IS '作成者';</v>
      </c>
    </row>
    <row r="55" spans="12:12">
      <c r="L55" s="4" t="str">
        <f t="shared" si="0"/>
        <v>COMMENT ON COLUMN db_corp.T_ENERGY_USAGE_REPORT_INFORMATION.CREATED_AT IS '作成日時';</v>
      </c>
    </row>
    <row r="56" spans="12:12">
      <c r="L56" s="4" t="str">
        <f t="shared" si="0"/>
        <v>COMMENT ON COLUMN db_corp.T_ENERGY_USAGE_REPORT_INFORMATION.UPDATED_BY IS '更新者';</v>
      </c>
    </row>
    <row r="57" spans="12:12">
      <c r="L57" s="4" t="str">
        <f t="shared" si="0"/>
        <v>COMMENT ON COLUMN db_corp.T_ENERGY_USAGE_REPORT_INFORMATION.UPDATED_AT IS '更新日時';</v>
      </c>
    </row>
  </sheetData>
  <mergeCells count="33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3:K13"/>
    <mergeCell ref="I16:K16"/>
    <mergeCell ref="I23:K23"/>
    <mergeCell ref="I14:K14"/>
    <mergeCell ref="I15:K15"/>
    <mergeCell ref="I10:K10"/>
    <mergeCell ref="I29:K29"/>
    <mergeCell ref="I30:K30"/>
    <mergeCell ref="I17:K17"/>
    <mergeCell ref="I18:K18"/>
    <mergeCell ref="I19:K19"/>
    <mergeCell ref="I20:K20"/>
    <mergeCell ref="I21:K21"/>
    <mergeCell ref="I22:K22"/>
    <mergeCell ref="I25:K25"/>
    <mergeCell ref="I26:K26"/>
    <mergeCell ref="I27:K27"/>
    <mergeCell ref="I28:K28"/>
    <mergeCell ref="I24:K24"/>
    <mergeCell ref="I11:K11"/>
    <mergeCell ref="I12:K12"/>
  </mergeCells>
  <phoneticPr fontId="3"/>
  <pageMargins left="0.75" right="0.75" top="1" bottom="1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99CC-3B80-4026-AC12-F6CE8E789F83}">
  <sheetPr codeName="Sheet32"/>
  <dimension ref="A1:S49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7.125" style="4" customWidth="1"/>
    <col min="3" max="3" width="28.8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624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396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db_corp.T_VISUALIZATION_ENERGY_STORAGE_JFS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db_corp.T_VISUALIZATION_ENERGY_STORAGE_JFS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" t="s">
        <v>1139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95</v>
      </c>
      <c r="C12" s="11" t="s">
        <v>96</v>
      </c>
      <c r="D12" s="11" t="s">
        <v>156</v>
      </c>
      <c r="E12" s="34">
        <v>8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08" t="s">
        <v>1176</v>
      </c>
      <c r="C13" s="108" t="s">
        <v>1177</v>
      </c>
      <c r="D13" s="11" t="s">
        <v>156</v>
      </c>
      <c r="E13" s="34">
        <v>1</v>
      </c>
      <c r="F13" s="21" t="s">
        <v>18</v>
      </c>
      <c r="G13" s="35" t="s">
        <v>22</v>
      </c>
      <c r="H13" s="28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YEAR_MONTH VARCHAR(8) NOT NULL, -- 年月</v>
      </c>
    </row>
    <row r="14" spans="1:19">
      <c r="A14" s="17">
        <v>7</v>
      </c>
      <c r="B14" s="108" t="s">
        <v>1175</v>
      </c>
      <c r="C14" s="108" t="s">
        <v>938</v>
      </c>
      <c r="D14" s="11" t="s">
        <v>156</v>
      </c>
      <c r="E14" s="34">
        <v>100</v>
      </c>
      <c r="F14" s="21" t="s">
        <v>18</v>
      </c>
      <c r="G14" s="117" t="s">
        <v>22</v>
      </c>
      <c r="H14" s="28">
        <v>7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SHEET_CATEGORY_TYPE VARCHAR(1) NOT NULL, -- シート分類区分</v>
      </c>
    </row>
    <row r="15" spans="1:19">
      <c r="A15" s="17">
        <v>8</v>
      </c>
      <c r="B15" s="11" t="s">
        <v>88</v>
      </c>
      <c r="C15" s="11" t="s">
        <v>89</v>
      </c>
      <c r="D15" s="11" t="s">
        <v>156</v>
      </c>
      <c r="E15" s="34">
        <v>100</v>
      </c>
      <c r="F15" s="21" t="s">
        <v>18</v>
      </c>
      <c r="G15" s="117" t="s">
        <v>22</v>
      </c>
      <c r="H15" s="28">
        <v>8</v>
      </c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ENERGY_CATEGORY_NAME VARCHAR(100) NOT NULL, -- エネルギー分類名</v>
      </c>
    </row>
    <row r="16" spans="1:19">
      <c r="A16" s="17">
        <v>9</v>
      </c>
      <c r="B16" s="11" t="s">
        <v>90</v>
      </c>
      <c r="C16" s="11" t="s">
        <v>91</v>
      </c>
      <c r="D16" s="11" t="s">
        <v>156</v>
      </c>
      <c r="E16" s="34">
        <v>100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SUPPLY_COMPANY VARCHAR(100) NOT NULL, -- 供給事業会社名</v>
      </c>
    </row>
    <row r="17" spans="1:12">
      <c r="A17" s="17">
        <v>10</v>
      </c>
      <c r="B17" s="11" t="s">
        <v>92</v>
      </c>
      <c r="C17" s="11" t="s">
        <v>19</v>
      </c>
      <c r="D17" s="11" t="s">
        <v>156</v>
      </c>
      <c r="E17" s="34">
        <v>50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MENU_SUPPLY_AREA VARCHAR(100), -- メニュー・供給地域</v>
      </c>
    </row>
    <row r="18" spans="1:12">
      <c r="A18" s="17">
        <v>11</v>
      </c>
      <c r="B18" s="11" t="s">
        <v>93</v>
      </c>
      <c r="C18" s="11" t="s">
        <v>94</v>
      </c>
      <c r="D18" s="11" t="s">
        <v>156</v>
      </c>
      <c r="E18" s="34">
        <v>10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CATEGORY VARCHAR(50), -- 区分</v>
      </c>
    </row>
    <row r="19" spans="1:12">
      <c r="A19" s="17">
        <v>12</v>
      </c>
      <c r="B19" s="11" t="s">
        <v>280</v>
      </c>
      <c r="C19" s="11" t="s">
        <v>97</v>
      </c>
      <c r="D19" s="11" t="s">
        <v>175</v>
      </c>
      <c r="E19" s="34">
        <v>10</v>
      </c>
      <c r="F19" s="34">
        <v>2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UNIT VARCHAR(10), -- 単位</v>
      </c>
    </row>
    <row r="20" spans="1:12">
      <c r="A20" s="17">
        <v>13</v>
      </c>
      <c r="B20" s="108" t="s">
        <v>1127</v>
      </c>
      <c r="C20" s="11" t="s">
        <v>1125</v>
      </c>
      <c r="D20" s="11" t="s">
        <v>156</v>
      </c>
      <c r="E20" s="34">
        <v>8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USAGE_AMOUNT NUMERIC(10,2), -- 使用量</v>
      </c>
    </row>
    <row r="21" spans="1:12">
      <c r="A21" s="17">
        <v>14</v>
      </c>
      <c r="B21" s="108" t="s">
        <v>1128</v>
      </c>
      <c r="C21" s="11" t="s">
        <v>1126</v>
      </c>
      <c r="D21" s="11" t="s">
        <v>156</v>
      </c>
      <c r="E21" s="34">
        <v>5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ZIP_CODE VARCHAR(8), -- 拠点_郵便番号</v>
      </c>
    </row>
    <row r="22" spans="1:12">
      <c r="A22" s="17">
        <v>15</v>
      </c>
      <c r="B22" s="11" t="s">
        <v>51</v>
      </c>
      <c r="C22" s="11" t="s">
        <v>52</v>
      </c>
      <c r="D22" s="11" t="s">
        <v>163</v>
      </c>
      <c r="E22" s="34" t="s">
        <v>18</v>
      </c>
      <c r="F22" s="21" t="s">
        <v>18</v>
      </c>
      <c r="G22" s="132" t="s">
        <v>381</v>
      </c>
      <c r="H22" s="22"/>
      <c r="I22" s="304" t="s">
        <v>1329</v>
      </c>
      <c r="J22" s="305"/>
      <c r="K22" s="306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MUNICIPALITY_CODE VARCHAR(5), -- 拠点_自治体コード</v>
      </c>
    </row>
    <row r="23" spans="1:12">
      <c r="A23" s="17">
        <v>16</v>
      </c>
      <c r="B23" s="11" t="s">
        <v>374</v>
      </c>
      <c r="C23" s="11" t="s">
        <v>511</v>
      </c>
      <c r="D23" s="11" t="s">
        <v>156</v>
      </c>
      <c r="E23" s="34">
        <v>50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DELETE_FLAG BOOLEAN NOT NULL, -- 削除フラグ</v>
      </c>
    </row>
    <row r="24" spans="1:12">
      <c r="A24" s="17">
        <v>17</v>
      </c>
      <c r="B24" s="11" t="s">
        <v>375</v>
      </c>
      <c r="C24" s="11" t="s">
        <v>513</v>
      </c>
      <c r="D24" s="11" t="s">
        <v>526</v>
      </c>
      <c r="E24" s="34" t="s">
        <v>18</v>
      </c>
      <c r="F24" s="21" t="s">
        <v>18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CREATED_BY VARCHAR(50), -- 作成者</v>
      </c>
    </row>
    <row r="25" spans="1:12">
      <c r="A25" s="17">
        <v>18</v>
      </c>
      <c r="B25" s="11" t="s">
        <v>43</v>
      </c>
      <c r="C25" s="11" t="s">
        <v>515</v>
      </c>
      <c r="D25" s="11" t="s">
        <v>156</v>
      </c>
      <c r="E25" s="34">
        <v>50</v>
      </c>
      <c r="F25" s="21" t="s">
        <v>18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CREATED_AT TIMESTAMP, -- 作成日時</v>
      </c>
    </row>
    <row r="26" spans="1:12">
      <c r="A26" s="24">
        <v>19</v>
      </c>
      <c r="B26" s="15" t="s">
        <v>49</v>
      </c>
      <c r="C26" s="15" t="s">
        <v>517</v>
      </c>
      <c r="D26" s="15" t="s">
        <v>526</v>
      </c>
      <c r="E26" s="38" t="s">
        <v>18</v>
      </c>
      <c r="F26" s="25" t="s">
        <v>18</v>
      </c>
      <c r="G26" s="36"/>
      <c r="H26" s="26"/>
      <c r="I26" s="307"/>
      <c r="J26" s="308"/>
      <c r="K26" s="309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UPDATED_BY VARCHAR(50), -- 更新者</v>
      </c>
    </row>
    <row r="27" spans="1:12"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UPDATED_AT TIMESTAMP -- 更新日時</v>
      </c>
    </row>
    <row r="28" spans="1:12">
      <c r="L28" s="13" t="str" cm="1">
        <f t="array" ref="L28">IF(B27="",
    IF($L$6="PRIMARY_KEYS",
        ",PRIMARY KEY ("&amp;_xlfn.TEXTJOIN(", ", TRUE, $C$8:$C$15)&amp;")"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>,PRIMARY KEY (CORPORATE_NUMBER, AGREEMENT_CATEGORY, ORG_ID, BUILDING_ID, YEAR_MONTH, SHEET_CATEGORY_TYPE, ENERGY_CATEGORY_NAME, SUPPLY_COMPANY)
);</v>
      </c>
    </row>
    <row r="30" spans="1:12">
      <c r="L30" s="7" t="str">
        <f>"COMMENT ON TABLE db_corp." &amp; A5 &amp; " IS '" &amp; A3 &amp; "';"</f>
        <v>COMMENT ON TABLE db_corp.T_VISUALIZATION_ENERGY_STORAGE_JFS IS '可視化事業者受領エネルギーの生データ情報（JFS）';</v>
      </c>
    </row>
    <row r="31" spans="1:12">
      <c r="L31" s="4" t="str">
        <f>"COMMENT ON COLUMN db_corp." &amp;  $A$5&amp;"."&amp;C8&amp;" IS '" &amp;B8&amp;"';"</f>
        <v>COMMENT ON COLUMN db_corp.T_VISUALIZATION_ENERGY_STORAGE_JFS.CORPORATE_NUMBER IS '法人番号（FK）';</v>
      </c>
    </row>
    <row r="32" spans="1:12">
      <c r="L32" s="4" t="str">
        <f t="shared" ref="L32:L49" si="0">"COMMENT ON COLUMN db_corp." &amp;  $A$5&amp;"."&amp;C9&amp;" IS '" &amp;B9&amp;"';"</f>
        <v>COMMENT ON COLUMN db_corp.T_VISUALIZATION_ENERGY_STORAGE_JFS.AGREEMENT_CATEGORY IS '同意書取得区分';</v>
      </c>
    </row>
    <row r="33" spans="12:12">
      <c r="L33" s="4" t="str">
        <f t="shared" si="0"/>
        <v>COMMENT ON COLUMN db_corp.T_VISUALIZATION_ENERGY_STORAGE_JFS.ORG_ID IS '組織ID（FK）';</v>
      </c>
    </row>
    <row r="34" spans="12:12">
      <c r="L34" s="4" t="str">
        <f t="shared" si="0"/>
        <v>COMMENT ON COLUMN db_corp.T_VISUALIZATION_ENERGY_STORAGE_JFS.BUILDING_ID IS '拠点ID（FK）';</v>
      </c>
    </row>
    <row r="35" spans="12:12">
      <c r="L35" s="4" t="str">
        <f t="shared" si="0"/>
        <v>COMMENT ON COLUMN db_corp.T_VISUALIZATION_ENERGY_STORAGE_JFS.YEAR_MONTH IS '年月';</v>
      </c>
    </row>
    <row r="36" spans="12:12">
      <c r="L36" s="4" t="str">
        <f t="shared" si="0"/>
        <v>COMMENT ON COLUMN db_corp.T_VISUALIZATION_ENERGY_STORAGE_JFS.SHEET_CATEGORY_TYPE IS 'シート分類区分';</v>
      </c>
    </row>
    <row r="37" spans="12:12">
      <c r="L37" s="4" t="str">
        <f t="shared" si="0"/>
        <v>COMMENT ON COLUMN db_corp.T_VISUALIZATION_ENERGY_STORAGE_JFS.ENERGY_CATEGORY_NAME IS 'エネルギー分類名';</v>
      </c>
    </row>
    <row r="38" spans="12:12">
      <c r="L38" s="4" t="str">
        <f t="shared" si="0"/>
        <v>COMMENT ON COLUMN db_corp.T_VISUALIZATION_ENERGY_STORAGE_JFS.SUPPLY_COMPANY IS '供給事業会社名';</v>
      </c>
    </row>
    <row r="39" spans="12:12">
      <c r="L39" s="4" t="str">
        <f t="shared" si="0"/>
        <v>COMMENT ON COLUMN db_corp.T_VISUALIZATION_ENERGY_STORAGE_JFS.MENU_SUPPLY_AREA IS 'メニュー・供給地域';</v>
      </c>
    </row>
    <row r="40" spans="12:12">
      <c r="L40" s="4" t="str">
        <f t="shared" si="0"/>
        <v>COMMENT ON COLUMN db_corp.T_VISUALIZATION_ENERGY_STORAGE_JFS.CATEGORY IS '区分';</v>
      </c>
    </row>
    <row r="41" spans="12:12">
      <c r="L41" s="4" t="str">
        <f t="shared" si="0"/>
        <v>COMMENT ON COLUMN db_corp.T_VISUALIZATION_ENERGY_STORAGE_JFS.UNIT IS '単位';</v>
      </c>
    </row>
    <row r="42" spans="12:12">
      <c r="L42" s="4" t="str">
        <f t="shared" si="0"/>
        <v>COMMENT ON COLUMN db_corp.T_VISUALIZATION_ENERGY_STORAGE_JFS.USAGE_AMOUNT IS '使用量';</v>
      </c>
    </row>
    <row r="43" spans="12:12">
      <c r="L43" s="4" t="str">
        <f t="shared" si="0"/>
        <v>COMMENT ON COLUMN db_corp.T_VISUALIZATION_ENERGY_STORAGE_JFS.ZIP_CODE IS '拠点_郵便番号';</v>
      </c>
    </row>
    <row r="44" spans="12:12">
      <c r="L44" s="4" t="str">
        <f t="shared" si="0"/>
        <v>COMMENT ON COLUMN db_corp.T_VISUALIZATION_ENERGY_STORAGE_JFS.MUNICIPALITY_CODE IS '拠点_自治体コード';</v>
      </c>
    </row>
    <row r="45" spans="12:12">
      <c r="L45" s="4" t="str">
        <f t="shared" si="0"/>
        <v>COMMENT ON COLUMN db_corp.T_VISUALIZATION_ENERGY_STORAGE_JFS.DELETE_FLAG IS '削除フラグ';</v>
      </c>
    </row>
    <row r="46" spans="12:12">
      <c r="L46" s="4" t="str">
        <f t="shared" si="0"/>
        <v>COMMENT ON COLUMN db_corp.T_VISUALIZATION_ENERGY_STORAGE_JFS.CREATED_BY IS '作成者';</v>
      </c>
    </row>
    <row r="47" spans="12:12">
      <c r="L47" s="4" t="str">
        <f t="shared" si="0"/>
        <v>COMMENT ON COLUMN db_corp.T_VISUALIZATION_ENERGY_STORAGE_JFS.CREATED_AT IS '作成日時';</v>
      </c>
    </row>
    <row r="48" spans="12:12">
      <c r="L48" s="4" t="str">
        <f t="shared" si="0"/>
        <v>COMMENT ON COLUMN db_corp.T_VISUALIZATION_ENERGY_STORAGE_JFS.UPDATED_BY IS '更新者';</v>
      </c>
    </row>
    <row r="49" spans="12:12">
      <c r="L49" s="4" t="str">
        <f t="shared" si="0"/>
        <v>COMMENT ON COLUMN db_corp.T_VISUALIZATION_ENERGY_STORAGE_JFS.UPDATED_AT IS '更新日時';</v>
      </c>
    </row>
  </sheetData>
  <mergeCells count="29">
    <mergeCell ref="I17:K17"/>
    <mergeCell ref="I13:K13"/>
    <mergeCell ref="I25:K25"/>
    <mergeCell ref="I26:K26"/>
    <mergeCell ref="I18:K18"/>
    <mergeCell ref="I19:K19"/>
    <mergeCell ref="I22:K22"/>
    <mergeCell ref="I23:K23"/>
    <mergeCell ref="I24:K24"/>
    <mergeCell ref="I20:K20"/>
    <mergeCell ref="I21:K21"/>
    <mergeCell ref="I9:K9"/>
    <mergeCell ref="I11:K11"/>
    <mergeCell ref="I14:K14"/>
    <mergeCell ref="I15:K15"/>
    <mergeCell ref="I16:K16"/>
    <mergeCell ref="I12:K12"/>
    <mergeCell ref="I10:K10"/>
    <mergeCell ref="A5:C5"/>
    <mergeCell ref="D5:H5"/>
    <mergeCell ref="A6:K6"/>
    <mergeCell ref="I7:K7"/>
    <mergeCell ref="I8:K8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E3ED-6120-4EF1-B1A9-E9DEBF6674C5}">
  <sheetPr codeName="Sheet33"/>
  <dimension ref="A1:S179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279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397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db_corp.T_ENERGY_STORAGE_COMMON_FOR_VISUALIZATION CASCADE;</v>
      </c>
    </row>
    <row r="8" spans="1:19" s="14" customFormat="1" ht="13.5" customHeight="1">
      <c r="A8" s="16">
        <v>1</v>
      </c>
      <c r="B8" s="9" t="s">
        <v>350</v>
      </c>
      <c r="C8" s="9" t="s">
        <v>369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db_corp.T_ENERGY_STORAGE_COMMON_FOR_VISUALIZATION (</v>
      </c>
      <c r="S8"/>
    </row>
    <row r="9" spans="1:19" ht="15" customHeight="1">
      <c r="A9" s="17">
        <v>2</v>
      </c>
      <c r="B9" s="11" t="s">
        <v>666</v>
      </c>
      <c r="C9" s="11" t="s">
        <v>402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1129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3" t="s">
        <v>1174</v>
      </c>
      <c r="C12" s="11" t="s">
        <v>15</v>
      </c>
      <c r="D12" s="11" t="s">
        <v>156</v>
      </c>
      <c r="E12" s="34">
        <v>20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03" t="s">
        <v>95</v>
      </c>
      <c r="C13" s="11" t="s">
        <v>96</v>
      </c>
      <c r="D13" s="11" t="s">
        <v>156</v>
      </c>
      <c r="E13" s="34">
        <v>6</v>
      </c>
      <c r="F13" s="21" t="s">
        <v>18</v>
      </c>
      <c r="G13" s="35" t="s">
        <v>22</v>
      </c>
      <c r="H13" s="28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ENERGY_CODE VARCHAR(20) NOT NULL, -- エネルギーコード</v>
      </c>
    </row>
    <row r="14" spans="1:19">
      <c r="A14" s="17">
        <v>7</v>
      </c>
      <c r="B14" s="103" t="s">
        <v>1361</v>
      </c>
      <c r="C14" s="11" t="str">
        <f>UPPER("input_supplier_name")</f>
        <v>INPUT_SUPPLIER_NAME</v>
      </c>
      <c r="D14" s="11" t="s">
        <v>156</v>
      </c>
      <c r="E14" s="34">
        <v>100</v>
      </c>
      <c r="F14" s="21"/>
      <c r="G14" s="35" t="s">
        <v>22</v>
      </c>
      <c r="H14" s="28">
        <v>7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YEAR_MONTH VARCHAR(6) NOT NULL, -- 年月</v>
      </c>
    </row>
    <row r="15" spans="1:19">
      <c r="A15" s="17">
        <v>8</v>
      </c>
      <c r="B15" s="108" t="s">
        <v>1130</v>
      </c>
      <c r="C15" s="106" t="s">
        <v>377</v>
      </c>
      <c r="D15" s="11" t="s">
        <v>156</v>
      </c>
      <c r="E15" s="34">
        <v>50</v>
      </c>
      <c r="F15" s="21" t="s">
        <v>18</v>
      </c>
      <c r="G15" s="35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INPUT_SUPPLIER_NAME VARCHAR(100,) NOT NULL, -- 変換前供給事業者名</v>
      </c>
    </row>
    <row r="16" spans="1:19">
      <c r="A16" s="17">
        <v>9</v>
      </c>
      <c r="B16" s="103" t="s">
        <v>16</v>
      </c>
      <c r="C16" s="11" t="s">
        <v>17</v>
      </c>
      <c r="D16" s="11" t="s">
        <v>156</v>
      </c>
      <c r="E16" s="34">
        <v>20</v>
      </c>
      <c r="F16" s="21" t="s">
        <v>18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COMPANY_NAME VARCHAR(50), -- 企業名</v>
      </c>
    </row>
    <row r="17" spans="1:12">
      <c r="A17" s="17">
        <v>10</v>
      </c>
      <c r="B17" s="108" t="s">
        <v>1131</v>
      </c>
      <c r="C17" s="11" t="s">
        <v>640</v>
      </c>
      <c r="D17" s="11" t="s">
        <v>156</v>
      </c>
      <c r="E17" s="34">
        <v>20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ENERGY_NAME VARCHAR(20), -- エネルギー名称</v>
      </c>
    </row>
    <row r="18" spans="1:12">
      <c r="A18" s="17">
        <v>11</v>
      </c>
      <c r="B18" s="108" t="s">
        <v>1132</v>
      </c>
      <c r="C18" s="11" t="s">
        <v>639</v>
      </c>
      <c r="D18" s="11" t="s">
        <v>156</v>
      </c>
      <c r="E18" s="34">
        <v>100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COMPANY_ADDRESS_PREFECTURE VARCHAR(20), -- 企業所在地(都道府県)</v>
      </c>
    </row>
    <row r="19" spans="1:12">
      <c r="A19" s="17">
        <v>12</v>
      </c>
      <c r="B19" s="103" t="s">
        <v>641</v>
      </c>
      <c r="C19" s="11" t="s">
        <v>867</v>
      </c>
      <c r="D19" s="11" t="s">
        <v>156</v>
      </c>
      <c r="E19" s="34">
        <v>1</v>
      </c>
      <c r="F19" s="21" t="s">
        <v>18</v>
      </c>
      <c r="G19" s="35"/>
      <c r="H19" s="22"/>
      <c r="I19" s="301"/>
      <c r="J19" s="302"/>
      <c r="K19" s="303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COMPANY_ADDRESS_CITY VARCHAR(100), -- 企業所在地(市区町村)</v>
      </c>
    </row>
    <row r="20" spans="1:12">
      <c r="A20" s="17">
        <v>13</v>
      </c>
      <c r="B20" s="103" t="s">
        <v>642</v>
      </c>
      <c r="C20" s="11" t="s">
        <v>868</v>
      </c>
      <c r="D20" s="11" t="s">
        <v>156</v>
      </c>
      <c r="E20" s="34">
        <v>2</v>
      </c>
      <c r="F20" s="21" t="s">
        <v>18</v>
      </c>
      <c r="G20" s="35"/>
      <c r="H20" s="22"/>
      <c r="I20" s="301"/>
      <c r="J20" s="302"/>
      <c r="K20" s="303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COMPANY_INDUSTRY_CLASS_MAJOR_CODE VARCHAR(1), -- 企業_日本標準産業分類（大分類）</v>
      </c>
    </row>
    <row r="21" spans="1:12">
      <c r="A21" s="17">
        <v>14</v>
      </c>
      <c r="B21" s="103" t="s">
        <v>643</v>
      </c>
      <c r="C21" s="11" t="s">
        <v>869</v>
      </c>
      <c r="D21" s="11" t="s">
        <v>156</v>
      </c>
      <c r="E21" s="34">
        <v>3</v>
      </c>
      <c r="F21" s="21" t="s">
        <v>18</v>
      </c>
      <c r="G21" s="35"/>
      <c r="H21" s="22"/>
      <c r="I21" s="301"/>
      <c r="J21" s="302"/>
      <c r="K21" s="303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COMPANY_INDUSTRY_CLASS_MIDDLE_CODE VARCHAR(2), -- 企業_日本標準産業分類（中分類）</v>
      </c>
    </row>
    <row r="22" spans="1:12">
      <c r="A22" s="17">
        <v>15</v>
      </c>
      <c r="B22" s="103" t="s">
        <v>644</v>
      </c>
      <c r="C22" s="11" t="s">
        <v>870</v>
      </c>
      <c r="D22" s="11" t="s">
        <v>156</v>
      </c>
      <c r="E22" s="34">
        <v>4</v>
      </c>
      <c r="F22" s="21" t="s">
        <v>18</v>
      </c>
      <c r="G22" s="35"/>
      <c r="H22" s="22"/>
      <c r="I22" s="301"/>
      <c r="J22" s="302"/>
      <c r="K22" s="303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COMPANY_INDUSTRY_CLASS_MINOR_CODE VARCHAR(3), -- 企業_日本標準産業分類（小分類）</v>
      </c>
    </row>
    <row r="23" spans="1:12">
      <c r="A23" s="17">
        <v>16</v>
      </c>
      <c r="B23" s="103" t="s">
        <v>863</v>
      </c>
      <c r="C23" s="11" t="s">
        <v>871</v>
      </c>
      <c r="D23" s="11" t="s">
        <v>156</v>
      </c>
      <c r="E23" s="34">
        <v>50</v>
      </c>
      <c r="F23" s="21" t="s">
        <v>18</v>
      </c>
      <c r="G23" s="35"/>
      <c r="H23" s="22"/>
      <c r="I23" s="301"/>
      <c r="J23" s="302"/>
      <c r="K23" s="303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COMPANY_INDUSTRY_CLASS_DETAIL_CODE VARCHAR(4), -- 企業_日本標準産業分類（細分類）</v>
      </c>
    </row>
    <row r="24" spans="1:12">
      <c r="A24" s="17">
        <v>17</v>
      </c>
      <c r="B24" s="103" t="s">
        <v>864</v>
      </c>
      <c r="C24" s="11" t="s">
        <v>872</v>
      </c>
      <c r="D24" s="11" t="s">
        <v>156</v>
      </c>
      <c r="E24" s="34">
        <v>50</v>
      </c>
      <c r="F24" s="21" t="s">
        <v>18</v>
      </c>
      <c r="G24" s="35"/>
      <c r="H24" s="22"/>
      <c r="I24" s="301"/>
      <c r="J24" s="302"/>
      <c r="K24" s="303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COMPANY_INDUSTRY_CLASS_MAJOR_NAME VARCHAR(50), -- 企業_日本標準産業分類名称（大分類）</v>
      </c>
    </row>
    <row r="25" spans="1:12">
      <c r="A25" s="17">
        <v>18</v>
      </c>
      <c r="B25" s="103" t="s">
        <v>865</v>
      </c>
      <c r="C25" s="11" t="s">
        <v>873</v>
      </c>
      <c r="D25" s="11" t="s">
        <v>156</v>
      </c>
      <c r="E25" s="34">
        <v>50</v>
      </c>
      <c r="F25" s="21" t="s">
        <v>18</v>
      </c>
      <c r="G25" s="35"/>
      <c r="H25" s="22"/>
      <c r="I25" s="301"/>
      <c r="J25" s="302"/>
      <c r="K25" s="303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COMPANY_INDUSTRY_CLASS_MIDDLE_NAME VARCHAR(50), -- 企業_日本標準産業分類名称（中分類）</v>
      </c>
    </row>
    <row r="26" spans="1:12">
      <c r="A26" s="17">
        <v>19</v>
      </c>
      <c r="B26" s="103" t="s">
        <v>866</v>
      </c>
      <c r="C26" s="11" t="s">
        <v>874</v>
      </c>
      <c r="D26" s="11" t="s">
        <v>156</v>
      </c>
      <c r="E26" s="34">
        <v>50</v>
      </c>
      <c r="F26" s="21" t="s">
        <v>18</v>
      </c>
      <c r="G26" s="35"/>
      <c r="H26" s="22"/>
      <c r="I26" s="301"/>
      <c r="J26" s="302"/>
      <c r="K26" s="303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COMPANY_INDUSTRY_CLASS_MINOR_NAME VARCHAR(50), -- 企業_日本標準産業分類名称（小分類）</v>
      </c>
    </row>
    <row r="27" spans="1:12">
      <c r="A27" s="17">
        <v>20</v>
      </c>
      <c r="B27" s="11" t="s">
        <v>913</v>
      </c>
      <c r="C27" s="11" t="s">
        <v>917</v>
      </c>
      <c r="D27" s="11" t="s">
        <v>156</v>
      </c>
      <c r="E27" s="34">
        <v>50</v>
      </c>
      <c r="F27" s="21" t="s">
        <v>18</v>
      </c>
      <c r="G27" s="35"/>
      <c r="H27" s="22"/>
      <c r="I27" s="301"/>
      <c r="J27" s="302"/>
      <c r="K27" s="303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COMPANY_INDUSTRY_CLASS_DETAIL_NAME VARCHAR(50), -- 企業_日本標準産業分類名称（細分類）</v>
      </c>
    </row>
    <row r="28" spans="1:12">
      <c r="A28" s="17">
        <v>21</v>
      </c>
      <c r="B28" s="11" t="s">
        <v>914</v>
      </c>
      <c r="C28" s="11" t="s">
        <v>918</v>
      </c>
      <c r="D28" s="11" t="s">
        <v>156</v>
      </c>
      <c r="E28" s="34">
        <v>100</v>
      </c>
      <c r="F28" s="21" t="s">
        <v>18</v>
      </c>
      <c r="G28" s="35"/>
      <c r="H28" s="22"/>
      <c r="I28" s="301"/>
      <c r="J28" s="302"/>
      <c r="K28" s="303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COMPANY_ENERGY_BENCHMARK_TARGET_INDUSTRY VARCHAR(50), -- 企業_省エネ法ベンチマーク対象業種</v>
      </c>
    </row>
    <row r="29" spans="1:12">
      <c r="A29" s="17">
        <v>22</v>
      </c>
      <c r="B29" s="11" t="s">
        <v>915</v>
      </c>
      <c r="C29" s="11" t="s">
        <v>919</v>
      </c>
      <c r="D29" s="11" t="s">
        <v>156</v>
      </c>
      <c r="E29" s="34">
        <v>4</v>
      </c>
      <c r="F29" s="21" t="s">
        <v>18</v>
      </c>
      <c r="G29" s="35"/>
      <c r="H29" s="22"/>
      <c r="I29" s="301"/>
      <c r="J29" s="302"/>
      <c r="K29" s="303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COMPANY_ENERGY_BENCHMARK_INDICATOR VARCHAR(100), -- 企業_省エネ法ベンチマーク指標</v>
      </c>
    </row>
    <row r="30" spans="1:12">
      <c r="A30" s="17">
        <v>23</v>
      </c>
      <c r="B30" s="108" t="s">
        <v>1133</v>
      </c>
      <c r="C30" s="106" t="s">
        <v>1134</v>
      </c>
      <c r="D30" s="11" t="s">
        <v>156</v>
      </c>
      <c r="E30" s="112">
        <v>100</v>
      </c>
      <c r="F30" s="21" t="s">
        <v>18</v>
      </c>
      <c r="G30" s="35"/>
      <c r="H30" s="28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COMPANY_ENERGY_BENCHMARK_YEAR VARCHAR(4), -- 企業_省エネ法ベンチマーク指標年度</v>
      </c>
    </row>
    <row r="31" spans="1:12">
      <c r="A31" s="17">
        <v>24</v>
      </c>
      <c r="B31" s="108" t="s">
        <v>846</v>
      </c>
      <c r="C31" s="106" t="s">
        <v>1135</v>
      </c>
      <c r="D31" s="11" t="s">
        <v>156</v>
      </c>
      <c r="E31" s="34">
        <v>100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LOCATION_IDENTIFIER_CODE VARCHAR(100), -- 拠点識別番号</v>
      </c>
    </row>
    <row r="32" spans="1:12">
      <c r="A32" s="17">
        <v>25</v>
      </c>
      <c r="B32" s="103" t="s">
        <v>940</v>
      </c>
      <c r="C32" s="11" t="s">
        <v>941</v>
      </c>
      <c r="D32" s="11" t="s">
        <v>156</v>
      </c>
      <c r="E32" s="34">
        <v>20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LOCATION_IDENTIFIER_NAME VARCHAR(100), -- 拠点識別名</v>
      </c>
    </row>
    <row r="33" spans="1:12">
      <c r="A33" s="17">
        <v>26</v>
      </c>
      <c r="B33" s="103" t="s">
        <v>1136</v>
      </c>
      <c r="C33" s="11" t="s">
        <v>942</v>
      </c>
      <c r="D33" s="11" t="s">
        <v>156</v>
      </c>
      <c r="E33" s="34">
        <v>100</v>
      </c>
      <c r="F33" s="21" t="s">
        <v>18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SITE_ADDRESS_PREFECTURE VARCHAR(20), -- 拠点住所(都道府県)</v>
      </c>
    </row>
    <row r="34" spans="1:12">
      <c r="A34" s="17">
        <v>27</v>
      </c>
      <c r="B34" s="103" t="s">
        <v>36</v>
      </c>
      <c r="C34" s="11" t="s">
        <v>130</v>
      </c>
      <c r="D34" s="11" t="s">
        <v>156</v>
      </c>
      <c r="E34" s="34">
        <v>100</v>
      </c>
      <c r="F34" s="21" t="s">
        <v>18</v>
      </c>
      <c r="G34" s="35"/>
      <c r="H34" s="28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SITE_ADDRESS_CITY VARCHAR(100), -- 拠点住所(市区町村)</v>
      </c>
    </row>
    <row r="35" spans="1:12">
      <c r="A35" s="17">
        <v>28</v>
      </c>
      <c r="B35" s="108" t="s">
        <v>638</v>
      </c>
      <c r="C35" s="11" t="s">
        <v>665</v>
      </c>
      <c r="D35" s="11" t="s">
        <v>156</v>
      </c>
      <c r="E35" s="34">
        <v>16</v>
      </c>
      <c r="F35" s="21" t="s">
        <v>18</v>
      </c>
      <c r="G35" s="35"/>
      <c r="H35" s="28"/>
      <c r="I35" s="327"/>
      <c r="J35" s="328"/>
      <c r="K35" s="329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BUILDING_NAME VARCHAR(100), -- 建物名</v>
      </c>
    </row>
    <row r="36" spans="1:12">
      <c r="A36" s="17">
        <v>29</v>
      </c>
      <c r="B36" s="103" t="s">
        <v>72</v>
      </c>
      <c r="C36" s="11" t="s">
        <v>132</v>
      </c>
      <c r="D36" s="11" t="s">
        <v>156</v>
      </c>
      <c r="E36" s="34">
        <v>50</v>
      </c>
      <c r="F36" s="21" t="s">
        <v>18</v>
      </c>
      <c r="G36" s="35"/>
      <c r="H36" s="28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GROUP_ID VARCHAR(16), -- グループID</v>
      </c>
    </row>
    <row r="37" spans="1:12">
      <c r="A37" s="17">
        <v>30</v>
      </c>
      <c r="B37" s="103" t="s">
        <v>177</v>
      </c>
      <c r="C37" s="11" t="s">
        <v>133</v>
      </c>
      <c r="D37" s="11" t="s">
        <v>389</v>
      </c>
      <c r="E37" s="34">
        <v>3</v>
      </c>
      <c r="F37" s="21" t="s">
        <v>390</v>
      </c>
      <c r="G37" s="35"/>
      <c r="H37" s="28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GROUP_NAME VARCHAR(50), -- グループ名</v>
      </c>
    </row>
    <row r="38" spans="1:12">
      <c r="A38" s="17">
        <v>31</v>
      </c>
      <c r="B38" s="103" t="s">
        <v>108</v>
      </c>
      <c r="C38" s="11" t="s">
        <v>134</v>
      </c>
      <c r="D38" s="11" t="s">
        <v>156</v>
      </c>
      <c r="E38" s="34">
        <v>13</v>
      </c>
      <c r="F38" s="21" t="s">
        <v>18</v>
      </c>
      <c r="G38" s="35"/>
      <c r="H38" s="22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EP_OFFICE_CODE VARCHAR(3), -- EP事業所コード</v>
      </c>
    </row>
    <row r="39" spans="1:12">
      <c r="A39" s="17">
        <v>32</v>
      </c>
      <c r="B39" s="103" t="s">
        <v>176</v>
      </c>
      <c r="C39" s="11" t="s">
        <v>270</v>
      </c>
      <c r="D39" s="11" t="s">
        <v>156</v>
      </c>
      <c r="E39" s="34">
        <v>22</v>
      </c>
      <c r="F39" s="21" t="s">
        <v>18</v>
      </c>
      <c r="G39" s="35" t="s">
        <v>22</v>
      </c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EP_CUSTOMER_NUMBER VARCHAR(13), -- EPお客さま番号</v>
      </c>
    </row>
    <row r="40" spans="1:12">
      <c r="A40" s="17">
        <v>33</v>
      </c>
      <c r="B40" s="103" t="s">
        <v>943</v>
      </c>
      <c r="C40" s="11" t="s">
        <v>955</v>
      </c>
      <c r="D40" s="11" t="s">
        <v>156</v>
      </c>
      <c r="E40" s="34">
        <v>1</v>
      </c>
      <c r="F40" s="21" t="s">
        <v>18</v>
      </c>
      <c r="G40" s="35"/>
      <c r="H40" s="22"/>
      <c r="I40" s="301"/>
      <c r="J40" s="302"/>
      <c r="K40" s="303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SUPPLY_POINT_NUMBER VARCHAR(22) NOT NULL, -- 供給地点特定番号</v>
      </c>
    </row>
    <row r="41" spans="1:12">
      <c r="A41" s="17">
        <v>34</v>
      </c>
      <c r="B41" s="103" t="s">
        <v>944</v>
      </c>
      <c r="C41" s="11" t="s">
        <v>956</v>
      </c>
      <c r="D41" s="11" t="s">
        <v>156</v>
      </c>
      <c r="E41" s="34">
        <v>2</v>
      </c>
      <c r="F41" s="21" t="s">
        <v>18</v>
      </c>
      <c r="G41" s="35"/>
      <c r="H41" s="22"/>
      <c r="I41" s="301"/>
      <c r="J41" s="302"/>
      <c r="K41" s="303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SITE_INDUSTRY_CLASS_MAJOR_CODE VARCHAR(1), -- 拠点_日本標準産業分類（大分類）</v>
      </c>
    </row>
    <row r="42" spans="1:12">
      <c r="A42" s="17">
        <v>35</v>
      </c>
      <c r="B42" s="103" t="s">
        <v>945</v>
      </c>
      <c r="C42" s="11" t="s">
        <v>957</v>
      </c>
      <c r="D42" s="11" t="s">
        <v>156</v>
      </c>
      <c r="E42" s="34">
        <v>3</v>
      </c>
      <c r="F42" s="21" t="s">
        <v>18</v>
      </c>
      <c r="G42" s="35"/>
      <c r="H42" s="22"/>
      <c r="I42" s="301"/>
      <c r="J42" s="302"/>
      <c r="K42" s="303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SITE_INDUSTRY_CLASS_MIDDLE_CODE VARCHAR(2), -- 拠点_日本標準産業分類（中分類）</v>
      </c>
    </row>
    <row r="43" spans="1:12">
      <c r="A43" s="17">
        <v>36</v>
      </c>
      <c r="B43" s="103" t="s">
        <v>946</v>
      </c>
      <c r="C43" s="11" t="s">
        <v>958</v>
      </c>
      <c r="D43" s="11" t="s">
        <v>156</v>
      </c>
      <c r="E43" s="34">
        <v>4</v>
      </c>
      <c r="F43" s="21" t="s">
        <v>18</v>
      </c>
      <c r="G43" s="35"/>
      <c r="H43" s="22"/>
      <c r="I43" s="301"/>
      <c r="J43" s="302"/>
      <c r="K43" s="303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SITE_INDUSTRY_CLASS_MINOR_CODE VARCHAR(3), -- 拠点_日本標準産業分類（小分類）</v>
      </c>
    </row>
    <row r="44" spans="1:12">
      <c r="A44" s="17">
        <v>37</v>
      </c>
      <c r="B44" s="103" t="s">
        <v>947</v>
      </c>
      <c r="C44" s="11" t="s">
        <v>959</v>
      </c>
      <c r="D44" s="11" t="s">
        <v>156</v>
      </c>
      <c r="E44" s="34">
        <v>50</v>
      </c>
      <c r="F44" s="21" t="s">
        <v>18</v>
      </c>
      <c r="G44" s="35"/>
      <c r="H44" s="22"/>
      <c r="I44" s="301"/>
      <c r="J44" s="302"/>
      <c r="K44" s="303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SITE_INDUSTRY_CLASS_DETAIL_CODE VARCHAR(4), -- 拠点_日本標準産業分類（細分類）</v>
      </c>
    </row>
    <row r="45" spans="1:12">
      <c r="A45" s="17">
        <v>38</v>
      </c>
      <c r="B45" s="103" t="s">
        <v>948</v>
      </c>
      <c r="C45" s="11" t="s">
        <v>960</v>
      </c>
      <c r="D45" s="11" t="s">
        <v>156</v>
      </c>
      <c r="E45" s="34">
        <v>50</v>
      </c>
      <c r="F45" s="21" t="s">
        <v>18</v>
      </c>
      <c r="G45" s="35"/>
      <c r="H45" s="22"/>
      <c r="I45" s="301"/>
      <c r="J45" s="302"/>
      <c r="K45" s="303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SITE_INDUSTRY_CLASS_MAJOR_NAME VARCHAR(50), -- 拠点_日本標準産業分類名称（大分類）</v>
      </c>
    </row>
    <row r="46" spans="1:12">
      <c r="A46" s="17">
        <v>39</v>
      </c>
      <c r="B46" s="103" t="s">
        <v>949</v>
      </c>
      <c r="C46" s="11" t="s">
        <v>961</v>
      </c>
      <c r="D46" s="11" t="s">
        <v>156</v>
      </c>
      <c r="E46" s="34">
        <v>50</v>
      </c>
      <c r="F46" s="21" t="s">
        <v>18</v>
      </c>
      <c r="G46" s="35"/>
      <c r="H46" s="22"/>
      <c r="I46" s="301"/>
      <c r="J46" s="302"/>
      <c r="K46" s="303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SITE_INDUSTRY_CLASS_MIDDLE_NAME VARCHAR(50), -- 拠点_日本標準産業分類名称（中分類）</v>
      </c>
    </row>
    <row r="47" spans="1:12">
      <c r="A47" s="17">
        <v>40</v>
      </c>
      <c r="B47" s="103" t="s">
        <v>950</v>
      </c>
      <c r="C47" s="11" t="s">
        <v>962</v>
      </c>
      <c r="D47" s="11" t="s">
        <v>156</v>
      </c>
      <c r="E47" s="34">
        <v>50</v>
      </c>
      <c r="F47" s="21" t="s">
        <v>18</v>
      </c>
      <c r="G47" s="35"/>
      <c r="H47" s="22"/>
      <c r="I47" s="301"/>
      <c r="J47" s="302"/>
      <c r="K47" s="303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SITE_INDUSTRY_CLASS_MINOR_NAME VARCHAR(50), -- 拠点_日本標準産業分類名称（小分類）</v>
      </c>
    </row>
    <row r="48" spans="1:12">
      <c r="A48" s="17">
        <v>41</v>
      </c>
      <c r="B48" s="103" t="s">
        <v>951</v>
      </c>
      <c r="C48" s="11" t="s">
        <v>963</v>
      </c>
      <c r="D48" s="11" t="s">
        <v>156</v>
      </c>
      <c r="E48" s="34">
        <v>50</v>
      </c>
      <c r="F48" s="21" t="s">
        <v>18</v>
      </c>
      <c r="G48" s="35"/>
      <c r="H48" s="22"/>
      <c r="I48" s="301"/>
      <c r="J48" s="302"/>
      <c r="K48" s="303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SITE_INDUSTRY_CLASS_DETAIL_NAME VARCHAR(50), -- 拠点_日本標準産業分類名称（細分類）</v>
      </c>
    </row>
    <row r="49" spans="1:12">
      <c r="A49" s="17">
        <v>42</v>
      </c>
      <c r="B49" s="103" t="s">
        <v>952</v>
      </c>
      <c r="C49" s="11" t="s">
        <v>964</v>
      </c>
      <c r="D49" s="11" t="s">
        <v>156</v>
      </c>
      <c r="E49" s="34">
        <v>100</v>
      </c>
      <c r="F49" s="21" t="s">
        <v>18</v>
      </c>
      <c r="G49" s="35"/>
      <c r="H49" s="22"/>
      <c r="I49" s="301"/>
      <c r="J49" s="302"/>
      <c r="K49" s="303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SITE_ENERGY_BENCHMARK_TARGET_INDUSTRY VARCHAR(50), -- 拠点_省エネ法ベンチマーク対象業種</v>
      </c>
    </row>
    <row r="50" spans="1:12">
      <c r="A50" s="17">
        <v>43</v>
      </c>
      <c r="B50" s="103" t="s">
        <v>953</v>
      </c>
      <c r="C50" s="11" t="s">
        <v>965</v>
      </c>
      <c r="D50" s="11" t="s">
        <v>156</v>
      </c>
      <c r="E50" s="34">
        <v>4</v>
      </c>
      <c r="F50" s="21" t="s">
        <v>18</v>
      </c>
      <c r="G50" s="35"/>
      <c r="H50" s="22"/>
      <c r="I50" s="301"/>
      <c r="J50" s="302"/>
      <c r="K50" s="303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SITE_ENERGY_BENCHMARK_INDICATOR VARCHAR(100), -- 拠点_省エネ法ベンチマーク指標</v>
      </c>
    </row>
    <row r="51" spans="1:12">
      <c r="A51" s="17">
        <v>44</v>
      </c>
      <c r="B51" s="103" t="s">
        <v>954</v>
      </c>
      <c r="C51" s="11" t="s">
        <v>966</v>
      </c>
      <c r="D51" s="11" t="s">
        <v>294</v>
      </c>
      <c r="E51" s="34">
        <v>8</v>
      </c>
      <c r="F51" s="21">
        <v>2</v>
      </c>
      <c r="G51" s="35"/>
      <c r="H51" s="28"/>
      <c r="I51" s="292"/>
      <c r="J51" s="293"/>
      <c r="K51" s="294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SITE_ENERGY_BENCHMARK_YEAR VARCHAR(4), -- 拠点_省エネ法ベンチマーク指標年度</v>
      </c>
    </row>
    <row r="52" spans="1:12">
      <c r="A52" s="17">
        <v>45</v>
      </c>
      <c r="B52" s="103" t="s">
        <v>967</v>
      </c>
      <c r="C52" s="11" t="s">
        <v>997</v>
      </c>
      <c r="D52" s="11" t="s">
        <v>156</v>
      </c>
      <c r="E52" s="34">
        <v>100</v>
      </c>
      <c r="F52" s="21" t="s">
        <v>18</v>
      </c>
      <c r="G52" s="35"/>
      <c r="H52" s="22"/>
      <c r="I52" s="292"/>
      <c r="J52" s="293"/>
      <c r="K52" s="294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SITE_GROSS_FLOOR_AREA NUMERIC(8,2), -- 拠点_延床面積</v>
      </c>
    </row>
    <row r="53" spans="1:12">
      <c r="A53" s="17">
        <v>46</v>
      </c>
      <c r="B53" s="103" t="s">
        <v>968</v>
      </c>
      <c r="C53" s="11" t="s">
        <v>998</v>
      </c>
      <c r="D53" s="11" t="s">
        <v>156</v>
      </c>
      <c r="E53" s="34">
        <v>100</v>
      </c>
      <c r="F53" s="21" t="s">
        <v>18</v>
      </c>
      <c r="G53" s="35"/>
      <c r="H53" s="22"/>
      <c r="I53" s="292"/>
      <c r="J53" s="293"/>
      <c r="K53" s="29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ENERGY_NAME_FOR_REPORT VARCHAR(100), -- エネルギ―名称（レポート用）</v>
      </c>
    </row>
    <row r="54" spans="1:12">
      <c r="A54" s="17">
        <v>47</v>
      </c>
      <c r="B54" s="103" t="s">
        <v>969</v>
      </c>
      <c r="C54" s="11" t="s">
        <v>999</v>
      </c>
      <c r="D54" s="11" t="s">
        <v>175</v>
      </c>
      <c r="E54" s="34">
        <v>25</v>
      </c>
      <c r="F54" s="34">
        <v>10</v>
      </c>
      <c r="G54" s="35"/>
      <c r="H54" s="22"/>
      <c r="I54" s="292"/>
      <c r="J54" s="293"/>
      <c r="K54" s="29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ENERGY_NAME_FOR_COEFFICIENT_MATCHING VARCHAR(100), -- エネルギ―名称（係数突合用）</v>
      </c>
    </row>
    <row r="55" spans="1:12">
      <c r="A55" s="17">
        <v>48</v>
      </c>
      <c r="B55" s="103" t="s">
        <v>970</v>
      </c>
      <c r="C55" s="11" t="s">
        <v>1000</v>
      </c>
      <c r="D55" s="11" t="s">
        <v>156</v>
      </c>
      <c r="E55" s="34">
        <v>20</v>
      </c>
      <c r="F55" s="21" t="s">
        <v>18</v>
      </c>
      <c r="G55" s="35"/>
      <c r="H55" s="22"/>
      <c r="I55" s="292"/>
      <c r="J55" s="293"/>
      <c r="K55" s="29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ENERGY_USAGE_MONTHLY NUMERIC(25,10), -- エネルギー使用量（月）</v>
      </c>
    </row>
    <row r="56" spans="1:12">
      <c r="A56" s="17">
        <v>49</v>
      </c>
      <c r="B56" s="103" t="s">
        <v>971</v>
      </c>
      <c r="C56" s="11" t="s">
        <v>1001</v>
      </c>
      <c r="D56" s="11" t="s">
        <v>156</v>
      </c>
      <c r="E56" s="34">
        <v>20</v>
      </c>
      <c r="F56" s="21" t="s">
        <v>18</v>
      </c>
      <c r="G56" s="35"/>
      <c r="H56" s="22"/>
      <c r="I56" s="292"/>
      <c r="J56" s="293"/>
      <c r="K56" s="294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ENERGY_UNIT_FOR_LAW VARCHAR(20), -- エネルギー使用量単位（省エネ法）</v>
      </c>
    </row>
    <row r="57" spans="1:12">
      <c r="A57" s="17">
        <v>50</v>
      </c>
      <c r="B57" s="108" t="s">
        <v>1170</v>
      </c>
      <c r="C57" s="106" t="s">
        <v>1173</v>
      </c>
      <c r="D57" s="11" t="s">
        <v>156</v>
      </c>
      <c r="E57" s="34">
        <v>5</v>
      </c>
      <c r="F57" s="21" t="s">
        <v>18</v>
      </c>
      <c r="G57" s="35"/>
      <c r="H57" s="22"/>
      <c r="I57" s="292"/>
      <c r="J57" s="293"/>
      <c r="K57" s="294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ENERGY_UNIT_ORIGINAL VARCHAR(20), -- エネルギー使用量単位（元データ）</v>
      </c>
    </row>
    <row r="58" spans="1:12">
      <c r="A58" s="17">
        <v>51</v>
      </c>
      <c r="B58" s="103" t="s">
        <v>972</v>
      </c>
      <c r="C58" s="11" t="s">
        <v>1002</v>
      </c>
      <c r="D58" s="11" t="s">
        <v>156</v>
      </c>
      <c r="E58" s="34">
        <v>100</v>
      </c>
      <c r="F58" s="21" t="s">
        <v>18</v>
      </c>
      <c r="G58" s="35"/>
      <c r="H58" s="22"/>
      <c r="I58" s="292"/>
      <c r="J58" s="293"/>
      <c r="K58" s="294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SUPPLIER_REG_NO VARCHAR(5), -- 供給事業者登録番号</v>
      </c>
    </row>
    <row r="59" spans="1:12">
      <c r="A59" s="17">
        <v>52</v>
      </c>
      <c r="B59" s="108" t="s">
        <v>1171</v>
      </c>
      <c r="C59" s="106" t="s">
        <v>1172</v>
      </c>
      <c r="D59" s="11" t="s">
        <v>157</v>
      </c>
      <c r="E59" s="21" t="s">
        <v>18</v>
      </c>
      <c r="F59" s="21" t="s">
        <v>18</v>
      </c>
      <c r="G59" s="35"/>
      <c r="H59" s="22"/>
      <c r="I59" s="292"/>
      <c r="J59" s="293"/>
      <c r="K59" s="294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SUPPLIER_NAME VARCHAR(100), -- 供給事業者名</v>
      </c>
    </row>
    <row r="60" spans="1:12">
      <c r="A60" s="17">
        <v>53</v>
      </c>
      <c r="B60" s="103" t="s">
        <v>973</v>
      </c>
      <c r="C60" s="11" t="s">
        <v>1003</v>
      </c>
      <c r="D60" s="11" t="s">
        <v>156</v>
      </c>
      <c r="E60" s="34">
        <v>100</v>
      </c>
      <c r="F60" s="21" t="s">
        <v>18</v>
      </c>
      <c r="G60" s="35"/>
      <c r="H60" s="22"/>
      <c r="I60" s="292"/>
      <c r="J60" s="293"/>
      <c r="K60" s="294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SUPPLY_MENU_NO SMALLINT, -- 供給メニュー番号</v>
      </c>
    </row>
    <row r="61" spans="1:12">
      <c r="A61" s="17">
        <v>54</v>
      </c>
      <c r="B61" s="103" t="s">
        <v>974</v>
      </c>
      <c r="C61" s="11" t="s">
        <v>1004</v>
      </c>
      <c r="D61" s="11" t="s">
        <v>156</v>
      </c>
      <c r="E61" s="34">
        <v>50</v>
      </c>
      <c r="F61" s="21" t="s">
        <v>18</v>
      </c>
      <c r="G61" s="35"/>
      <c r="H61" s="22"/>
      <c r="I61" s="292"/>
      <c r="J61" s="293"/>
      <c r="K61" s="294"/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SUPPLY_MENU VARCHAR(100), -- 供給メニュー</v>
      </c>
    </row>
    <row r="62" spans="1:12">
      <c r="A62" s="17">
        <v>55</v>
      </c>
      <c r="B62" s="103" t="s">
        <v>975</v>
      </c>
      <c r="C62" s="11" t="s">
        <v>1005</v>
      </c>
      <c r="D62" s="11" t="s">
        <v>156</v>
      </c>
      <c r="E62" s="34">
        <v>100</v>
      </c>
      <c r="F62" s="21" t="s">
        <v>18</v>
      </c>
      <c r="G62" s="35"/>
      <c r="H62" s="22"/>
      <c r="I62" s="292"/>
      <c r="J62" s="293"/>
      <c r="K62" s="294"/>
      <c r="L62" s="13" t="str" cm="1">
        <f t="array" ref="L62">IF(B61="",
    IF($L$6="PRIMARY_KEYS",
        ",PRIMARY KEY ("&amp;_xlfn.TEXTJOIN(", ", TRUE, $C$8)&amp;")"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 xml:space="preserve"> CATEGORY VARCHAR(50), -- 区分</v>
      </c>
    </row>
    <row r="63" spans="1:12">
      <c r="A63" s="17">
        <v>56</v>
      </c>
      <c r="B63" s="103" t="s">
        <v>976</v>
      </c>
      <c r="C63" s="11" t="s">
        <v>1006</v>
      </c>
      <c r="D63" s="11" t="s">
        <v>175</v>
      </c>
      <c r="E63" s="34">
        <v>25</v>
      </c>
      <c r="F63" s="34">
        <v>10</v>
      </c>
      <c r="G63" s="35"/>
      <c r="H63" s="22"/>
      <c r="I63" s="292"/>
      <c r="J63" s="293"/>
      <c r="K63" s="294"/>
      <c r="L63" s="13" t="str" cm="1">
        <f t="array" ref="L63">IF(B62="",
    IF($L$6="PRIMARY_KEYS",
        ",PRIMARY KEY ("&amp;_xlfn.TEXTJOIN(", ", TRUE, $C$8)&amp;")" &amp; CHAR(10) &amp; ");",
        ");"
    ),
    " "&amp;C62&amp;" "&amp;D62&amp;
    _xlfn.IFS(
        E62="-", "",
        OR(D62="TIMESTAMP", D62="SMALLINT"), E62&amp;IF(F62&lt;&gt;"-", ","&amp;F62, ""),
        TRUE, "("&amp;E62&amp;IF(F62&lt;&gt;"-", ","&amp;F62, "")&amp;")"
    )&amp;
    IF(G62&lt;&gt;"", " NOT NULL", "")&amp;
    IF(H62&lt;&gt;"",
       ",",
       IF(B63&lt;&gt;"", ",", "")
    )&amp;
    " -- "&amp;B62
)</f>
        <v xml:space="preserve"> SUPPLY_CONDITIONS VARCHAR(100), -- 供給条件</v>
      </c>
    </row>
    <row r="64" spans="1:12">
      <c r="A64" s="17">
        <v>57</v>
      </c>
      <c r="B64" s="103" t="s">
        <v>977</v>
      </c>
      <c r="C64" s="11" t="s">
        <v>1007</v>
      </c>
      <c r="D64" s="11" t="s">
        <v>156</v>
      </c>
      <c r="E64" s="34">
        <v>20</v>
      </c>
      <c r="F64" s="21" t="s">
        <v>18</v>
      </c>
      <c r="G64" s="35"/>
      <c r="H64" s="22"/>
      <c r="I64" s="292"/>
      <c r="J64" s="293"/>
      <c r="K64" s="294"/>
      <c r="L64" s="13" t="str" cm="1">
        <f t="array" ref="L64">IF(B63="",
    IF($L$6="PRIMARY_KEYS",
        ",PRIMARY KEY ("&amp;_xlfn.TEXTJOIN(", ", TRUE, $C$8)&amp;")" &amp; CHAR(10) &amp; ");",
        ");"
    ),
    " "&amp;C63&amp;" "&amp;D63&amp;
    _xlfn.IFS(
        E63="-", "",
        OR(D63="TIMESTAMP", D63="SMALLINT"), E63&amp;IF(F63&lt;&gt;"-", ","&amp;F63, ""),
        TRUE, "("&amp;E63&amp;IF(F63&lt;&gt;"-", ","&amp;F63, "")&amp;")"
    )&amp;
    IF(G63&lt;&gt;"", " NOT NULL", "")&amp;
    IF(H63&lt;&gt;"",
       ",",
       IF(B64&lt;&gt;"", ",", "")
    )&amp;
    " -- "&amp;B63
)</f>
        <v xml:space="preserve"> HEAT_CONVERTED_ENERGY_USAGE_MONTHLY NUMERIC(25,10), -- 熱量換算エネルギー使用量（月）</v>
      </c>
    </row>
    <row r="65" spans="1:12">
      <c r="A65" s="17">
        <v>58</v>
      </c>
      <c r="B65" s="103" t="s">
        <v>978</v>
      </c>
      <c r="C65" s="11" t="s">
        <v>1008</v>
      </c>
      <c r="D65" s="11" t="s">
        <v>175</v>
      </c>
      <c r="E65" s="34">
        <v>14</v>
      </c>
      <c r="F65" s="34">
        <v>10</v>
      </c>
      <c r="G65" s="35"/>
      <c r="H65" s="22"/>
      <c r="I65" s="292"/>
      <c r="J65" s="293"/>
      <c r="K65" s="294"/>
      <c r="L65" s="13" t="str" cm="1">
        <f t="array" ref="L65">IF(B64="",
    IF($L$6="PRIMARY_KEYS",
        ",PRIMARY KEY ("&amp;_xlfn.TEXTJOIN(", ", TRUE, $C$8)&amp;")" &amp; CHAR(10) &amp; ");",
        ");"
    ),
    " "&amp;C64&amp;" "&amp;D64&amp;
    _xlfn.IFS(
        E64="-", "",
        OR(D64="TIMESTAMP", D64="SMALLINT"), E64&amp;IF(F64&lt;&gt;"-", ","&amp;F64, ""),
        TRUE, "("&amp;E64&amp;IF(F64&lt;&gt;"-", ","&amp;F64, "")&amp;")"
    )&amp;
    IF(G64&lt;&gt;"", " NOT NULL", "")&amp;
    IF(H64&lt;&gt;"",
       ",",
       IF(B65&lt;&gt;"", ",", "")
    )&amp;
    " -- "&amp;B64
)</f>
        <v xml:space="preserve"> HEAT_CONVERTED_ENERGY_UNIT VARCHAR(20), -- 熱量換算エネルギー使用量量単位</v>
      </c>
    </row>
    <row r="66" spans="1:12">
      <c r="A66" s="17">
        <v>59</v>
      </c>
      <c r="B66" s="103" t="s">
        <v>979</v>
      </c>
      <c r="C66" s="11" t="s">
        <v>1009</v>
      </c>
      <c r="D66" s="11" t="s">
        <v>156</v>
      </c>
      <c r="E66" s="34">
        <v>100</v>
      </c>
      <c r="F66" s="21" t="s">
        <v>18</v>
      </c>
      <c r="G66" s="35"/>
      <c r="H66" s="22"/>
      <c r="I66" s="292"/>
      <c r="J66" s="293"/>
      <c r="K66" s="294"/>
      <c r="L66" s="13" t="str" cm="1">
        <f t="array" ref="L66">IF(B65="",
    IF($L$6="PRIMARY_KEYS",
        ",PRIMARY KEY ("&amp;_xlfn.TEXTJOIN(", ", TRUE, $C$8)&amp;")" &amp; CHAR(10) &amp; ");",
        ");"
    ),
    " "&amp;C65&amp;" "&amp;D65&amp;
    _xlfn.IFS(
        E65="-", "",
        OR(D65="TIMESTAMP", D65="SMALLINT"), E65&amp;IF(F65&lt;&gt;"-", ","&amp;F65, ""),
        TRUE, "("&amp;E65&amp;IF(F65&lt;&gt;"-", ","&amp;F65, "")&amp;")"
    )&amp;
    IF(G65&lt;&gt;"", " NOT NULL", "")&amp;
    IF(H65&lt;&gt;"",
       ",",
       IF(B66&lt;&gt;"", ",", "")
    )&amp;
    " -- "&amp;B65
)</f>
        <v xml:space="preserve"> HEAT_CONVERSION_COEFFICIENT NUMERIC(14,10), -- 熱量換算係数</v>
      </c>
    </row>
    <row r="67" spans="1:12">
      <c r="A67" s="17">
        <v>60</v>
      </c>
      <c r="B67" s="103" t="s">
        <v>980</v>
      </c>
      <c r="C67" s="11" t="s">
        <v>1010</v>
      </c>
      <c r="D67" s="11" t="s">
        <v>156</v>
      </c>
      <c r="E67" s="34">
        <v>20</v>
      </c>
      <c r="F67" s="21" t="s">
        <v>18</v>
      </c>
      <c r="G67" s="35"/>
      <c r="H67" s="22"/>
      <c r="I67" s="292"/>
      <c r="J67" s="293"/>
      <c r="K67" s="294"/>
      <c r="L67" s="13" t="str" cm="1">
        <f t="array" ref="L67">IF(B66="",
    IF($L$6="PRIMARY_KEYS",
        ",PRIMARY KEY ("&amp;_xlfn.TEXTJOIN(", ", TRUE, $C$8)&amp;")" &amp; CHAR(10) &amp; ");",
        ");"
    ),
    " "&amp;C66&amp;" "&amp;D66&amp;
    _xlfn.IFS(
        E66="-", "",
        OR(D66="TIMESTAMP", D66="SMALLINT"), E66&amp;IF(F66&lt;&gt;"-", ","&amp;F66, ""),
        TRUE, "("&amp;E66&amp;IF(F66&lt;&gt;"-", ","&amp;F66, "")&amp;")"
    )&amp;
    IF(G66&lt;&gt;"", " NOT NULL", "")&amp;
    IF(H66&lt;&gt;"",
       ",",
       IF(B67&lt;&gt;"", ",", "")
    )&amp;
    " -- "&amp;B66
)</f>
        <v xml:space="preserve"> HEAT_CONVERSION_COEFFICIENT_SOURCE VARCHAR(100), -- 熱量換算係数データソース</v>
      </c>
    </row>
    <row r="68" spans="1:12">
      <c r="A68" s="17">
        <v>61</v>
      </c>
      <c r="B68" s="103" t="s">
        <v>981</v>
      </c>
      <c r="C68" s="11" t="s">
        <v>1011</v>
      </c>
      <c r="D68" s="11" t="s">
        <v>175</v>
      </c>
      <c r="E68" s="34">
        <v>10</v>
      </c>
      <c r="F68" s="34">
        <v>2</v>
      </c>
      <c r="G68" s="35"/>
      <c r="H68" s="22"/>
      <c r="I68" s="292"/>
      <c r="J68" s="293"/>
      <c r="K68" s="294"/>
      <c r="L68" s="13" t="str" cm="1">
        <f t="array" ref="L68">IF(B67="",
    IF($L$6="PRIMARY_KEYS",
        ",PRIMARY KEY ("&amp;_xlfn.TEXTJOIN(", ", TRUE, $C$8)&amp;")" &amp; CHAR(10) &amp; ");",
        ");"
    ),
    " "&amp;C67&amp;" "&amp;D67&amp;
    _xlfn.IFS(
        E67="-", "",
        OR(D67="TIMESTAMP", D67="SMALLINT"), E67&amp;IF(F67&lt;&gt;"-", ","&amp;F67, ""),
        TRUE, "("&amp;E67&amp;IF(F67&lt;&gt;"-", ","&amp;F67, "")&amp;")"
    )&amp;
    IF(G67&lt;&gt;"", " NOT NULL", "")&amp;
    IF(H67&lt;&gt;"",
       ",",
       IF(B68&lt;&gt;"", ",", "")
    )&amp;
    " -- "&amp;B67
)</f>
        <v xml:space="preserve"> HEAT_CONVERSION_COEFFICIENT_UNIT VARCHAR(20), -- 熱量換算係数単位</v>
      </c>
    </row>
    <row r="69" spans="1:12">
      <c r="A69" s="17">
        <v>62</v>
      </c>
      <c r="B69" s="103" t="s">
        <v>982</v>
      </c>
      <c r="C69" s="11" t="s">
        <v>1012</v>
      </c>
      <c r="D69" s="11" t="s">
        <v>156</v>
      </c>
      <c r="E69" s="34">
        <v>20</v>
      </c>
      <c r="F69" s="21" t="s">
        <v>18</v>
      </c>
      <c r="G69" s="35"/>
      <c r="H69" s="22"/>
      <c r="I69" s="292"/>
      <c r="J69" s="293"/>
      <c r="K69" s="294"/>
      <c r="L69" s="13" t="str" cm="1">
        <f t="array" ref="L69">IF(B68="",
    IF($L$6="PRIMARY_KEYS",
        ",PRIMARY KEY ("&amp;_xlfn.TEXTJOIN(", ", TRUE, $C$8)&amp;")" &amp; CHAR(10) &amp; ");",
        ");"
    ),
    " "&amp;C68&amp;" "&amp;D68&amp;
    _xlfn.IFS(
        E68="-", "",
        OR(D68="TIMESTAMP", D68="SMALLINT"), E68&amp;IF(F68&lt;&gt;"-", ","&amp;F68, ""),
        TRUE, "("&amp;E68&amp;IF(F68&lt;&gt;"-", ","&amp;F68, "")&amp;")"
    )&amp;
    IF(G68&lt;&gt;"", " NOT NULL", "")&amp;
    IF(H68&lt;&gt;"",
       ",",
       IF(B69&lt;&gt;"", ",", "")
    )&amp;
    " -- "&amp;B68
)</f>
        <v xml:space="preserve"> CO2_BASE_EMISSIONS NUMERIC(10,2), -- CO2基礎排出量</v>
      </c>
    </row>
    <row r="70" spans="1:12">
      <c r="A70" s="17">
        <v>63</v>
      </c>
      <c r="B70" s="103" t="s">
        <v>983</v>
      </c>
      <c r="C70" s="11" t="s">
        <v>1013</v>
      </c>
      <c r="D70" s="11" t="s">
        <v>175</v>
      </c>
      <c r="E70" s="34">
        <v>14</v>
      </c>
      <c r="F70" s="34">
        <v>10</v>
      </c>
      <c r="G70" s="35"/>
      <c r="H70" s="22"/>
      <c r="I70" s="292"/>
      <c r="J70" s="293"/>
      <c r="K70" s="294"/>
      <c r="L70" s="13" t="str" cm="1">
        <f t="array" ref="L70">IF(B69="",
    IF($L$6="PRIMARY_KEYS",
        ",PRIMARY KEY ("&amp;_xlfn.TEXTJOIN(", ", TRUE, $C$8)&amp;")" &amp; CHAR(10) &amp; ");",
        ");"
    ),
    " "&amp;C69&amp;" "&amp;D69&amp;
    _xlfn.IFS(
        E69="-", "",
        OR(D69="TIMESTAMP", D69="SMALLINT"), E69&amp;IF(F69&lt;&gt;"-", ","&amp;F69, ""),
        TRUE, "("&amp;E69&amp;IF(F69&lt;&gt;"-", ","&amp;F69, "")&amp;")"
    )&amp;
    IF(G69&lt;&gt;"", " NOT NULL", "")&amp;
    IF(H69&lt;&gt;"",
       ",",
       IF(B70&lt;&gt;"", ",", "")
    )&amp;
    " -- "&amp;B69
)</f>
        <v xml:space="preserve"> CO2_BASE_EMISSIONS_UNIT VARCHAR(20), -- CO2基礎排出量単位</v>
      </c>
    </row>
    <row r="71" spans="1:12">
      <c r="A71" s="17">
        <v>64</v>
      </c>
      <c r="B71" s="103" t="s">
        <v>984</v>
      </c>
      <c r="C71" s="11" t="s">
        <v>1014</v>
      </c>
      <c r="D71" s="11" t="s">
        <v>156</v>
      </c>
      <c r="E71" s="34">
        <v>20</v>
      </c>
      <c r="F71" s="21" t="s">
        <v>18</v>
      </c>
      <c r="G71" s="35"/>
      <c r="H71" s="22"/>
      <c r="I71" s="292"/>
      <c r="J71" s="293"/>
      <c r="K71" s="294"/>
      <c r="L71" s="13" t="str" cm="1">
        <f t="array" ref="L71">IF(B70="",
    IF($L$6="PRIMARY_KEYS",
        ",PRIMARY KEY ("&amp;_xlfn.TEXTJOIN(", ", TRUE, $C$8)&amp;")" &amp; CHAR(10) &amp; ");",
        ");"
    ),
    " "&amp;C70&amp;" "&amp;D70&amp;
    _xlfn.IFS(
        E70="-", "",
        OR(D70="TIMESTAMP", D70="SMALLINT"), E70&amp;IF(F70&lt;&gt;"-", ","&amp;F70, ""),
        TRUE, "("&amp;E70&amp;IF(F70&lt;&gt;"-", ","&amp;F70, "")&amp;")"
    )&amp;
    IF(G70&lt;&gt;"", " NOT NULL", "")&amp;
    IF(H70&lt;&gt;"",
       ",",
       IF(B71&lt;&gt;"", ",", "")
    )&amp;
    " -- "&amp;B70
)</f>
        <v xml:space="preserve"> CO2_BASE_EMISSION_FACTOR NUMERIC(14,10), -- CO2基礎排出係数</v>
      </c>
    </row>
    <row r="72" spans="1:12">
      <c r="A72" s="17">
        <v>65</v>
      </c>
      <c r="B72" s="103" t="s">
        <v>985</v>
      </c>
      <c r="C72" s="11" t="s">
        <v>1015</v>
      </c>
      <c r="D72" s="11" t="s">
        <v>175</v>
      </c>
      <c r="E72" s="34">
        <v>12</v>
      </c>
      <c r="F72" s="34">
        <v>4</v>
      </c>
      <c r="G72" s="35"/>
      <c r="H72" s="22"/>
      <c r="I72" s="292"/>
      <c r="J72" s="293"/>
      <c r="K72" s="294"/>
      <c r="L72" s="13" t="str" cm="1">
        <f t="array" ref="L72">IF(B71="",
    IF($L$6="PRIMARY_KEYS",
        ",PRIMARY KEY ("&amp;_xlfn.TEXTJOIN(", ", TRUE, $C$8)&amp;")" &amp; CHAR(10) &amp; ");",
        ");"
    ),
    " "&amp;C71&amp;" "&amp;D71&amp;
    _xlfn.IFS(
        E71="-", "",
        OR(D71="TIMESTAMP", D71="SMALLINT"), E71&amp;IF(F71&lt;&gt;"-", ","&amp;F71, ""),
        TRUE, "("&amp;E71&amp;IF(F71&lt;&gt;"-", ","&amp;F71, "")&amp;")"
    )&amp;
    IF(G71&lt;&gt;"", " NOT NULL", "")&amp;
    IF(H71&lt;&gt;"",
       ",",
       IF(B72&lt;&gt;"", ",", "")
    )&amp;
    " -- "&amp;B71
)</f>
        <v xml:space="preserve"> CO2_BASE_EMISSION_FACTOR_UNIT VARCHAR(20), -- CO2基礎排出係数単位</v>
      </c>
    </row>
    <row r="73" spans="1:12">
      <c r="A73" s="17">
        <v>66</v>
      </c>
      <c r="B73" s="103" t="s">
        <v>986</v>
      </c>
      <c r="C73" s="11" t="s">
        <v>1016</v>
      </c>
      <c r="D73" s="11" t="s">
        <v>156</v>
      </c>
      <c r="E73" s="34">
        <v>20</v>
      </c>
      <c r="F73" s="21" t="s">
        <v>18</v>
      </c>
      <c r="G73" s="35"/>
      <c r="H73" s="22"/>
      <c r="I73" s="292"/>
      <c r="J73" s="293"/>
      <c r="K73" s="294"/>
      <c r="L73" s="13" t="str" cm="1">
        <f t="array" ref="L73">IF(B72="",
    IF($L$6="PRIMARY_KEYS",
        ",PRIMARY KEY ("&amp;_xlfn.TEXTJOIN(", ", TRUE, $C$8)&amp;")" &amp; CHAR(10) &amp; ");",
        ");"
    ),
    " "&amp;C72&amp;" "&amp;D72&amp;
    _xlfn.IFS(
        E72="-", "",
        OR(D72="TIMESTAMP", D72="SMALLINT"), E72&amp;IF(F72&lt;&gt;"-", ","&amp;F72, ""),
        TRUE, "("&amp;E72&amp;IF(F72&lt;&gt;"-", ","&amp;F72, "")&amp;")"
    )&amp;
    IF(G72&lt;&gt;"", " NOT NULL", "")&amp;
    IF(H72&lt;&gt;"",
       ",",
       IF(B73&lt;&gt;"", ",", "")
    )&amp;
    " -- "&amp;B72
)</f>
        <v xml:space="preserve"> CO2_ADJUSTED_EMISSIONS_MONTHLY NUMERIC(12,4), -- CO2調整後排出量（月）</v>
      </c>
    </row>
    <row r="74" spans="1:12">
      <c r="A74" s="17">
        <v>67</v>
      </c>
      <c r="B74" s="103" t="s">
        <v>987</v>
      </c>
      <c r="C74" s="11" t="s">
        <v>1017</v>
      </c>
      <c r="D74" s="11" t="s">
        <v>175</v>
      </c>
      <c r="E74" s="34">
        <v>14</v>
      </c>
      <c r="F74" s="34">
        <v>10</v>
      </c>
      <c r="G74" s="35"/>
      <c r="H74" s="22"/>
      <c r="I74" s="292"/>
      <c r="J74" s="293"/>
      <c r="K74" s="294"/>
      <c r="L74" s="13" t="str" cm="1">
        <f t="array" ref="L74">IF(B73="",
    IF($L$6="PRIMARY_KEYS",
        ",PRIMARY KEY ("&amp;_xlfn.TEXTJOIN(", ", TRUE, $C$8)&amp;")" &amp; CHAR(10) &amp; ");",
        ");"
    ),
    " "&amp;C73&amp;" "&amp;D73&amp;
    _xlfn.IFS(
        E73="-", "",
        OR(D73="TIMESTAMP", D73="SMALLINT"), E73&amp;IF(F73&lt;&gt;"-", ","&amp;F73, ""),
        TRUE, "("&amp;E73&amp;IF(F73&lt;&gt;"-", ","&amp;F73, "")&amp;")"
    )&amp;
    IF(G73&lt;&gt;"", " NOT NULL", "")&amp;
    IF(H73&lt;&gt;"",
       ",",
       IF(B74&lt;&gt;"", ",", "")
    )&amp;
    " -- "&amp;B73
)</f>
        <v xml:space="preserve"> CO2_ADJUSTED_EMISSIONS_UNIT VARCHAR(20), -- CO2調整後排出量単位</v>
      </c>
    </row>
    <row r="75" spans="1:12">
      <c r="A75" s="17">
        <v>68</v>
      </c>
      <c r="B75" s="103" t="s">
        <v>988</v>
      </c>
      <c r="C75" s="11" t="s">
        <v>1018</v>
      </c>
      <c r="D75" s="11" t="s">
        <v>156</v>
      </c>
      <c r="E75" s="34">
        <v>100</v>
      </c>
      <c r="F75" s="21" t="s">
        <v>18</v>
      </c>
      <c r="G75" s="35"/>
      <c r="H75" s="22"/>
      <c r="I75" s="292"/>
      <c r="J75" s="293"/>
      <c r="K75" s="294"/>
      <c r="L75" s="13" t="str" cm="1">
        <f t="array" ref="L75">IF(B74="",
    IF($L$6="PRIMARY_KEYS",
        ",PRIMARY KEY ("&amp;_xlfn.TEXTJOIN(", ", TRUE, $C$8)&amp;")" &amp; CHAR(10) &amp; ");",
        ");"
    ),
    " "&amp;C74&amp;" "&amp;D74&amp;
    _xlfn.IFS(
        E74="-", "",
        OR(D74="TIMESTAMP", D74="SMALLINT"), E74&amp;IF(F74&lt;&gt;"-", ","&amp;F74, ""),
        TRUE, "("&amp;E74&amp;IF(F74&lt;&gt;"-", ","&amp;F74, "")&amp;")"
    )&amp;
    IF(G74&lt;&gt;"", " NOT NULL", "")&amp;
    IF(H74&lt;&gt;"",
       ",",
       IF(B75&lt;&gt;"", ",", "")
    )&amp;
    " -- "&amp;B74
)</f>
        <v xml:space="preserve"> CO2_ADJUSTED_EMISSION_FACTOR NUMERIC(14,10), -- CO2調整後排出係数</v>
      </c>
    </row>
    <row r="76" spans="1:12">
      <c r="A76" s="17">
        <v>69</v>
      </c>
      <c r="B76" s="103" t="s">
        <v>989</v>
      </c>
      <c r="C76" s="11" t="s">
        <v>1019</v>
      </c>
      <c r="D76" s="11" t="s">
        <v>156</v>
      </c>
      <c r="E76" s="34">
        <v>20</v>
      </c>
      <c r="F76" s="21" t="s">
        <v>18</v>
      </c>
      <c r="G76" s="35"/>
      <c r="H76" s="22"/>
      <c r="I76" s="292"/>
      <c r="J76" s="293"/>
      <c r="K76" s="294"/>
      <c r="L76" s="13" t="str" cm="1">
        <f t="array" ref="L76">IF(B75="",
    IF($L$6="PRIMARY_KEYS",
        ",PRIMARY KEY ("&amp;_xlfn.TEXTJOIN(", ", TRUE, $C$8)&amp;")" &amp; CHAR(10) &amp; ");",
        ");"
    ),
    " "&amp;C75&amp;" "&amp;D75&amp;
    _xlfn.IFS(
        E75="-", "",
        OR(D75="TIMESTAMP", D75="SMALLINT"), E75&amp;IF(F75&lt;&gt;"-", ","&amp;F75, ""),
        TRUE, "("&amp;E75&amp;IF(F75&lt;&gt;"-", ","&amp;F75, "")&amp;")"
    )&amp;
    IF(G75&lt;&gt;"", " NOT NULL", "")&amp;
    IF(H75&lt;&gt;"",
       ",",
       IF(B76&lt;&gt;"", ",", "")
    )&amp;
    " -- "&amp;B75
)</f>
        <v xml:space="preserve"> CO2_ADJUSTED_EMISSION_FACTOR_SOURCE VARCHAR(100), -- CO2調整後排出係数データソース</v>
      </c>
    </row>
    <row r="77" spans="1:12">
      <c r="A77" s="17">
        <v>70</v>
      </c>
      <c r="B77" s="103" t="s">
        <v>901</v>
      </c>
      <c r="C77" s="11" t="s">
        <v>1020</v>
      </c>
      <c r="D77" s="11" t="s">
        <v>156</v>
      </c>
      <c r="E77" s="34">
        <v>100</v>
      </c>
      <c r="F77" s="21" t="s">
        <v>18</v>
      </c>
      <c r="G77" s="35"/>
      <c r="H77" s="22"/>
      <c r="I77" s="292"/>
      <c r="J77" s="293"/>
      <c r="K77" s="294"/>
      <c r="L77" s="13" t="str" cm="1">
        <f t="array" ref="L77">IF(B76="",
    IF($L$6="PRIMARY_KEYS",
        ",PRIMARY KEY ("&amp;_xlfn.TEXTJOIN(", ", TRUE, $C$8)&amp;")" &amp; CHAR(10) &amp; ");",
        ");"
    ),
    " "&amp;C76&amp;" "&amp;D76&amp;
    _xlfn.IFS(
        E76="-", "",
        OR(D76="TIMESTAMP", D76="SMALLINT"), E76&amp;IF(F76&lt;&gt;"-", ","&amp;F76, ""),
        TRUE, "("&amp;E76&amp;IF(F76&lt;&gt;"-", ","&amp;F76, "")&amp;")"
    )&amp;
    IF(G76&lt;&gt;"", " NOT NULL", "")&amp;
    IF(H76&lt;&gt;"",
       ",",
       IF(B77&lt;&gt;"", ",", "")
    )&amp;
    " -- "&amp;B76
)</f>
        <v xml:space="preserve"> CO2_ADJUSTED_EMISSION_FACTOR_UNIT VARCHAR(20), -- CO2調整後排出係数単位</v>
      </c>
    </row>
    <row r="78" spans="1:12">
      <c r="A78" s="17">
        <v>71</v>
      </c>
      <c r="B78" s="103" t="s">
        <v>990</v>
      </c>
      <c r="C78" s="11" t="s">
        <v>1021</v>
      </c>
      <c r="D78" s="11" t="s">
        <v>175</v>
      </c>
      <c r="E78" s="34">
        <v>12</v>
      </c>
      <c r="F78" s="34">
        <v>3</v>
      </c>
      <c r="G78" s="35"/>
      <c r="H78" s="22"/>
      <c r="I78" s="292"/>
      <c r="J78" s="293"/>
      <c r="K78" s="294"/>
      <c r="L78" s="13" t="str" cm="1">
        <f t="array" ref="L78">IF(B77="",
    IF($L$6="PRIMARY_KEYS",
        ",PRIMARY KEY ("&amp;_xlfn.TEXTJOIN(", ", TRUE, $C$8)&amp;")" &amp; CHAR(10) &amp; ");",
        ");"
    ),
    " "&amp;C77&amp;" "&amp;D77&amp;
    _xlfn.IFS(
        E77="-", "",
        OR(D77="TIMESTAMP", D77="SMALLINT"), E77&amp;IF(F77&lt;&gt;"-", ","&amp;F77, ""),
        TRUE, "("&amp;E77&amp;IF(F77&lt;&gt;"-", ","&amp;F77, "")&amp;")"
    )&amp;
    IF(G77&lt;&gt;"", " NOT NULL", "")&amp;
    IF(H77&lt;&gt;"",
       ",",
       IF(B78&lt;&gt;"", ",", "")
    )&amp;
    " -- "&amp;B77
)</f>
        <v xml:space="preserve"> CREDIT_CERTIFICATE_NAME VARCHAR(100), -- 証書・クレジット名</v>
      </c>
    </row>
    <row r="79" spans="1:12">
      <c r="A79" s="17">
        <v>72</v>
      </c>
      <c r="B79" s="103" t="s">
        <v>991</v>
      </c>
      <c r="C79" s="11" t="s">
        <v>1022</v>
      </c>
      <c r="D79" s="11" t="s">
        <v>156</v>
      </c>
      <c r="E79" s="34">
        <v>20</v>
      </c>
      <c r="F79" s="21" t="s">
        <v>18</v>
      </c>
      <c r="G79" s="35"/>
      <c r="H79" s="22"/>
      <c r="I79" s="292"/>
      <c r="J79" s="293"/>
      <c r="K79" s="294"/>
      <c r="L79" s="13" t="str" cm="1">
        <f t="array" ref="L79">IF(B78="",
    IF($L$6="PRIMARY_KEYS",
        ",PRIMARY KEY ("&amp;_xlfn.TEXTJOIN(", ", TRUE, $C$8)&amp;")" &amp; CHAR(10) &amp; ");",
        ");"
    ),
    " "&amp;C78&amp;" "&amp;D78&amp;
    _xlfn.IFS(
        E78="-", "",
        OR(D78="TIMESTAMP", D78="SMALLINT"), E78&amp;IF(F78&lt;&gt;"-", ","&amp;F78, ""),
        TRUE, "("&amp;E78&amp;IF(F78&lt;&gt;"-", ","&amp;F78, "")&amp;")"
    )&amp;
    IF(G78&lt;&gt;"", " NOT NULL", "")&amp;
    IF(H78&lt;&gt;"",
       ",",
       IF(B79&lt;&gt;"", ",", "")
    )&amp;
    " -- "&amp;B78
)</f>
        <v xml:space="preserve"> CREDIT_CERTIFICATE_PURCHASE_ENERGY_AMOUNT NUMERIC(12,3), -- 証書・クレジット購入量（エネルギー量）</v>
      </c>
    </row>
    <row r="80" spans="1:12">
      <c r="A80" s="17">
        <v>73</v>
      </c>
      <c r="B80" s="103" t="s">
        <v>992</v>
      </c>
      <c r="C80" s="11" t="s">
        <v>1023</v>
      </c>
      <c r="D80" s="11" t="s">
        <v>175</v>
      </c>
      <c r="E80" s="34">
        <v>12</v>
      </c>
      <c r="F80" s="34">
        <v>3</v>
      </c>
      <c r="G80" s="35"/>
      <c r="H80" s="22"/>
      <c r="I80" s="292"/>
      <c r="J80" s="293"/>
      <c r="K80" s="294"/>
      <c r="L80" s="13" t="str" cm="1">
        <f t="array" ref="L80">IF(B79="",
    IF($L$6="PRIMARY_KEYS",
        ",PRIMARY KEY ("&amp;_xlfn.TEXTJOIN(", ", TRUE, $C$8)&amp;")" &amp; CHAR(10) &amp; ");",
        ");"
    ),
    " "&amp;C79&amp;" "&amp;D79&amp;
    _xlfn.IFS(
        E79="-", "",
        OR(D79="TIMESTAMP", D79="SMALLINT"), E79&amp;IF(F79&lt;&gt;"-", ","&amp;F79, ""),
        TRUE, "("&amp;E79&amp;IF(F79&lt;&gt;"-", ","&amp;F79, "")&amp;")"
    )&amp;
    IF(G79&lt;&gt;"", " NOT NULL", "")&amp;
    IF(H79&lt;&gt;"",
       ",",
       IF(B80&lt;&gt;"", ",", "")
    )&amp;
    " -- "&amp;B79
)</f>
        <v xml:space="preserve"> CREDIT_CERTIFICATE_UNIT VARCHAR(20), -- 証書・クレジット単位</v>
      </c>
    </row>
    <row r="81" spans="1:12">
      <c r="A81" s="17">
        <v>74</v>
      </c>
      <c r="B81" s="103" t="s">
        <v>825</v>
      </c>
      <c r="C81" s="11" t="s">
        <v>993</v>
      </c>
      <c r="D81" s="11" t="s">
        <v>294</v>
      </c>
      <c r="E81" s="34">
        <v>5</v>
      </c>
      <c r="F81" s="34">
        <v>2</v>
      </c>
      <c r="G81" s="35"/>
      <c r="H81" s="22"/>
      <c r="I81" s="292"/>
      <c r="J81" s="293"/>
      <c r="K81" s="294"/>
      <c r="L81" s="13" t="str" cm="1">
        <f t="array" ref="L81">IF(B80="",
    IF($L$6="PRIMARY_KEYS",
        ",PRIMARY KEY ("&amp;_xlfn.TEXTJOIN(", ", TRUE, $C$8)&amp;")" &amp; CHAR(10) &amp; ");",
        ");"
    ),
    " "&amp;C80&amp;" "&amp;D80&amp;
    _xlfn.IFS(
        E80="-", "",
        OR(D80="TIMESTAMP", D80="SMALLINT"), E80&amp;IF(F80&lt;&gt;"-", ","&amp;F80, ""),
        TRUE, "("&amp;E80&amp;IF(F80&lt;&gt;"-", ","&amp;F80, "")&amp;")"
    )&amp;
    IF(G80&lt;&gt;"", " NOT NULL", "")&amp;
    IF(H80&lt;&gt;"",
       ",",
       IF(B81&lt;&gt;"", ",", "")
    )&amp;
    " -- "&amp;B80
)</f>
        <v xml:space="preserve"> CREDIT_CERTIFICATE_PURCHASE_TCO2_AMOUNT NUMERIC(12,3), -- 証書・クレジット購入量（tｰCO2）</v>
      </c>
    </row>
    <row r="82" spans="1:12">
      <c r="A82" s="17">
        <v>75</v>
      </c>
      <c r="B82" s="103" t="s">
        <v>826</v>
      </c>
      <c r="C82" s="11" t="s">
        <v>994</v>
      </c>
      <c r="D82" s="11" t="s">
        <v>294</v>
      </c>
      <c r="E82" s="34">
        <v>5</v>
      </c>
      <c r="F82" s="34">
        <v>2</v>
      </c>
      <c r="G82" s="35"/>
      <c r="H82" s="22"/>
      <c r="I82" s="292"/>
      <c r="J82" s="293"/>
      <c r="K82" s="294"/>
      <c r="L82" s="13" t="str" cm="1">
        <f t="array" ref="L82">IF(B81="",
    IF($L$6="PRIMARY_KEYS",
        ",PRIMARY KEY ("&amp;_xlfn.TEXTJOIN(", ", TRUE, $C$8)&amp;")" &amp; CHAR(10) &amp; ");",
        ");"
    ),
    " "&amp;C81&amp;" "&amp;D81&amp;
    _xlfn.IFS(
        E81="-", "",
        OR(D81="TIMESTAMP", D81="SMALLINT"), E81&amp;IF(F81&lt;&gt;"-", ","&amp;F81, ""),
        TRUE, "("&amp;E81&amp;IF(F81&lt;&gt;"-", ","&amp;F81, "")&amp;")"
    )&amp;
    IF(G81&lt;&gt;"", " NOT NULL", "")&amp;
    IF(H81&lt;&gt;"",
       ",",
       IF(B82&lt;&gt;"", ",", "")
    )&amp;
    " -- "&amp;B81
)</f>
        <v xml:space="preserve"> KPI_TARGET_ENERGY_SAVING_RATE NUMERIC(5,2), -- KPI目標値・省エネ率</v>
      </c>
    </row>
    <row r="83" spans="1:12">
      <c r="A83" s="17">
        <v>76</v>
      </c>
      <c r="B83" s="103" t="s">
        <v>827</v>
      </c>
      <c r="C83" s="11" t="s">
        <v>995</v>
      </c>
      <c r="D83" s="11" t="s">
        <v>294</v>
      </c>
      <c r="E83" s="34">
        <v>5</v>
      </c>
      <c r="F83" s="34">
        <v>2</v>
      </c>
      <c r="G83" s="35"/>
      <c r="H83" s="22"/>
      <c r="I83" s="292"/>
      <c r="J83" s="293"/>
      <c r="K83" s="294"/>
      <c r="L83" s="13" t="str" cm="1">
        <f t="array" ref="L83">IF(B82="",
    IF($L$6="PRIMARY_KEYS",
        ",PRIMARY KEY ("&amp;_xlfn.TEXTJOIN(", ", TRUE, $C$8)&amp;")" &amp; CHAR(10) &amp; ");",
        ");"
    ),
    " "&amp;C82&amp;" "&amp;D82&amp;
    _xlfn.IFS(
        E82="-", "",
        OR(D82="TIMESTAMP", D82="SMALLINT"), E82&amp;IF(F82&lt;&gt;"-", ","&amp;F82, ""),
        TRUE, "("&amp;E82&amp;IF(F82&lt;&gt;"-", ","&amp;F82, "")&amp;")"
    )&amp;
    IF(G82&lt;&gt;"", " NOT NULL", "")&amp;
    IF(H82&lt;&gt;"",
       ",",
       IF(B83&lt;&gt;"", ",", "")
    )&amp;
    " -- "&amp;B82
)</f>
        <v xml:space="preserve"> KPI_TARGET_ELECTRIFICATION_RATE NUMERIC(5,2), -- KPI目標値・電化率</v>
      </c>
    </row>
    <row r="84" spans="1:12">
      <c r="A84" s="17">
        <v>77</v>
      </c>
      <c r="B84" s="103" t="s">
        <v>828</v>
      </c>
      <c r="C84" s="11" t="s">
        <v>996</v>
      </c>
      <c r="D84" s="11" t="s">
        <v>294</v>
      </c>
      <c r="E84" s="34">
        <v>5</v>
      </c>
      <c r="F84" s="34">
        <v>2</v>
      </c>
      <c r="G84" s="35"/>
      <c r="H84" s="22"/>
      <c r="I84" s="292"/>
      <c r="J84" s="293"/>
      <c r="K84" s="294"/>
      <c r="L84" s="13" t="str" cm="1">
        <f t="array" ref="L84">IF(B83="",
    IF($L$6="PRIMARY_KEYS",
        ",PRIMARY KEY ("&amp;_xlfn.TEXTJOIN(", ", TRUE, $C$8)&amp;")" &amp; CHAR(10) &amp; ");",
        ");"
    ),
    " "&amp;C83&amp;" "&amp;D83&amp;
    _xlfn.IFS(
        E83="-", "",
        OR(D83="TIMESTAMP", D83="SMALLINT"), E83&amp;IF(F83&lt;&gt;"-", ","&amp;F83, ""),
        TRUE, "("&amp;E83&amp;IF(F83&lt;&gt;"-", ","&amp;F83, "")&amp;")"
    )&amp;
    IF(G83&lt;&gt;"", " NOT NULL", "")&amp;
    IF(H83&lt;&gt;"",
       ",",
       IF(B84&lt;&gt;"", ",", "")
    )&amp;
    " -- "&amp;B83
)</f>
        <v xml:space="preserve"> KPI_TARGET_ENERGY_CREATION NUMERIC(5,2), -- KPI目標値・創エネ</v>
      </c>
    </row>
    <row r="85" spans="1:12">
      <c r="A85" s="17">
        <v>78</v>
      </c>
      <c r="B85" s="108" t="s">
        <v>1127</v>
      </c>
      <c r="C85" s="11" t="s">
        <v>1125</v>
      </c>
      <c r="D85" s="11" t="s">
        <v>156</v>
      </c>
      <c r="E85" s="34">
        <v>8</v>
      </c>
      <c r="F85" s="21" t="s">
        <v>18</v>
      </c>
      <c r="G85" s="35"/>
      <c r="H85" s="22"/>
      <c r="I85" s="292"/>
      <c r="J85" s="293"/>
      <c r="K85" s="294"/>
      <c r="L85" s="13" t="str" cm="1">
        <f t="array" ref="L85">IF(B84="",
    IF($L$6="PRIMARY_KEYS",
        ",PRIMARY KEY ("&amp;_xlfn.TEXTJOIN(", ", TRUE, $C$8)&amp;")" &amp; CHAR(10) &amp; ");",
        ");"
    ),
    " "&amp;C84&amp;" "&amp;D84&amp;
    _xlfn.IFS(
        E84="-", "",
        OR(D84="TIMESTAMP", D84="SMALLINT"), E84&amp;IF(F84&lt;&gt;"-", ","&amp;F84, ""),
        TRUE, "("&amp;E84&amp;IF(F84&lt;&gt;"-", ","&amp;F84, "")&amp;")"
    )&amp;
    IF(G84&lt;&gt;"", " NOT NULL", "")&amp;
    IF(H84&lt;&gt;"",
       ",",
       IF(B85&lt;&gt;"", ",", "")
    )&amp;
    " -- "&amp;B84
)</f>
        <v xml:space="preserve"> KPI_TARGET_RENEWABLE_NETWORK_RATE NUMERIC(5,2), -- KPI目標値・再エネ・ネットワーク率</v>
      </c>
    </row>
    <row r="86" spans="1:12">
      <c r="A86" s="17">
        <v>79</v>
      </c>
      <c r="B86" s="108" t="s">
        <v>1128</v>
      </c>
      <c r="C86" s="11" t="s">
        <v>1126</v>
      </c>
      <c r="D86" s="11" t="s">
        <v>156</v>
      </c>
      <c r="E86" s="34">
        <v>5</v>
      </c>
      <c r="F86" s="21" t="s">
        <v>18</v>
      </c>
      <c r="G86" s="35"/>
      <c r="H86" s="22"/>
      <c r="I86" s="292"/>
      <c r="J86" s="293"/>
      <c r="K86" s="294"/>
      <c r="L86" s="13" t="str" cm="1">
        <f t="array" ref="L86">IF(B85="",
    IF($L$6="PRIMARY_KEYS",
        ",PRIMARY KEY ("&amp;_xlfn.TEXTJOIN(", ", TRUE, $C$8)&amp;")" &amp; CHAR(10) &amp; ");",
        ");"
    ),
    " "&amp;C85&amp;" "&amp;D85&amp;
    _xlfn.IFS(
        E85="-", "",
        OR(D85="TIMESTAMP", D85="SMALLINT"), E85&amp;IF(F85&lt;&gt;"-", ","&amp;F85, ""),
        TRUE, "("&amp;E85&amp;IF(F85&lt;&gt;"-", ","&amp;F85, "")&amp;")"
    )&amp;
    IF(G85&lt;&gt;"", " NOT NULL", "")&amp;
    IF(H85&lt;&gt;"",
       ",",
       IF(B86&lt;&gt;"", ",", "")
    )&amp;
    " -- "&amp;B85
)</f>
        <v xml:space="preserve"> ZIP_CODE VARCHAR(8), -- 拠点_郵便番号</v>
      </c>
    </row>
    <row r="87" spans="1:12">
      <c r="A87" s="17">
        <v>80</v>
      </c>
      <c r="B87" s="11" t="s">
        <v>51</v>
      </c>
      <c r="C87" s="11" t="s">
        <v>551</v>
      </c>
      <c r="D87" s="11" t="s">
        <v>163</v>
      </c>
      <c r="E87" s="34" t="s">
        <v>18</v>
      </c>
      <c r="F87" s="21" t="s">
        <v>18</v>
      </c>
      <c r="G87" s="132" t="s">
        <v>381</v>
      </c>
      <c r="H87" s="22"/>
      <c r="I87" s="304" t="s">
        <v>1329</v>
      </c>
      <c r="J87" s="305"/>
      <c r="K87" s="306"/>
      <c r="L87" s="13" t="str" cm="1">
        <f t="array" ref="L87">IF(B86="",
    IF($L$6="PRIMARY_KEYS",
        ",PRIMARY KEY ("&amp;_xlfn.TEXTJOIN(", ", TRUE, $C$8)&amp;")" &amp; CHAR(10) &amp; ");",
        ");"
    ),
    " "&amp;C86&amp;" "&amp;D86&amp;
    _xlfn.IFS(
        E86="-", "",
        OR(D86="TIMESTAMP", D86="SMALLINT"), E86&amp;IF(F86&lt;&gt;"-", ","&amp;F86, ""),
        TRUE, "("&amp;E86&amp;IF(F86&lt;&gt;"-", ","&amp;F86, "")&amp;")"
    )&amp;
    IF(G86&lt;&gt;"", " NOT NULL", "")&amp;
    IF(H86&lt;&gt;"",
       ",",
       IF(B87&lt;&gt;"", ",", "")
    )&amp;
    " -- "&amp;B86
)</f>
        <v xml:space="preserve"> MUNICIPALITY_CODE VARCHAR(5), -- 拠点_自治体コード</v>
      </c>
    </row>
    <row r="88" spans="1:12">
      <c r="A88" s="17">
        <v>81</v>
      </c>
      <c r="B88" s="11" t="s">
        <v>374</v>
      </c>
      <c r="C88" s="11" t="s">
        <v>511</v>
      </c>
      <c r="D88" s="11" t="s">
        <v>156</v>
      </c>
      <c r="E88" s="34">
        <v>50</v>
      </c>
      <c r="F88" s="21" t="s">
        <v>18</v>
      </c>
      <c r="G88" s="35"/>
      <c r="H88" s="22"/>
      <c r="I88" s="292"/>
      <c r="J88" s="293"/>
      <c r="K88" s="294"/>
      <c r="L88" s="13" t="str" cm="1">
        <f t="array" ref="L88">IF(B87="",
    IF($L$6="PRIMARY_KEYS",
        ",PRIMARY KEY ("&amp;_xlfn.TEXTJOIN(", ", TRUE, $C$8)&amp;")" &amp; CHAR(10) &amp; ");",
        ");"
    ),
    " "&amp;C87&amp;" "&amp;D87&amp;
    _xlfn.IFS(
        E87="-", "",
        OR(D87="TIMESTAMP", D87="SMALLINT"), E87&amp;IF(F87&lt;&gt;"-", ","&amp;F87, ""),
        TRUE, "("&amp;E87&amp;IF(F87&lt;&gt;"-", ","&amp;F87, "")&amp;")"
    )&amp;
    IF(G87&lt;&gt;"", " NOT NULL", "")&amp;
    IF(H87&lt;&gt;"",
       ",",
       IF(B88&lt;&gt;"", ",", "")
    )&amp;
    " -- "&amp;B87
)</f>
        <v xml:space="preserve"> DELETE_FLG BOOLEAN NOT NULL, -- 削除フラグ</v>
      </c>
    </row>
    <row r="89" spans="1:12">
      <c r="A89" s="17">
        <v>82</v>
      </c>
      <c r="B89" s="11" t="s">
        <v>375</v>
      </c>
      <c r="C89" s="11" t="s">
        <v>513</v>
      </c>
      <c r="D89" s="11" t="s">
        <v>526</v>
      </c>
      <c r="E89" s="34" t="s">
        <v>18</v>
      </c>
      <c r="F89" s="21" t="s">
        <v>18</v>
      </c>
      <c r="G89" s="35"/>
      <c r="H89" s="22"/>
      <c r="I89" s="292"/>
      <c r="J89" s="293"/>
      <c r="K89" s="294"/>
      <c r="L89" s="13" t="str" cm="1">
        <f t="array" ref="L89">IF(B88="",
    IF($L$6="PRIMARY_KEYS",
        ",PRIMARY KEY ("&amp;_xlfn.TEXTJOIN(", ", TRUE, $C$8)&amp;")" &amp; CHAR(10) &amp; ");",
        ");"
    ),
    " "&amp;C88&amp;" "&amp;D88&amp;
    _xlfn.IFS(
        E88="-", "",
        OR(D88="TIMESTAMP", D88="SMALLINT"), E88&amp;IF(F88&lt;&gt;"-", ","&amp;F88, ""),
        TRUE, "("&amp;E88&amp;IF(F88&lt;&gt;"-", ","&amp;F88, "")&amp;")"
    )&amp;
    IF(G88&lt;&gt;"", " NOT NULL", "")&amp;
    IF(H88&lt;&gt;"",
       ",",
       IF(B89&lt;&gt;"", ",", "")
    )&amp;
    " -- "&amp;B88
)</f>
        <v xml:space="preserve"> CREATED_BY VARCHAR(50), -- 作成者</v>
      </c>
    </row>
    <row r="90" spans="1:12">
      <c r="A90" s="17">
        <v>83</v>
      </c>
      <c r="B90" s="11" t="s">
        <v>43</v>
      </c>
      <c r="C90" s="11" t="s">
        <v>515</v>
      </c>
      <c r="D90" s="11" t="s">
        <v>156</v>
      </c>
      <c r="E90" s="34">
        <v>50</v>
      </c>
      <c r="F90" s="21" t="s">
        <v>18</v>
      </c>
      <c r="G90" s="35"/>
      <c r="H90" s="22"/>
      <c r="I90" s="292"/>
      <c r="J90" s="293"/>
      <c r="K90" s="294"/>
      <c r="L90" s="13" t="str" cm="1">
        <f t="array" ref="L90">IF(B89="",
    IF($L$6="PRIMARY_KEYS",
        ",PRIMARY KEY ("&amp;_xlfn.TEXTJOIN(", ", TRUE, $C$8)&amp;")" &amp; CHAR(10) &amp; ");",
        ");"
    ),
    " "&amp;C89&amp;" "&amp;D89&amp;
    _xlfn.IFS(
        E89="-", "",
        OR(D89="TIMESTAMP", D89="SMALLINT"), E89&amp;IF(F89&lt;&gt;"-", ","&amp;F89, ""),
        TRUE, "("&amp;E89&amp;IF(F89&lt;&gt;"-", ","&amp;F89, "")&amp;")"
    )&amp;
    IF(G89&lt;&gt;"", " NOT NULL", "")&amp;
    IF(H89&lt;&gt;"",
       ",",
       IF(B90&lt;&gt;"", ",", "")
    )&amp;
    " -- "&amp;B89
)</f>
        <v xml:space="preserve"> CREATED_AT TIMESTAMP, -- 作成日時</v>
      </c>
    </row>
    <row r="91" spans="1:12">
      <c r="A91" s="24">
        <v>84</v>
      </c>
      <c r="B91" s="15" t="s">
        <v>49</v>
      </c>
      <c r="C91" s="15" t="s">
        <v>517</v>
      </c>
      <c r="D91" s="15" t="s">
        <v>526</v>
      </c>
      <c r="E91" s="25" t="s">
        <v>18</v>
      </c>
      <c r="F91" s="25" t="s">
        <v>18</v>
      </c>
      <c r="G91" s="36"/>
      <c r="H91" s="26"/>
      <c r="I91" s="307"/>
      <c r="J91" s="308"/>
      <c r="K91" s="309"/>
      <c r="L91" s="13" t="str" cm="1">
        <f t="array" ref="L91">IF(B90="",
    IF($L$6="PRIMARY_KEYS",
        ",PRIMARY KEY ("&amp;_xlfn.TEXTJOIN(", ", TRUE, $C$8)&amp;")" &amp; CHAR(10) &amp; ");",
        ");"
    ),
    " "&amp;C90&amp;" "&amp;D90&amp;
    _xlfn.IFS(
        E90="-", "",
        OR(D90="TIMESTAMP", D90="SMALLINT"), E90&amp;IF(F90&lt;&gt;"-", ","&amp;F90, ""),
        TRUE, "("&amp;E90&amp;IF(F90&lt;&gt;"-", ","&amp;F90, "")&amp;")"
    )&amp;
    IF(G90&lt;&gt;"", " NOT NULL", "")&amp;
    IF(H90&lt;&gt;"",
       ",",
       IF(B91&lt;&gt;"", ",", "")
    )&amp;
    " -- "&amp;B90
)</f>
        <v xml:space="preserve"> UPDATED_BY VARCHAR(50), -- 更新者</v>
      </c>
    </row>
    <row r="92" spans="1:12">
      <c r="L92" s="13" t="str" cm="1">
        <f t="array" ref="L92">IF(B91="",
    IF($L$6="PRIMARY_KEYS",
        ",PRIMARY KEY ("&amp;_xlfn.TEXTJOIN(", ", TRUE, $C$8)&amp;")" &amp; CHAR(10) &amp; ");",
        ");"
    ),
    " "&amp;C91&amp;" "&amp;D91&amp;
    _xlfn.IFS(
        E91="-", "",
        OR(D91="TIMESTAMP", D91="SMALLINT"), E91&amp;IF(F91&lt;&gt;"-", ","&amp;F91, ""),
        TRUE, "("&amp;E91&amp;IF(F91&lt;&gt;"-", ","&amp;F91, "")&amp;")"
    )&amp;
    IF(G91&lt;&gt;"", " NOT NULL", "")&amp;
    IF(H91&lt;&gt;"",
       ",",
       IF(B92&lt;&gt;"", ",", "")
    )&amp;
    " -- "&amp;B91
)</f>
        <v xml:space="preserve"> UPDATED_AT TIMESTAMP -- 更新日時</v>
      </c>
    </row>
    <row r="93" spans="1:12">
      <c r="L93" s="13" t="str" cm="1">
        <f t="array" ref="L93">IF(B92="",
    IF($L$6="PRIMARY_KEYS",
        ",PRIMARY KEY ("&amp;_xlfn.TEXTJOIN(", ", TRUE, $C$8:$C$13)&amp;")" &amp; CHAR(10) &amp; ");",
        ");"
    ),
    " "&amp;C92&amp;" "&amp;D92&amp;
    _xlfn.IFS(
        E92="-", "",
        OR(D92="TIMESTAMP", D92="SMALLINT"), E92&amp;IF(F92&lt;&gt;"-", ","&amp;F92, ""),
        TRUE, "("&amp;E92&amp;IF(F92&lt;&gt;"-", ","&amp;F92, "")&amp;")"
    )&amp;
    IF(G92&lt;&gt;"", " NOT NULL", "")&amp;
    IF(H92&lt;&gt;"",
       ",",
       IF(B93&lt;&gt;"", ",", "")
    )&amp;
    " -- "&amp;B92
)</f>
        <v>,PRIMARY KEY (CORPORATE_NUMBER, AGREEMENT_CATEGORY, ORG_ID, BUILDING_ID, ENERGY_CODE, YEAR_MONTH)
);</v>
      </c>
    </row>
    <row r="95" spans="1:12">
      <c r="L95" s="7" t="str">
        <f>"COMMENT ON TABLE db_corp." &amp; A5 &amp; " IS '" &amp; A3 &amp; "';"</f>
        <v>COMMENT ON TABLE db_corp.T_ENERGY_STORAGE_COMMON_FOR_VISUALIZATION IS '可視化事業者共通エネルギー格納情報';</v>
      </c>
    </row>
    <row r="96" spans="1:12">
      <c r="L96" s="4" t="str">
        <f t="shared" ref="L96:L159" si="0">"COMMENT ON COLUMN db_corp." &amp;  $A$5&amp;"."&amp;C8&amp;" IS '" &amp;B8&amp;"';"</f>
        <v>COMMENT ON COLUMN db_corp.T_ENERGY_STORAGE_COMMON_FOR_VISUALIZATION.CORPORATE_NUMBER IS '法人番号（FK）';</v>
      </c>
    </row>
    <row r="97" spans="12:12">
      <c r="L97" s="4" t="str">
        <f t="shared" si="0"/>
        <v>COMMENT ON COLUMN db_corp.T_ENERGY_STORAGE_COMMON_FOR_VISUALIZATION.AGREEMENT_CATEGORY IS '同意書取得区分';</v>
      </c>
    </row>
    <row r="98" spans="12:12">
      <c r="L98" s="4" t="str">
        <f t="shared" si="0"/>
        <v>COMMENT ON COLUMN db_corp.T_ENERGY_STORAGE_COMMON_FOR_VISUALIZATION.ORG_ID IS '組織ID（FK）';</v>
      </c>
    </row>
    <row r="99" spans="12:12">
      <c r="L99" s="4" t="str">
        <f t="shared" si="0"/>
        <v>COMMENT ON COLUMN db_corp.T_ENERGY_STORAGE_COMMON_FOR_VISUALIZATION.BUILDING_ID IS '拠点ID（FK）';</v>
      </c>
    </row>
    <row r="100" spans="12:12">
      <c r="L100" s="4" t="str">
        <f t="shared" si="0"/>
        <v>COMMENT ON COLUMN db_corp.T_ENERGY_STORAGE_COMMON_FOR_VISUALIZATION.ENERGY_CODE IS 'エネルギーコード';</v>
      </c>
    </row>
    <row r="101" spans="12:12">
      <c r="L101" s="4" t="str">
        <f t="shared" si="0"/>
        <v>COMMENT ON COLUMN db_corp.T_ENERGY_STORAGE_COMMON_FOR_VISUALIZATION.YEAR_MONTH IS '年月';</v>
      </c>
    </row>
    <row r="102" spans="12:12">
      <c r="L102" s="4" t="str">
        <f t="shared" si="0"/>
        <v>COMMENT ON COLUMN db_corp.T_ENERGY_STORAGE_COMMON_FOR_VISUALIZATION.INPUT_SUPPLIER_NAME IS '変換前供給事業者名';</v>
      </c>
    </row>
    <row r="103" spans="12:12">
      <c r="L103" s="4" t="str">
        <f t="shared" si="0"/>
        <v>COMMENT ON COLUMN db_corp.T_ENERGY_STORAGE_COMMON_FOR_VISUALIZATION.COMPANY_NAME IS '企業名';</v>
      </c>
    </row>
    <row r="104" spans="12:12">
      <c r="L104" s="4" t="str">
        <f t="shared" si="0"/>
        <v>COMMENT ON COLUMN db_corp.T_ENERGY_STORAGE_COMMON_FOR_VISUALIZATION.ENERGY_NAME IS 'エネルギー名称';</v>
      </c>
    </row>
    <row r="105" spans="12:12">
      <c r="L105" s="4" t="str">
        <f t="shared" si="0"/>
        <v>COMMENT ON COLUMN db_corp.T_ENERGY_STORAGE_COMMON_FOR_VISUALIZATION.COMPANY_ADDRESS_PREFECTURE IS '企業所在地(都道府県)';</v>
      </c>
    </row>
    <row r="106" spans="12:12">
      <c r="L106" s="4" t="str">
        <f t="shared" si="0"/>
        <v>COMMENT ON COLUMN db_corp.T_ENERGY_STORAGE_COMMON_FOR_VISUALIZATION.COMPANY_ADDRESS_CITY IS '企業所在地(市区町村)';</v>
      </c>
    </row>
    <row r="107" spans="12:12">
      <c r="L107" s="4" t="str">
        <f t="shared" si="0"/>
        <v>COMMENT ON COLUMN db_corp.T_ENERGY_STORAGE_COMMON_FOR_VISUALIZATION.COMPANY_INDUSTRY_CLASS_MAJOR_CODE IS '企業_日本標準産業分類（大分類）';</v>
      </c>
    </row>
    <row r="108" spans="12:12">
      <c r="L108" s="4" t="str">
        <f t="shared" si="0"/>
        <v>COMMENT ON COLUMN db_corp.T_ENERGY_STORAGE_COMMON_FOR_VISUALIZATION.COMPANY_INDUSTRY_CLASS_MIDDLE_CODE IS '企業_日本標準産業分類（中分類）';</v>
      </c>
    </row>
    <row r="109" spans="12:12">
      <c r="L109" s="4" t="str">
        <f t="shared" si="0"/>
        <v>COMMENT ON COLUMN db_corp.T_ENERGY_STORAGE_COMMON_FOR_VISUALIZATION.COMPANY_INDUSTRY_CLASS_MINOR_CODE IS '企業_日本標準産業分類（小分類）';</v>
      </c>
    </row>
    <row r="110" spans="12:12">
      <c r="L110" s="4" t="str">
        <f t="shared" si="0"/>
        <v>COMMENT ON COLUMN db_corp.T_ENERGY_STORAGE_COMMON_FOR_VISUALIZATION.COMPANY_INDUSTRY_CLASS_DETAIL_CODE IS '企業_日本標準産業分類（細分類）';</v>
      </c>
    </row>
    <row r="111" spans="12:12">
      <c r="L111" s="4" t="str">
        <f t="shared" si="0"/>
        <v>COMMENT ON COLUMN db_corp.T_ENERGY_STORAGE_COMMON_FOR_VISUALIZATION.COMPANY_INDUSTRY_CLASS_MAJOR_NAME IS '企業_日本標準産業分類名称（大分類）';</v>
      </c>
    </row>
    <row r="112" spans="12:12">
      <c r="L112" s="4" t="str">
        <f t="shared" si="0"/>
        <v>COMMENT ON COLUMN db_corp.T_ENERGY_STORAGE_COMMON_FOR_VISUALIZATION.COMPANY_INDUSTRY_CLASS_MIDDLE_NAME IS '企業_日本標準産業分類名称（中分類）';</v>
      </c>
    </row>
    <row r="113" spans="12:12">
      <c r="L113" s="4" t="str">
        <f t="shared" si="0"/>
        <v>COMMENT ON COLUMN db_corp.T_ENERGY_STORAGE_COMMON_FOR_VISUALIZATION.COMPANY_INDUSTRY_CLASS_MINOR_NAME IS '企業_日本標準産業分類名称（小分類）';</v>
      </c>
    </row>
    <row r="114" spans="12:12">
      <c r="L114" s="4" t="str">
        <f t="shared" si="0"/>
        <v>COMMENT ON COLUMN db_corp.T_ENERGY_STORAGE_COMMON_FOR_VISUALIZATION.COMPANY_INDUSTRY_CLASS_DETAIL_NAME IS '企業_日本標準産業分類名称（細分類）';</v>
      </c>
    </row>
    <row r="115" spans="12:12">
      <c r="L115" s="4" t="str">
        <f t="shared" si="0"/>
        <v>COMMENT ON COLUMN db_corp.T_ENERGY_STORAGE_COMMON_FOR_VISUALIZATION.COMPANY_ENERGY_BENCHMARK_TARGET_INDUSTRY IS '企業_省エネ法ベンチマーク対象業種';</v>
      </c>
    </row>
    <row r="116" spans="12:12">
      <c r="L116" s="4" t="str">
        <f t="shared" si="0"/>
        <v>COMMENT ON COLUMN db_corp.T_ENERGY_STORAGE_COMMON_FOR_VISUALIZATION.COMPANY_ENERGY_BENCHMARK_INDICATOR IS '企業_省エネ法ベンチマーク指標';</v>
      </c>
    </row>
    <row r="117" spans="12:12">
      <c r="L117" s="4" t="str">
        <f t="shared" si="0"/>
        <v>COMMENT ON COLUMN db_corp.T_ENERGY_STORAGE_COMMON_FOR_VISUALIZATION.COMPANY_ENERGY_BENCHMARK_YEAR IS '企業_省エネ法ベンチマーク指標年度';</v>
      </c>
    </row>
    <row r="118" spans="12:12">
      <c r="L118" s="4" t="str">
        <f t="shared" si="0"/>
        <v>COMMENT ON COLUMN db_corp.T_ENERGY_STORAGE_COMMON_FOR_VISUALIZATION.LOCATION_IDENTIFIER_CODE IS '拠点識別番号';</v>
      </c>
    </row>
    <row r="119" spans="12:12">
      <c r="L119" s="4" t="str">
        <f t="shared" si="0"/>
        <v>COMMENT ON COLUMN db_corp.T_ENERGY_STORAGE_COMMON_FOR_VISUALIZATION.LOCATION_IDENTIFIER_NAME IS '拠点識別名';</v>
      </c>
    </row>
    <row r="120" spans="12:12">
      <c r="L120" s="4" t="str">
        <f t="shared" si="0"/>
        <v>COMMENT ON COLUMN db_corp.T_ENERGY_STORAGE_COMMON_FOR_VISUALIZATION.SITE_ADDRESS_PREFECTURE IS '拠点住所(都道府県)';</v>
      </c>
    </row>
    <row r="121" spans="12:12">
      <c r="L121" s="4" t="str">
        <f t="shared" si="0"/>
        <v>COMMENT ON COLUMN db_corp.T_ENERGY_STORAGE_COMMON_FOR_VISUALIZATION.SITE_ADDRESS_CITY IS '拠点住所(市区町村)';</v>
      </c>
    </row>
    <row r="122" spans="12:12">
      <c r="L122" s="4" t="str">
        <f t="shared" si="0"/>
        <v>COMMENT ON COLUMN db_corp.T_ENERGY_STORAGE_COMMON_FOR_VISUALIZATION.BUILDING_NAME IS '建物名';</v>
      </c>
    </row>
    <row r="123" spans="12:12">
      <c r="L123" s="4" t="str">
        <f t="shared" si="0"/>
        <v>COMMENT ON COLUMN db_corp.T_ENERGY_STORAGE_COMMON_FOR_VISUALIZATION.GROUP_ID IS 'グループID';</v>
      </c>
    </row>
    <row r="124" spans="12:12">
      <c r="L124" s="4" t="str">
        <f t="shared" si="0"/>
        <v>COMMENT ON COLUMN db_corp.T_ENERGY_STORAGE_COMMON_FOR_VISUALIZATION.GROUP_NAME IS 'グループ名';</v>
      </c>
    </row>
    <row r="125" spans="12:12">
      <c r="L125" s="4" t="str">
        <f t="shared" si="0"/>
        <v>COMMENT ON COLUMN db_corp.T_ENERGY_STORAGE_COMMON_FOR_VISUALIZATION.EP_OFFICE_CODE IS 'EP事業所コード';</v>
      </c>
    </row>
    <row r="126" spans="12:12">
      <c r="L126" s="4" t="str">
        <f t="shared" si="0"/>
        <v>COMMENT ON COLUMN db_corp.T_ENERGY_STORAGE_COMMON_FOR_VISUALIZATION.EP_CUSTOMER_NUMBER IS 'EPお客さま番号';</v>
      </c>
    </row>
    <row r="127" spans="12:12">
      <c r="L127" s="4" t="str">
        <f t="shared" si="0"/>
        <v>COMMENT ON COLUMN db_corp.T_ENERGY_STORAGE_COMMON_FOR_VISUALIZATION.SUPPLY_POINT_NUMBER IS '供給地点特定番号';</v>
      </c>
    </row>
    <row r="128" spans="12:12">
      <c r="L128" s="4" t="str">
        <f t="shared" si="0"/>
        <v>COMMENT ON COLUMN db_corp.T_ENERGY_STORAGE_COMMON_FOR_VISUALIZATION.SITE_INDUSTRY_CLASS_MAJOR_CODE IS '拠点_日本標準産業分類（大分類）';</v>
      </c>
    </row>
    <row r="129" spans="12:12">
      <c r="L129" s="4" t="str">
        <f t="shared" si="0"/>
        <v>COMMENT ON COLUMN db_corp.T_ENERGY_STORAGE_COMMON_FOR_VISUALIZATION.SITE_INDUSTRY_CLASS_MIDDLE_CODE IS '拠点_日本標準産業分類（中分類）';</v>
      </c>
    </row>
    <row r="130" spans="12:12">
      <c r="L130" s="4" t="str">
        <f t="shared" si="0"/>
        <v>COMMENT ON COLUMN db_corp.T_ENERGY_STORAGE_COMMON_FOR_VISUALIZATION.SITE_INDUSTRY_CLASS_MINOR_CODE IS '拠点_日本標準産業分類（小分類）';</v>
      </c>
    </row>
    <row r="131" spans="12:12">
      <c r="L131" s="4" t="str">
        <f t="shared" si="0"/>
        <v>COMMENT ON COLUMN db_corp.T_ENERGY_STORAGE_COMMON_FOR_VISUALIZATION.SITE_INDUSTRY_CLASS_DETAIL_CODE IS '拠点_日本標準産業分類（細分類）';</v>
      </c>
    </row>
    <row r="132" spans="12:12">
      <c r="L132" s="4" t="str">
        <f t="shared" si="0"/>
        <v>COMMENT ON COLUMN db_corp.T_ENERGY_STORAGE_COMMON_FOR_VISUALIZATION.SITE_INDUSTRY_CLASS_MAJOR_NAME IS '拠点_日本標準産業分類名称（大分類）';</v>
      </c>
    </row>
    <row r="133" spans="12:12">
      <c r="L133" s="4" t="str">
        <f t="shared" si="0"/>
        <v>COMMENT ON COLUMN db_corp.T_ENERGY_STORAGE_COMMON_FOR_VISUALIZATION.SITE_INDUSTRY_CLASS_MIDDLE_NAME IS '拠点_日本標準産業分類名称（中分類）';</v>
      </c>
    </row>
    <row r="134" spans="12:12">
      <c r="L134" s="4" t="str">
        <f t="shared" si="0"/>
        <v>COMMENT ON COLUMN db_corp.T_ENERGY_STORAGE_COMMON_FOR_VISUALIZATION.SITE_INDUSTRY_CLASS_MINOR_NAME IS '拠点_日本標準産業分類名称（小分類）';</v>
      </c>
    </row>
    <row r="135" spans="12:12">
      <c r="L135" s="4" t="str">
        <f t="shared" si="0"/>
        <v>COMMENT ON COLUMN db_corp.T_ENERGY_STORAGE_COMMON_FOR_VISUALIZATION.SITE_INDUSTRY_CLASS_DETAIL_NAME IS '拠点_日本標準産業分類名称（細分類）';</v>
      </c>
    </row>
    <row r="136" spans="12:12">
      <c r="L136" s="4" t="str">
        <f t="shared" si="0"/>
        <v>COMMENT ON COLUMN db_corp.T_ENERGY_STORAGE_COMMON_FOR_VISUALIZATION.SITE_ENERGY_BENCHMARK_TARGET_INDUSTRY IS '拠点_省エネ法ベンチマーク対象業種';</v>
      </c>
    </row>
    <row r="137" spans="12:12">
      <c r="L137" s="4" t="str">
        <f t="shared" si="0"/>
        <v>COMMENT ON COLUMN db_corp.T_ENERGY_STORAGE_COMMON_FOR_VISUALIZATION.SITE_ENERGY_BENCHMARK_INDICATOR IS '拠点_省エネ法ベンチマーク指標';</v>
      </c>
    </row>
    <row r="138" spans="12:12">
      <c r="L138" s="4" t="str">
        <f t="shared" si="0"/>
        <v>COMMENT ON COLUMN db_corp.T_ENERGY_STORAGE_COMMON_FOR_VISUALIZATION.SITE_ENERGY_BENCHMARK_YEAR IS '拠点_省エネ法ベンチマーク指標年度';</v>
      </c>
    </row>
    <row r="139" spans="12:12">
      <c r="L139" s="4" t="str">
        <f t="shared" si="0"/>
        <v>COMMENT ON COLUMN db_corp.T_ENERGY_STORAGE_COMMON_FOR_VISUALIZATION.SITE_GROSS_FLOOR_AREA IS '拠点_延床面積';</v>
      </c>
    </row>
    <row r="140" spans="12:12">
      <c r="L140" s="4" t="str">
        <f t="shared" si="0"/>
        <v>COMMENT ON COLUMN db_corp.T_ENERGY_STORAGE_COMMON_FOR_VISUALIZATION.ENERGY_NAME_FOR_REPORT IS 'エネルギ―名称（レポート用）';</v>
      </c>
    </row>
    <row r="141" spans="12:12">
      <c r="L141" s="4" t="str">
        <f t="shared" si="0"/>
        <v>COMMENT ON COLUMN db_corp.T_ENERGY_STORAGE_COMMON_FOR_VISUALIZATION.ENERGY_NAME_FOR_COEFFICIENT_MATCHING IS 'エネルギ―名称（係数突合用）';</v>
      </c>
    </row>
    <row r="142" spans="12:12">
      <c r="L142" s="4" t="str">
        <f t="shared" si="0"/>
        <v>COMMENT ON COLUMN db_corp.T_ENERGY_STORAGE_COMMON_FOR_VISUALIZATION.ENERGY_USAGE_MONTHLY IS 'エネルギー使用量（月）';</v>
      </c>
    </row>
    <row r="143" spans="12:12">
      <c r="L143" s="4" t="str">
        <f t="shared" si="0"/>
        <v>COMMENT ON COLUMN db_corp.T_ENERGY_STORAGE_COMMON_FOR_VISUALIZATION.ENERGY_UNIT_FOR_LAW IS 'エネルギー使用量単位（省エネ法）';</v>
      </c>
    </row>
    <row r="144" spans="12:12">
      <c r="L144" s="4" t="str">
        <f t="shared" si="0"/>
        <v>COMMENT ON COLUMN db_corp.T_ENERGY_STORAGE_COMMON_FOR_VISUALIZATION.ENERGY_UNIT_ORIGINAL IS 'エネルギー使用量単位（元データ）';</v>
      </c>
    </row>
    <row r="145" spans="12:12">
      <c r="L145" s="4" t="str">
        <f t="shared" si="0"/>
        <v>COMMENT ON COLUMN db_corp.T_ENERGY_STORAGE_COMMON_FOR_VISUALIZATION.SUPPLIER_REG_NO IS '供給事業者登録番号';</v>
      </c>
    </row>
    <row r="146" spans="12:12">
      <c r="L146" s="4" t="str">
        <f t="shared" si="0"/>
        <v>COMMENT ON COLUMN db_corp.T_ENERGY_STORAGE_COMMON_FOR_VISUALIZATION.SUPPLIER_NAME IS '供給事業者名';</v>
      </c>
    </row>
    <row r="147" spans="12:12">
      <c r="L147" s="4" t="str">
        <f t="shared" si="0"/>
        <v>COMMENT ON COLUMN db_corp.T_ENERGY_STORAGE_COMMON_FOR_VISUALIZATION.SUPPLY_MENU_NO IS '供給メニュー番号';</v>
      </c>
    </row>
    <row r="148" spans="12:12">
      <c r="L148" s="4" t="str">
        <f t="shared" si="0"/>
        <v>COMMENT ON COLUMN db_corp.T_ENERGY_STORAGE_COMMON_FOR_VISUALIZATION.SUPPLY_MENU IS '供給メニュー';</v>
      </c>
    </row>
    <row r="149" spans="12:12">
      <c r="L149" s="4" t="str">
        <f t="shared" si="0"/>
        <v>COMMENT ON COLUMN db_corp.T_ENERGY_STORAGE_COMMON_FOR_VISUALIZATION.CATEGORY IS '区分';</v>
      </c>
    </row>
    <row r="150" spans="12:12">
      <c r="L150" s="4" t="str">
        <f t="shared" si="0"/>
        <v>COMMENT ON COLUMN db_corp.T_ENERGY_STORAGE_COMMON_FOR_VISUALIZATION.SUPPLY_CONDITIONS IS '供給条件';</v>
      </c>
    </row>
    <row r="151" spans="12:12">
      <c r="L151" s="4" t="str">
        <f t="shared" si="0"/>
        <v>COMMENT ON COLUMN db_corp.T_ENERGY_STORAGE_COMMON_FOR_VISUALIZATION.HEAT_CONVERTED_ENERGY_USAGE_MONTHLY IS '熱量換算エネルギー使用量（月）';</v>
      </c>
    </row>
    <row r="152" spans="12:12">
      <c r="L152" s="4" t="str">
        <f t="shared" si="0"/>
        <v>COMMENT ON COLUMN db_corp.T_ENERGY_STORAGE_COMMON_FOR_VISUALIZATION.HEAT_CONVERTED_ENERGY_UNIT IS '熱量換算エネルギー使用量量単位';</v>
      </c>
    </row>
    <row r="153" spans="12:12">
      <c r="L153" s="4" t="str">
        <f t="shared" si="0"/>
        <v>COMMENT ON COLUMN db_corp.T_ENERGY_STORAGE_COMMON_FOR_VISUALIZATION.HEAT_CONVERSION_COEFFICIENT IS '熱量換算係数';</v>
      </c>
    </row>
    <row r="154" spans="12:12">
      <c r="L154" s="4" t="str">
        <f t="shared" si="0"/>
        <v>COMMENT ON COLUMN db_corp.T_ENERGY_STORAGE_COMMON_FOR_VISUALIZATION.HEAT_CONVERSION_COEFFICIENT_SOURCE IS '熱量換算係数データソース';</v>
      </c>
    </row>
    <row r="155" spans="12:12">
      <c r="L155" s="4" t="str">
        <f t="shared" si="0"/>
        <v>COMMENT ON COLUMN db_corp.T_ENERGY_STORAGE_COMMON_FOR_VISUALIZATION.HEAT_CONVERSION_COEFFICIENT_UNIT IS '熱量換算係数単位';</v>
      </c>
    </row>
    <row r="156" spans="12:12">
      <c r="L156" s="4" t="str">
        <f t="shared" si="0"/>
        <v>COMMENT ON COLUMN db_corp.T_ENERGY_STORAGE_COMMON_FOR_VISUALIZATION.CO2_BASE_EMISSIONS IS 'CO2基礎排出量';</v>
      </c>
    </row>
    <row r="157" spans="12:12">
      <c r="L157" s="4" t="str">
        <f t="shared" si="0"/>
        <v>COMMENT ON COLUMN db_corp.T_ENERGY_STORAGE_COMMON_FOR_VISUALIZATION.CO2_BASE_EMISSIONS_UNIT IS 'CO2基礎排出量単位';</v>
      </c>
    </row>
    <row r="158" spans="12:12">
      <c r="L158" s="4" t="str">
        <f t="shared" si="0"/>
        <v>COMMENT ON COLUMN db_corp.T_ENERGY_STORAGE_COMMON_FOR_VISUALIZATION.CO2_BASE_EMISSION_FACTOR IS 'CO2基礎排出係数';</v>
      </c>
    </row>
    <row r="159" spans="12:12">
      <c r="L159" s="4" t="str">
        <f t="shared" si="0"/>
        <v>COMMENT ON COLUMN db_corp.T_ENERGY_STORAGE_COMMON_FOR_VISUALIZATION.CO2_BASE_EMISSION_FACTOR_UNIT IS 'CO2基礎排出係数単位';</v>
      </c>
    </row>
    <row r="160" spans="12:12">
      <c r="L160" s="4" t="str">
        <f t="shared" ref="L160:L179" si="1">"COMMENT ON COLUMN db_corp." &amp;  $A$5&amp;"."&amp;C72&amp;" IS '" &amp;B72&amp;"';"</f>
        <v>COMMENT ON COLUMN db_corp.T_ENERGY_STORAGE_COMMON_FOR_VISUALIZATION.CO2_ADJUSTED_EMISSIONS_MONTHLY IS 'CO2調整後排出量（月）';</v>
      </c>
    </row>
    <row r="161" spans="12:12">
      <c r="L161" s="4" t="str">
        <f t="shared" si="1"/>
        <v>COMMENT ON COLUMN db_corp.T_ENERGY_STORAGE_COMMON_FOR_VISUALIZATION.CO2_ADJUSTED_EMISSIONS_UNIT IS 'CO2調整後排出量単位';</v>
      </c>
    </row>
    <row r="162" spans="12:12">
      <c r="L162" s="4" t="str">
        <f t="shared" si="1"/>
        <v>COMMENT ON COLUMN db_corp.T_ENERGY_STORAGE_COMMON_FOR_VISUALIZATION.CO2_ADJUSTED_EMISSION_FACTOR IS 'CO2調整後排出係数';</v>
      </c>
    </row>
    <row r="163" spans="12:12">
      <c r="L163" s="4" t="str">
        <f t="shared" si="1"/>
        <v>COMMENT ON COLUMN db_corp.T_ENERGY_STORAGE_COMMON_FOR_VISUALIZATION.CO2_ADJUSTED_EMISSION_FACTOR_SOURCE IS 'CO2調整後排出係数データソース';</v>
      </c>
    </row>
    <row r="164" spans="12:12">
      <c r="L164" s="4" t="str">
        <f t="shared" si="1"/>
        <v>COMMENT ON COLUMN db_corp.T_ENERGY_STORAGE_COMMON_FOR_VISUALIZATION.CO2_ADJUSTED_EMISSION_FACTOR_UNIT IS 'CO2調整後排出係数単位';</v>
      </c>
    </row>
    <row r="165" spans="12:12">
      <c r="L165" s="4" t="str">
        <f t="shared" si="1"/>
        <v>COMMENT ON COLUMN db_corp.T_ENERGY_STORAGE_COMMON_FOR_VISUALIZATION.CREDIT_CERTIFICATE_NAME IS '証書・クレジット名';</v>
      </c>
    </row>
    <row r="166" spans="12:12">
      <c r="L166" s="4" t="str">
        <f t="shared" si="1"/>
        <v>COMMENT ON COLUMN db_corp.T_ENERGY_STORAGE_COMMON_FOR_VISUALIZATION.CREDIT_CERTIFICATE_PURCHASE_ENERGY_AMOUNT IS '証書・クレジット購入量（エネルギー量）';</v>
      </c>
    </row>
    <row r="167" spans="12:12">
      <c r="L167" s="4" t="str">
        <f t="shared" si="1"/>
        <v>COMMENT ON COLUMN db_corp.T_ENERGY_STORAGE_COMMON_FOR_VISUALIZATION.CREDIT_CERTIFICATE_UNIT IS '証書・クレジット単位';</v>
      </c>
    </row>
    <row r="168" spans="12:12">
      <c r="L168" s="4" t="str">
        <f t="shared" si="1"/>
        <v>COMMENT ON COLUMN db_corp.T_ENERGY_STORAGE_COMMON_FOR_VISUALIZATION.CREDIT_CERTIFICATE_PURCHASE_TCO2_AMOUNT IS '証書・クレジット購入量（tｰCO2）';</v>
      </c>
    </row>
    <row r="169" spans="12:12">
      <c r="L169" s="4" t="str">
        <f t="shared" si="1"/>
        <v>COMMENT ON COLUMN db_corp.T_ENERGY_STORAGE_COMMON_FOR_VISUALIZATION.KPI_TARGET_ENERGY_SAVING_RATE IS 'KPI目標値・省エネ率';</v>
      </c>
    </row>
    <row r="170" spans="12:12">
      <c r="L170" s="4" t="str">
        <f t="shared" si="1"/>
        <v>COMMENT ON COLUMN db_corp.T_ENERGY_STORAGE_COMMON_FOR_VISUALIZATION.KPI_TARGET_ELECTRIFICATION_RATE IS 'KPI目標値・電化率';</v>
      </c>
    </row>
    <row r="171" spans="12:12">
      <c r="L171" s="4" t="str">
        <f t="shared" si="1"/>
        <v>COMMENT ON COLUMN db_corp.T_ENERGY_STORAGE_COMMON_FOR_VISUALIZATION.KPI_TARGET_ENERGY_CREATION IS 'KPI目標値・創エネ';</v>
      </c>
    </row>
    <row r="172" spans="12:12">
      <c r="L172" s="4" t="str">
        <f t="shared" si="1"/>
        <v>COMMENT ON COLUMN db_corp.T_ENERGY_STORAGE_COMMON_FOR_VISUALIZATION.KPI_TARGET_RENEWABLE_NETWORK_RATE IS 'KPI目標値・再エネ・ネットワーク率';</v>
      </c>
    </row>
    <row r="173" spans="12:12">
      <c r="L173" s="4" t="str">
        <f t="shared" si="1"/>
        <v>COMMENT ON COLUMN db_corp.T_ENERGY_STORAGE_COMMON_FOR_VISUALIZATION.ZIP_CODE IS '拠点_郵便番号';</v>
      </c>
    </row>
    <row r="174" spans="12:12">
      <c r="L174" s="4" t="str">
        <f t="shared" si="1"/>
        <v>COMMENT ON COLUMN db_corp.T_ENERGY_STORAGE_COMMON_FOR_VISUALIZATION.MUNICIPALITY_CODE IS '拠点_自治体コード';</v>
      </c>
    </row>
    <row r="175" spans="12:12">
      <c r="L175" s="4" t="str">
        <f t="shared" si="1"/>
        <v>COMMENT ON COLUMN db_corp.T_ENERGY_STORAGE_COMMON_FOR_VISUALIZATION.DELETE_FLG IS '削除フラグ';</v>
      </c>
    </row>
    <row r="176" spans="12:12">
      <c r="L176" s="4" t="str">
        <f t="shared" si="1"/>
        <v>COMMENT ON COLUMN db_corp.T_ENERGY_STORAGE_COMMON_FOR_VISUALIZATION.CREATED_BY IS '作成者';</v>
      </c>
    </row>
    <row r="177" spans="12:12">
      <c r="L177" s="4" t="str">
        <f t="shared" si="1"/>
        <v>COMMENT ON COLUMN db_corp.T_ENERGY_STORAGE_COMMON_FOR_VISUALIZATION.CREATED_AT IS '作成日時';</v>
      </c>
    </row>
    <row r="178" spans="12:12">
      <c r="L178" s="4" t="str">
        <f t="shared" si="1"/>
        <v>COMMENT ON COLUMN db_corp.T_ENERGY_STORAGE_COMMON_FOR_VISUALIZATION.UPDATED_BY IS '更新者';</v>
      </c>
    </row>
    <row r="179" spans="12:12">
      <c r="L179" s="4" t="str">
        <f t="shared" si="1"/>
        <v>COMMENT ON COLUMN db_corp.T_ENERGY_STORAGE_COMMON_FOR_VISUALIZATION.UPDATED_AT IS '更新日時';</v>
      </c>
    </row>
  </sheetData>
  <mergeCells count="94">
    <mergeCell ref="A2:C2"/>
    <mergeCell ref="D2:H2"/>
    <mergeCell ref="A3:C3"/>
    <mergeCell ref="D3:H3"/>
    <mergeCell ref="A4:C4"/>
    <mergeCell ref="D4:H4"/>
    <mergeCell ref="I16:K16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5:K15"/>
    <mergeCell ref="I28:K28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40:K40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52:K52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64:K64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76:K76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89:K89"/>
    <mergeCell ref="I90:K90"/>
    <mergeCell ref="I91:K91"/>
    <mergeCell ref="I14:K14"/>
    <mergeCell ref="I83:K83"/>
    <mergeCell ref="I84:K84"/>
    <mergeCell ref="I85:K85"/>
    <mergeCell ref="I86:K86"/>
    <mergeCell ref="I87:K87"/>
    <mergeCell ref="I88:K88"/>
    <mergeCell ref="I77:K77"/>
    <mergeCell ref="I78:K78"/>
    <mergeCell ref="I79:K79"/>
    <mergeCell ref="I80:K80"/>
    <mergeCell ref="I81:K81"/>
    <mergeCell ref="I82:K82"/>
  </mergeCells>
  <phoneticPr fontId="3"/>
  <pageMargins left="0.75" right="0.75" top="1" bottom="1" header="0.5" footer="0.5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308D-D208-44D5-BAF2-F855C3169380}">
  <sheetPr codeName="Sheet34"/>
  <dimension ref="A1:S61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25.125" style="4" bestFit="1" customWidth="1"/>
    <col min="3" max="3" width="39.37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356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398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db_corp.T_MISSING_DATA_LIST_INFO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db_corp.T_MISSING_DATA_LIST_INFO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8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1129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253</v>
      </c>
      <c r="C12" s="11" t="s">
        <v>254</v>
      </c>
      <c r="D12" s="11" t="s">
        <v>156</v>
      </c>
      <c r="E12" s="34">
        <v>20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1" t="s">
        <v>353</v>
      </c>
      <c r="C13" s="11" t="s">
        <v>15</v>
      </c>
      <c r="D13" s="11" t="s">
        <v>156</v>
      </c>
      <c r="E13" s="34">
        <v>20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TARGET_PERIOD VARCHAR(20), -- 対象期間</v>
      </c>
    </row>
    <row r="14" spans="1:19">
      <c r="A14" s="17">
        <v>7</v>
      </c>
      <c r="B14" s="11" t="s">
        <v>268</v>
      </c>
      <c r="C14" s="11" t="s">
        <v>269</v>
      </c>
      <c r="D14" s="11" t="s">
        <v>156</v>
      </c>
      <c r="E14" s="34">
        <v>100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ENERGY_CODE VARCHAR(20), -- エネルギーコード（FK）</v>
      </c>
    </row>
    <row r="15" spans="1:19">
      <c r="A15" s="17">
        <v>8</v>
      </c>
      <c r="B15" s="11" t="s">
        <v>35</v>
      </c>
      <c r="C15" s="11" t="s">
        <v>247</v>
      </c>
      <c r="D15" s="11" t="s">
        <v>156</v>
      </c>
      <c r="E15" s="34">
        <v>100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VISUALIZATION_COMPANY VARCHAR(100), -- 可視化事業社</v>
      </c>
    </row>
    <row r="16" spans="1:19">
      <c r="A16" s="17">
        <v>9</v>
      </c>
      <c r="B16" s="106" t="s">
        <v>846</v>
      </c>
      <c r="C16" s="106" t="s">
        <v>1135</v>
      </c>
      <c r="D16" s="11" t="s">
        <v>156</v>
      </c>
      <c r="E16" s="34">
        <v>100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COMPANY_NAME VARCHAR(100), -- 企業名</v>
      </c>
    </row>
    <row r="17" spans="1:12">
      <c r="A17" s="17">
        <v>10</v>
      </c>
      <c r="B17" s="11" t="s">
        <v>14</v>
      </c>
      <c r="C17" s="11" t="s">
        <v>217</v>
      </c>
      <c r="D17" s="11" t="s">
        <v>156</v>
      </c>
      <c r="E17" s="34">
        <v>200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LOCATION_IDENTIFIER_NAME VARCHAR(100), -- 拠点識別名</v>
      </c>
    </row>
    <row r="18" spans="1:12">
      <c r="A18" s="17">
        <v>11</v>
      </c>
      <c r="B18" s="11" t="s">
        <v>177</v>
      </c>
      <c r="C18" s="11" t="s">
        <v>133</v>
      </c>
      <c r="D18" s="11" t="s">
        <v>389</v>
      </c>
      <c r="E18" s="34">
        <v>3</v>
      </c>
      <c r="F18" s="21" t="s">
        <v>390</v>
      </c>
      <c r="G18" s="35"/>
      <c r="H18" s="28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ADDRESS VARCHAR(200), -- 住所</v>
      </c>
    </row>
    <row r="19" spans="1:12">
      <c r="A19" s="17">
        <v>12</v>
      </c>
      <c r="B19" s="11" t="s">
        <v>108</v>
      </c>
      <c r="C19" s="11" t="s">
        <v>134</v>
      </c>
      <c r="D19" s="11" t="s">
        <v>156</v>
      </c>
      <c r="E19" s="34">
        <v>13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EP_OFFICE_CODE VARCHAR(3), -- EP事業所コード</v>
      </c>
    </row>
    <row r="20" spans="1:12">
      <c r="A20" s="17">
        <v>13</v>
      </c>
      <c r="B20" s="11" t="s">
        <v>70</v>
      </c>
      <c r="C20" s="11" t="s">
        <v>270</v>
      </c>
      <c r="D20" s="11" t="s">
        <v>156</v>
      </c>
      <c r="E20" s="34">
        <v>22</v>
      </c>
      <c r="F20" s="21" t="s">
        <v>18</v>
      </c>
      <c r="G20" s="35" t="s">
        <v>22</v>
      </c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EP_CUSTOMER_NUMBER VARCHAR(13), -- EPお客さま番号</v>
      </c>
    </row>
    <row r="21" spans="1:12">
      <c r="A21" s="17">
        <v>14</v>
      </c>
      <c r="B21" s="11" t="s">
        <v>271</v>
      </c>
      <c r="C21" s="11" t="s">
        <v>272</v>
      </c>
      <c r="D21" s="11" t="s">
        <v>175</v>
      </c>
      <c r="E21" s="34">
        <v>15</v>
      </c>
      <c r="F21" s="34">
        <v>2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SUPPLY_POINT_NUMBER VARCHAR(22) NOT NULL, -- 供給地点特定番号</v>
      </c>
    </row>
    <row r="22" spans="1:12">
      <c r="A22" s="17">
        <v>15</v>
      </c>
      <c r="B22" s="11" t="s">
        <v>273</v>
      </c>
      <c r="C22" s="11" t="s">
        <v>274</v>
      </c>
      <c r="D22" s="11" t="s">
        <v>156</v>
      </c>
      <c r="E22" s="34">
        <v>200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ENERGY_USAGE_DATA NUMERIC(15,2), -- エネルギー使用量データ</v>
      </c>
    </row>
    <row r="23" spans="1:12">
      <c r="A23" s="17">
        <v>16</v>
      </c>
      <c r="B23" s="11" t="s">
        <v>0</v>
      </c>
      <c r="C23" s="11" t="s">
        <v>255</v>
      </c>
      <c r="D23" s="11" t="s">
        <v>175</v>
      </c>
      <c r="E23" s="34">
        <v>10</v>
      </c>
      <c r="F23" s="34">
        <v>2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CERTIFICATE_CREDIT VARCHAR(200), -- 証書・クレジット</v>
      </c>
    </row>
    <row r="24" spans="1:12">
      <c r="A24" s="17">
        <v>17</v>
      </c>
      <c r="B24" s="11" t="s">
        <v>275</v>
      </c>
      <c r="C24" s="11" t="s">
        <v>276</v>
      </c>
      <c r="D24" s="11" t="s">
        <v>156</v>
      </c>
      <c r="E24" s="34">
        <v>20</v>
      </c>
      <c r="F24" s="21" t="s">
        <v>18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TOTAL_FLOOR_AREA NUMERIC(10,2), -- 延床面積</v>
      </c>
    </row>
    <row r="25" spans="1:12">
      <c r="A25" s="17">
        <v>18</v>
      </c>
      <c r="B25" s="11" t="s">
        <v>106</v>
      </c>
      <c r="C25" s="11" t="s">
        <v>277</v>
      </c>
      <c r="D25" s="11" t="s">
        <v>156</v>
      </c>
      <c r="E25" s="34">
        <v>100</v>
      </c>
      <c r="F25" s="21" t="s">
        <v>18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BUILDING_USAGE_CODE VARCHAR(20), -- 建物用途（細分類番号）</v>
      </c>
    </row>
    <row r="26" spans="1:12">
      <c r="A26" s="17">
        <v>19</v>
      </c>
      <c r="B26" s="11" t="s">
        <v>107</v>
      </c>
      <c r="C26" s="11" t="s">
        <v>129</v>
      </c>
      <c r="D26" s="11" t="s">
        <v>175</v>
      </c>
      <c r="E26" s="34">
        <v>10</v>
      </c>
      <c r="F26" s="34">
        <v>4</v>
      </c>
      <c r="G26" s="35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ENERGY_BENCHMARK_INDUSTRY VARCHAR(100), -- 省エネ法ベンチマーク対象業種</v>
      </c>
    </row>
    <row r="27" spans="1:12">
      <c r="A27" s="17">
        <v>20</v>
      </c>
      <c r="B27" s="11" t="s">
        <v>278</v>
      </c>
      <c r="C27" s="11" t="s">
        <v>349</v>
      </c>
      <c r="D27" s="11" t="s">
        <v>175</v>
      </c>
      <c r="E27" s="34">
        <v>10</v>
      </c>
      <c r="F27" s="34">
        <v>2</v>
      </c>
      <c r="G27" s="35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ENERGY_BENCHMARK_INDICATOR NUMERIC(10,4), -- 省エネ法ベンチマーク指標</v>
      </c>
    </row>
    <row r="28" spans="1:12">
      <c r="A28" s="17">
        <v>21</v>
      </c>
      <c r="B28" s="11" t="s">
        <v>51</v>
      </c>
      <c r="C28" s="11" t="s">
        <v>551</v>
      </c>
      <c r="D28" s="11" t="s">
        <v>163</v>
      </c>
      <c r="E28" s="34" t="s">
        <v>18</v>
      </c>
      <c r="F28" s="21" t="s">
        <v>18</v>
      </c>
      <c r="G28" s="132" t="s">
        <v>381</v>
      </c>
      <c r="H28" s="22"/>
      <c r="I28" s="304" t="s">
        <v>1329</v>
      </c>
      <c r="J28" s="305"/>
      <c r="K28" s="306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ENERGY_BENCHMARK_DENOMINATOR NUMERIC(10,2), -- 省エネ法ベンチマーク分母</v>
      </c>
    </row>
    <row r="29" spans="1:12">
      <c r="A29" s="17">
        <v>22</v>
      </c>
      <c r="B29" s="11" t="s">
        <v>374</v>
      </c>
      <c r="C29" s="11" t="s">
        <v>511</v>
      </c>
      <c r="D29" s="11" t="s">
        <v>156</v>
      </c>
      <c r="E29" s="34">
        <v>50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DELETE_FLG BOOLEAN NOT NULL, -- 削除フラグ</v>
      </c>
    </row>
    <row r="30" spans="1:12">
      <c r="A30" s="17">
        <v>23</v>
      </c>
      <c r="B30" s="11" t="s">
        <v>375</v>
      </c>
      <c r="C30" s="11" t="s">
        <v>513</v>
      </c>
      <c r="D30" s="11" t="s">
        <v>526</v>
      </c>
      <c r="E30" s="34" t="s">
        <v>18</v>
      </c>
      <c r="F30" s="21" t="s">
        <v>18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CREATED_BY VARCHAR(50), -- 作成者</v>
      </c>
    </row>
    <row r="31" spans="1:12">
      <c r="A31" s="17">
        <v>24</v>
      </c>
      <c r="B31" s="11" t="s">
        <v>43</v>
      </c>
      <c r="C31" s="11" t="s">
        <v>515</v>
      </c>
      <c r="D31" s="11" t="s">
        <v>156</v>
      </c>
      <c r="E31" s="34">
        <v>50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CREATED_AT TIMESTAMP, -- 作成日時</v>
      </c>
    </row>
    <row r="32" spans="1:12">
      <c r="A32" s="24">
        <v>25</v>
      </c>
      <c r="B32" s="15" t="s">
        <v>49</v>
      </c>
      <c r="C32" s="15" t="s">
        <v>517</v>
      </c>
      <c r="D32" s="15" t="s">
        <v>526</v>
      </c>
      <c r="E32" s="25" t="s">
        <v>18</v>
      </c>
      <c r="F32" s="25" t="s">
        <v>18</v>
      </c>
      <c r="G32" s="36"/>
      <c r="H32" s="26"/>
      <c r="I32" s="307"/>
      <c r="J32" s="308"/>
      <c r="K32" s="309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UPDATED_BY VARCHAR(50), -- 更新者</v>
      </c>
    </row>
    <row r="33" spans="12:12"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UPDATED_AT TIMESTAMP -- 更新日時</v>
      </c>
    </row>
    <row r="34" spans="12:12">
      <c r="L34" s="13" t="str" cm="1">
        <f t="array" ref="L34">IF(B33="",
    IF($L$6="PRIMARY_KEYS",
        ",PRIMARY KEY ("&amp;_xlfn.TEXTJOIN(", ", TRUE, $C$8:$C$11)&amp;")"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>,PRIMARY KEY (CORPORATE_NUMBER, AGREEMENT_CATEGORY, ORG_ID, BUILDING_ID)
);</v>
      </c>
    </row>
    <row r="36" spans="12:12">
      <c r="L36" s="7" t="str">
        <f>"COMMENT ON TABLE db_corp." &amp; A5 &amp; " IS '" &amp; A3 &amp; "';"</f>
        <v>COMMENT ON TABLE db_corp.T_MISSING_DATA_LIST_INFO IS '欠損一覧情報';</v>
      </c>
    </row>
    <row r="37" spans="12:12">
      <c r="L37" s="4" t="str">
        <f>"COMMENT ON COLUMN db_corp." &amp;  $A$5&amp;"."&amp;C8&amp;" IS '" &amp;B8&amp;"';"</f>
        <v>COMMENT ON COLUMN db_corp.T_MISSING_DATA_LIST_INFO.CORPORATE_NUMBER IS '法人番号（FK）';</v>
      </c>
    </row>
    <row r="38" spans="12:12">
      <c r="L38" s="4" t="str">
        <f t="shared" ref="L38:L61" si="0">"COMMENT ON COLUMN db_corp." &amp;  $A$5&amp;"."&amp;C9&amp;" IS '" &amp;B9&amp;"';"</f>
        <v>COMMENT ON COLUMN db_corp.T_MISSING_DATA_LIST_INFO.AGREEMENT_CATEGORY IS '同意書取得区分';</v>
      </c>
    </row>
    <row r="39" spans="12:12">
      <c r="L39" s="4" t="str">
        <f t="shared" si="0"/>
        <v>COMMENT ON COLUMN db_corp.T_MISSING_DATA_LIST_INFO.ORG_ID IS '組織ID（FK）';</v>
      </c>
    </row>
    <row r="40" spans="12:12">
      <c r="L40" s="4" t="str">
        <f t="shared" si="0"/>
        <v>COMMENT ON COLUMN db_corp.T_MISSING_DATA_LIST_INFO.BUILDING_ID IS '拠点ID（FK）';</v>
      </c>
    </row>
    <row r="41" spans="12:12">
      <c r="L41" s="4" t="str">
        <f t="shared" si="0"/>
        <v>COMMENT ON COLUMN db_corp.T_MISSING_DATA_LIST_INFO.TARGET_PERIOD IS '対象期間';</v>
      </c>
    </row>
    <row r="42" spans="12:12">
      <c r="L42" s="4" t="str">
        <f t="shared" si="0"/>
        <v>COMMENT ON COLUMN db_corp.T_MISSING_DATA_LIST_INFO.ENERGY_CODE IS 'エネルギーコード（FK）';</v>
      </c>
    </row>
    <row r="43" spans="12:12">
      <c r="L43" s="4" t="str">
        <f t="shared" si="0"/>
        <v>COMMENT ON COLUMN db_corp.T_MISSING_DATA_LIST_INFO.VISUALIZATION_COMPANY IS '可視化事業社';</v>
      </c>
    </row>
    <row r="44" spans="12:12">
      <c r="L44" s="4" t="str">
        <f t="shared" si="0"/>
        <v>COMMENT ON COLUMN db_corp.T_MISSING_DATA_LIST_INFO.COMPANY_NAME IS '企業名';</v>
      </c>
    </row>
    <row r="45" spans="12:12">
      <c r="L45" s="4" t="str">
        <f t="shared" si="0"/>
        <v>COMMENT ON COLUMN db_corp.T_MISSING_DATA_LIST_INFO.LOCATION_IDENTIFIER_NAME IS '拠点識別名';</v>
      </c>
    </row>
    <row r="46" spans="12:12">
      <c r="L46" s="4" t="str">
        <f t="shared" si="0"/>
        <v>COMMENT ON COLUMN db_corp.T_MISSING_DATA_LIST_INFO.ADDRESS IS '住所';</v>
      </c>
    </row>
    <row r="47" spans="12:12">
      <c r="L47" s="4" t="str">
        <f t="shared" si="0"/>
        <v>COMMENT ON COLUMN db_corp.T_MISSING_DATA_LIST_INFO.EP_OFFICE_CODE IS 'EP事業所コード';</v>
      </c>
    </row>
    <row r="48" spans="12:12">
      <c r="L48" s="4" t="str">
        <f t="shared" si="0"/>
        <v>COMMENT ON COLUMN db_corp.T_MISSING_DATA_LIST_INFO.EP_CUSTOMER_NUMBER IS 'EPお客さま番号';</v>
      </c>
    </row>
    <row r="49" spans="12:12">
      <c r="L49" s="4" t="str">
        <f t="shared" si="0"/>
        <v>COMMENT ON COLUMN db_corp.T_MISSING_DATA_LIST_INFO.SUPPLY_POINT_NUMBER IS '供給地点特定番号';</v>
      </c>
    </row>
    <row r="50" spans="12:12">
      <c r="L50" s="4" t="str">
        <f t="shared" si="0"/>
        <v>COMMENT ON COLUMN db_corp.T_MISSING_DATA_LIST_INFO.ENERGY_USAGE_DATA IS 'エネルギー使用量データ';</v>
      </c>
    </row>
    <row r="51" spans="12:12">
      <c r="L51" s="4" t="str">
        <f t="shared" si="0"/>
        <v>COMMENT ON COLUMN db_corp.T_MISSING_DATA_LIST_INFO.CERTIFICATE_CREDIT IS '証書・クレジット';</v>
      </c>
    </row>
    <row r="52" spans="12:12">
      <c r="L52" s="4" t="str">
        <f t="shared" si="0"/>
        <v>COMMENT ON COLUMN db_corp.T_MISSING_DATA_LIST_INFO.TOTAL_FLOOR_AREA IS '延床面積';</v>
      </c>
    </row>
    <row r="53" spans="12:12">
      <c r="L53" s="4" t="str">
        <f t="shared" si="0"/>
        <v>COMMENT ON COLUMN db_corp.T_MISSING_DATA_LIST_INFO.BUILDING_USAGE_CODE IS '建物用途（細分類番号）';</v>
      </c>
    </row>
    <row r="54" spans="12:12">
      <c r="L54" s="4" t="str">
        <f t="shared" si="0"/>
        <v>COMMENT ON COLUMN db_corp.T_MISSING_DATA_LIST_INFO.ENERGY_BENCHMARK_INDUSTRY IS '省エネ法ベンチマーク対象業種';</v>
      </c>
    </row>
    <row r="55" spans="12:12">
      <c r="L55" s="4" t="str">
        <f t="shared" si="0"/>
        <v>COMMENT ON COLUMN db_corp.T_MISSING_DATA_LIST_INFO.ENERGY_BENCHMARK_INDICATOR IS '省エネ法ベンチマーク指標';</v>
      </c>
    </row>
    <row r="56" spans="12:12">
      <c r="L56" s="4" t="str">
        <f t="shared" si="0"/>
        <v>COMMENT ON COLUMN db_corp.T_MISSING_DATA_LIST_INFO.ENERGY_BENCHMARK_DENOMINATOR IS '省エネ法ベンチマーク分母';</v>
      </c>
    </row>
    <row r="57" spans="12:12">
      <c r="L57" s="4" t="str">
        <f t="shared" si="0"/>
        <v>COMMENT ON COLUMN db_corp.T_MISSING_DATA_LIST_INFO.DELETE_FLG IS '削除フラグ';</v>
      </c>
    </row>
    <row r="58" spans="12:12">
      <c r="L58" s="4" t="str">
        <f t="shared" si="0"/>
        <v>COMMENT ON COLUMN db_corp.T_MISSING_DATA_LIST_INFO.CREATED_BY IS '作成者';</v>
      </c>
    </row>
    <row r="59" spans="12:12">
      <c r="L59" s="4" t="str">
        <f t="shared" si="0"/>
        <v>COMMENT ON COLUMN db_corp.T_MISSING_DATA_LIST_INFO.CREATED_AT IS '作成日時';</v>
      </c>
    </row>
    <row r="60" spans="12:12">
      <c r="L60" s="4" t="str">
        <f t="shared" si="0"/>
        <v>COMMENT ON COLUMN db_corp.T_MISSING_DATA_LIST_INFO.UPDATED_BY IS '更新者';</v>
      </c>
    </row>
    <row r="61" spans="12:12">
      <c r="L61" s="4" t="str">
        <f t="shared" si="0"/>
        <v>COMMENT ON COLUMN db_corp.T_MISSING_DATA_LIST_INFO.UPDATED_AT IS '更新日時';</v>
      </c>
    </row>
  </sheetData>
  <mergeCells count="35">
    <mergeCell ref="I30:K30"/>
    <mergeCell ref="I31:K31"/>
    <mergeCell ref="I32:K32"/>
    <mergeCell ref="I24:K24"/>
    <mergeCell ref="I25:K25"/>
    <mergeCell ref="I26:K26"/>
    <mergeCell ref="I27:K27"/>
    <mergeCell ref="I28:K28"/>
    <mergeCell ref="I29:K29"/>
    <mergeCell ref="I23:K23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21:K21"/>
    <mergeCell ref="I22:K22"/>
    <mergeCell ref="I18:K18"/>
    <mergeCell ref="I10:K1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0D8B-C614-40C9-B974-01D43FAC992F}">
  <sheetPr codeName="Sheet35"/>
  <dimension ref="A1:S47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4.625" style="4" bestFit="1" customWidth="1"/>
    <col min="3" max="3" width="31.37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357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399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db_corp.T_KPI_LIST_INFO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db_corp.T_KPI_LIST_INFO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8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1129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" t="s">
        <v>253</v>
      </c>
      <c r="C12" s="11" t="s">
        <v>254</v>
      </c>
      <c r="D12" s="11" t="s">
        <v>156</v>
      </c>
      <c r="E12" s="34">
        <v>20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06" t="s">
        <v>846</v>
      </c>
      <c r="C13" s="106" t="s">
        <v>1135</v>
      </c>
      <c r="D13" s="11" t="s">
        <v>156</v>
      </c>
      <c r="E13" s="34">
        <v>100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TARGET_PERIOD VARCHAR(20), -- 対象期間</v>
      </c>
    </row>
    <row r="14" spans="1:19">
      <c r="A14" s="17">
        <v>7</v>
      </c>
      <c r="B14" s="11" t="s">
        <v>0</v>
      </c>
      <c r="C14" s="11" t="s">
        <v>255</v>
      </c>
      <c r="D14" s="11" t="s">
        <v>175</v>
      </c>
      <c r="E14" s="34">
        <v>10</v>
      </c>
      <c r="F14" s="34">
        <v>2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LOCATION_IDENTIFIER_NAME VARCHAR(100), -- 拠点識別名</v>
      </c>
    </row>
    <row r="15" spans="1:19">
      <c r="A15" s="17">
        <v>8</v>
      </c>
      <c r="B15" s="11" t="s">
        <v>256</v>
      </c>
      <c r="C15" s="11" t="s">
        <v>257</v>
      </c>
      <c r="D15" s="11" t="s">
        <v>175</v>
      </c>
      <c r="E15" s="34">
        <v>10</v>
      </c>
      <c r="F15" s="34">
        <v>4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TOTAL_FLOOR_AREA NUMERIC(10,2), -- 延床面積</v>
      </c>
    </row>
    <row r="16" spans="1:19">
      <c r="A16" s="17">
        <v>9</v>
      </c>
      <c r="B16" s="11" t="s">
        <v>258</v>
      </c>
      <c r="C16" s="11" t="s">
        <v>259</v>
      </c>
      <c r="D16" s="11" t="s">
        <v>175</v>
      </c>
      <c r="E16" s="34">
        <v>15</v>
      </c>
      <c r="F16" s="34">
        <v>2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CO2_EMISSION_UNIT NUMERIC(10,4), -- CO2排出原単位</v>
      </c>
    </row>
    <row r="17" spans="1:12">
      <c r="A17" s="17">
        <v>10</v>
      </c>
      <c r="B17" s="11" t="s">
        <v>260</v>
      </c>
      <c r="C17" s="11" t="s">
        <v>261</v>
      </c>
      <c r="D17" s="11" t="s">
        <v>175</v>
      </c>
      <c r="E17" s="34">
        <v>5</v>
      </c>
      <c r="F17" s="34">
        <v>2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PRIMARY_ENERGY NUMERIC(15,2), -- 一次エネルギー</v>
      </c>
    </row>
    <row r="18" spans="1:12">
      <c r="A18" s="17">
        <v>11</v>
      </c>
      <c r="B18" s="11" t="s">
        <v>262</v>
      </c>
      <c r="C18" s="11" t="s">
        <v>263</v>
      </c>
      <c r="D18" s="11" t="s">
        <v>175</v>
      </c>
      <c r="E18" s="34">
        <v>5</v>
      </c>
      <c r="F18" s="34">
        <v>2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ENERGY_SAVING_RATE NUMERIC(5,2), -- 省エネ率</v>
      </c>
    </row>
    <row r="19" spans="1:12">
      <c r="A19" s="17">
        <v>12</v>
      </c>
      <c r="B19" s="11" t="s">
        <v>264</v>
      </c>
      <c r="C19" s="11" t="s">
        <v>265</v>
      </c>
      <c r="D19" s="11" t="s">
        <v>175</v>
      </c>
      <c r="E19" s="34">
        <v>5</v>
      </c>
      <c r="F19" s="34">
        <v>2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ELECTRIFICATION_RATE NUMERIC(5,2), -- 電化率</v>
      </c>
    </row>
    <row r="20" spans="1:12">
      <c r="A20" s="17">
        <v>13</v>
      </c>
      <c r="B20" s="11" t="s">
        <v>266</v>
      </c>
      <c r="C20" s="11" t="s">
        <v>267</v>
      </c>
      <c r="D20" s="11" t="s">
        <v>175</v>
      </c>
      <c r="E20" s="34">
        <v>5</v>
      </c>
      <c r="F20" s="34">
        <v>2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ENERGY_CREATION_RATE NUMERIC(5,2), -- 創エネ率</v>
      </c>
    </row>
    <row r="21" spans="1:12">
      <c r="A21" s="17">
        <v>14</v>
      </c>
      <c r="B21" s="11" t="s">
        <v>51</v>
      </c>
      <c r="C21" s="11" t="s">
        <v>551</v>
      </c>
      <c r="D21" s="11" t="s">
        <v>163</v>
      </c>
      <c r="E21" s="34" t="s">
        <v>18</v>
      </c>
      <c r="F21" s="21" t="s">
        <v>18</v>
      </c>
      <c r="G21" s="132" t="s">
        <v>381</v>
      </c>
      <c r="H21" s="22"/>
      <c r="I21" s="304" t="s">
        <v>1329</v>
      </c>
      <c r="J21" s="305"/>
      <c r="K21" s="306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NETWORK_RATE NUMERIC(5,2), -- ﾈｯﾄﾜｰｸ率</v>
      </c>
    </row>
    <row r="22" spans="1:12">
      <c r="A22" s="17">
        <v>15</v>
      </c>
      <c r="B22" s="11" t="s">
        <v>374</v>
      </c>
      <c r="C22" s="11" t="s">
        <v>511</v>
      </c>
      <c r="D22" s="11" t="s">
        <v>156</v>
      </c>
      <c r="E22" s="34">
        <v>50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DELETE_FLG BOOLEAN NOT NULL, -- 削除フラグ</v>
      </c>
    </row>
    <row r="23" spans="1:12">
      <c r="A23" s="17">
        <v>16</v>
      </c>
      <c r="B23" s="11" t="s">
        <v>375</v>
      </c>
      <c r="C23" s="11" t="s">
        <v>513</v>
      </c>
      <c r="D23" s="11" t="s">
        <v>526</v>
      </c>
      <c r="E23" s="34" t="s">
        <v>18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CREATED_BY VARCHAR(50), -- 作成者</v>
      </c>
    </row>
    <row r="24" spans="1:12">
      <c r="A24" s="17">
        <v>17</v>
      </c>
      <c r="B24" s="11" t="s">
        <v>43</v>
      </c>
      <c r="C24" s="11" t="s">
        <v>515</v>
      </c>
      <c r="D24" s="11" t="s">
        <v>156</v>
      </c>
      <c r="E24" s="34">
        <v>50</v>
      </c>
      <c r="F24" s="21" t="s">
        <v>18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CREATED_AT TIMESTAMP, -- 作成日時</v>
      </c>
    </row>
    <row r="25" spans="1:12">
      <c r="A25" s="24">
        <v>18</v>
      </c>
      <c r="B25" s="15" t="s">
        <v>49</v>
      </c>
      <c r="C25" s="15" t="s">
        <v>517</v>
      </c>
      <c r="D25" s="15" t="s">
        <v>526</v>
      </c>
      <c r="E25" s="25" t="s">
        <v>18</v>
      </c>
      <c r="F25" s="25" t="s">
        <v>18</v>
      </c>
      <c r="G25" s="36"/>
      <c r="H25" s="26"/>
      <c r="I25" s="307"/>
      <c r="J25" s="308"/>
      <c r="K25" s="309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UPDATED_BY VARCHAR(50), -- 更新者</v>
      </c>
    </row>
    <row r="26" spans="1:12"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UPDATED_AT TIMESTAMP -- 更新日時</v>
      </c>
    </row>
    <row r="27" spans="1:12">
      <c r="L27" s="13" t="str" cm="1">
        <f t="array" ref="L27">IF(B26="",
    IF($L$6="PRIMARY_KEYS",
        ",PRIMARY KEY ("&amp;_xlfn.TEXTJOIN(", ", TRUE, $C$8:$C$11)&amp;")"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>,PRIMARY KEY (CORPORATE_NUMBER, AGREEMENT_CATEGORY, ORG_ID, BUILDING_ID)
);</v>
      </c>
    </row>
    <row r="29" spans="1:12">
      <c r="L29" s="7" t="str">
        <f>"COMMENT ON TABLE db_corp." &amp; A5 &amp; " IS '" &amp; A3 &amp; "';"</f>
        <v>COMMENT ON TABLE db_corp.T_KPI_LIST_INFO IS 'KPI一覧情報';</v>
      </c>
    </row>
    <row r="30" spans="1:12">
      <c r="L30" s="4" t="str">
        <f>"COMMENT ON COLUMN db_corp." &amp;  $A$5&amp;"."&amp;C8&amp;" IS '" &amp;B8&amp;"';"</f>
        <v>COMMENT ON COLUMN db_corp.T_KPI_LIST_INFO.CORPORATE_NUMBER IS '法人番号（FK）';</v>
      </c>
    </row>
    <row r="31" spans="1:12">
      <c r="L31" s="4" t="str">
        <f t="shared" ref="L31:L47" si="0">"COMMENT ON COLUMN db_corp." &amp;  $A$5&amp;"."&amp;C9&amp;" IS '" &amp;B9&amp;"';"</f>
        <v>COMMENT ON COLUMN db_corp.T_KPI_LIST_INFO.AGREEMENT_CATEGORY IS '同意書取得区分';</v>
      </c>
    </row>
    <row r="32" spans="1:12">
      <c r="L32" s="4" t="str">
        <f t="shared" si="0"/>
        <v>COMMENT ON COLUMN db_corp.T_KPI_LIST_INFO.ORG_ID IS '組織ID（FK）';</v>
      </c>
    </row>
    <row r="33" spans="12:12">
      <c r="L33" s="4" t="str">
        <f t="shared" si="0"/>
        <v>COMMENT ON COLUMN db_corp.T_KPI_LIST_INFO.BUILDING_ID IS '拠点ID（FK）';</v>
      </c>
    </row>
    <row r="34" spans="12:12">
      <c r="L34" s="4" t="str">
        <f t="shared" si="0"/>
        <v>COMMENT ON COLUMN db_corp.T_KPI_LIST_INFO.TARGET_PERIOD IS '対象期間';</v>
      </c>
    </row>
    <row r="35" spans="12:12">
      <c r="L35" s="4" t="str">
        <f t="shared" si="0"/>
        <v>COMMENT ON COLUMN db_corp.T_KPI_LIST_INFO.LOCATION_IDENTIFIER_NAME IS '拠点識別名';</v>
      </c>
    </row>
    <row r="36" spans="12:12">
      <c r="L36" s="4" t="str">
        <f t="shared" si="0"/>
        <v>COMMENT ON COLUMN db_corp.T_KPI_LIST_INFO.TOTAL_FLOOR_AREA IS '延床面積';</v>
      </c>
    </row>
    <row r="37" spans="12:12">
      <c r="L37" s="4" t="str">
        <f t="shared" si="0"/>
        <v>COMMENT ON COLUMN db_corp.T_KPI_LIST_INFO.CO2_EMISSION_UNIT IS 'CO2排出原単位';</v>
      </c>
    </row>
    <row r="38" spans="12:12">
      <c r="L38" s="4" t="str">
        <f t="shared" si="0"/>
        <v>COMMENT ON COLUMN db_corp.T_KPI_LIST_INFO.PRIMARY_ENERGY IS '一次エネルギー';</v>
      </c>
    </row>
    <row r="39" spans="12:12">
      <c r="L39" s="4" t="str">
        <f t="shared" si="0"/>
        <v>COMMENT ON COLUMN db_corp.T_KPI_LIST_INFO.ENERGY_SAVING_RATE IS '省エネ率';</v>
      </c>
    </row>
    <row r="40" spans="12:12">
      <c r="L40" s="4" t="str">
        <f t="shared" si="0"/>
        <v>COMMENT ON COLUMN db_corp.T_KPI_LIST_INFO.ELECTRIFICATION_RATE IS '電化率';</v>
      </c>
    </row>
    <row r="41" spans="12:12">
      <c r="L41" s="4" t="str">
        <f t="shared" si="0"/>
        <v>COMMENT ON COLUMN db_corp.T_KPI_LIST_INFO.ENERGY_CREATION_RATE IS '創エネ率';</v>
      </c>
    </row>
    <row r="42" spans="12:12">
      <c r="L42" s="4" t="str">
        <f t="shared" si="0"/>
        <v>COMMENT ON COLUMN db_corp.T_KPI_LIST_INFO.NETWORK_RATE IS 'ﾈｯﾄﾜｰｸ率';</v>
      </c>
    </row>
    <row r="43" spans="12:12">
      <c r="L43" s="4" t="str">
        <f t="shared" si="0"/>
        <v>COMMENT ON COLUMN db_corp.T_KPI_LIST_INFO.DELETE_FLG IS '削除フラグ';</v>
      </c>
    </row>
    <row r="44" spans="12:12">
      <c r="L44" s="4" t="str">
        <f t="shared" si="0"/>
        <v>COMMENT ON COLUMN db_corp.T_KPI_LIST_INFO.CREATED_BY IS '作成者';</v>
      </c>
    </row>
    <row r="45" spans="12:12">
      <c r="L45" s="4" t="str">
        <f t="shared" si="0"/>
        <v>COMMENT ON COLUMN db_corp.T_KPI_LIST_INFO.CREATED_AT IS '作成日時';</v>
      </c>
    </row>
    <row r="46" spans="12:12">
      <c r="L46" s="4" t="str">
        <f t="shared" si="0"/>
        <v>COMMENT ON COLUMN db_corp.T_KPI_LIST_INFO.UPDATED_BY IS '更新者';</v>
      </c>
    </row>
    <row r="47" spans="12:12">
      <c r="L47" s="4" t="str">
        <f t="shared" si="0"/>
        <v>COMMENT ON COLUMN db_corp.T_KPI_LIST_INFO.UPDATED_AT IS '更新日時';</v>
      </c>
    </row>
  </sheetData>
  <mergeCells count="28">
    <mergeCell ref="I25:K25"/>
    <mergeCell ref="I21:K21"/>
    <mergeCell ref="I22:K22"/>
    <mergeCell ref="I23:K23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4:K24"/>
    <mergeCell ref="I10:K1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6352-64B7-4EB0-94B8-D312A4A19B74}">
  <sheetPr codeName="Sheet36"/>
  <dimension ref="A1:L100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5" style="4" customWidth="1"/>
    <col min="3" max="3" width="40.375" style="4" bestFit="1" customWidth="1"/>
    <col min="4" max="4" width="12.375" style="4" bestFit="1" customWidth="1"/>
    <col min="5" max="7" width="7" style="4" customWidth="1"/>
    <col min="8" max="8" width="6.625" style="4" bestFit="1" customWidth="1"/>
    <col min="9" max="10" width="7" style="4" customWidth="1"/>
    <col min="11" max="11" width="13" style="4" customWidth="1"/>
    <col min="12" max="16384" width="9" style="4"/>
  </cols>
  <sheetData>
    <row r="1" spans="1:12" ht="17.100000000000001" customHeight="1"/>
    <row r="2" spans="1:12">
      <c r="A2" s="253" t="s">
        <v>146</v>
      </c>
      <c r="B2" s="254"/>
      <c r="C2" s="255"/>
      <c r="D2" s="337" t="s">
        <v>1</v>
      </c>
      <c r="E2" s="338"/>
      <c r="F2" s="338"/>
      <c r="G2" s="338"/>
      <c r="H2" s="339"/>
      <c r="I2" s="40" t="s">
        <v>2</v>
      </c>
      <c r="J2" s="40" t="s">
        <v>3</v>
      </c>
      <c r="K2" s="40" t="s">
        <v>4</v>
      </c>
    </row>
    <row r="3" spans="1:12">
      <c r="A3" s="262" t="s">
        <v>418</v>
      </c>
      <c r="B3" s="262"/>
      <c r="C3" s="262"/>
      <c r="D3" s="262" t="s">
        <v>510</v>
      </c>
      <c r="E3" s="262"/>
      <c r="F3" s="262"/>
      <c r="G3" s="262"/>
      <c r="H3" s="262"/>
      <c r="I3" s="5"/>
      <c r="J3" s="5"/>
      <c r="K3" s="5"/>
    </row>
    <row r="4" spans="1:12">
      <c r="A4" s="253" t="s">
        <v>148</v>
      </c>
      <c r="B4" s="254"/>
      <c r="C4" s="255"/>
      <c r="D4" s="340" t="s">
        <v>5</v>
      </c>
      <c r="E4" s="340"/>
      <c r="F4" s="340"/>
      <c r="G4" s="340"/>
      <c r="H4" s="340"/>
      <c r="I4" s="40" t="s">
        <v>43</v>
      </c>
      <c r="J4" s="40" t="s">
        <v>3</v>
      </c>
      <c r="K4" s="40" t="s">
        <v>149</v>
      </c>
    </row>
    <row r="5" spans="1:12">
      <c r="A5" s="262" t="s">
        <v>419</v>
      </c>
      <c r="B5" s="262"/>
      <c r="C5" s="262"/>
      <c r="D5" s="262" t="s">
        <v>409</v>
      </c>
      <c r="E5" s="262"/>
      <c r="F5" s="262"/>
      <c r="G5" s="262"/>
      <c r="H5" s="262"/>
      <c r="I5" s="5"/>
      <c r="J5" s="5"/>
      <c r="K5" s="5"/>
    </row>
    <row r="6" spans="1:12" ht="16.5" thickBot="1">
      <c r="A6" s="341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7" t="s">
        <v>150</v>
      </c>
    </row>
    <row r="7" spans="1:12" ht="16.5" thickTop="1">
      <c r="A7" s="39" t="s">
        <v>420</v>
      </c>
      <c r="B7" s="41" t="s">
        <v>152</v>
      </c>
      <c r="C7" s="41" t="s">
        <v>153</v>
      </c>
      <c r="D7" s="41" t="s">
        <v>6</v>
      </c>
      <c r="E7" s="41" t="s">
        <v>7</v>
      </c>
      <c r="F7" s="41" t="s">
        <v>8</v>
      </c>
      <c r="G7" s="41" t="s">
        <v>9</v>
      </c>
      <c r="H7" s="41" t="s">
        <v>421</v>
      </c>
      <c r="I7" s="342" t="s">
        <v>155</v>
      </c>
      <c r="J7" s="343"/>
      <c r="K7" s="344"/>
      <c r="L7" s="27" t="str">
        <f>"drop TABLE IF EXISTS  db_common."&amp;A5&amp;" CASCADE;"</f>
        <v>drop TABLE IF EXISTS  db_common.ACTIVITY_MINOR_CATEGORY_MST CASCADE;</v>
      </c>
    </row>
    <row r="8" spans="1:12">
      <c r="A8" s="42">
        <v>1</v>
      </c>
      <c r="B8" s="43" t="s">
        <v>238</v>
      </c>
      <c r="C8" s="43" t="s">
        <v>422</v>
      </c>
      <c r="D8" s="43" t="s">
        <v>157</v>
      </c>
      <c r="E8" s="44" t="s">
        <v>18</v>
      </c>
      <c r="F8" s="44" t="s">
        <v>18</v>
      </c>
      <c r="G8" s="44" t="s">
        <v>423</v>
      </c>
      <c r="H8" s="45">
        <v>1</v>
      </c>
      <c r="I8" s="345"/>
      <c r="J8" s="346"/>
      <c r="K8" s="347"/>
      <c r="L8" s="13" t="str">
        <f>"CREATE TABLE db_common."&amp;A5&amp;" ("</f>
        <v>CREATE TABLE db_common.ACTIVITY_MINOR_CATEGORY_MST (</v>
      </c>
    </row>
    <row r="9" spans="1:12">
      <c r="A9" s="46">
        <v>2</v>
      </c>
      <c r="B9" s="11" t="s">
        <v>424</v>
      </c>
      <c r="C9" s="11" t="s">
        <v>425</v>
      </c>
      <c r="D9" s="11" t="s">
        <v>156</v>
      </c>
      <c r="E9" s="34" t="s">
        <v>426</v>
      </c>
      <c r="F9" s="34" t="s">
        <v>18</v>
      </c>
      <c r="G9" s="34" t="s">
        <v>423</v>
      </c>
      <c r="H9" s="47">
        <v>2</v>
      </c>
      <c r="I9" s="334"/>
      <c r="J9" s="335"/>
      <c r="K9" s="336"/>
      <c r="L9" s="13" t="str" cm="1">
        <f t="array" ref="L9">IF(B8="",
    IF($L$6="PRIMARY_KEYS",
        ",PRIMARY KEY ("&amp;_xlfn.TEXTJOIN(", ", TRUE, $C$8:$C$11)&amp;")"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REPORT_YEAR SMALLINT NOT NULL, -- 報告年度</v>
      </c>
    </row>
    <row r="10" spans="1:12">
      <c r="A10" s="46">
        <v>3</v>
      </c>
      <c r="B10" s="11" t="s">
        <v>427</v>
      </c>
      <c r="C10" s="11" t="s">
        <v>428</v>
      </c>
      <c r="D10" s="11" t="s">
        <v>156</v>
      </c>
      <c r="E10" s="34" t="s">
        <v>429</v>
      </c>
      <c r="F10" s="34" t="s">
        <v>18</v>
      </c>
      <c r="G10" s="34" t="s">
        <v>423</v>
      </c>
      <c r="H10" s="47">
        <v>3</v>
      </c>
      <c r="I10" s="334"/>
      <c r="J10" s="335"/>
      <c r="K10" s="336"/>
      <c r="L10" s="13" t="str" cm="1">
        <f t="array" ref="L10">IF(B9="",
    IF($L$6="PRIMARY_KEYS",
        ",PRIMARY KEY ("&amp;_xlfn.TEXTJOIN(", ", TRUE, $C$8:$C$11)&amp;")"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MAJOR_CATEGORY_ID VARCHAR(2) NOT NULL, -- 活動項目大分類ID</v>
      </c>
    </row>
    <row r="11" spans="1:12">
      <c r="A11" s="46">
        <v>4</v>
      </c>
      <c r="B11" s="11" t="s">
        <v>430</v>
      </c>
      <c r="C11" s="11" t="s">
        <v>431</v>
      </c>
      <c r="D11" s="11" t="s">
        <v>156</v>
      </c>
      <c r="E11" s="34" t="s">
        <v>429</v>
      </c>
      <c r="F11" s="34" t="s">
        <v>18</v>
      </c>
      <c r="G11" s="34" t="s">
        <v>423</v>
      </c>
      <c r="H11" s="47">
        <v>4</v>
      </c>
      <c r="I11" s="334"/>
      <c r="J11" s="335"/>
      <c r="K11" s="336"/>
      <c r="L11" s="13" t="str" cm="1">
        <f t="array" ref="L11">IF(B10="",
    IF($L$6="PRIMARY_KEYS",
        ",PRIMARY KEY ("&amp;_xlfn.TEXTJOIN(", ", TRUE, $C$8:$C$11)&amp;")"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MIDDLE_CATEGORY_ID VARCHAR(4) NOT NULL, -- 活動項目中分類ID</v>
      </c>
    </row>
    <row r="12" spans="1:12">
      <c r="A12" s="46">
        <v>5</v>
      </c>
      <c r="B12" s="11" t="s">
        <v>432</v>
      </c>
      <c r="C12" s="11" t="s">
        <v>433</v>
      </c>
      <c r="D12" s="11" t="s">
        <v>156</v>
      </c>
      <c r="E12" s="34">
        <v>100</v>
      </c>
      <c r="F12" s="34" t="s">
        <v>18</v>
      </c>
      <c r="G12" s="34"/>
      <c r="H12" s="47"/>
      <c r="I12" s="334"/>
      <c r="J12" s="335"/>
      <c r="K12" s="336"/>
      <c r="L12" s="13" t="str" cm="1">
        <f t="array" ref="L12">IF(B11="",
    IF($L$6="PRIMARY_KEYS",
        ",PRIMARY KEY ("&amp;_xlfn.TEXTJOIN(", ", TRUE, $C$8:$C$11)&amp;")"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MINOR_CATEGORY_ID VARCHAR(4) NOT NULL, -- 活動項目小分類ID</v>
      </c>
    </row>
    <row r="13" spans="1:12">
      <c r="A13" s="46">
        <v>6</v>
      </c>
      <c r="B13" s="11" t="s">
        <v>93</v>
      </c>
      <c r="C13" s="11" t="s">
        <v>434</v>
      </c>
      <c r="D13" s="11" t="s">
        <v>156</v>
      </c>
      <c r="E13" s="34" t="s">
        <v>435</v>
      </c>
      <c r="F13" s="34" t="s">
        <v>18</v>
      </c>
      <c r="G13" s="34"/>
      <c r="H13" s="47"/>
      <c r="I13" s="334"/>
      <c r="J13" s="335"/>
      <c r="K13" s="336"/>
      <c r="L13" s="13" t="str" cm="1">
        <f t="array" ref="L13">IF(B12="",
    IF($L$6="PRIMARY_KEYS",
        ",PRIMARY KEY ("&amp;_xlfn.TEXTJOIN(", ", TRUE, $C$8:$C$11)&amp;")"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MINOR_CATEGORY_NM VARCHAR(100), -- 活動項目小分類名</v>
      </c>
    </row>
    <row r="14" spans="1:12">
      <c r="A14" s="46">
        <v>7</v>
      </c>
      <c r="B14" s="11" t="s">
        <v>436</v>
      </c>
      <c r="C14" s="11" t="s">
        <v>437</v>
      </c>
      <c r="D14" s="11" t="s">
        <v>438</v>
      </c>
      <c r="E14" s="34" t="s">
        <v>439</v>
      </c>
      <c r="F14" s="34" t="s">
        <v>426</v>
      </c>
      <c r="G14" s="34"/>
      <c r="H14" s="47"/>
      <c r="I14" s="334"/>
      <c r="J14" s="335"/>
      <c r="K14" s="336"/>
      <c r="L14" s="13" t="str" cm="1">
        <f t="array" ref="L14">IF(B13="",
    IF($L$6="PRIMARY_KEYS",
        ",PRIMARY KEY ("&amp;_xlfn.TEXTJOIN(", ", TRUE, $C$8:$C$11)&amp;")"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UNIT VARCHAR(10), -- 単位</v>
      </c>
    </row>
    <row r="15" spans="1:12">
      <c r="A15" s="46">
        <v>8</v>
      </c>
      <c r="B15" s="11" t="s">
        <v>440</v>
      </c>
      <c r="C15" s="11" t="s">
        <v>441</v>
      </c>
      <c r="D15" s="11" t="s">
        <v>438</v>
      </c>
      <c r="E15" s="34" t="s">
        <v>439</v>
      </c>
      <c r="F15" s="34" t="s">
        <v>426</v>
      </c>
      <c r="G15" s="34"/>
      <c r="H15" s="47"/>
      <c r="I15" s="334"/>
      <c r="J15" s="335"/>
      <c r="K15" s="336"/>
      <c r="L15" s="13" t="str" cm="1">
        <f t="array" ref="L15">IF(B14="",
    IF($L$6="PRIMARY_KEYS",
        ",PRIMARY KEY ("&amp;_xlfn.TEXTJOIN(", ", TRUE, $C$8:$C$11)&amp;")"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CONVERSION_COEF DECIMAL(5,2), -- 換算係数</v>
      </c>
    </row>
    <row r="16" spans="1:12">
      <c r="A16" s="46">
        <v>9</v>
      </c>
      <c r="B16" s="11" t="s">
        <v>442</v>
      </c>
      <c r="C16" s="11" t="s">
        <v>443</v>
      </c>
      <c r="D16" s="11" t="s">
        <v>438</v>
      </c>
      <c r="E16" s="34" t="s">
        <v>439</v>
      </c>
      <c r="F16" s="34" t="s">
        <v>426</v>
      </c>
      <c r="G16" s="34"/>
      <c r="H16" s="47"/>
      <c r="I16" s="334"/>
      <c r="J16" s="335"/>
      <c r="K16" s="336"/>
      <c r="L16" s="13" t="str" cm="1">
        <f t="array" ref="L16">IF(B15="",
    IF($L$6="PRIMARY_KEYS",
        ",PRIMARY KEY ("&amp;_xlfn.TEXTJOIN(", ", TRUE, $C$8:$C$11)&amp;")"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NON_FOSSIL_CONV_COEF DECIMAL(5,2), -- 非化石エネルギー転換換算係数</v>
      </c>
    </row>
    <row r="17" spans="1:12">
      <c r="A17" s="46">
        <v>10</v>
      </c>
      <c r="B17" s="11" t="s">
        <v>444</v>
      </c>
      <c r="C17" s="11" t="s">
        <v>445</v>
      </c>
      <c r="D17" s="11" t="s">
        <v>438</v>
      </c>
      <c r="E17" s="34" t="s">
        <v>439</v>
      </c>
      <c r="F17" s="34" t="s">
        <v>426</v>
      </c>
      <c r="G17" s="34"/>
      <c r="H17" s="47"/>
      <c r="I17" s="334"/>
      <c r="J17" s="335"/>
      <c r="K17" s="336"/>
      <c r="L17" s="13" t="str" cm="1">
        <f t="array" ref="L17">IF(B16="",
    IF($L$6="PRIMARY_KEYS",
        ",PRIMARY KEY ("&amp;_xlfn.TEXTJOIN(", ", TRUE, $C$8:$C$11)&amp;")"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NON_FOSSIL_WEIGHT_COEF DECIMAL(5,2), -- 非化石重み付け係数</v>
      </c>
    </row>
    <row r="18" spans="1:12">
      <c r="A18" s="46">
        <v>11</v>
      </c>
      <c r="B18" s="11" t="s">
        <v>446</v>
      </c>
      <c r="C18" s="11" t="s">
        <v>447</v>
      </c>
      <c r="D18" s="11" t="s">
        <v>438</v>
      </c>
      <c r="E18" s="34" t="s">
        <v>448</v>
      </c>
      <c r="F18" s="34" t="s">
        <v>449</v>
      </c>
      <c r="G18" s="34"/>
      <c r="H18" s="47"/>
      <c r="I18" s="334"/>
      <c r="J18" s="335"/>
      <c r="K18" s="336"/>
      <c r="L18" s="13" t="str" cm="1">
        <f t="array" ref="L18">IF(B17="",
    IF($L$6="PRIMARY_KEYS",
        ",PRIMARY KEY ("&amp;_xlfn.TEXTJOIN(", ", TRUE, $C$8:$C$11)&amp;")"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ELECTRIC_DEMAND_OPT_COEF DECIMAL(5,2), -- 電気需要最適化換算係数</v>
      </c>
    </row>
    <row r="19" spans="1:12">
      <c r="A19" s="46">
        <v>12</v>
      </c>
      <c r="B19" s="11" t="s">
        <v>450</v>
      </c>
      <c r="C19" s="11" t="s">
        <v>451</v>
      </c>
      <c r="D19" s="11" t="s">
        <v>438</v>
      </c>
      <c r="E19" s="34" t="s">
        <v>448</v>
      </c>
      <c r="F19" s="34" t="s">
        <v>449</v>
      </c>
      <c r="G19" s="34"/>
      <c r="H19" s="47"/>
      <c r="I19" s="334"/>
      <c r="J19" s="335"/>
      <c r="K19" s="336"/>
      <c r="L19" s="13" t="str" cm="1">
        <f t="array" ref="L19">IF(B18="",
    IF($L$6="PRIMARY_KEYS",
        ",PRIMARY KEY ("&amp;_xlfn.TEXTJOIN(", ", TRUE, $C$8:$C$11)&amp;")"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ENERGY_CO2_EMISSION_COEF DECIMAL(7,6), -- 排出係数（エネ起CO2）</v>
      </c>
    </row>
    <row r="20" spans="1:12">
      <c r="A20" s="46">
        <v>13</v>
      </c>
      <c r="B20" s="11" t="s">
        <v>452</v>
      </c>
      <c r="C20" s="11" t="s">
        <v>453</v>
      </c>
      <c r="D20" s="11" t="s">
        <v>438</v>
      </c>
      <c r="E20" s="34" t="s">
        <v>454</v>
      </c>
      <c r="F20" s="34" t="s">
        <v>435</v>
      </c>
      <c r="G20" s="34"/>
      <c r="H20" s="47"/>
      <c r="I20" s="334"/>
      <c r="J20" s="335"/>
      <c r="K20" s="336"/>
      <c r="L20" s="13" t="str" cm="1">
        <f t="array" ref="L20">IF(B19="",
    IF($L$6="PRIMARY_KEYS",
        ",PRIMARY KEY ("&amp;_xlfn.TEXTJOIN(", ", TRUE, $C$8:$C$11)&amp;")"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NON_ENERGY_CO2_EMISSION_COEF DECIMAL(7,6), -- 排出係数（非エネ起CO2）</v>
      </c>
    </row>
    <row r="21" spans="1:12">
      <c r="A21" s="46">
        <v>14</v>
      </c>
      <c r="B21" s="11" t="s">
        <v>455</v>
      </c>
      <c r="C21" s="11" t="s">
        <v>456</v>
      </c>
      <c r="D21" s="11" t="s">
        <v>438</v>
      </c>
      <c r="E21" s="34" t="s">
        <v>454</v>
      </c>
      <c r="F21" s="34" t="s">
        <v>435</v>
      </c>
      <c r="G21" s="34"/>
      <c r="H21" s="47"/>
      <c r="I21" s="334"/>
      <c r="J21" s="335"/>
      <c r="K21" s="336"/>
      <c r="L21" s="13" t="str" cm="1">
        <f t="array" ref="L21">IF(B20="",
    IF($L$6="PRIMARY_KEYS",
        ",PRIMARY KEY ("&amp;_xlfn.TEXTJOIN(", ", TRUE, $C$8:$C$11)&amp;")"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CH4_EMISSION_COEF DECIMAL(12,10), -- 排出係数（CH4）</v>
      </c>
    </row>
    <row r="22" spans="1:12">
      <c r="A22" s="46">
        <v>15</v>
      </c>
      <c r="B22" s="11" t="s">
        <v>457</v>
      </c>
      <c r="C22" s="11" t="s">
        <v>458</v>
      </c>
      <c r="D22" s="11" t="s">
        <v>438</v>
      </c>
      <c r="E22" s="34" t="s">
        <v>454</v>
      </c>
      <c r="F22" s="34" t="s">
        <v>435</v>
      </c>
      <c r="G22" s="34"/>
      <c r="H22" s="47"/>
      <c r="I22" s="334"/>
      <c r="J22" s="335"/>
      <c r="K22" s="336"/>
      <c r="L22" s="13" t="str" cm="1">
        <f t="array" ref="L22">IF(B21="",
    IF($L$6="PRIMARY_KEYS",
        ",PRIMARY KEY ("&amp;_xlfn.TEXTJOIN(", ", TRUE, $C$8:$C$11)&amp;")"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N2O_EMISSION_COEF DECIMAL(12,10), -- 排出係数（N2O）</v>
      </c>
    </row>
    <row r="23" spans="1:12">
      <c r="A23" s="46">
        <v>16</v>
      </c>
      <c r="B23" s="11" t="s">
        <v>459</v>
      </c>
      <c r="C23" s="11" t="s">
        <v>460</v>
      </c>
      <c r="D23" s="11" t="s">
        <v>438</v>
      </c>
      <c r="E23" s="34" t="s">
        <v>454</v>
      </c>
      <c r="F23" s="34" t="s">
        <v>435</v>
      </c>
      <c r="G23" s="34"/>
      <c r="H23" s="47"/>
      <c r="I23" s="334"/>
      <c r="J23" s="335"/>
      <c r="K23" s="336"/>
      <c r="L23" s="13" t="str" cm="1">
        <f t="array" ref="L23">IF(B22="",
    IF($L$6="PRIMARY_KEYS",
        ",PRIMARY KEY ("&amp;_xlfn.TEXTJOIN(", ", TRUE, $C$8:$C$11)&amp;")"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HFC_EMISSION_COEF DECIMAL(12,10), -- 排出係数（HFC）</v>
      </c>
    </row>
    <row r="24" spans="1:12">
      <c r="A24" s="46">
        <v>17</v>
      </c>
      <c r="B24" s="11" t="s">
        <v>461</v>
      </c>
      <c r="C24" s="11" t="s">
        <v>462</v>
      </c>
      <c r="D24" s="11" t="s">
        <v>438</v>
      </c>
      <c r="E24" s="34" t="s">
        <v>454</v>
      </c>
      <c r="F24" s="34" t="s">
        <v>435</v>
      </c>
      <c r="G24" s="34"/>
      <c r="H24" s="47"/>
      <c r="I24" s="334"/>
      <c r="J24" s="335"/>
      <c r="K24" s="336"/>
      <c r="L24" s="13" t="str" cm="1">
        <f t="array" ref="L24">IF(B23="",
    IF($L$6="PRIMARY_KEYS",
        ",PRIMARY KEY ("&amp;_xlfn.TEXTJOIN(", ", TRUE, $C$8:$C$11)&amp;")"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PFC_EMISSION_COEF DECIMAL(12,10), -- 排出係数（PFC）</v>
      </c>
    </row>
    <row r="25" spans="1:12">
      <c r="A25" s="46">
        <v>18</v>
      </c>
      <c r="B25" s="11" t="s">
        <v>463</v>
      </c>
      <c r="C25" s="11" t="s">
        <v>464</v>
      </c>
      <c r="D25" s="11" t="s">
        <v>438</v>
      </c>
      <c r="E25" s="34" t="s">
        <v>454</v>
      </c>
      <c r="F25" s="34" t="s">
        <v>435</v>
      </c>
      <c r="G25" s="34"/>
      <c r="H25" s="47"/>
      <c r="I25" s="334"/>
      <c r="J25" s="335"/>
      <c r="K25" s="336"/>
      <c r="L25" s="13" t="str" cm="1">
        <f t="array" ref="L25">IF(B24="",
    IF($L$6="PRIMARY_KEYS",
        ",PRIMARY KEY ("&amp;_xlfn.TEXTJOIN(", ", TRUE, $C$8:$C$11)&amp;")"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SF6_EMISSION_COEF DECIMAL(12,10), -- 排出係数（SF6）</v>
      </c>
    </row>
    <row r="26" spans="1:12">
      <c r="A26" s="46">
        <v>19</v>
      </c>
      <c r="B26" s="11" t="s">
        <v>465</v>
      </c>
      <c r="C26" s="11" t="s">
        <v>466</v>
      </c>
      <c r="D26" s="11" t="s">
        <v>157</v>
      </c>
      <c r="E26" s="34" t="s">
        <v>18</v>
      </c>
      <c r="F26" s="34" t="s">
        <v>18</v>
      </c>
      <c r="G26" s="34"/>
      <c r="H26" s="47"/>
      <c r="I26" s="334"/>
      <c r="J26" s="335"/>
      <c r="K26" s="336"/>
      <c r="L26" s="13" t="str" cm="1">
        <f t="array" ref="L26">IF(B25="",
    IF($L$6="PRIMARY_KEYS",
        ",PRIMARY KEY ("&amp;_xlfn.TEXTJOIN(", ", TRUE, $C$8:$C$11)&amp;")"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NF3_EMISSION_COEF DECIMAL(12,10), -- 排出係数（NF3）</v>
      </c>
    </row>
    <row r="27" spans="1:12">
      <c r="A27" s="46">
        <v>20</v>
      </c>
      <c r="B27" s="11" t="s">
        <v>467</v>
      </c>
      <c r="C27" s="11" t="s">
        <v>468</v>
      </c>
      <c r="D27" s="11" t="s">
        <v>469</v>
      </c>
      <c r="E27" s="34" t="s">
        <v>18</v>
      </c>
      <c r="F27" s="34" t="s">
        <v>18</v>
      </c>
      <c r="G27" s="34"/>
      <c r="H27" s="47"/>
      <c r="I27" s="334"/>
      <c r="J27" s="335"/>
      <c r="K27" s="336"/>
      <c r="L27" s="13" t="str" cm="1">
        <f t="array" ref="L27">IF(B26="",
    IF($L$6="PRIMARY_KEYS",
        ",PRIMARY KEY ("&amp;_xlfn.TEXTJOIN(", ", TRUE, $C$8:$C$11)&amp;")"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CONVERSION_VALUE1 SMALLINT, -- 変換値１</v>
      </c>
    </row>
    <row r="28" spans="1:12">
      <c r="A28" s="46">
        <v>21</v>
      </c>
      <c r="B28" s="11" t="s">
        <v>470</v>
      </c>
      <c r="C28" s="11" t="s">
        <v>471</v>
      </c>
      <c r="D28" s="11" t="s">
        <v>157</v>
      </c>
      <c r="E28" s="34" t="s">
        <v>18</v>
      </c>
      <c r="F28" s="34" t="s">
        <v>18</v>
      </c>
      <c r="G28" s="34"/>
      <c r="H28" s="47"/>
      <c r="I28" s="334"/>
      <c r="J28" s="335"/>
      <c r="K28" s="336"/>
      <c r="L28" s="13" t="str" cm="1">
        <f t="array" ref="L28">IF(B27="",
    IF($L$6="PRIMARY_KEYS",
        ",PRIMARY KEY ("&amp;_xlfn.TEXTJOIN(", ", TRUE, $C$8:$C$11)&amp;")"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CONVERSION_VALUE2 SMALLINT, -- 変換値２</v>
      </c>
    </row>
    <row r="29" spans="1:12">
      <c r="A29" s="46">
        <v>22</v>
      </c>
      <c r="B29" s="11" t="s">
        <v>472</v>
      </c>
      <c r="C29" s="11" t="s">
        <v>473</v>
      </c>
      <c r="D29" s="11" t="s">
        <v>157</v>
      </c>
      <c r="E29" s="34" t="s">
        <v>18</v>
      </c>
      <c r="F29" s="34" t="s">
        <v>18</v>
      </c>
      <c r="G29" s="34"/>
      <c r="H29" s="47"/>
      <c r="I29" s="334"/>
      <c r="J29" s="335"/>
      <c r="K29" s="336"/>
      <c r="L29" s="13" t="str" cm="1">
        <f t="array" ref="L29">IF(B28="",
    IF($L$6="PRIMARY_KEYS",
        ",PRIMARY KEY ("&amp;_xlfn.TEXTJOIN(", ", TRUE, $C$8:$C$11)&amp;")"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NON_ENERGY_KBN SMALLINT, -- 非エネルギー区分</v>
      </c>
    </row>
    <row r="30" spans="1:12">
      <c r="A30" s="46">
        <v>23</v>
      </c>
      <c r="B30" s="11" t="s">
        <v>474</v>
      </c>
      <c r="C30" s="11" t="s">
        <v>475</v>
      </c>
      <c r="D30" s="11" t="s">
        <v>157</v>
      </c>
      <c r="E30" s="34" t="s">
        <v>18</v>
      </c>
      <c r="F30" s="34" t="s">
        <v>18</v>
      </c>
      <c r="G30" s="34"/>
      <c r="H30" s="47"/>
      <c r="I30" s="334"/>
      <c r="J30" s="335"/>
      <c r="K30" s="336"/>
      <c r="L30" s="13" t="str" cm="1">
        <f t="array" ref="L30">IF(B29="",
    IF($L$6="PRIMARY_KEYS",
        ",PRIMARY KEY ("&amp;_xlfn.TEXTJOIN(", ", TRUE, $C$8:$C$11)&amp;")"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GLOBAL_WARMING_LAW_FLG SMALLINT, -- 温対法フラグ</v>
      </c>
    </row>
    <row r="31" spans="1:12">
      <c r="A31" s="46">
        <v>24</v>
      </c>
      <c r="B31" s="11" t="s">
        <v>476</v>
      </c>
      <c r="C31" s="11" t="s">
        <v>477</v>
      </c>
      <c r="D31" s="11" t="s">
        <v>157</v>
      </c>
      <c r="E31" s="34" t="s">
        <v>18</v>
      </c>
      <c r="F31" s="34" t="s">
        <v>18</v>
      </c>
      <c r="G31" s="34"/>
      <c r="H31" s="47"/>
      <c r="I31" s="334"/>
      <c r="J31" s="335"/>
      <c r="K31" s="336"/>
      <c r="L31" s="13" t="str" cm="1">
        <f t="array" ref="L31">IF(B30="",
    IF($L$6="PRIMARY_KEYS",
        ",PRIMARY KEY ("&amp;_xlfn.TEXTJOIN(", ", TRUE, $C$8:$C$11)&amp;")"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ENERGY_EFFICIENCY_LAW_FLG SMALLINT, -- 省エネ法フラグ</v>
      </c>
    </row>
    <row r="32" spans="1:12">
      <c r="A32" s="46">
        <v>25</v>
      </c>
      <c r="B32" s="11" t="s">
        <v>478</v>
      </c>
      <c r="C32" s="11" t="s">
        <v>479</v>
      </c>
      <c r="D32" s="11" t="s">
        <v>156</v>
      </c>
      <c r="E32" s="34" t="s">
        <v>426</v>
      </c>
      <c r="F32" s="34" t="s">
        <v>18</v>
      </c>
      <c r="G32" s="34"/>
      <c r="H32" s="47"/>
      <c r="I32" s="334"/>
      <c r="J32" s="335"/>
      <c r="K32" s="336"/>
      <c r="L32" s="13" t="str" cm="1">
        <f t="array" ref="L32">IF(B31="",
    IF($L$6="PRIMARY_KEYS",
        ",PRIMARY KEY ("&amp;_xlfn.TEXTJOIN(", ", TRUE, $C$8:$C$11)&amp;")"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ACTIVITY_ITEM_SCREEN_FLAG SMALLINT, -- 活動項目選択画面表示フラグ</v>
      </c>
    </row>
    <row r="33" spans="1:12">
      <c r="A33" s="46">
        <v>26</v>
      </c>
      <c r="B33" s="11" t="s">
        <v>480</v>
      </c>
      <c r="C33" s="11" t="s">
        <v>481</v>
      </c>
      <c r="D33" s="11" t="s">
        <v>157</v>
      </c>
      <c r="E33" s="34" t="s">
        <v>18</v>
      </c>
      <c r="F33" s="34" t="s">
        <v>18</v>
      </c>
      <c r="G33" s="34"/>
      <c r="H33" s="47"/>
      <c r="I33" s="334"/>
      <c r="J33" s="335"/>
      <c r="K33" s="336"/>
      <c r="L33" s="13" t="str" cm="1">
        <f t="array" ref="L33">IF(B32="",
    IF($L$6="PRIMARY_KEYS",
        ",PRIMARY KEY ("&amp;_xlfn.TEXTJOIN(", ", TRUE, $C$8:$C$11)&amp;")"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SUPPORT_SCREEN_KBN VARCHAR(2), -- 補助画面表示区分</v>
      </c>
    </row>
    <row r="34" spans="1:12">
      <c r="A34" s="46">
        <v>27</v>
      </c>
      <c r="B34" s="11" t="s">
        <v>482</v>
      </c>
      <c r="C34" s="11" t="s">
        <v>483</v>
      </c>
      <c r="D34" s="11" t="s">
        <v>157</v>
      </c>
      <c r="E34" s="34" t="s">
        <v>18</v>
      </c>
      <c r="F34" s="34" t="s">
        <v>18</v>
      </c>
      <c r="G34" s="34"/>
      <c r="H34" s="47"/>
      <c r="I34" s="334"/>
      <c r="J34" s="335"/>
      <c r="K34" s="336"/>
      <c r="L34" s="13" t="str" cm="1">
        <f t="array" ref="L34">IF(B33="",
    IF($L$6="PRIMARY_KEYS",
        ",PRIMARY KEY ("&amp;_xlfn.TEXTJOIN(", ", TRUE, $C$8:$C$11)&amp;")"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UNIT_INPUT_ENABLED_FLAG SMALLINT, -- 単位入力可否フラグ</v>
      </c>
    </row>
    <row r="35" spans="1:12">
      <c r="A35" s="46">
        <v>28</v>
      </c>
      <c r="B35" s="11" t="s">
        <v>484</v>
      </c>
      <c r="C35" s="11" t="s">
        <v>485</v>
      </c>
      <c r="D35" s="11" t="s">
        <v>157</v>
      </c>
      <c r="E35" s="34" t="s">
        <v>18</v>
      </c>
      <c r="F35" s="34" t="s">
        <v>18</v>
      </c>
      <c r="G35" s="34"/>
      <c r="H35" s="47"/>
      <c r="I35" s="334"/>
      <c r="J35" s="335"/>
      <c r="K35" s="336"/>
      <c r="L35" s="13" t="str" cm="1">
        <f t="array" ref="L35">IF(B34="",
    IF($L$6="PRIMARY_KEYS",
        ",PRIMARY KEY ("&amp;_xlfn.TEXTJOIN(", ", TRUE, $C$8:$C$11)&amp;")"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CONVERSION_COEF_INPUT_FLAG SMALLINT, -- 換算係数入力可否フラグ</v>
      </c>
    </row>
    <row r="36" spans="1:12">
      <c r="A36" s="46">
        <v>29</v>
      </c>
      <c r="B36" s="11" t="s">
        <v>486</v>
      </c>
      <c r="C36" s="11" t="s">
        <v>487</v>
      </c>
      <c r="D36" s="11" t="s">
        <v>157</v>
      </c>
      <c r="E36" s="34" t="s">
        <v>18</v>
      </c>
      <c r="F36" s="34" t="s">
        <v>18</v>
      </c>
      <c r="G36" s="34"/>
      <c r="H36" s="47"/>
      <c r="I36" s="334"/>
      <c r="J36" s="335"/>
      <c r="K36" s="336"/>
      <c r="L36" s="13" t="str" cm="1">
        <f t="array" ref="L36">IF(B35="",
    IF($L$6="PRIMARY_KEYS",
        ",PRIMARY KEY ("&amp;_xlfn.TEXTJOIN(", ", TRUE, $C$8:$C$11)&amp;")"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USAGE_INPUT_ENABLED_FLAG SMALLINT, -- 使用量入力可否フラグ</v>
      </c>
    </row>
    <row r="37" spans="1:12">
      <c r="A37" s="46">
        <v>30</v>
      </c>
      <c r="B37" s="11" t="s">
        <v>488</v>
      </c>
      <c r="C37" s="11" t="s">
        <v>489</v>
      </c>
      <c r="D37" s="11" t="s">
        <v>157</v>
      </c>
      <c r="E37" s="34" t="s">
        <v>18</v>
      </c>
      <c r="F37" s="34" t="s">
        <v>18</v>
      </c>
      <c r="G37" s="34"/>
      <c r="H37" s="47"/>
      <c r="I37" s="334"/>
      <c r="J37" s="335"/>
      <c r="K37" s="336"/>
      <c r="L37" s="13" t="str" cm="1">
        <f t="array" ref="L37">IF(B36="",
    IF($L$6="PRIMARY_KEYS",
        ",PRIMARY KEY ("&amp;_xlfn.TEXTJOIN(", ", TRUE, $C$8:$C$11)&amp;")"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BY_PRODUCT_INPUT_ENABLED_FLAG SMALLINT, -- 販売副生入力可否フラグ</v>
      </c>
    </row>
    <row r="38" spans="1:12">
      <c r="A38" s="46">
        <v>31</v>
      </c>
      <c r="B38" s="11" t="s">
        <v>490</v>
      </c>
      <c r="C38" s="11" t="s">
        <v>491</v>
      </c>
      <c r="D38" s="11" t="s">
        <v>438</v>
      </c>
      <c r="E38" s="34" t="s">
        <v>492</v>
      </c>
      <c r="F38" s="34" t="s">
        <v>493</v>
      </c>
      <c r="G38" s="34"/>
      <c r="H38" s="47"/>
      <c r="I38" s="334"/>
      <c r="J38" s="335"/>
      <c r="K38" s="336"/>
      <c r="L38" s="13" t="str" cm="1">
        <f t="array" ref="L38">IF(B37="",
    IF($L$6="PRIMARY_KEYS",
        ",PRIMARY KEY ("&amp;_xlfn.TEXTJOIN(", ", TRUE, $C$8:$C$11)&amp;")"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UNUSED_HEAT_INPUT_ENABLED_FLAG SMALLINT, -- 購入未利用熱入力可否フラグ</v>
      </c>
    </row>
    <row r="39" spans="1:12">
      <c r="A39" s="46">
        <v>32</v>
      </c>
      <c r="B39" s="11" t="s">
        <v>494</v>
      </c>
      <c r="C39" s="11" t="s">
        <v>495</v>
      </c>
      <c r="D39" s="11" t="s">
        <v>438</v>
      </c>
      <c r="E39" s="34" t="s">
        <v>492</v>
      </c>
      <c r="F39" s="34" t="s">
        <v>493</v>
      </c>
      <c r="G39" s="34"/>
      <c r="H39" s="47"/>
      <c r="I39" s="334"/>
      <c r="J39" s="335"/>
      <c r="K39" s="336"/>
      <c r="L39" s="13" t="str" cm="1">
        <f t="array" ref="L39">IF(B38="",
    IF($L$6="PRIMARY_KEYS",
        ",PRIMARY KEY ("&amp;_xlfn.TEXTJOIN(", ", TRUE, $C$8:$C$11)&amp;")"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ACTIVITY_MAX_LIMIT DECIMAL(3,1), -- 活動量最大値</v>
      </c>
    </row>
    <row r="40" spans="1:12">
      <c r="A40" s="46">
        <v>33</v>
      </c>
      <c r="B40" s="11" t="s">
        <v>496</v>
      </c>
      <c r="C40" s="11" t="s">
        <v>497</v>
      </c>
      <c r="D40" s="11" t="s">
        <v>156</v>
      </c>
      <c r="E40" s="34">
        <v>200</v>
      </c>
      <c r="F40" s="34" t="s">
        <v>18</v>
      </c>
      <c r="G40" s="34"/>
      <c r="H40" s="47"/>
      <c r="I40" s="334"/>
      <c r="J40" s="335"/>
      <c r="K40" s="336"/>
      <c r="L40" s="13" t="str" cm="1">
        <f t="array" ref="L40">IF(B39="",
    IF($L$6="PRIMARY_KEYS",
        ",PRIMARY KEY ("&amp;_xlfn.TEXTJOIN(", ", TRUE, $C$8:$C$11)&amp;")"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ACTIVITY_MIN_LIMIT DECIMAL(3,1), -- 活動量最小値</v>
      </c>
    </row>
    <row r="41" spans="1:12">
      <c r="A41" s="46">
        <v>34</v>
      </c>
      <c r="B41" s="11" t="s">
        <v>498</v>
      </c>
      <c r="C41" s="11" t="s">
        <v>499</v>
      </c>
      <c r="D41" s="11" t="s">
        <v>157</v>
      </c>
      <c r="E41" s="34" t="s">
        <v>18</v>
      </c>
      <c r="F41" s="34" t="s">
        <v>18</v>
      </c>
      <c r="G41" s="34"/>
      <c r="H41" s="47"/>
      <c r="I41" s="334"/>
      <c r="J41" s="335"/>
      <c r="K41" s="336"/>
      <c r="L41" s="13" t="str" cm="1">
        <f t="array" ref="L41">IF(B40="",
    IF($L$6="PRIMARY_KEYS",
        ",PRIMARY KEY ("&amp;_xlfn.TEXTJOIN(", ", TRUE, $C$8:$C$11)&amp;")"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ACTIVITY_ITEM_COMMENT VARCHAR(200), -- 活動項目コメント</v>
      </c>
    </row>
    <row r="42" spans="1:12">
      <c r="A42" s="46">
        <v>35</v>
      </c>
      <c r="B42" s="11" t="s">
        <v>500</v>
      </c>
      <c r="C42" s="11" t="s">
        <v>501</v>
      </c>
      <c r="D42" s="11" t="s">
        <v>157</v>
      </c>
      <c r="E42" s="34" t="s">
        <v>18</v>
      </c>
      <c r="F42" s="34" t="s">
        <v>18</v>
      </c>
      <c r="G42" s="34"/>
      <c r="H42" s="47"/>
      <c r="I42" s="334"/>
      <c r="J42" s="335"/>
      <c r="K42" s="336"/>
      <c r="L42" s="13" t="str" cm="1">
        <f t="array" ref="L42">IF(B41="",
    IF($L$6="PRIMARY_KEYS",
        ",PRIMARY KEY ("&amp;_xlfn.TEXTJOIN(", ", TRUE, $C$8:$C$11)&amp;")"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HEAT_SUPPORT_SCREEN_FLAG SMALLINT, -- 熱関係補助画面表示フラグ</v>
      </c>
    </row>
    <row r="43" spans="1:12">
      <c r="A43" s="46">
        <v>36</v>
      </c>
      <c r="B43" s="11" t="s">
        <v>502</v>
      </c>
      <c r="C43" s="11" t="s">
        <v>503</v>
      </c>
      <c r="D43" s="11" t="s">
        <v>157</v>
      </c>
      <c r="E43" s="34" t="s">
        <v>18</v>
      </c>
      <c r="F43" s="34" t="s">
        <v>18</v>
      </c>
      <c r="G43" s="34"/>
      <c r="H43" s="47"/>
      <c r="I43" s="334" t="s">
        <v>504</v>
      </c>
      <c r="J43" s="335"/>
      <c r="K43" s="336"/>
      <c r="L43" s="13" t="str" cm="1">
        <f t="array" ref="L43">IF(B42="",
    IF($L$6="PRIMARY_KEYS",
        ",PRIMARY KEY ("&amp;_xlfn.TEXTJOIN(", ", TRUE, $C$8:$C$11)&amp;")"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ELECTRICITY_SUPPORT_SCREEN_FLAG SMALLINT, -- 電気関係補助画面表示フラグ</v>
      </c>
    </row>
    <row r="44" spans="1:12">
      <c r="A44" s="46">
        <v>37</v>
      </c>
      <c r="B44" s="11" t="s">
        <v>505</v>
      </c>
      <c r="C44" s="11" t="s">
        <v>506</v>
      </c>
      <c r="D44" s="11" t="s">
        <v>157</v>
      </c>
      <c r="E44" s="34" t="s">
        <v>18</v>
      </c>
      <c r="F44" s="34" t="s">
        <v>18</v>
      </c>
      <c r="G44" s="34"/>
      <c r="H44" s="47"/>
      <c r="I44" s="334"/>
      <c r="J44" s="335"/>
      <c r="K44" s="336"/>
      <c r="L44" s="13" t="str" cm="1">
        <f t="array" ref="L44">IF(B43="",
    IF($L$6="PRIMARY_KEYS",
        ",PRIMARY KEY ("&amp;_xlfn.TEXTJOIN(", ", TRUE, $C$8:$C$11)&amp;")"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NON_FOSSIL_KBN SMALLINT, -- 化石・非化石区分</v>
      </c>
    </row>
    <row r="45" spans="1:12">
      <c r="A45" s="46">
        <v>38</v>
      </c>
      <c r="B45" s="11" t="s">
        <v>507</v>
      </c>
      <c r="C45" s="11" t="s">
        <v>508</v>
      </c>
      <c r="D45" s="11" t="s">
        <v>156</v>
      </c>
      <c r="E45" s="34" t="s">
        <v>429</v>
      </c>
      <c r="F45" s="34" t="s">
        <v>18</v>
      </c>
      <c r="G45" s="34"/>
      <c r="H45" s="47"/>
      <c r="I45" s="334"/>
      <c r="J45" s="335"/>
      <c r="K45" s="336"/>
      <c r="L45" s="13" t="str" cm="1">
        <f t="array" ref="L45">IF(B44="",
    IF($L$6="PRIMARY_KEYS",
        ",PRIMARY KEY ("&amp;_xlfn.TEXTJOIN(", ", TRUE, $C$8:$C$11)&amp;")"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SELF_GENERATION_SCREEN_FLAG SMALLINT, -- 自家発電（他事業所からの供給）画面表示フラグ</v>
      </c>
    </row>
    <row r="46" spans="1:12">
      <c r="A46" s="46">
        <v>39</v>
      </c>
      <c r="B46" s="11" t="s">
        <v>509</v>
      </c>
      <c r="C46" s="11" t="s">
        <v>387</v>
      </c>
      <c r="D46" s="11" t="s">
        <v>156</v>
      </c>
      <c r="E46" s="34">
        <v>8</v>
      </c>
      <c r="F46" s="34" t="s">
        <v>18</v>
      </c>
      <c r="G46" s="34"/>
      <c r="H46" s="47"/>
      <c r="I46" s="334"/>
      <c r="J46" s="335"/>
      <c r="K46" s="336"/>
      <c r="L46" s="13" t="str" cm="1">
        <f t="array" ref="L46">IF(B45="",
    IF($L$6="PRIMARY_KEYS",
        ",PRIMARY KEY ("&amp;_xlfn.TEXTJOIN(", ", TRUE, $C$8:$C$11)&amp;")"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DISPLAY_ORDER VARCHAR(4), -- 表示順</v>
      </c>
    </row>
    <row r="47" spans="1:12">
      <c r="A47" s="46">
        <v>40</v>
      </c>
      <c r="B47" s="11" t="s">
        <v>32</v>
      </c>
      <c r="C47" s="11" t="s">
        <v>388</v>
      </c>
      <c r="D47" s="11" t="s">
        <v>156</v>
      </c>
      <c r="E47" s="34">
        <v>8</v>
      </c>
      <c r="F47" s="34" t="s">
        <v>18</v>
      </c>
      <c r="G47" s="34"/>
      <c r="H47" s="47"/>
      <c r="I47" s="334"/>
      <c r="J47" s="335"/>
      <c r="K47" s="336"/>
      <c r="L47" s="13" t="str" cm="1">
        <f t="array" ref="L47">IF(B46="",
    IF($L$6="PRIMARY_KEYS",
        ",PRIMARY KEY ("&amp;_xlfn.TEXTJOIN(", ", TRUE, $C$8:$C$11)&amp;")"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START_DATE VARCHAR(8), -- 有効開始日</v>
      </c>
    </row>
    <row r="48" spans="1:12">
      <c r="A48" s="46">
        <v>41</v>
      </c>
      <c r="B48" s="11" t="s">
        <v>51</v>
      </c>
      <c r="C48" s="11" t="s">
        <v>1232</v>
      </c>
      <c r="D48" s="11" t="s">
        <v>163</v>
      </c>
      <c r="E48" s="34" t="s">
        <v>18</v>
      </c>
      <c r="F48" s="34" t="s">
        <v>18</v>
      </c>
      <c r="G48" s="132" t="s">
        <v>381</v>
      </c>
      <c r="H48" s="22"/>
      <c r="I48" s="304" t="s">
        <v>1329</v>
      </c>
      <c r="J48" s="305"/>
      <c r="K48" s="306"/>
      <c r="L48" s="13" t="str" cm="1">
        <f t="array" ref="L48">IF(B47="",
    IF($L$6="PRIMARY_KEYS",
        ",PRIMARY KEY ("&amp;_xlfn.TEXTJOIN(", ", TRUE, $C$8:$C$11)&amp;")"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END_DATE VARCHAR(8), -- 有効終了日</v>
      </c>
    </row>
    <row r="49" spans="1:12">
      <c r="A49" s="46">
        <v>42</v>
      </c>
      <c r="B49" s="11" t="s">
        <v>374</v>
      </c>
      <c r="C49" s="11" t="s">
        <v>511</v>
      </c>
      <c r="D49" s="11" t="s">
        <v>156</v>
      </c>
      <c r="E49" s="34">
        <v>50</v>
      </c>
      <c r="F49" s="34" t="s">
        <v>18</v>
      </c>
      <c r="G49" s="34"/>
      <c r="H49" s="47"/>
      <c r="I49" s="334"/>
      <c r="J49" s="335"/>
      <c r="K49" s="336"/>
      <c r="L49" s="13" t="str" cm="1">
        <f t="array" ref="L49">IF(B48="",
    IF($L$6="PRIMARY_KEYS",
        ",PRIMARY KEY ("&amp;_xlfn.TEXTJOIN(", ", TRUE, $C$8:$C$11)&amp;")"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DELETE_FLAG BOOLEAN NOT NULL, -- 削除フラグ</v>
      </c>
    </row>
    <row r="50" spans="1:12">
      <c r="A50" s="46">
        <v>43</v>
      </c>
      <c r="B50" s="11" t="s">
        <v>375</v>
      </c>
      <c r="C50" s="11" t="s">
        <v>513</v>
      </c>
      <c r="D50" s="11" t="s">
        <v>526</v>
      </c>
      <c r="E50" s="34" t="s">
        <v>18</v>
      </c>
      <c r="F50" s="34" t="s">
        <v>18</v>
      </c>
      <c r="G50" s="34"/>
      <c r="H50" s="47"/>
      <c r="I50" s="334"/>
      <c r="J50" s="335"/>
      <c r="K50" s="336"/>
      <c r="L50" s="13" t="str" cm="1">
        <f t="array" ref="L50">IF(B49="",
    IF($L$6="PRIMARY_KEYS",
        ",PRIMARY KEY ("&amp;_xlfn.TEXTJOIN(", ", TRUE, $C$8:$C$11)&amp;")"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CREATED_BY VARCHAR(50), -- 作成者</v>
      </c>
    </row>
    <row r="51" spans="1:12">
      <c r="A51" s="46">
        <v>44</v>
      </c>
      <c r="B51" s="11" t="s">
        <v>43</v>
      </c>
      <c r="C51" s="11" t="s">
        <v>515</v>
      </c>
      <c r="D51" s="11" t="s">
        <v>156</v>
      </c>
      <c r="E51" s="34">
        <v>50</v>
      </c>
      <c r="F51" s="34" t="s">
        <v>18</v>
      </c>
      <c r="G51" s="34"/>
      <c r="H51" s="47"/>
      <c r="I51" s="334"/>
      <c r="J51" s="335"/>
      <c r="K51" s="336"/>
      <c r="L51" s="13" t="str" cm="1">
        <f t="array" ref="L51">IF(B50="",
    IF($L$6="PRIMARY_KEYS",
        ",PRIMARY KEY ("&amp;_xlfn.TEXTJOIN(", ", TRUE, $C$8:$C$11)&amp;")"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CREATED_AT TIMESTAMP, -- 作成日時</v>
      </c>
    </row>
    <row r="52" spans="1:12">
      <c r="A52" s="48">
        <v>45</v>
      </c>
      <c r="B52" s="49" t="s">
        <v>49</v>
      </c>
      <c r="C52" s="49" t="s">
        <v>517</v>
      </c>
      <c r="D52" s="49" t="s">
        <v>526</v>
      </c>
      <c r="E52" s="50" t="s">
        <v>18</v>
      </c>
      <c r="F52" s="50" t="s">
        <v>18</v>
      </c>
      <c r="G52" s="50"/>
      <c r="H52" s="51"/>
      <c r="I52" s="348"/>
      <c r="J52" s="272"/>
      <c r="K52" s="273"/>
      <c r="L52" s="13" t="str" cm="1">
        <f t="array" ref="L52">IF(B51="",
    IF($L$6="PRIMARY_KEYS",
        ",PRIMARY KEY ("&amp;_xlfn.TEXTJOIN(", ", TRUE, $C$8:$C$11)&amp;")"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UPDATED_BY VARCHAR(50), -- 更新者</v>
      </c>
    </row>
    <row r="53" spans="1:12">
      <c r="L53" s="13" t="str" cm="1">
        <f t="array" ref="L53">IF(B52="",
    IF($L$6="PRIMARY_KEYS",
        ",PRIMARY KEY ("&amp;_xlfn.TEXTJOIN(", ", TRUE, $C$8:$C$11)&amp;")"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UPDATED_AT TIMESTAMP -- 更新日時</v>
      </c>
    </row>
    <row r="54" spans="1:12">
      <c r="L54" s="13" t="str" cm="1">
        <f t="array" ref="L54">IF(B53="",
    IF($L$6="PRIMARY_KEYS",
        ",PRIMARY KEY ("&amp;_xlfn.TEXTJOIN(", ", TRUE, $C$8:$C$11)&amp;")"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>,PRIMARY KEY (REPORT_YEAR, MAJOR_CATEGORY_ID, MIDDLE_CATEGORY_ID, MINOR_CATEGORY_ID)
);</v>
      </c>
    </row>
    <row r="56" spans="1:12">
      <c r="L56" s="7" t="str">
        <f>"COMMENT ON TABLE db_common." &amp; A5 &amp; " IS '" &amp; A3 &amp; "';"</f>
        <v>COMMENT ON TABLE db_common.ACTIVITY_MINOR_CATEGORY_MST IS '活動項目小分類（事業者）マスタ';</v>
      </c>
    </row>
    <row r="57" spans="1:12">
      <c r="L57" s="4" t="str">
        <f t="shared" ref="L57:L100" si="0">"COMMENT ON COLUMN db_common." &amp;  $A$5&amp;"."&amp;C9&amp;" IS '" &amp;B9&amp;"';"</f>
        <v>COMMENT ON COLUMN db_common.ACTIVITY_MINOR_CATEGORY_MST.MAJOR_CATEGORY_ID IS '活動項目大分類ID';</v>
      </c>
    </row>
    <row r="58" spans="1:12">
      <c r="L58" s="4" t="str">
        <f t="shared" si="0"/>
        <v>COMMENT ON COLUMN db_common.ACTIVITY_MINOR_CATEGORY_MST.MIDDLE_CATEGORY_ID IS '活動項目中分類ID';</v>
      </c>
    </row>
    <row r="59" spans="1:12">
      <c r="L59" s="4" t="str">
        <f t="shared" si="0"/>
        <v>COMMENT ON COLUMN db_common.ACTIVITY_MINOR_CATEGORY_MST.MINOR_CATEGORY_ID IS '活動項目小分類ID';</v>
      </c>
    </row>
    <row r="60" spans="1:12">
      <c r="L60" s="4" t="str">
        <f t="shared" si="0"/>
        <v>COMMENT ON COLUMN db_common.ACTIVITY_MINOR_CATEGORY_MST.MINOR_CATEGORY_NM IS '活動項目小分類名';</v>
      </c>
    </row>
    <row r="61" spans="1:12">
      <c r="L61" s="4" t="str">
        <f t="shared" si="0"/>
        <v>COMMENT ON COLUMN db_common.ACTIVITY_MINOR_CATEGORY_MST.UNIT IS '単位';</v>
      </c>
    </row>
    <row r="62" spans="1:12">
      <c r="L62" s="4" t="str">
        <f t="shared" si="0"/>
        <v>COMMENT ON COLUMN db_common.ACTIVITY_MINOR_CATEGORY_MST.CONVERSION_COEF IS '換算係数';</v>
      </c>
    </row>
    <row r="63" spans="1:12">
      <c r="L63" s="4" t="str">
        <f t="shared" si="0"/>
        <v>COMMENT ON COLUMN db_common.ACTIVITY_MINOR_CATEGORY_MST.NON_FOSSIL_CONV_COEF IS '非化石エネルギー転換換算係数';</v>
      </c>
    </row>
    <row r="64" spans="1:12">
      <c r="L64" s="4" t="str">
        <f t="shared" si="0"/>
        <v>COMMENT ON COLUMN db_common.ACTIVITY_MINOR_CATEGORY_MST.NON_FOSSIL_WEIGHT_COEF IS '非化石重み付け係数';</v>
      </c>
    </row>
    <row r="65" spans="12:12">
      <c r="L65" s="4" t="str">
        <f t="shared" si="0"/>
        <v>COMMENT ON COLUMN db_common.ACTIVITY_MINOR_CATEGORY_MST.ELECTRIC_DEMAND_OPT_COEF IS '電気需要最適化換算係数';</v>
      </c>
    </row>
    <row r="66" spans="12:12">
      <c r="L66" s="4" t="str">
        <f t="shared" si="0"/>
        <v>COMMENT ON COLUMN db_common.ACTIVITY_MINOR_CATEGORY_MST.ENERGY_CO2_EMISSION_COEF IS '排出係数（エネ起CO2）';</v>
      </c>
    </row>
    <row r="67" spans="12:12">
      <c r="L67" s="4" t="str">
        <f t="shared" si="0"/>
        <v>COMMENT ON COLUMN db_common.ACTIVITY_MINOR_CATEGORY_MST.NON_ENERGY_CO2_EMISSION_COEF IS '排出係数（非エネ起CO2）';</v>
      </c>
    </row>
    <row r="68" spans="12:12">
      <c r="L68" s="4" t="str">
        <f t="shared" si="0"/>
        <v>COMMENT ON COLUMN db_common.ACTIVITY_MINOR_CATEGORY_MST.CH4_EMISSION_COEF IS '排出係数（CH4）';</v>
      </c>
    </row>
    <row r="69" spans="12:12">
      <c r="L69" s="4" t="str">
        <f t="shared" si="0"/>
        <v>COMMENT ON COLUMN db_common.ACTIVITY_MINOR_CATEGORY_MST.N2O_EMISSION_COEF IS '排出係数（N2O）';</v>
      </c>
    </row>
    <row r="70" spans="12:12">
      <c r="L70" s="4" t="str">
        <f t="shared" si="0"/>
        <v>COMMENT ON COLUMN db_common.ACTIVITY_MINOR_CATEGORY_MST.HFC_EMISSION_COEF IS '排出係数（HFC）';</v>
      </c>
    </row>
    <row r="71" spans="12:12">
      <c r="L71" s="4" t="str">
        <f t="shared" si="0"/>
        <v>COMMENT ON COLUMN db_common.ACTIVITY_MINOR_CATEGORY_MST.PFC_EMISSION_COEF IS '排出係数（PFC）';</v>
      </c>
    </row>
    <row r="72" spans="12:12">
      <c r="L72" s="4" t="str">
        <f t="shared" si="0"/>
        <v>COMMENT ON COLUMN db_common.ACTIVITY_MINOR_CATEGORY_MST.SF6_EMISSION_COEF IS '排出係数（SF6）';</v>
      </c>
    </row>
    <row r="73" spans="12:12">
      <c r="L73" s="4" t="str">
        <f t="shared" si="0"/>
        <v>COMMENT ON COLUMN db_common.ACTIVITY_MINOR_CATEGORY_MST.NF3_EMISSION_COEF IS '排出係数（NF3）';</v>
      </c>
    </row>
    <row r="74" spans="12:12">
      <c r="L74" s="4" t="str">
        <f t="shared" si="0"/>
        <v>COMMENT ON COLUMN db_common.ACTIVITY_MINOR_CATEGORY_MST.CONVERSION_VALUE1 IS '変換値１';</v>
      </c>
    </row>
    <row r="75" spans="12:12">
      <c r="L75" s="4" t="str">
        <f t="shared" si="0"/>
        <v>COMMENT ON COLUMN db_common.ACTIVITY_MINOR_CATEGORY_MST.CONVERSION_VALUE2 IS '変換値２';</v>
      </c>
    </row>
    <row r="76" spans="12:12">
      <c r="L76" s="4" t="str">
        <f t="shared" si="0"/>
        <v>COMMENT ON COLUMN db_common.ACTIVITY_MINOR_CATEGORY_MST.NON_ENERGY_KBN IS '非エネルギー区分';</v>
      </c>
    </row>
    <row r="77" spans="12:12">
      <c r="L77" s="4" t="str">
        <f t="shared" si="0"/>
        <v>COMMENT ON COLUMN db_common.ACTIVITY_MINOR_CATEGORY_MST.GLOBAL_WARMING_LAW_FLG IS '温対法フラグ';</v>
      </c>
    </row>
    <row r="78" spans="12:12">
      <c r="L78" s="4" t="str">
        <f t="shared" si="0"/>
        <v>COMMENT ON COLUMN db_common.ACTIVITY_MINOR_CATEGORY_MST.ENERGY_EFFICIENCY_LAW_FLG IS '省エネ法フラグ';</v>
      </c>
    </row>
    <row r="79" spans="12:12">
      <c r="L79" s="4" t="str">
        <f t="shared" si="0"/>
        <v>COMMENT ON COLUMN db_common.ACTIVITY_MINOR_CATEGORY_MST.ACTIVITY_ITEM_SCREEN_FLAG IS '活動項目選択画面表示フラグ';</v>
      </c>
    </row>
    <row r="80" spans="12:12">
      <c r="L80" s="4" t="str">
        <f t="shared" si="0"/>
        <v>COMMENT ON COLUMN db_common.ACTIVITY_MINOR_CATEGORY_MST.SUPPORT_SCREEN_KBN IS '補助画面表示区分';</v>
      </c>
    </row>
    <row r="81" spans="12:12">
      <c r="L81" s="4" t="str">
        <f t="shared" si="0"/>
        <v>COMMENT ON COLUMN db_common.ACTIVITY_MINOR_CATEGORY_MST.UNIT_INPUT_ENABLED_FLAG IS '単位入力可否フラグ';</v>
      </c>
    </row>
    <row r="82" spans="12:12">
      <c r="L82" s="4" t="str">
        <f t="shared" si="0"/>
        <v>COMMENT ON COLUMN db_common.ACTIVITY_MINOR_CATEGORY_MST.CONVERSION_COEF_INPUT_FLAG IS '換算係数入力可否フラグ';</v>
      </c>
    </row>
    <row r="83" spans="12:12">
      <c r="L83" s="4" t="str">
        <f t="shared" si="0"/>
        <v>COMMENT ON COLUMN db_common.ACTIVITY_MINOR_CATEGORY_MST.USAGE_INPUT_ENABLED_FLAG IS '使用量入力可否フラグ';</v>
      </c>
    </row>
    <row r="84" spans="12:12">
      <c r="L84" s="4" t="str">
        <f t="shared" si="0"/>
        <v>COMMENT ON COLUMN db_common.ACTIVITY_MINOR_CATEGORY_MST.BY_PRODUCT_INPUT_ENABLED_FLAG IS '販売副生入力可否フラグ';</v>
      </c>
    </row>
    <row r="85" spans="12:12">
      <c r="L85" s="4" t="str">
        <f t="shared" si="0"/>
        <v>COMMENT ON COLUMN db_common.ACTIVITY_MINOR_CATEGORY_MST.UNUSED_HEAT_INPUT_ENABLED_FLAG IS '購入未利用熱入力可否フラグ';</v>
      </c>
    </row>
    <row r="86" spans="12:12">
      <c r="L86" s="4" t="str">
        <f t="shared" si="0"/>
        <v>COMMENT ON COLUMN db_common.ACTIVITY_MINOR_CATEGORY_MST.ACTIVITY_MAX_LIMIT IS '活動量最大値';</v>
      </c>
    </row>
    <row r="87" spans="12:12">
      <c r="L87" s="4" t="str">
        <f t="shared" si="0"/>
        <v>COMMENT ON COLUMN db_common.ACTIVITY_MINOR_CATEGORY_MST.ACTIVITY_MIN_LIMIT IS '活動量最小値';</v>
      </c>
    </row>
    <row r="88" spans="12:12">
      <c r="L88" s="4" t="str">
        <f t="shared" si="0"/>
        <v>COMMENT ON COLUMN db_common.ACTIVITY_MINOR_CATEGORY_MST.ACTIVITY_ITEM_COMMENT IS '活動項目コメント';</v>
      </c>
    </row>
    <row r="89" spans="12:12">
      <c r="L89" s="4" t="str">
        <f t="shared" si="0"/>
        <v>COMMENT ON COLUMN db_common.ACTIVITY_MINOR_CATEGORY_MST.HEAT_SUPPORT_SCREEN_FLAG IS '熱関係補助画面表示フラグ';</v>
      </c>
    </row>
    <row r="90" spans="12:12">
      <c r="L90" s="4" t="str">
        <f t="shared" si="0"/>
        <v>COMMENT ON COLUMN db_common.ACTIVITY_MINOR_CATEGORY_MST.ELECTRICITY_SUPPORT_SCREEN_FLAG IS '電気関係補助画面表示フラグ';</v>
      </c>
    </row>
    <row r="91" spans="12:12">
      <c r="L91" s="4" t="str">
        <f t="shared" si="0"/>
        <v>COMMENT ON COLUMN db_common.ACTIVITY_MINOR_CATEGORY_MST.NON_FOSSIL_KBN IS '化石・非化石区分';</v>
      </c>
    </row>
    <row r="92" spans="12:12">
      <c r="L92" s="4" t="str">
        <f t="shared" si="0"/>
        <v>COMMENT ON COLUMN db_common.ACTIVITY_MINOR_CATEGORY_MST.SELF_GENERATION_SCREEN_FLAG IS '自家発電（他事業所からの供給）画面表示フラグ';</v>
      </c>
    </row>
    <row r="93" spans="12:12">
      <c r="L93" s="4" t="str">
        <f t="shared" si="0"/>
        <v>COMMENT ON COLUMN db_common.ACTIVITY_MINOR_CATEGORY_MST.DISPLAY_ORDER IS '表示順';</v>
      </c>
    </row>
    <row r="94" spans="12:12">
      <c r="L94" s="4" t="str">
        <f t="shared" si="0"/>
        <v>COMMENT ON COLUMN db_common.ACTIVITY_MINOR_CATEGORY_MST.START_DATE IS '有効開始日';</v>
      </c>
    </row>
    <row r="95" spans="12:12">
      <c r="L95" s="4" t="str">
        <f t="shared" si="0"/>
        <v>COMMENT ON COLUMN db_common.ACTIVITY_MINOR_CATEGORY_MST.END_DATE IS '有効終了日';</v>
      </c>
    </row>
    <row r="96" spans="12:12">
      <c r="L96" s="4" t="str">
        <f t="shared" si="0"/>
        <v>COMMENT ON COLUMN db_common.ACTIVITY_MINOR_CATEGORY_MST.DELETE_FLAG IS '削除フラグ';</v>
      </c>
    </row>
    <row r="97" spans="12:12">
      <c r="L97" s="4" t="str">
        <f t="shared" si="0"/>
        <v>COMMENT ON COLUMN db_common.ACTIVITY_MINOR_CATEGORY_MST.CREATED_BY IS '作成者';</v>
      </c>
    </row>
    <row r="98" spans="12:12">
      <c r="L98" s="4" t="str">
        <f t="shared" si="0"/>
        <v>COMMENT ON COLUMN db_common.ACTIVITY_MINOR_CATEGORY_MST.CREATED_AT IS '作成日時';</v>
      </c>
    </row>
    <row r="99" spans="12:12">
      <c r="L99" s="4" t="str">
        <f t="shared" si="0"/>
        <v>COMMENT ON COLUMN db_common.ACTIVITY_MINOR_CATEGORY_MST.UPDATED_BY IS '更新者';</v>
      </c>
    </row>
    <row r="100" spans="12:12">
      <c r="L100" s="4" t="str">
        <f t="shared" si="0"/>
        <v>COMMENT ON COLUMN db_common.ACTIVITY_MINOR_CATEGORY_MST.UPDATED_AT IS '更新日時';</v>
      </c>
    </row>
  </sheetData>
  <mergeCells count="55">
    <mergeCell ref="I52:K52"/>
    <mergeCell ref="I46:K46"/>
    <mergeCell ref="I47:K47"/>
    <mergeCell ref="I48:K48"/>
    <mergeCell ref="I49:K49"/>
    <mergeCell ref="I50:K50"/>
    <mergeCell ref="I51:K51"/>
    <mergeCell ref="I45:K45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5" right="0.75" top="1" bottom="1" header="0.5" footer="0.5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9118-1449-4D3A-B2D5-7F48EA094222}">
  <sheetPr codeName="Sheet37"/>
  <dimension ref="A1:S4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249</v>
      </c>
      <c r="B3" s="260"/>
      <c r="C3" s="261"/>
      <c r="D3" s="262" t="s">
        <v>510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404</v>
      </c>
      <c r="B5" s="260"/>
      <c r="C5" s="261"/>
      <c r="D5" s="262" t="s">
        <v>409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db_common."&amp;A5&amp;" CASCADE;"</f>
        <v>drop TABLE IF EXISTS  db_common.M_JP_ST_INDUSTRY_CLASSIFICATION CASCADE;</v>
      </c>
    </row>
    <row r="8" spans="1:19" s="14" customFormat="1" ht="13.5" customHeight="1">
      <c r="A8" s="16">
        <v>1</v>
      </c>
      <c r="B8" s="9" t="s">
        <v>250</v>
      </c>
      <c r="C8" s="9" t="s">
        <v>410</v>
      </c>
      <c r="D8" s="11" t="s">
        <v>156</v>
      </c>
      <c r="E8" s="32">
        <v>1</v>
      </c>
      <c r="F8" s="10" t="s">
        <v>18</v>
      </c>
      <c r="G8" s="33" t="s">
        <v>22</v>
      </c>
      <c r="H8" s="12"/>
      <c r="I8" s="295"/>
      <c r="J8" s="296"/>
      <c r="K8" s="297"/>
      <c r="L8" s="13" t="str">
        <f>"CREATE TABLE IF NOT EXISTS db_common."&amp;A5&amp;" ("</f>
        <v>CREATE TABLE IF NOT EXISTS db_common.M_JP_ST_INDUSTRY_CLASSIFICATION (</v>
      </c>
      <c r="S8"/>
    </row>
    <row r="9" spans="1:19">
      <c r="A9" s="17">
        <v>2</v>
      </c>
      <c r="B9" s="11" t="s">
        <v>251</v>
      </c>
      <c r="C9" s="11" t="s">
        <v>411</v>
      </c>
      <c r="D9" s="11" t="s">
        <v>156</v>
      </c>
      <c r="E9" s="34">
        <v>3</v>
      </c>
      <c r="F9" s="21" t="s">
        <v>18</v>
      </c>
      <c r="G9" s="35" t="s">
        <v>22</v>
      </c>
      <c r="H9" s="28"/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DIVISION_CODE VARCHAR(1) NOT NULL, -- 大分類コード</v>
      </c>
    </row>
    <row r="10" spans="1:19">
      <c r="A10" s="17">
        <v>3</v>
      </c>
      <c r="B10" s="11" t="s">
        <v>405</v>
      </c>
      <c r="C10" s="11" t="s">
        <v>412</v>
      </c>
      <c r="D10" s="11" t="s">
        <v>156</v>
      </c>
      <c r="E10" s="34">
        <v>4</v>
      </c>
      <c r="F10" s="21" t="s">
        <v>18</v>
      </c>
      <c r="G10" s="35" t="s">
        <v>22</v>
      </c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MAJOR_GROUP_CODE VARCHAR(3) NOT NULL, -- 中分類コード</v>
      </c>
    </row>
    <row r="11" spans="1:19">
      <c r="A11" s="17">
        <v>4</v>
      </c>
      <c r="B11" s="11" t="s">
        <v>407</v>
      </c>
      <c r="C11" s="11" t="s">
        <v>413</v>
      </c>
      <c r="D11" s="11" t="s">
        <v>156</v>
      </c>
      <c r="E11" s="34">
        <v>4</v>
      </c>
      <c r="F11" s="21" t="s">
        <v>18</v>
      </c>
      <c r="G11" s="35" t="s">
        <v>22</v>
      </c>
      <c r="H11" s="28">
        <v>1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GROUP_CODE VARCHAR(4) NOT NULL, -- 小分類コード</v>
      </c>
    </row>
    <row r="12" spans="1:19">
      <c r="A12" s="17">
        <v>5</v>
      </c>
      <c r="B12" s="11" t="s">
        <v>20</v>
      </c>
      <c r="C12" s="11" t="s">
        <v>414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INDUSTRY_CODE VARCHAR(4) NOT NULL, -- 細分類コード</v>
      </c>
    </row>
    <row r="13" spans="1:19">
      <c r="A13" s="17">
        <v>6</v>
      </c>
      <c r="B13" s="11" t="s">
        <v>21</v>
      </c>
      <c r="C13" s="11" t="s">
        <v>415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DIVISION_NAME VARCHAR(50), -- 大分類名称</v>
      </c>
    </row>
    <row r="14" spans="1:19">
      <c r="A14" s="17">
        <v>7</v>
      </c>
      <c r="B14" s="11" t="s">
        <v>406</v>
      </c>
      <c r="C14" s="11" t="s">
        <v>416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MAJOR_GROUP_NAME VARCHAR(50), -- 中分類名称</v>
      </c>
    </row>
    <row r="15" spans="1:19">
      <c r="A15" s="17">
        <v>8</v>
      </c>
      <c r="B15" s="11" t="s">
        <v>408</v>
      </c>
      <c r="C15" s="11" t="s">
        <v>417</v>
      </c>
      <c r="D15" s="11" t="s">
        <v>156</v>
      </c>
      <c r="E15" s="34">
        <v>50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GROUP_NAME VARCHAR(50), -- 小分類名称</v>
      </c>
    </row>
    <row r="16" spans="1:19">
      <c r="A16" s="17">
        <v>9</v>
      </c>
      <c r="B16" s="11" t="s">
        <v>236</v>
      </c>
      <c r="C16" s="11" t="s">
        <v>27</v>
      </c>
      <c r="D16" s="11" t="s">
        <v>156</v>
      </c>
      <c r="E16" s="34">
        <v>8</v>
      </c>
      <c r="F16" s="21" t="s">
        <v>18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INDUSTRY_NAME VARCHAR(50), -- 細分類名称</v>
      </c>
    </row>
    <row r="17" spans="1:12">
      <c r="A17" s="17">
        <v>10</v>
      </c>
      <c r="B17" s="11" t="s">
        <v>32</v>
      </c>
      <c r="C17" s="11" t="s">
        <v>28</v>
      </c>
      <c r="D17" s="11" t="s">
        <v>156</v>
      </c>
      <c r="E17" s="34">
        <v>8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START_DATE VARCHAR(8), -- 有効開始日</v>
      </c>
    </row>
    <row r="18" spans="1:12">
      <c r="A18" s="17">
        <v>11</v>
      </c>
      <c r="B18" s="11" t="s">
        <v>375</v>
      </c>
      <c r="C18" s="11" t="s">
        <v>514</v>
      </c>
      <c r="D18" s="11" t="s">
        <v>526</v>
      </c>
      <c r="E18" s="34" t="s">
        <v>18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END_DATE VARCHAR(8), -- 有効終了日</v>
      </c>
    </row>
    <row r="19" spans="1:12">
      <c r="A19" s="17">
        <v>12</v>
      </c>
      <c r="B19" s="11" t="s">
        <v>374</v>
      </c>
      <c r="C19" s="11" t="s">
        <v>512</v>
      </c>
      <c r="D19" s="11" t="s">
        <v>156</v>
      </c>
      <c r="E19" s="34">
        <v>50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CREATED_AT TIMESTAMP, -- 作成日時</v>
      </c>
    </row>
    <row r="20" spans="1:12">
      <c r="A20" s="17">
        <v>13</v>
      </c>
      <c r="B20" s="11" t="s">
        <v>524</v>
      </c>
      <c r="C20" s="11" t="s">
        <v>518</v>
      </c>
      <c r="D20" s="11" t="s">
        <v>526</v>
      </c>
      <c r="E20" s="34" t="s">
        <v>18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CREATED_BY VARCHAR(50), -- 作成者</v>
      </c>
    </row>
    <row r="21" spans="1:12">
      <c r="A21" s="17">
        <v>14</v>
      </c>
      <c r="B21" s="11" t="s">
        <v>43</v>
      </c>
      <c r="C21" s="11" t="s">
        <v>516</v>
      </c>
      <c r="D21" s="11" t="s">
        <v>156</v>
      </c>
      <c r="E21" s="34">
        <v>50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UPDATED_AT TIMESTAMP, -- 更新日時</v>
      </c>
    </row>
    <row r="22" spans="1:12">
      <c r="A22" s="24">
        <v>15</v>
      </c>
      <c r="B22" s="15" t="s">
        <v>51</v>
      </c>
      <c r="C22" s="15" t="s">
        <v>1232</v>
      </c>
      <c r="D22" s="15" t="s">
        <v>163</v>
      </c>
      <c r="E22" s="38" t="s">
        <v>18</v>
      </c>
      <c r="F22" s="25" t="s">
        <v>18</v>
      </c>
      <c r="G22" s="132" t="s">
        <v>381</v>
      </c>
      <c r="H22" s="22"/>
      <c r="I22" s="304" t="s">
        <v>1329</v>
      </c>
      <c r="J22" s="305"/>
      <c r="K22" s="306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UPDATED_BY VARCHAR(50), -- 更新者</v>
      </c>
    </row>
    <row r="23" spans="1:12"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DELETE_FLAG BOOLEAN NOT NULL -- 削除フラグ</v>
      </c>
    </row>
    <row r="24" spans="1:12">
      <c r="L24" s="13" t="str" cm="1">
        <f t="array" ref="L24">IF(B23="",
    IF($L$6="PRIMARY_KEYS",
        ",PRIMARY KEY ("&amp;_xlfn.TEXTJOIN(", ", TRUE, $C$11)&amp;")"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>,PRIMARY KEY (INDUSTRY_CODE)
);</v>
      </c>
    </row>
    <row r="26" spans="1:12">
      <c r="L26" s="7" t="str">
        <f>"COMMENT ON TABLE db_common." &amp; A5 &amp; " IS '" &amp; A3 &amp; "';"</f>
        <v>COMMENT ON TABLE db_common.M_JP_ST_INDUSTRY_CLASSIFICATION IS '日本標準産業分類マスタ';</v>
      </c>
    </row>
    <row r="27" spans="1:12">
      <c r="L27" s="4" t="str">
        <f t="shared" ref="L27:L41" si="0">"COMMENT ON COLUMN db_common." &amp;  $A$5&amp;"."&amp;C8&amp;" IS '" &amp;B8&amp;"';"</f>
        <v>COMMENT ON COLUMN db_common.M_JP_ST_INDUSTRY_CLASSIFICATION.DIVISION_CODE IS '大分類コード';</v>
      </c>
    </row>
    <row r="28" spans="1:12">
      <c r="L28" s="4" t="str">
        <f t="shared" si="0"/>
        <v>COMMENT ON COLUMN db_common.M_JP_ST_INDUSTRY_CLASSIFICATION.MAJOR_GROUP_CODE IS '中分類コード';</v>
      </c>
    </row>
    <row r="29" spans="1:12">
      <c r="L29" s="4" t="str">
        <f t="shared" si="0"/>
        <v>COMMENT ON COLUMN db_common.M_JP_ST_INDUSTRY_CLASSIFICATION.GROUP_CODE IS '小分類コード';</v>
      </c>
    </row>
    <row r="30" spans="1:12">
      <c r="L30" s="4" t="str">
        <f t="shared" si="0"/>
        <v>COMMENT ON COLUMN db_common.M_JP_ST_INDUSTRY_CLASSIFICATION.INDUSTRY_CODE IS '細分類コード';</v>
      </c>
    </row>
    <row r="31" spans="1:12">
      <c r="L31" s="4" t="str">
        <f t="shared" si="0"/>
        <v>COMMENT ON COLUMN db_common.M_JP_ST_INDUSTRY_CLASSIFICATION.DIVISION_NAME IS '大分類名称';</v>
      </c>
    </row>
    <row r="32" spans="1:12">
      <c r="L32" s="4" t="str">
        <f t="shared" si="0"/>
        <v>COMMENT ON COLUMN db_common.M_JP_ST_INDUSTRY_CLASSIFICATION.MAJOR_GROUP_NAME IS '中分類名称';</v>
      </c>
    </row>
    <row r="33" spans="12:12">
      <c r="L33" s="4" t="str">
        <f t="shared" si="0"/>
        <v>COMMENT ON COLUMN db_common.M_JP_ST_INDUSTRY_CLASSIFICATION.GROUP_NAME IS '小分類名称';</v>
      </c>
    </row>
    <row r="34" spans="12:12">
      <c r="L34" s="4" t="str">
        <f t="shared" si="0"/>
        <v>COMMENT ON COLUMN db_common.M_JP_ST_INDUSTRY_CLASSIFICATION.INDUSTRY_NAME IS '細分類名称';</v>
      </c>
    </row>
    <row r="35" spans="12:12">
      <c r="L35" s="4" t="str">
        <f t="shared" si="0"/>
        <v>COMMENT ON COLUMN db_common.M_JP_ST_INDUSTRY_CLASSIFICATION.START_DATE IS '有効開始日';</v>
      </c>
    </row>
    <row r="36" spans="12:12">
      <c r="L36" s="4" t="str">
        <f t="shared" si="0"/>
        <v>COMMENT ON COLUMN db_common.M_JP_ST_INDUSTRY_CLASSIFICATION.END_DATE IS '有効終了日';</v>
      </c>
    </row>
    <row r="37" spans="12:12">
      <c r="L37" s="4" t="str">
        <f t="shared" si="0"/>
        <v>COMMENT ON COLUMN db_common.M_JP_ST_INDUSTRY_CLASSIFICATION.CREATED_AT IS '作成日時';</v>
      </c>
    </row>
    <row r="38" spans="12:12">
      <c r="L38" s="4" t="str">
        <f t="shared" si="0"/>
        <v>COMMENT ON COLUMN db_common.M_JP_ST_INDUSTRY_CLASSIFICATION.CREATED_BY IS '作成者';</v>
      </c>
    </row>
    <row r="39" spans="12:12">
      <c r="L39" s="4" t="str">
        <f t="shared" si="0"/>
        <v>COMMENT ON COLUMN db_common.M_JP_ST_INDUSTRY_CLASSIFICATION.UPDATED_AT IS '更新日時';</v>
      </c>
    </row>
    <row r="40" spans="12:12">
      <c r="L40" s="4" t="str">
        <f t="shared" si="0"/>
        <v>COMMENT ON COLUMN db_common.M_JP_ST_INDUSTRY_CLASSIFICATION.UPDATED_BY IS '更新者';</v>
      </c>
    </row>
    <row r="41" spans="12:12">
      <c r="L41" s="4" t="str">
        <f t="shared" si="0"/>
        <v>COMMENT ON COLUMN db_common.M_JP_ST_INDUSTRY_CLASSIFICATION.DELETE_FLAG IS '削除フラグ';</v>
      </c>
    </row>
  </sheetData>
  <mergeCells count="25">
    <mergeCell ref="I18:K18"/>
    <mergeCell ref="I21:K21"/>
    <mergeCell ref="I20:K20"/>
    <mergeCell ref="I22:K22"/>
    <mergeCell ref="I19:K19"/>
    <mergeCell ref="A5:C5"/>
    <mergeCell ref="D5:H5"/>
    <mergeCell ref="A6:K6"/>
    <mergeCell ref="I7:K7"/>
    <mergeCell ref="I8:K8"/>
    <mergeCell ref="I9:K9"/>
    <mergeCell ref="I10:K10"/>
    <mergeCell ref="I11:K11"/>
    <mergeCell ref="I16:K16"/>
    <mergeCell ref="I17:K17"/>
    <mergeCell ref="I12:K12"/>
    <mergeCell ref="I13:K13"/>
    <mergeCell ref="I14:K14"/>
    <mergeCell ref="I15:K15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A568-D060-4D7F-84EE-61E09D3E303A}">
  <sheetPr codeName="Sheet38"/>
  <dimension ref="A1:S4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0.375" style="4" bestFit="1" customWidth="1"/>
    <col min="3" max="3" width="31.87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243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632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db_corp.M_ELECTRICITY_CONVERSION CASCADE;</v>
      </c>
    </row>
    <row r="8" spans="1:19" s="14" customFormat="1" ht="13.5" customHeight="1">
      <c r="A8" s="16">
        <v>1</v>
      </c>
      <c r="B8" s="9" t="s">
        <v>237</v>
      </c>
      <c r="C8" s="9" t="s">
        <v>1111</v>
      </c>
      <c r="D8" s="11" t="s">
        <v>156</v>
      </c>
      <c r="E8" s="32">
        <v>5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db_corp.M_ELECTRICITY_CONVERSION (</v>
      </c>
      <c r="S8"/>
    </row>
    <row r="9" spans="1:19">
      <c r="A9" s="17">
        <v>2</v>
      </c>
      <c r="B9" s="106" t="s">
        <v>1109</v>
      </c>
      <c r="C9" s="11" t="s">
        <v>1110</v>
      </c>
      <c r="D9" s="11" t="s">
        <v>156</v>
      </c>
      <c r="E9" s="21">
        <v>100</v>
      </c>
      <c r="F9" s="21" t="s">
        <v>18</v>
      </c>
      <c r="G9" s="35"/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ELECTRIC_COMPANY_REG_NO VARCHAR(5) NOT NULL, -- 電気事業者登録番号</v>
      </c>
    </row>
    <row r="10" spans="1:19">
      <c r="A10" s="17">
        <v>3</v>
      </c>
      <c r="B10" s="11" t="s">
        <v>1112</v>
      </c>
      <c r="C10" s="11" t="s">
        <v>1113</v>
      </c>
      <c r="D10" s="103" t="s">
        <v>156</v>
      </c>
      <c r="E10" s="111">
        <v>4</v>
      </c>
      <c r="F10" s="21" t="s">
        <v>18</v>
      </c>
      <c r="G10" s="35" t="s">
        <v>22</v>
      </c>
      <c r="H10" s="28">
        <v>2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ELECTRIC_SUPPLIER_NM VARCHAR(100), -- 電気事業者名</v>
      </c>
    </row>
    <row r="11" spans="1:19">
      <c r="A11" s="17">
        <v>4</v>
      </c>
      <c r="B11" s="11" t="s">
        <v>239</v>
      </c>
      <c r="C11" s="11" t="s">
        <v>240</v>
      </c>
      <c r="D11" s="11" t="s">
        <v>293</v>
      </c>
      <c r="E11" s="21" t="s">
        <v>18</v>
      </c>
      <c r="F11" s="21" t="s">
        <v>18</v>
      </c>
      <c r="G11" s="35" t="s">
        <v>22</v>
      </c>
      <c r="H11" s="28">
        <v>3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REPORT_TARGET_YEAR VARCHAR(4) NOT NULL, -- 報告対象年度</v>
      </c>
    </row>
    <row r="12" spans="1:19">
      <c r="A12" s="17">
        <v>5</v>
      </c>
      <c r="B12" s="11" t="s">
        <v>136</v>
      </c>
      <c r="C12" s="103" t="s">
        <v>1104</v>
      </c>
      <c r="D12" s="11" t="s">
        <v>293</v>
      </c>
      <c r="E12" s="21" t="s">
        <v>18</v>
      </c>
      <c r="F12" s="21" t="s">
        <v>18</v>
      </c>
      <c r="G12" s="113" t="s">
        <v>22</v>
      </c>
      <c r="H12" s="114">
        <v>4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PUBLICATION_COUNT SMALLINT NOT NULL, -- 公表回数</v>
      </c>
    </row>
    <row r="13" spans="1:19">
      <c r="A13" s="17">
        <v>6</v>
      </c>
      <c r="B13" s="11" t="s">
        <v>137</v>
      </c>
      <c r="C13" s="103" t="s">
        <v>1114</v>
      </c>
      <c r="D13" s="11" t="s">
        <v>156</v>
      </c>
      <c r="E13" s="21">
        <v>100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MENU_NO SMALLINT NOT NULL, -- メニュー番号</v>
      </c>
    </row>
    <row r="14" spans="1:19">
      <c r="A14" s="17">
        <v>7</v>
      </c>
      <c r="B14" s="11" t="s">
        <v>244</v>
      </c>
      <c r="C14" s="11" t="s">
        <v>1115</v>
      </c>
      <c r="D14" s="11" t="s">
        <v>317</v>
      </c>
      <c r="E14" s="34">
        <v>7</v>
      </c>
      <c r="F14" s="21">
        <v>6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MENU_NM VARCHAR(100), -- メニュー名称</v>
      </c>
    </row>
    <row r="15" spans="1:19">
      <c r="A15" s="17">
        <v>8</v>
      </c>
      <c r="B15" s="106" t="s">
        <v>1116</v>
      </c>
      <c r="C15" s="11" t="s">
        <v>1117</v>
      </c>
      <c r="D15" s="11" t="s">
        <v>317</v>
      </c>
      <c r="E15" s="34">
        <v>5</v>
      </c>
      <c r="F15" s="21">
        <v>2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ADJUSTED_EMISSION_COEF DECIMAL(7,6), -- 調整後排出係数</v>
      </c>
    </row>
    <row r="16" spans="1:19">
      <c r="A16" s="17">
        <v>9</v>
      </c>
      <c r="B16" s="11" t="s">
        <v>241</v>
      </c>
      <c r="C16" s="11" t="s">
        <v>242</v>
      </c>
      <c r="D16" s="11" t="s">
        <v>317</v>
      </c>
      <c r="E16" s="34">
        <v>7</v>
      </c>
      <c r="F16" s="21">
        <v>6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FOSSIL_FREE_CERT_USAGE DECIMAL(5,2), -- 非化石証書の使用状況</v>
      </c>
    </row>
    <row r="17" spans="1:12">
      <c r="A17" s="17">
        <v>10</v>
      </c>
      <c r="B17" s="108" t="s">
        <v>1233</v>
      </c>
      <c r="C17" s="108" t="s">
        <v>1234</v>
      </c>
      <c r="D17" s="108" t="s">
        <v>163</v>
      </c>
      <c r="E17" s="34" t="s">
        <v>18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EMISSION_FACTOR_BASE DECIMAL(7,6), -- 基礎排出係数</v>
      </c>
    </row>
    <row r="18" spans="1:12">
      <c r="A18" s="17">
        <v>11</v>
      </c>
      <c r="B18" s="11" t="s">
        <v>51</v>
      </c>
      <c r="C18" s="11" t="s">
        <v>551</v>
      </c>
      <c r="D18" s="11" t="s">
        <v>163</v>
      </c>
      <c r="E18" s="34" t="s">
        <v>18</v>
      </c>
      <c r="F18" s="21" t="s">
        <v>18</v>
      </c>
      <c r="G18" s="132" t="s">
        <v>381</v>
      </c>
      <c r="H18" s="22"/>
      <c r="I18" s="304" t="s">
        <v>1329</v>
      </c>
      <c r="J18" s="305"/>
      <c r="K18" s="306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RESIDUAL_FLG BOOLEAN, -- 残差フラグ</v>
      </c>
    </row>
    <row r="19" spans="1:12">
      <c r="A19" s="17">
        <v>12</v>
      </c>
      <c r="B19" s="11" t="s">
        <v>374</v>
      </c>
      <c r="C19" s="11" t="s">
        <v>511</v>
      </c>
      <c r="D19" s="11" t="s">
        <v>156</v>
      </c>
      <c r="E19" s="34">
        <v>50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DELETE_FLG BOOLEAN NOT NULL, -- 削除フラグ</v>
      </c>
    </row>
    <row r="20" spans="1:12">
      <c r="A20" s="17">
        <v>13</v>
      </c>
      <c r="B20" s="11" t="s">
        <v>375</v>
      </c>
      <c r="C20" s="11" t="s">
        <v>513</v>
      </c>
      <c r="D20" s="11" t="s">
        <v>526</v>
      </c>
      <c r="E20" s="34" t="s">
        <v>18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CREATED_BY VARCHAR(50), -- 作成者</v>
      </c>
    </row>
    <row r="21" spans="1:12">
      <c r="A21" s="17">
        <v>14</v>
      </c>
      <c r="B21" s="11" t="s">
        <v>43</v>
      </c>
      <c r="C21" s="11" t="s">
        <v>515</v>
      </c>
      <c r="D21" s="11" t="s">
        <v>156</v>
      </c>
      <c r="E21" s="34">
        <v>50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CREATED_AT TIMESTAMP, -- 作成日時</v>
      </c>
    </row>
    <row r="22" spans="1:12">
      <c r="A22" s="24">
        <v>15</v>
      </c>
      <c r="B22" s="15" t="s">
        <v>49</v>
      </c>
      <c r="C22" s="15" t="s">
        <v>517</v>
      </c>
      <c r="D22" s="15" t="s">
        <v>526</v>
      </c>
      <c r="E22" s="25" t="s">
        <v>18</v>
      </c>
      <c r="F22" s="25" t="s">
        <v>18</v>
      </c>
      <c r="G22" s="36"/>
      <c r="H22" s="26"/>
      <c r="I22" s="307"/>
      <c r="J22" s="308"/>
      <c r="K22" s="309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UPDATED_BY VARCHAR(50), -- 更新者</v>
      </c>
    </row>
    <row r="23" spans="1:12"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UPDATED_AT TIMESTAMP -- 更新日時</v>
      </c>
    </row>
    <row r="24" spans="1:12">
      <c r="L24" s="13" t="str" cm="1">
        <f t="array" ref="L24">IF(B23="",
    IF($L$6="PRIMARY_KEYS",
        ",PRIMARY KEY ("&amp;_xlfn.TEXTJOIN(", ", TRUE, $C$8,$C$10:$C$12)&amp;")"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>,PRIMARY KEY (ELECTRIC_COMPANY_REG_NO, REPORT_TARGET_YEAR, PUBLICATION_COUNT, MENU_NO)
);</v>
      </c>
    </row>
    <row r="26" spans="1:12">
      <c r="L26" s="7" t="str">
        <f>"COMMENT ON TABLE db_corp." &amp; A5 &amp; " IS '" &amp; A3 &amp; "';"</f>
        <v>COMMENT ON TABLE db_corp.M_ELECTRICITY_CONVERSION IS '電力会社排出係数マスタ';</v>
      </c>
    </row>
    <row r="27" spans="1:12">
      <c r="L27" s="4" t="str">
        <f>"COMMENT ON COLUMN db_corp." &amp;  $A$5&amp;"."&amp;C8&amp;" IS '" &amp;B8&amp;"';"</f>
        <v>COMMENT ON COLUMN db_corp.M_ELECTRICITY_CONVERSION.ELECTRIC_COMPANY_REG_NO IS '電気事業者登録番号';</v>
      </c>
    </row>
    <row r="28" spans="1:12">
      <c r="L28" s="4" t="str">
        <f t="shared" ref="L28:L41" si="0">"COMMENT ON COLUMN db_corp." &amp;  $A$5&amp;"."&amp;C9&amp;" IS '" &amp;B9&amp;"';"</f>
        <v>COMMENT ON COLUMN db_corp.M_ELECTRICITY_CONVERSION.ELECTRIC_SUPPLIER_NM IS '電気事業者名';</v>
      </c>
    </row>
    <row r="29" spans="1:12">
      <c r="L29" s="4" t="str">
        <f t="shared" si="0"/>
        <v>COMMENT ON COLUMN db_corp.M_ELECTRICITY_CONVERSION.REPORT_TARGET_YEAR IS '報告対象年度';</v>
      </c>
    </row>
    <row r="30" spans="1:12">
      <c r="L30" s="4" t="str">
        <f t="shared" si="0"/>
        <v>COMMENT ON COLUMN db_corp.M_ELECTRICITY_CONVERSION.PUBLICATION_COUNT IS '公表回数';</v>
      </c>
    </row>
    <row r="31" spans="1:12">
      <c r="L31" s="4" t="str">
        <f t="shared" si="0"/>
        <v>COMMENT ON COLUMN db_corp.M_ELECTRICITY_CONVERSION.MENU_NO IS 'メニュー番号';</v>
      </c>
    </row>
    <row r="32" spans="1:12">
      <c r="L32" s="4" t="str">
        <f t="shared" si="0"/>
        <v>COMMENT ON COLUMN db_corp.M_ELECTRICITY_CONVERSION.MENU_NM IS 'メニュー名称';</v>
      </c>
    </row>
    <row r="33" spans="12:12">
      <c r="L33" s="4" t="str">
        <f t="shared" si="0"/>
        <v>COMMENT ON COLUMN db_corp.M_ELECTRICITY_CONVERSION.ADJUSTED_EMISSION_COEF IS '調整後排出係数';</v>
      </c>
    </row>
    <row r="34" spans="12:12">
      <c r="L34" s="4" t="str">
        <f t="shared" si="0"/>
        <v>COMMENT ON COLUMN db_corp.M_ELECTRICITY_CONVERSION.FOSSIL_FREE_CERT_USAGE IS '非化石証書の使用状況';</v>
      </c>
    </row>
    <row r="35" spans="12:12">
      <c r="L35" s="4" t="str">
        <f t="shared" si="0"/>
        <v>COMMENT ON COLUMN db_corp.M_ELECTRICITY_CONVERSION.EMISSION_FACTOR_BASE IS '基礎排出係数';</v>
      </c>
    </row>
    <row r="36" spans="12:12">
      <c r="L36" s="4" t="str">
        <f t="shared" si="0"/>
        <v>COMMENT ON COLUMN db_corp.M_ELECTRICITY_CONVERSION.RESIDUAL_FLG IS '残差フラグ';</v>
      </c>
    </row>
    <row r="37" spans="12:12">
      <c r="L37" s="4" t="str">
        <f t="shared" si="0"/>
        <v>COMMENT ON COLUMN db_corp.M_ELECTRICITY_CONVERSION.DELETE_FLG IS '削除フラグ';</v>
      </c>
    </row>
    <row r="38" spans="12:12">
      <c r="L38" s="4" t="str">
        <f t="shared" si="0"/>
        <v>COMMENT ON COLUMN db_corp.M_ELECTRICITY_CONVERSION.CREATED_BY IS '作成者';</v>
      </c>
    </row>
    <row r="39" spans="12:12">
      <c r="L39" s="4" t="str">
        <f t="shared" si="0"/>
        <v>COMMENT ON COLUMN db_corp.M_ELECTRICITY_CONVERSION.CREATED_AT IS '作成日時';</v>
      </c>
    </row>
    <row r="40" spans="12:12">
      <c r="L40" s="4" t="str">
        <f t="shared" si="0"/>
        <v>COMMENT ON COLUMN db_corp.M_ELECTRICITY_CONVERSION.UPDATED_BY IS '更新者';</v>
      </c>
    </row>
    <row r="41" spans="12:12">
      <c r="L41" s="4" t="str">
        <f t="shared" si="0"/>
        <v>COMMENT ON COLUMN db_corp.M_ELECTRICITY_CONVERSION.UPDATED_AT IS '更新日時';</v>
      </c>
    </row>
  </sheetData>
  <mergeCells count="25"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  <mergeCell ref="I19:K19"/>
    <mergeCell ref="I20:K20"/>
    <mergeCell ref="I21:K21"/>
    <mergeCell ref="I22:K22"/>
    <mergeCell ref="I11:K11"/>
    <mergeCell ref="I12:K12"/>
    <mergeCell ref="I13:K13"/>
    <mergeCell ref="I14:K14"/>
    <mergeCell ref="I15:K15"/>
    <mergeCell ref="I18:K18"/>
    <mergeCell ref="I16:K16"/>
    <mergeCell ref="I17:K17"/>
  </mergeCells>
  <phoneticPr fontId="3"/>
  <pageMargins left="0.75" right="0.75" top="1" bottom="1" header="0.5" footer="0.5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A945-0672-4C60-9B3D-12EE74476020}">
  <sheetPr codeName="Sheet39"/>
  <dimension ref="A1:S3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9.875" style="4" bestFit="1" customWidth="1"/>
    <col min="3" max="3" width="28.87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602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603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db_corp.M_HEAT_SUPPLIER_EMISSION_COEF CASCADE;</v>
      </c>
    </row>
    <row r="8" spans="1:19" s="14" customFormat="1" ht="13.5" customHeight="1">
      <c r="A8" s="16">
        <v>1</v>
      </c>
      <c r="B8" s="11" t="s">
        <v>604</v>
      </c>
      <c r="C8" s="11" t="s">
        <v>1099</v>
      </c>
      <c r="D8" s="11" t="s">
        <v>156</v>
      </c>
      <c r="E8" s="32">
        <v>5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db_corp.M_HEAT_SUPPLIER_EMISSION_COEF (</v>
      </c>
      <c r="S8"/>
    </row>
    <row r="9" spans="1:19">
      <c r="A9" s="17">
        <v>2</v>
      </c>
      <c r="B9" s="103" t="s">
        <v>1097</v>
      </c>
      <c r="C9" s="103" t="s">
        <v>936</v>
      </c>
      <c r="D9" s="103" t="s">
        <v>156</v>
      </c>
      <c r="E9" s="111">
        <v>100</v>
      </c>
      <c r="F9" s="21" t="s">
        <v>18</v>
      </c>
      <c r="G9" s="35"/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HEAT_SUPPLIER_CD VARCHAR(5) NOT NULL, -- 熱供給事業者コード</v>
      </c>
    </row>
    <row r="10" spans="1:19">
      <c r="A10" s="17">
        <v>3</v>
      </c>
      <c r="B10" s="11" t="s">
        <v>1098</v>
      </c>
      <c r="C10" s="11" t="s">
        <v>1085</v>
      </c>
      <c r="D10" s="11" t="s">
        <v>156</v>
      </c>
      <c r="E10" s="21">
        <v>4</v>
      </c>
      <c r="F10" s="21" t="s">
        <v>18</v>
      </c>
      <c r="G10" s="35" t="s">
        <v>22</v>
      </c>
      <c r="H10" s="28">
        <v>2</v>
      </c>
      <c r="I10" s="349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HEAT_SUPPLIER_NAME VARCHAR(100), -- 熱供給事業者名</v>
      </c>
    </row>
    <row r="11" spans="1:19">
      <c r="A11" s="17">
        <v>4</v>
      </c>
      <c r="B11" s="11" t="s">
        <v>239</v>
      </c>
      <c r="C11" s="11" t="s">
        <v>240</v>
      </c>
      <c r="D11" s="11" t="s">
        <v>157</v>
      </c>
      <c r="E11" s="21" t="s">
        <v>18</v>
      </c>
      <c r="F11" s="21" t="s">
        <v>18</v>
      </c>
      <c r="G11" s="35" t="s">
        <v>22</v>
      </c>
      <c r="H11" s="28">
        <v>3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REPORT_YEAR VARCHAR(4) NOT NULL, -- 報告年度</v>
      </c>
    </row>
    <row r="12" spans="1:19">
      <c r="A12" s="17">
        <v>5</v>
      </c>
      <c r="B12" s="11" t="s">
        <v>241</v>
      </c>
      <c r="C12" s="11" t="s">
        <v>605</v>
      </c>
      <c r="D12" s="11" t="s">
        <v>175</v>
      </c>
      <c r="E12" s="34">
        <v>10</v>
      </c>
      <c r="F12" s="21">
        <v>6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PUBLICATION_COUNT SMALLINT NOT NULL, -- 公表回数</v>
      </c>
    </row>
    <row r="13" spans="1:19">
      <c r="A13" s="17">
        <v>6</v>
      </c>
      <c r="B13" s="11" t="s">
        <v>51</v>
      </c>
      <c r="C13" s="11" t="s">
        <v>551</v>
      </c>
      <c r="D13" s="11" t="s">
        <v>163</v>
      </c>
      <c r="E13" s="34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BASE_EMISSION_COEF NUMERIC(10,6), -- 基礎排出係数</v>
      </c>
    </row>
    <row r="14" spans="1:19">
      <c r="A14" s="17">
        <v>7</v>
      </c>
      <c r="B14" s="11" t="s">
        <v>374</v>
      </c>
      <c r="C14" s="11" t="s">
        <v>511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v>8</v>
      </c>
      <c r="B15" s="11" t="s">
        <v>375</v>
      </c>
      <c r="C15" s="11" t="s">
        <v>513</v>
      </c>
      <c r="D15" s="11" t="s">
        <v>526</v>
      </c>
      <c r="E15" s="34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v>9</v>
      </c>
      <c r="B16" s="11" t="s">
        <v>43</v>
      </c>
      <c r="C16" s="11" t="s">
        <v>515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v>10</v>
      </c>
      <c r="B17" s="15" t="s">
        <v>49</v>
      </c>
      <c r="C17" s="15" t="s">
        <v>517</v>
      </c>
      <c r="D17" s="15" t="s">
        <v>526</v>
      </c>
      <c r="E17" s="25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C10,C11)&amp;")"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(REPORT_YEAR, PUBLICATION_COUNT)
);</v>
      </c>
    </row>
    <row r="21" spans="1:12">
      <c r="L21" s="7" t="str">
        <f>"COMMENT ON TABLE db_corp." &amp; A5 &amp; " IS '" &amp; A3 &amp; "';"</f>
        <v>COMMENT ON TABLE db_corp.M_HEAT_SUPPLIER_EMISSION_COEF IS '熱供給事業者基礎排出係数マスタ';</v>
      </c>
    </row>
    <row r="22" spans="1:12">
      <c r="L22" s="4" t="str">
        <f>"COMMENT ON COLUMN db_corp." &amp;  $A$5&amp;"."&amp;C8&amp;" IS '" &amp;B8&amp;"';"</f>
        <v>COMMENT ON COLUMN db_corp.M_HEAT_SUPPLIER_EMISSION_COEF.HEAT_SUPPLIER_CD IS '熱供給事業者コード';</v>
      </c>
    </row>
    <row r="23" spans="1:12">
      <c r="L23" s="4" t="str">
        <f t="shared" ref="L23:L31" si="0">"COMMENT ON COLUMN db_corp." &amp;  $A$5&amp;"."&amp;C9&amp;" IS '" &amp;B9&amp;"';"</f>
        <v>COMMENT ON COLUMN db_corp.M_HEAT_SUPPLIER_EMISSION_COEF.HEAT_SUPPLIER_NAME IS '熱供給事業者名';</v>
      </c>
    </row>
    <row r="24" spans="1:12">
      <c r="L24" s="4" t="str">
        <f t="shared" si="0"/>
        <v>COMMENT ON COLUMN db_corp.M_HEAT_SUPPLIER_EMISSION_COEF.REPORT_YEAR IS '報告年度';</v>
      </c>
    </row>
    <row r="25" spans="1:12">
      <c r="L25" s="4" t="str">
        <f t="shared" si="0"/>
        <v>COMMENT ON COLUMN db_corp.M_HEAT_SUPPLIER_EMISSION_COEF.PUBLICATION_COUNT IS '公表回数';</v>
      </c>
    </row>
    <row r="26" spans="1:12">
      <c r="L26" s="4" t="str">
        <f t="shared" si="0"/>
        <v>COMMENT ON COLUMN db_corp.M_HEAT_SUPPLIER_EMISSION_COEF.BASE_EMISSION_COEF IS '基礎排出係数';</v>
      </c>
    </row>
    <row r="27" spans="1:12">
      <c r="L27" s="4" t="str">
        <f t="shared" si="0"/>
        <v>COMMENT ON COLUMN db_corp.M_HEAT_SUPPLIER_EMISSION_COEF.DELETE_FLG IS '削除フラグ';</v>
      </c>
    </row>
    <row r="28" spans="1:12">
      <c r="L28" s="4" t="str">
        <f t="shared" si="0"/>
        <v>COMMENT ON COLUMN db_corp.M_HEAT_SUPPLIER_EMISSION_COEF.CREATED_BY IS '作成者';</v>
      </c>
    </row>
    <row r="29" spans="1:12">
      <c r="L29" s="4" t="str">
        <f t="shared" si="0"/>
        <v>COMMENT ON COLUMN db_corp.M_HEAT_SUPPLIER_EMISSION_COEF.CREATED_AT IS '作成日時';</v>
      </c>
    </row>
    <row r="30" spans="1:12">
      <c r="L30" s="4" t="str">
        <f t="shared" si="0"/>
        <v>COMMENT ON COLUMN db_corp.M_HEAT_SUPPLIER_EMISSION_COEF.UPDATED_BY IS '更新者';</v>
      </c>
    </row>
    <row r="31" spans="1:12">
      <c r="L31" s="4" t="str">
        <f t="shared" si="0"/>
        <v>COMMENT ON COLUMN db_corp.M_HEAT_SUPPLIER_EMISSION_COEF.UPDATED_AT IS '更新日時';</v>
      </c>
    </row>
  </sheetData>
  <mergeCells count="20">
    <mergeCell ref="I17:K17"/>
    <mergeCell ref="I11:K11"/>
    <mergeCell ref="I13:K13"/>
    <mergeCell ref="I14:K14"/>
    <mergeCell ref="I15:K15"/>
    <mergeCell ref="I16:K16"/>
    <mergeCell ref="I12:K12"/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</mergeCells>
  <phoneticPr fontId="3"/>
  <pageMargins left="0.75" right="0.75" top="1" bottom="1" header="0.5" footer="0.5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191E-2D2A-4889-8756-B0442AFE9BA0}">
  <sheetPr codeName="Sheet40"/>
  <dimension ref="A1:S38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9.875" style="4" bestFit="1" customWidth="1"/>
    <col min="3" max="3" width="31.875" style="4" bestFit="1" customWidth="1"/>
    <col min="4" max="4" width="12.37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1101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1100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db_corp.M_HEAT_SUPPLIER_MENU CASCADE;</v>
      </c>
    </row>
    <row r="8" spans="1:19" s="14" customFormat="1" ht="13.5" customHeight="1">
      <c r="A8" s="16">
        <v>1</v>
      </c>
      <c r="B8" s="11" t="s">
        <v>604</v>
      </c>
      <c r="C8" s="11" t="s">
        <v>1099</v>
      </c>
      <c r="D8" s="11" t="s">
        <v>156</v>
      </c>
      <c r="E8" s="32">
        <v>5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db_corp.M_HEAT_SUPPLIER_MENU (</v>
      </c>
      <c r="S8"/>
    </row>
    <row r="9" spans="1:19">
      <c r="A9" s="17">
        <v>2</v>
      </c>
      <c r="B9" s="11" t="s">
        <v>1097</v>
      </c>
      <c r="C9" s="11" t="s">
        <v>936</v>
      </c>
      <c r="D9" s="11" t="s">
        <v>156</v>
      </c>
      <c r="E9" s="21">
        <v>100</v>
      </c>
      <c r="F9" s="21" t="s">
        <v>18</v>
      </c>
      <c r="G9" s="35"/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HEAT_SUPPLIER_CD VARCHAR(5) NOT NULL, -- 熱供給事業者コード</v>
      </c>
    </row>
    <row r="10" spans="1:19">
      <c r="A10" s="17">
        <v>3</v>
      </c>
      <c r="B10" s="103" t="s">
        <v>1098</v>
      </c>
      <c r="C10" s="103" t="s">
        <v>1085</v>
      </c>
      <c r="D10" s="103" t="s">
        <v>156</v>
      </c>
      <c r="E10" s="111">
        <v>4</v>
      </c>
      <c r="F10" s="21" t="s">
        <v>18</v>
      </c>
      <c r="G10" s="35" t="s">
        <v>22</v>
      </c>
      <c r="H10" s="28">
        <v>2</v>
      </c>
      <c r="I10" s="349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HEAT_SUPPLIER_NAME VARCHAR(100), -- 熱供給事業者名</v>
      </c>
    </row>
    <row r="11" spans="1:19">
      <c r="A11" s="17">
        <v>4</v>
      </c>
      <c r="B11" s="11" t="s">
        <v>239</v>
      </c>
      <c r="C11" s="11" t="s">
        <v>240</v>
      </c>
      <c r="D11" s="11" t="s">
        <v>157</v>
      </c>
      <c r="E11" s="21" t="s">
        <v>18</v>
      </c>
      <c r="F11" s="21" t="s">
        <v>18</v>
      </c>
      <c r="G11" s="35" t="s">
        <v>22</v>
      </c>
      <c r="H11" s="28">
        <v>3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REPORT_YEAR VARCHAR(4) NOT NULL, -- 報告年度</v>
      </c>
    </row>
    <row r="12" spans="1:19">
      <c r="A12" s="17">
        <v>5</v>
      </c>
      <c r="B12" s="11" t="s">
        <v>1102</v>
      </c>
      <c r="C12" s="11" t="s">
        <v>1104</v>
      </c>
      <c r="D12" s="11" t="s">
        <v>156</v>
      </c>
      <c r="E12" s="21">
        <v>100</v>
      </c>
      <c r="F12" s="21" t="s">
        <v>18</v>
      </c>
      <c r="G12" s="35"/>
      <c r="H12" s="28"/>
      <c r="I12" s="349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PUBLICATION_COUNT SMALLINT NOT NULL, -- 公表回数</v>
      </c>
    </row>
    <row r="13" spans="1:19">
      <c r="A13" s="17">
        <v>6</v>
      </c>
      <c r="B13" s="11" t="s">
        <v>1103</v>
      </c>
      <c r="C13" s="11" t="s">
        <v>1105</v>
      </c>
      <c r="D13" s="11" t="s">
        <v>156</v>
      </c>
      <c r="E13" s="21">
        <v>100</v>
      </c>
      <c r="F13" s="21" t="s">
        <v>18</v>
      </c>
      <c r="G13" s="35"/>
      <c r="H13" s="28"/>
      <c r="I13" s="349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MENU_NO VARCHAR(100), -- メニュー番号</v>
      </c>
    </row>
    <row r="14" spans="1:19">
      <c r="A14" s="17">
        <v>7</v>
      </c>
      <c r="B14" s="11" t="s">
        <v>241</v>
      </c>
      <c r="C14" s="11" t="s">
        <v>605</v>
      </c>
      <c r="D14" s="11" t="s">
        <v>175</v>
      </c>
      <c r="E14" s="34">
        <v>10</v>
      </c>
      <c r="F14" s="21">
        <v>6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MENU_NAME VARCHAR(100), -- メニュー名称</v>
      </c>
    </row>
    <row r="15" spans="1:19">
      <c r="A15" s="17">
        <v>8</v>
      </c>
      <c r="B15" s="11" t="s">
        <v>1106</v>
      </c>
      <c r="C15" s="11" t="s">
        <v>1107</v>
      </c>
      <c r="D15" s="11" t="s">
        <v>175</v>
      </c>
      <c r="E15" s="34">
        <v>10</v>
      </c>
      <c r="F15" s="21">
        <v>6</v>
      </c>
      <c r="G15" s="35"/>
      <c r="H15" s="28"/>
      <c r="I15" s="349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BASE_EMISSION_COEF NUMERIC(10,6), -- 基礎排出係数</v>
      </c>
    </row>
    <row r="16" spans="1:19">
      <c r="A16" s="17">
        <v>9</v>
      </c>
      <c r="B16" s="108" t="s">
        <v>1233</v>
      </c>
      <c r="C16" s="108" t="s">
        <v>1234</v>
      </c>
      <c r="D16" s="108" t="s">
        <v>163</v>
      </c>
      <c r="E16" s="34" t="s">
        <v>18</v>
      </c>
      <c r="F16" s="21" t="s">
        <v>18</v>
      </c>
      <c r="G16" s="35"/>
      <c r="H16" s="22"/>
      <c r="I16" s="349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ADJUSTED_EMISSION_FACTOR NUMERIC(10,6), -- 調整後排出係数</v>
      </c>
    </row>
    <row r="17" spans="1:12">
      <c r="A17" s="17">
        <v>10</v>
      </c>
      <c r="B17" s="11" t="s">
        <v>51</v>
      </c>
      <c r="C17" s="11" t="s">
        <v>551</v>
      </c>
      <c r="D17" s="11" t="s">
        <v>163</v>
      </c>
      <c r="E17" s="34" t="s">
        <v>18</v>
      </c>
      <c r="F17" s="21" t="s">
        <v>18</v>
      </c>
      <c r="G17" s="132" t="s">
        <v>381</v>
      </c>
      <c r="H17" s="22"/>
      <c r="I17" s="351" t="s">
        <v>1329</v>
      </c>
      <c r="J17" s="305"/>
      <c r="K17" s="306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RESIDUAL_FLG BOOLEAN, -- 残差フラグ</v>
      </c>
    </row>
    <row r="18" spans="1:12">
      <c r="A18" s="17">
        <v>11</v>
      </c>
      <c r="B18" s="11" t="s">
        <v>374</v>
      </c>
      <c r="C18" s="11" t="s">
        <v>511</v>
      </c>
      <c r="D18" s="11" t="s">
        <v>156</v>
      </c>
      <c r="E18" s="34">
        <v>50</v>
      </c>
      <c r="F18" s="21" t="s">
        <v>18</v>
      </c>
      <c r="G18" s="35"/>
      <c r="H18" s="22"/>
      <c r="I18" s="349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DELETE_FLG BOOLEAN NOT NULL, -- 削除フラグ</v>
      </c>
    </row>
    <row r="19" spans="1:12">
      <c r="A19" s="17">
        <v>12</v>
      </c>
      <c r="B19" s="11" t="s">
        <v>375</v>
      </c>
      <c r="C19" s="11" t="s">
        <v>513</v>
      </c>
      <c r="D19" s="11" t="s">
        <v>526</v>
      </c>
      <c r="E19" s="34" t="s">
        <v>18</v>
      </c>
      <c r="F19" s="21" t="s">
        <v>18</v>
      </c>
      <c r="G19" s="35"/>
      <c r="H19" s="22"/>
      <c r="I19" s="349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CREATED_BY VARCHAR(50), -- 作成者</v>
      </c>
    </row>
    <row r="20" spans="1:12">
      <c r="A20" s="17">
        <v>13</v>
      </c>
      <c r="B20" s="11" t="s">
        <v>43</v>
      </c>
      <c r="C20" s="11" t="s">
        <v>515</v>
      </c>
      <c r="D20" s="11" t="s">
        <v>156</v>
      </c>
      <c r="E20" s="34">
        <v>50</v>
      </c>
      <c r="F20" s="21" t="s">
        <v>18</v>
      </c>
      <c r="G20" s="35"/>
      <c r="H20" s="22"/>
      <c r="I20" s="349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CREATED_AT TIMESTAMP, -- 作成日時</v>
      </c>
    </row>
    <row r="21" spans="1:12">
      <c r="A21" s="24">
        <v>14</v>
      </c>
      <c r="B21" s="15" t="s">
        <v>49</v>
      </c>
      <c r="C21" s="15" t="s">
        <v>517</v>
      </c>
      <c r="D21" s="15" t="s">
        <v>526</v>
      </c>
      <c r="E21" s="25" t="s">
        <v>18</v>
      </c>
      <c r="F21" s="25" t="s">
        <v>18</v>
      </c>
      <c r="G21" s="36"/>
      <c r="H21" s="26"/>
      <c r="I21" s="350"/>
      <c r="J21" s="308"/>
      <c r="K21" s="30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UPDATED_BY VARCHAR(50), -- 更新者</v>
      </c>
    </row>
    <row r="22" spans="1:12">
      <c r="L22" s="13" t="str" cm="1">
        <f t="array" ref="L22">IF(B21="",
    IF($L$6="PRIMARY_KEYS",
        ",PRIMARY KEY ("&amp;_xlfn.TEXTJOIN(", ", TRUE, C10,C11)&amp;")"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UPDATED_AT TIMESTAMP -- 更新日時</v>
      </c>
    </row>
    <row r="24" spans="1:12">
      <c r="L24" s="7" t="str">
        <f>"COMMENT ON TABLE db_corp." &amp; A5 &amp; " IS '" &amp; A3 &amp; "';"</f>
        <v>COMMENT ON TABLE db_corp.M_HEAT_SUPPLIER_MENU IS '熱供給事業者メニュー別マスタ';</v>
      </c>
    </row>
    <row r="25" spans="1:12">
      <c r="L25" s="4" t="str">
        <f>"COMMENT ON COLUMN db_corp." &amp;  $A$5&amp;"."&amp;C8&amp;" IS '" &amp;B8&amp;"';"</f>
        <v>COMMENT ON COLUMN db_corp.M_HEAT_SUPPLIER_MENU.HEAT_SUPPLIER_CD IS '熱供給事業者コード';</v>
      </c>
    </row>
    <row r="26" spans="1:12">
      <c r="L26" s="4" t="str">
        <f t="shared" ref="L26:L38" si="0">"COMMENT ON COLUMN db_corp." &amp;  $A$5&amp;"."&amp;C9&amp;" IS '" &amp;B9&amp;"';"</f>
        <v>COMMENT ON COLUMN db_corp.M_HEAT_SUPPLIER_MENU.HEAT_SUPPLIER_NAME IS '熱供給事業者名';</v>
      </c>
    </row>
    <row r="27" spans="1:12">
      <c r="L27" s="4" t="str">
        <f t="shared" si="0"/>
        <v>COMMENT ON COLUMN db_corp.M_HEAT_SUPPLIER_MENU.REPORT_YEAR IS '報告年度';</v>
      </c>
    </row>
    <row r="28" spans="1:12">
      <c r="L28" s="4" t="str">
        <f t="shared" si="0"/>
        <v>COMMENT ON COLUMN db_corp.M_HEAT_SUPPLIER_MENU.PUBLICATION_COUNT IS '公表回数';</v>
      </c>
    </row>
    <row r="29" spans="1:12">
      <c r="L29" s="4" t="str">
        <f t="shared" si="0"/>
        <v>COMMENT ON COLUMN db_corp.M_HEAT_SUPPLIER_MENU.MENU_NO IS 'メニュー番号';</v>
      </c>
    </row>
    <row r="30" spans="1:12">
      <c r="L30" s="4" t="str">
        <f t="shared" si="0"/>
        <v>COMMENT ON COLUMN db_corp.M_HEAT_SUPPLIER_MENU.MENU_NAME IS 'メニュー名称';</v>
      </c>
    </row>
    <row r="31" spans="1:12">
      <c r="L31" s="4" t="str">
        <f t="shared" si="0"/>
        <v>COMMENT ON COLUMN db_corp.M_HEAT_SUPPLIER_MENU.BASE_EMISSION_COEF IS '基礎排出係数';</v>
      </c>
    </row>
    <row r="32" spans="1:12">
      <c r="L32" s="4" t="str">
        <f t="shared" si="0"/>
        <v>COMMENT ON COLUMN db_corp.M_HEAT_SUPPLIER_MENU.ADJUSTED_EMISSION_FACTOR IS '調整後排出係数';</v>
      </c>
    </row>
    <row r="33" spans="12:12">
      <c r="L33" s="4" t="str">
        <f t="shared" si="0"/>
        <v>COMMENT ON COLUMN db_corp.M_HEAT_SUPPLIER_MENU.RESIDUAL_FLG IS '残差フラグ';</v>
      </c>
    </row>
    <row r="34" spans="12:12">
      <c r="L34" s="4" t="str">
        <f t="shared" si="0"/>
        <v>COMMENT ON COLUMN db_corp.M_HEAT_SUPPLIER_MENU.DELETE_FLG IS '削除フラグ';</v>
      </c>
    </row>
    <row r="35" spans="12:12">
      <c r="L35" s="4" t="str">
        <f t="shared" si="0"/>
        <v>COMMENT ON COLUMN db_corp.M_HEAT_SUPPLIER_MENU.CREATED_BY IS '作成者';</v>
      </c>
    </row>
    <row r="36" spans="12:12">
      <c r="L36" s="4" t="str">
        <f t="shared" si="0"/>
        <v>COMMENT ON COLUMN db_corp.M_HEAT_SUPPLIER_MENU.CREATED_AT IS '作成日時';</v>
      </c>
    </row>
    <row r="37" spans="12:12">
      <c r="L37" s="4" t="str">
        <f t="shared" si="0"/>
        <v>COMMENT ON COLUMN db_corp.M_HEAT_SUPPLIER_MENU.UPDATED_BY IS '更新者';</v>
      </c>
    </row>
    <row r="38" spans="12:12">
      <c r="L38" s="4" t="str">
        <f t="shared" si="0"/>
        <v>COMMENT ON COLUMN db_corp.M_HEAT_SUPPLIER_MENU.UPDATED_AT IS '更新日時';</v>
      </c>
    </row>
  </sheetData>
  <mergeCells count="24"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  <mergeCell ref="I12:K12"/>
    <mergeCell ref="I13:K13"/>
    <mergeCell ref="I15:K15"/>
    <mergeCell ref="I11:K11"/>
    <mergeCell ref="I14:K14"/>
    <mergeCell ref="I20:K20"/>
    <mergeCell ref="I21:K21"/>
    <mergeCell ref="I16:K16"/>
    <mergeCell ref="I17:K17"/>
    <mergeCell ref="I10:K10"/>
    <mergeCell ref="I18:K18"/>
    <mergeCell ref="I19:K19"/>
  </mergeCells>
  <phoneticPr fontId="3"/>
  <pageMargins left="0.75" right="0.75" top="1" bottom="1" header="0.5" footer="0.5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1C8A-D870-4A0B-9561-F7AAF7EF286E}">
  <sheetPr codeName="Sheet41"/>
  <dimension ref="A1:S27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2.375" style="4" bestFit="1" customWidth="1"/>
    <col min="3" max="3" width="35.625" style="4" bestFit="1" customWidth="1"/>
    <col min="4" max="4" width="12.375" style="4" bestFit="1" customWidth="1"/>
    <col min="5" max="7" width="7" style="4" customWidth="1"/>
    <col min="8" max="8" width="13.125" style="4" bestFit="1" customWidth="1"/>
    <col min="9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1118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1119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db_corp.M_CITY_GAS_HEATING_VALUE CASCADE;</v>
      </c>
    </row>
    <row r="8" spans="1:19" s="14" customFormat="1" ht="13.5" customHeight="1">
      <c r="A8" s="17">
        <v>1</v>
      </c>
      <c r="B8" s="11" t="s">
        <v>1080</v>
      </c>
      <c r="C8" s="11" t="s">
        <v>1120</v>
      </c>
      <c r="D8" s="11" t="s">
        <v>156</v>
      </c>
      <c r="E8" s="21">
        <v>5</v>
      </c>
      <c r="F8" s="21" t="s">
        <v>18</v>
      </c>
      <c r="G8" s="35" t="s">
        <v>22</v>
      </c>
      <c r="H8" s="28">
        <v>1</v>
      </c>
      <c r="I8" s="295"/>
      <c r="J8" s="296"/>
      <c r="K8" s="297"/>
      <c r="L8" s="13" t="str">
        <f>"CREATE TABLE IF NOT EXISTS db_corp."&amp;A5&amp;" ("</f>
        <v>CREATE TABLE IF NOT EXISTS db_corp.M_CITY_GAS_HEATING_VALUE (</v>
      </c>
      <c r="S8"/>
    </row>
    <row r="9" spans="1:19">
      <c r="A9" s="17">
        <v>2</v>
      </c>
      <c r="B9" s="11" t="s">
        <v>1081</v>
      </c>
      <c r="C9" s="11" t="s">
        <v>1121</v>
      </c>
      <c r="D9" s="11" t="s">
        <v>156</v>
      </c>
      <c r="E9" s="21">
        <v>50</v>
      </c>
      <c r="F9" s="21" t="s">
        <v>18</v>
      </c>
      <c r="G9" s="35"/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CITY_GAS_SUPPLIER_CD VARCHAR(5) NOT NULL, -- 都市ガス供給事業者コード</v>
      </c>
    </row>
    <row r="10" spans="1:19">
      <c r="A10" s="17">
        <v>3</v>
      </c>
      <c r="B10" s="11" t="s">
        <v>507</v>
      </c>
      <c r="C10" s="11" t="s">
        <v>1122</v>
      </c>
      <c r="D10" s="11" t="s">
        <v>156</v>
      </c>
      <c r="E10" s="21">
        <v>4</v>
      </c>
      <c r="F10" s="21" t="s">
        <v>18</v>
      </c>
      <c r="G10" s="35"/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CITY_GAS_SUPPLIER_NM VARCHAR(50), -- 都市ガス供給事業者名</v>
      </c>
    </row>
    <row r="11" spans="1:19">
      <c r="A11" s="17">
        <v>4</v>
      </c>
      <c r="B11" s="11" t="s">
        <v>51</v>
      </c>
      <c r="C11" s="11" t="s">
        <v>551</v>
      </c>
      <c r="D11" s="11" t="s">
        <v>163</v>
      </c>
      <c r="E11" s="21" t="s">
        <v>18</v>
      </c>
      <c r="F11" s="21" t="s">
        <v>18</v>
      </c>
      <c r="G11" s="132" t="s">
        <v>381</v>
      </c>
      <c r="H11" s="22"/>
      <c r="I11" s="304" t="s">
        <v>1329</v>
      </c>
      <c r="J11" s="305"/>
      <c r="K11" s="306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DISPLAY_ORDER VARCHAR(4), -- 表示順</v>
      </c>
    </row>
    <row r="12" spans="1:19">
      <c r="A12" s="17">
        <v>5</v>
      </c>
      <c r="B12" s="11" t="s">
        <v>374</v>
      </c>
      <c r="C12" s="11" t="s">
        <v>511</v>
      </c>
      <c r="D12" s="11" t="s">
        <v>156</v>
      </c>
      <c r="E12" s="34">
        <v>50</v>
      </c>
      <c r="F12" s="21" t="s">
        <v>18</v>
      </c>
      <c r="G12" s="35"/>
      <c r="H12" s="22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DELETE_FLG BOOLEAN NOT NULL, -- 削除フラグ</v>
      </c>
    </row>
    <row r="13" spans="1:19">
      <c r="A13" s="17">
        <v>6</v>
      </c>
      <c r="B13" s="11" t="s">
        <v>375</v>
      </c>
      <c r="C13" s="11" t="s">
        <v>513</v>
      </c>
      <c r="D13" s="11" t="s">
        <v>526</v>
      </c>
      <c r="E13" s="21" t="s">
        <v>18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CREATED_BY VARCHAR(50), -- 作成者</v>
      </c>
    </row>
    <row r="14" spans="1:19">
      <c r="A14" s="17">
        <v>7</v>
      </c>
      <c r="B14" s="11" t="s">
        <v>43</v>
      </c>
      <c r="C14" s="11" t="s">
        <v>515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CREATED_AT TIMESTAMP, -- 作成日時</v>
      </c>
    </row>
    <row r="15" spans="1:19">
      <c r="A15" s="24">
        <v>8</v>
      </c>
      <c r="B15" s="15" t="s">
        <v>49</v>
      </c>
      <c r="C15" s="15" t="s">
        <v>517</v>
      </c>
      <c r="D15" s="15" t="s">
        <v>526</v>
      </c>
      <c r="E15" s="25" t="s">
        <v>18</v>
      </c>
      <c r="F15" s="25" t="s">
        <v>18</v>
      </c>
      <c r="G15" s="36"/>
      <c r="H15" s="26"/>
      <c r="I15" s="307"/>
      <c r="J15" s="308"/>
      <c r="K15" s="309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UPDATED_BY VARCHAR(50), -- 更新者</v>
      </c>
    </row>
    <row r="16" spans="1:19"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UPDATED_AT TIMESTAMP -- 更新日時</v>
      </c>
    </row>
    <row r="17" spans="12:12">
      <c r="L17" s="13" t="str" cm="1">
        <f t="array" ref="L17">IF(B16="",
    IF($L$6="PRIMARY_KEYS",
        ",PRIMARY KEY ("&amp;_xlfn.TEXTJOIN(", ", TRUE, C8)&amp;")"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>,PRIMARY KEY (CITY_GAS_SUPPLIER_CD)
);</v>
      </c>
    </row>
    <row r="19" spans="12:12">
      <c r="L19" s="7" t="str">
        <f>"COMMENT ON TABLE db_corp." &amp; A5 &amp; " IS '" &amp; A3 &amp; "';"</f>
        <v>COMMENT ON TABLE db_corp.M_CITY_GAS_HEATING_VALUE IS '都市ガス供給事業者マスタ';</v>
      </c>
    </row>
    <row r="20" spans="12:12">
      <c r="L20" s="4" t="str">
        <f>"COMMENT ON COLUMN db_corp." &amp;  $A$5&amp;"."&amp;C8&amp;" IS '" &amp;B8&amp;"';"</f>
        <v>COMMENT ON COLUMN db_corp.M_CITY_GAS_HEATING_VALUE.CITY_GAS_SUPPLIER_CD IS '都市ガス供給事業者コード';</v>
      </c>
    </row>
    <row r="21" spans="12:12">
      <c r="L21" s="4" t="str">
        <f>"COMMENT ON COLUMN db_corp." &amp;  $A$5&amp;"."&amp;C9&amp;" IS '" &amp;B9&amp;"';"</f>
        <v>COMMENT ON COLUMN db_corp.M_CITY_GAS_HEATING_VALUE.CITY_GAS_SUPPLIER_NM IS '都市ガス供給事業者名';</v>
      </c>
    </row>
    <row r="22" spans="12:12">
      <c r="L22" s="4" t="str">
        <f>"COMMENT ON COLUMN db_corp." &amp;  $A$5&amp;"."&amp;C10&amp;" IS '" &amp;B10&amp;"';"</f>
        <v>COMMENT ON COLUMN db_corp.M_CITY_GAS_HEATING_VALUE.DISPLAY_ORDER IS '表示順';</v>
      </c>
    </row>
    <row r="23" spans="12:12">
      <c r="L23" s="4" t="str">
        <f t="shared" ref="L23:L27" si="0">"COMMENT ON COLUMN db_corp." &amp;  $A$5&amp;"."&amp;C11&amp;" IS '" &amp;B11&amp;"';"</f>
        <v>COMMENT ON COLUMN db_corp.M_CITY_GAS_HEATING_VALUE.DELETE_FLG IS '削除フラグ';</v>
      </c>
    </row>
    <row r="24" spans="12:12">
      <c r="L24" s="4" t="str">
        <f t="shared" si="0"/>
        <v>COMMENT ON COLUMN db_corp.M_CITY_GAS_HEATING_VALUE.CREATED_BY IS '作成者';</v>
      </c>
    </row>
    <row r="25" spans="12:12">
      <c r="L25" s="4" t="str">
        <f t="shared" si="0"/>
        <v>COMMENT ON COLUMN db_corp.M_CITY_GAS_HEATING_VALUE.CREATED_AT IS '作成日時';</v>
      </c>
    </row>
    <row r="26" spans="12:12">
      <c r="L26" s="4" t="str">
        <f t="shared" si="0"/>
        <v>COMMENT ON COLUMN db_corp.M_CITY_GAS_HEATING_VALUE.UPDATED_BY IS '更新者';</v>
      </c>
    </row>
    <row r="27" spans="12:12">
      <c r="L27" s="4" t="str">
        <f t="shared" si="0"/>
        <v>COMMENT ON COLUMN db_corp.M_CITY_GAS_HEATING_VALUE.UPDATED_AT IS '更新日時';</v>
      </c>
    </row>
  </sheetData>
  <mergeCells count="18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4:K14"/>
    <mergeCell ref="I15:K15"/>
    <mergeCell ref="I10:K10"/>
    <mergeCell ref="I11:K11"/>
    <mergeCell ref="I12:K12"/>
    <mergeCell ref="I13:K13"/>
  </mergeCells>
  <phoneticPr fontId="3"/>
  <pageMargins left="0.75" right="0.75" top="1" bottom="1" header="0.5" footer="0.5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E20-4CB4-43C9-9DDA-37C0307F3E52}">
  <sheetPr codeName="Sheet42"/>
  <dimension ref="A1:S29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2.375" style="4" bestFit="1" customWidth="1"/>
    <col min="3" max="3" width="35.625" style="4" bestFit="1" customWidth="1"/>
    <col min="4" max="4" width="12.375" style="4" bestFit="1" customWidth="1"/>
    <col min="5" max="7" width="7" style="4" customWidth="1"/>
    <col min="8" max="8" width="13.125" style="4" bestFit="1" customWidth="1"/>
    <col min="9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1078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1079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db_corp.M_CITY_GAS_SUPPLIER_CALORIFIC_VALUE CASCADE;</v>
      </c>
    </row>
    <row r="8" spans="1:19" s="14" customFormat="1" ht="13.5" customHeight="1">
      <c r="A8" s="17">
        <v>1</v>
      </c>
      <c r="B8" s="11" t="s">
        <v>1080</v>
      </c>
      <c r="C8" s="11" t="s">
        <v>1084</v>
      </c>
      <c r="D8" s="11" t="s">
        <v>156</v>
      </c>
      <c r="E8" s="21">
        <v>5</v>
      </c>
      <c r="F8" s="21" t="s">
        <v>18</v>
      </c>
      <c r="G8" s="35" t="s">
        <v>22</v>
      </c>
      <c r="H8" s="28">
        <v>1</v>
      </c>
      <c r="I8" s="295"/>
      <c r="J8" s="296"/>
      <c r="K8" s="297"/>
      <c r="L8" s="13" t="str">
        <f>"CREATE TABLE IF NOT EXISTS db_corp."&amp;A5&amp;" ("</f>
        <v>CREATE TABLE IF NOT EXISTS db_corp.M_CITY_GAS_SUPPLIER_CALORIFIC_VALUE (</v>
      </c>
      <c r="S8"/>
    </row>
    <row r="9" spans="1:19">
      <c r="A9" s="17">
        <v>2</v>
      </c>
      <c r="B9" s="11" t="s">
        <v>1082</v>
      </c>
      <c r="C9" s="11" t="s">
        <v>1085</v>
      </c>
      <c r="D9" s="11" t="s">
        <v>156</v>
      </c>
      <c r="E9" s="21">
        <v>4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CITY_GAS_SUPPLIER_CODE VARCHAR(5) NOT NULL, -- 都市ガス供給事業者コード</v>
      </c>
    </row>
    <row r="10" spans="1:19">
      <c r="A10" s="17">
        <v>3</v>
      </c>
      <c r="B10" s="11" t="s">
        <v>1083</v>
      </c>
      <c r="C10" s="11" t="s">
        <v>1086</v>
      </c>
      <c r="D10" s="11" t="s">
        <v>156</v>
      </c>
      <c r="E10" s="34">
        <v>1</v>
      </c>
      <c r="F10" s="21" t="s">
        <v>18</v>
      </c>
      <c r="G10" s="35" t="s">
        <v>22</v>
      </c>
      <c r="H10" s="28">
        <v>3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REPORT_YEAR VARCHAR(4) NOT NULL, -- 報告年度</v>
      </c>
    </row>
    <row r="11" spans="1:19">
      <c r="A11" s="17">
        <v>4</v>
      </c>
      <c r="B11" s="11" t="s">
        <v>978</v>
      </c>
      <c r="C11" s="11" t="s">
        <v>1008</v>
      </c>
      <c r="D11" s="11" t="s">
        <v>317</v>
      </c>
      <c r="E11" s="34">
        <v>10</v>
      </c>
      <c r="F11" s="21">
        <v>6</v>
      </c>
      <c r="G11" s="35"/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CALORIFIC_VALUE_CODE VARCHAR(1) NOT NULL, -- 単位発熱量コード</v>
      </c>
    </row>
    <row r="12" spans="1:19">
      <c r="A12" s="17">
        <v>5</v>
      </c>
      <c r="B12" s="11" t="s">
        <v>51</v>
      </c>
      <c r="C12" s="11" t="s">
        <v>551</v>
      </c>
      <c r="D12" s="11" t="s">
        <v>163</v>
      </c>
      <c r="E12" s="34" t="s">
        <v>18</v>
      </c>
      <c r="F12" s="21" t="s">
        <v>18</v>
      </c>
      <c r="G12" s="132" t="s">
        <v>381</v>
      </c>
      <c r="H12" s="22"/>
      <c r="I12" s="304" t="s">
        <v>1329</v>
      </c>
      <c r="J12" s="305"/>
      <c r="K12" s="306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HEAT_CONVERSION_COEFFICIENT DECIMAL(10,6), -- 熱量換算係数</v>
      </c>
    </row>
    <row r="13" spans="1:19">
      <c r="A13" s="17">
        <v>6</v>
      </c>
      <c r="B13" s="11" t="s">
        <v>374</v>
      </c>
      <c r="C13" s="11" t="s">
        <v>511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DELETE_FLG BOOLEAN NOT NULL, -- 削除フラグ</v>
      </c>
    </row>
    <row r="14" spans="1:19">
      <c r="A14" s="17">
        <v>7</v>
      </c>
      <c r="B14" s="11" t="s">
        <v>375</v>
      </c>
      <c r="C14" s="11" t="s">
        <v>513</v>
      </c>
      <c r="D14" s="11" t="s">
        <v>526</v>
      </c>
      <c r="E14" s="34" t="s">
        <v>18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CREATED_BY VARCHAR(50), -- 作成者</v>
      </c>
    </row>
    <row r="15" spans="1:19">
      <c r="A15" s="17">
        <v>8</v>
      </c>
      <c r="B15" s="11" t="s">
        <v>43</v>
      </c>
      <c r="C15" s="11" t="s">
        <v>515</v>
      </c>
      <c r="D15" s="11" t="s">
        <v>156</v>
      </c>
      <c r="E15" s="34">
        <v>50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CREATED_AT TIMESTAMP, -- 作成日時</v>
      </c>
    </row>
    <row r="16" spans="1:19">
      <c r="A16" s="24">
        <v>9</v>
      </c>
      <c r="B16" s="15" t="s">
        <v>49</v>
      </c>
      <c r="C16" s="15" t="s">
        <v>517</v>
      </c>
      <c r="D16" s="15" t="s">
        <v>526</v>
      </c>
      <c r="E16" s="25" t="s">
        <v>18</v>
      </c>
      <c r="F16" s="25" t="s">
        <v>18</v>
      </c>
      <c r="G16" s="36"/>
      <c r="H16" s="26"/>
      <c r="I16" s="307"/>
      <c r="J16" s="308"/>
      <c r="K16" s="309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UPDATED_BY VARCHAR(50), -- 更新者</v>
      </c>
    </row>
    <row r="17" spans="12:12"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UPDATED_AT TIMESTAMP -- 更新日時</v>
      </c>
    </row>
    <row r="18" spans="12:12">
      <c r="L18" s="13" t="str" cm="1">
        <f t="array" ref="L18">IF(B17="",
    IF($L$6="PRIMARY_KEYS",
        ",PRIMARY KEY ("&amp;_xlfn.TEXTJOIN(", ", TRUE, C8,C9,C10)&amp;")"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>,PRIMARY KEY (CITY_GAS_SUPPLIER_CODE, REPORT_YEAR, CALORIFIC_VALUE_CODE)
);</v>
      </c>
    </row>
    <row r="20" spans="12:12">
      <c r="L20" s="7" t="str">
        <f>"COMMENT ON TABLE db_corp." &amp; A5 &amp; " IS '" &amp; A3 &amp; "';"</f>
        <v>COMMENT ON TABLE db_corp.M_CITY_GAS_SUPPLIER_CALORIFIC_VALUE IS '都市ガス供給事業者別単位発熱量マスタ';</v>
      </c>
    </row>
    <row r="21" spans="12:12">
      <c r="L21" s="4" t="str">
        <f>"COMMENT ON COLUMN db_corp." &amp;  $A$5&amp;"."&amp;C8&amp;" IS '" &amp;B8&amp;"';"</f>
        <v>COMMENT ON COLUMN db_corp.M_CITY_GAS_SUPPLIER_CALORIFIC_VALUE.CITY_GAS_SUPPLIER_CODE IS '都市ガス供給事業者コード';</v>
      </c>
    </row>
    <row r="22" spans="12:12">
      <c r="L22" s="4" t="str">
        <f t="shared" ref="L22:L29" si="0">"COMMENT ON COLUMN db_corp." &amp;  $A$5&amp;"."&amp;C9&amp;" IS '" &amp;B9&amp;"';"</f>
        <v>COMMENT ON COLUMN db_corp.M_CITY_GAS_SUPPLIER_CALORIFIC_VALUE.REPORT_YEAR IS '報告年度';</v>
      </c>
    </row>
    <row r="23" spans="12:12">
      <c r="L23" s="4" t="str">
        <f t="shared" si="0"/>
        <v>COMMENT ON COLUMN db_corp.M_CITY_GAS_SUPPLIER_CALORIFIC_VALUE.CALORIFIC_VALUE_CODE IS '単位発熱量コード';</v>
      </c>
    </row>
    <row r="24" spans="12:12">
      <c r="L24" s="4" t="str">
        <f t="shared" si="0"/>
        <v>COMMENT ON COLUMN db_corp.M_CITY_GAS_SUPPLIER_CALORIFIC_VALUE.HEAT_CONVERSION_COEFFICIENT IS '熱量換算係数';</v>
      </c>
    </row>
    <row r="25" spans="12:12">
      <c r="L25" s="4" t="str">
        <f t="shared" si="0"/>
        <v>COMMENT ON COLUMN db_corp.M_CITY_GAS_SUPPLIER_CALORIFIC_VALUE.DELETE_FLG IS '削除フラグ';</v>
      </c>
    </row>
    <row r="26" spans="12:12">
      <c r="L26" s="4" t="str">
        <f t="shared" si="0"/>
        <v>COMMENT ON COLUMN db_corp.M_CITY_GAS_SUPPLIER_CALORIFIC_VALUE.CREATED_BY IS '作成者';</v>
      </c>
    </row>
    <row r="27" spans="12:12">
      <c r="L27" s="4" t="str">
        <f t="shared" si="0"/>
        <v>COMMENT ON COLUMN db_corp.M_CITY_GAS_SUPPLIER_CALORIFIC_VALUE.CREATED_AT IS '作成日時';</v>
      </c>
    </row>
    <row r="28" spans="12:12">
      <c r="L28" s="4" t="str">
        <f t="shared" si="0"/>
        <v>COMMENT ON COLUMN db_corp.M_CITY_GAS_SUPPLIER_CALORIFIC_VALUE.UPDATED_BY IS '更新者';</v>
      </c>
    </row>
    <row r="29" spans="12:12">
      <c r="L29" s="4" t="str">
        <f t="shared" si="0"/>
        <v>COMMENT ON COLUMN db_corp.M_CITY_GAS_SUPPLIER_CALORIFIC_VALUE.UPDATED_AT IS '更新日時';</v>
      </c>
    </row>
  </sheetData>
  <mergeCells count="19"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6:K16"/>
    <mergeCell ref="I11:K11"/>
    <mergeCell ref="I9:K9"/>
    <mergeCell ref="I10:K10"/>
    <mergeCell ref="I12:K12"/>
    <mergeCell ref="I13:K13"/>
    <mergeCell ref="I14:K14"/>
    <mergeCell ref="I15:K15"/>
  </mergeCells>
  <phoneticPr fontId="3"/>
  <pageMargins left="0.75" right="0.75" top="1" bottom="1" header="0.5" footer="0.5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82C7-9F0D-4E10-82EC-1BE039C61FAD}">
  <sheetPr codeName="Sheet43"/>
  <dimension ref="A1:S3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22.375" style="4" bestFit="1" customWidth="1"/>
    <col min="3" max="3" width="35.625" style="4" bestFit="1" customWidth="1"/>
    <col min="4" max="4" width="12.375" style="4" bestFit="1" customWidth="1"/>
    <col min="5" max="7" width="7" style="4" customWidth="1"/>
    <col min="8" max="8" width="13.125" style="4" bestFit="1" customWidth="1"/>
    <col min="9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1087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1088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db_corp.M_NON_FOSSIL_CERTIFICATE_CONSTANT CASCADE;</v>
      </c>
    </row>
    <row r="8" spans="1:19" s="14" customFormat="1" ht="13.5" customHeight="1">
      <c r="A8" s="17">
        <v>1</v>
      </c>
      <c r="B8" s="11" t="s">
        <v>1089</v>
      </c>
      <c r="C8" s="11" t="s">
        <v>1093</v>
      </c>
      <c r="D8" s="11" t="s">
        <v>156</v>
      </c>
      <c r="E8" s="21">
        <v>1</v>
      </c>
      <c r="F8" s="21" t="s">
        <v>18</v>
      </c>
      <c r="G8" s="35" t="s">
        <v>22</v>
      </c>
      <c r="H8" s="28">
        <v>1</v>
      </c>
      <c r="I8" s="295"/>
      <c r="J8" s="296"/>
      <c r="K8" s="297"/>
      <c r="L8" s="13" t="str">
        <f>"CREATE TABLE IF NOT EXISTS db_corp."&amp;A5&amp;" ("</f>
        <v>CREATE TABLE IF NOT EXISTS db_corp.M_NON_FOSSIL_CERTIFICATE_CONSTANT (</v>
      </c>
      <c r="S8"/>
    </row>
    <row r="9" spans="1:19">
      <c r="A9" s="17">
        <v>2</v>
      </c>
      <c r="B9" s="11" t="s">
        <v>1090</v>
      </c>
      <c r="C9" s="11" t="s">
        <v>1094</v>
      </c>
      <c r="D9" s="11" t="s">
        <v>156</v>
      </c>
      <c r="E9" s="21">
        <v>100</v>
      </c>
      <c r="F9" s="21" t="s">
        <v>18</v>
      </c>
      <c r="G9" s="35"/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NON_FOSSIL_CERT_TYPE_ID VARCHAR(1) NOT NULL, -- 非化石証書種別ID</v>
      </c>
    </row>
    <row r="10" spans="1:19">
      <c r="A10" s="17">
        <v>3</v>
      </c>
      <c r="B10" s="11" t="s">
        <v>1082</v>
      </c>
      <c r="C10" s="11" t="s">
        <v>1085</v>
      </c>
      <c r="D10" s="11" t="s">
        <v>156</v>
      </c>
      <c r="E10" s="21">
        <v>4</v>
      </c>
      <c r="F10" s="21" t="s">
        <v>18</v>
      </c>
      <c r="G10" s="35" t="s">
        <v>22</v>
      </c>
      <c r="H10" s="28">
        <v>2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NON_FOSSIL_CERT_TYPE_NAME VARCHAR(100), -- 非化石証書種別名</v>
      </c>
    </row>
    <row r="11" spans="1:19">
      <c r="A11" s="17">
        <v>4</v>
      </c>
      <c r="B11" s="11" t="s">
        <v>1091</v>
      </c>
      <c r="C11" s="11" t="s">
        <v>1095</v>
      </c>
      <c r="D11" s="11" t="s">
        <v>175</v>
      </c>
      <c r="E11" s="34">
        <v>10</v>
      </c>
      <c r="F11" s="21">
        <v>6</v>
      </c>
      <c r="G11" s="35"/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REPORT_YEAR VARCHAR(4) NOT NULL, -- 報告年度</v>
      </c>
    </row>
    <row r="12" spans="1:19">
      <c r="A12" s="17">
        <v>5</v>
      </c>
      <c r="B12" s="11" t="s">
        <v>1092</v>
      </c>
      <c r="C12" s="11" t="s">
        <v>1096</v>
      </c>
      <c r="D12" s="11" t="s">
        <v>175</v>
      </c>
      <c r="E12" s="34">
        <v>10</v>
      </c>
      <c r="F12" s="21">
        <v>6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NATIONAL_AVERAGE_FACTOR NUMERIC(10,6), -- 全国平均係数</v>
      </c>
    </row>
    <row r="13" spans="1:19">
      <c r="A13" s="17">
        <v>6</v>
      </c>
      <c r="B13" s="11" t="s">
        <v>51</v>
      </c>
      <c r="C13" s="11" t="s">
        <v>551</v>
      </c>
      <c r="D13" s="11" t="s">
        <v>163</v>
      </c>
      <c r="E13" s="34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CORRECTION_RATE NUMERIC(10,6), -- 補正率</v>
      </c>
    </row>
    <row r="14" spans="1:19">
      <c r="A14" s="17">
        <v>7</v>
      </c>
      <c r="B14" s="11" t="s">
        <v>374</v>
      </c>
      <c r="C14" s="11" t="s">
        <v>511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v>8</v>
      </c>
      <c r="B15" s="11" t="s">
        <v>375</v>
      </c>
      <c r="C15" s="11" t="s">
        <v>513</v>
      </c>
      <c r="D15" s="11" t="s">
        <v>526</v>
      </c>
      <c r="E15" s="34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v>9</v>
      </c>
      <c r="B16" s="11" t="s">
        <v>43</v>
      </c>
      <c r="C16" s="11" t="s">
        <v>515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v>10</v>
      </c>
      <c r="B17" s="15" t="s">
        <v>49</v>
      </c>
      <c r="C17" s="15" t="s">
        <v>517</v>
      </c>
      <c r="D17" s="15" t="s">
        <v>526</v>
      </c>
      <c r="E17" s="25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C9,C10)&amp;")"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(NON_FOSSIL_CERT_TYPE_NAME, REPORT_YEAR)
);</v>
      </c>
    </row>
    <row r="21" spans="1:12">
      <c r="L21" s="7" t="str">
        <f>"COMMENT ON TABLE db_corp." &amp; A5 &amp; " IS '" &amp; A3 &amp; "';"</f>
        <v>COMMENT ON TABLE db_corp.M_NON_FOSSIL_CERTIFICATE_CONSTANT IS '非化石証書定数マスタ';</v>
      </c>
    </row>
    <row r="22" spans="1:12">
      <c r="L22" s="4" t="str">
        <f>"COMMENT ON COLUMN db_corp." &amp;  $A$5&amp;"."&amp;C8&amp;" IS '" &amp;B8&amp;"';"</f>
        <v>COMMENT ON COLUMN db_corp.M_NON_FOSSIL_CERTIFICATE_CONSTANT.NON_FOSSIL_CERT_TYPE_ID IS '非化石証書種別ID';</v>
      </c>
    </row>
    <row r="23" spans="1:12">
      <c r="L23" s="4" t="str">
        <f t="shared" ref="L23:L30" si="0">"COMMENT ON COLUMN db_corp." &amp;  $A$5&amp;"."&amp;C9&amp;" IS '" &amp;B9&amp;"';"</f>
        <v>COMMENT ON COLUMN db_corp.M_NON_FOSSIL_CERTIFICATE_CONSTANT.NON_FOSSIL_CERT_TYPE_NAME IS '非化石証書種別名';</v>
      </c>
    </row>
    <row r="24" spans="1:12">
      <c r="L24" s="4" t="str">
        <f t="shared" si="0"/>
        <v>COMMENT ON COLUMN db_corp.M_NON_FOSSIL_CERTIFICATE_CONSTANT.REPORT_YEAR IS '報告年度';</v>
      </c>
    </row>
    <row r="25" spans="1:12">
      <c r="L25" s="4" t="str">
        <f t="shared" si="0"/>
        <v>COMMENT ON COLUMN db_corp.M_NON_FOSSIL_CERTIFICATE_CONSTANT.NATIONAL_AVERAGE_FACTOR IS '全国平均係数';</v>
      </c>
    </row>
    <row r="26" spans="1:12">
      <c r="L26" s="4" t="str">
        <f t="shared" si="0"/>
        <v>COMMENT ON COLUMN db_corp.M_NON_FOSSIL_CERTIFICATE_CONSTANT.CORRECTION_RATE IS '補正率';</v>
      </c>
    </row>
    <row r="27" spans="1:12">
      <c r="L27" s="4" t="str">
        <f t="shared" si="0"/>
        <v>COMMENT ON COLUMN db_corp.M_NON_FOSSIL_CERTIFICATE_CONSTANT.DELETE_FLG IS '削除フラグ';</v>
      </c>
    </row>
    <row r="28" spans="1:12">
      <c r="L28" s="4" t="str">
        <f t="shared" si="0"/>
        <v>COMMENT ON COLUMN db_corp.M_NON_FOSSIL_CERTIFICATE_CONSTANT.CREATED_BY IS '作成者';</v>
      </c>
    </row>
    <row r="29" spans="1:12">
      <c r="L29" s="4" t="str">
        <f t="shared" si="0"/>
        <v>COMMENT ON COLUMN db_corp.M_NON_FOSSIL_CERTIFICATE_CONSTANT.CREATED_AT IS '作成日時';</v>
      </c>
    </row>
    <row r="30" spans="1:12">
      <c r="L30" s="4" t="str">
        <f t="shared" si="0"/>
        <v>COMMENT ON COLUMN db_corp.M_NON_FOSSIL_CERTIFICATE_CONSTANT.UPDATED_BY IS '更新者';</v>
      </c>
    </row>
    <row r="31" spans="1:12">
      <c r="L31" s="4" t="str">
        <f>"COMMENT ON COLUMN db_corp." &amp;  $A$5&amp;"."&amp;C17&amp;" IS '" &amp;B17&amp;"';"</f>
        <v>COMMENT ON COLUMN db_corp.M_NON_FOSSIL_CERTIFICATE_CONSTANT.UPDATED_AT IS '更新日時';</v>
      </c>
    </row>
  </sheetData>
  <mergeCells count="20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6:K16"/>
    <mergeCell ref="I17:K17"/>
    <mergeCell ref="I10:K10"/>
    <mergeCell ref="I11:K11"/>
    <mergeCell ref="I12:K12"/>
    <mergeCell ref="I13:K13"/>
    <mergeCell ref="I14:K14"/>
    <mergeCell ref="I15:K15"/>
  </mergeCells>
  <phoneticPr fontId="3"/>
  <pageMargins left="0.75" right="0.75" top="1" bottom="1" header="0.5" footer="0.5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75B2-3DBE-48F2-B1B6-920F7B26A1A8}">
  <sheetPr codeName="Sheet44"/>
  <dimension ref="A1:S35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233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627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db_corp.M_AREA_INFO CASCADE;</v>
      </c>
    </row>
    <row r="8" spans="1:19" s="14" customFormat="1" ht="13.5" customHeight="1">
      <c r="A8" s="16">
        <v>1</v>
      </c>
      <c r="B8" s="9" t="s">
        <v>350</v>
      </c>
      <c r="C8" s="9" t="s">
        <v>213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db_corp.M_AREA_INFO (</v>
      </c>
      <c r="S8"/>
    </row>
    <row r="9" spans="1:19" ht="15" customHeight="1">
      <c r="A9" s="17">
        <v>2</v>
      </c>
      <c r="B9" s="11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292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" t="s">
        <v>354</v>
      </c>
      <c r="C11" s="11" t="s">
        <v>13</v>
      </c>
      <c r="D11" s="11" t="s">
        <v>156</v>
      </c>
      <c r="E11" s="34">
        <v>16</v>
      </c>
      <c r="F11" s="21" t="s">
        <v>18</v>
      </c>
      <c r="G11" s="35" t="s">
        <v>22</v>
      </c>
      <c r="H11" s="28">
        <v>4</v>
      </c>
      <c r="I11" s="292" t="s">
        <v>567</v>
      </c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6" t="s">
        <v>1129</v>
      </c>
      <c r="C12" s="11" t="s">
        <v>234</v>
      </c>
      <c r="D12" s="11" t="s">
        <v>156</v>
      </c>
      <c r="E12" s="112">
        <v>113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AREA_ID VARCHAR(16) NOT NULL, -- エリアID（FK）</v>
      </c>
    </row>
    <row r="13" spans="1:19">
      <c r="A13" s="17">
        <v>6</v>
      </c>
      <c r="B13" s="11" t="s">
        <v>98</v>
      </c>
      <c r="C13" s="11" t="s">
        <v>235</v>
      </c>
      <c r="D13" s="11" t="s">
        <v>156</v>
      </c>
      <c r="E13" s="34">
        <v>50</v>
      </c>
      <c r="F13" s="21" t="s">
        <v>18</v>
      </c>
      <c r="G13" s="35"/>
      <c r="H13" s="22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BUIDING_ID VARCHAR(113) NOT NULL, -- 拠点ID（FK）</v>
      </c>
    </row>
    <row r="14" spans="1:19">
      <c r="A14" s="17">
        <v>7</v>
      </c>
      <c r="B14" s="11" t="s">
        <v>26</v>
      </c>
      <c r="C14" s="11" t="s">
        <v>12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AREA_INFORMATION VARCHAR(50), -- エリア名称</v>
      </c>
    </row>
    <row r="15" spans="1:19">
      <c r="A15" s="17">
        <v>8</v>
      </c>
      <c r="B15" s="11" t="s">
        <v>51</v>
      </c>
      <c r="C15" s="11" t="s">
        <v>551</v>
      </c>
      <c r="D15" s="11" t="s">
        <v>163</v>
      </c>
      <c r="E15" s="34" t="s">
        <v>18</v>
      </c>
      <c r="F15" s="21" t="s">
        <v>18</v>
      </c>
      <c r="G15" s="132" t="s">
        <v>381</v>
      </c>
      <c r="H15" s="22"/>
      <c r="I15" s="304" t="s">
        <v>1329</v>
      </c>
      <c r="J15" s="305"/>
      <c r="K15" s="306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CORPORATE_NAME VARCHAR(50), -- 企業名</v>
      </c>
    </row>
    <row r="16" spans="1:19">
      <c r="A16" s="17">
        <v>9</v>
      </c>
      <c r="B16" s="11" t="s">
        <v>374</v>
      </c>
      <c r="C16" s="11" t="s">
        <v>511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DELETE_FLG BOOLEAN NOT NULL, -- 削除フラグ</v>
      </c>
    </row>
    <row r="17" spans="1:12">
      <c r="A17" s="17">
        <v>10</v>
      </c>
      <c r="B17" s="11" t="s">
        <v>375</v>
      </c>
      <c r="C17" s="11" t="s">
        <v>513</v>
      </c>
      <c r="D17" s="11" t="s">
        <v>526</v>
      </c>
      <c r="E17" s="34" t="s">
        <v>18</v>
      </c>
      <c r="F17" s="21" t="s">
        <v>18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CREATED_BY VARCHAR(50), -- 作成者</v>
      </c>
    </row>
    <row r="18" spans="1:12">
      <c r="A18" s="17">
        <v>11</v>
      </c>
      <c r="B18" s="11" t="s">
        <v>43</v>
      </c>
      <c r="C18" s="11" t="s">
        <v>515</v>
      </c>
      <c r="D18" s="11" t="s">
        <v>156</v>
      </c>
      <c r="E18" s="34">
        <v>50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CREATED_AT TIMESTAMP, -- 作成日時</v>
      </c>
    </row>
    <row r="19" spans="1:12">
      <c r="A19" s="24">
        <v>12</v>
      </c>
      <c r="B19" s="15" t="s">
        <v>49</v>
      </c>
      <c r="C19" s="15" t="s">
        <v>517</v>
      </c>
      <c r="D19" s="15" t="s">
        <v>526</v>
      </c>
      <c r="E19" s="25" t="s">
        <v>18</v>
      </c>
      <c r="F19" s="25" t="s">
        <v>18</v>
      </c>
      <c r="G19" s="36"/>
      <c r="H19" s="26"/>
      <c r="I19" s="307"/>
      <c r="J19" s="308"/>
      <c r="K19" s="309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UPDATED_BY VARCHAR(50), -- 更新者</v>
      </c>
    </row>
    <row r="20" spans="1:12"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UPDATED_AT TIMESTAMP -- 更新日時</v>
      </c>
    </row>
    <row r="21" spans="1:12">
      <c r="L21" s="13" t="str" cm="1">
        <f t="array" ref="L21">IF(B20="",
    IF($L$6="PRIMARY_KEYS",
        ",PRIMARY KEY ("&amp;_xlfn.TEXTJOIN(", ", TRUE, $C$8:$C$12)&amp;")"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>,PRIMARY KEY (CORPORATE_NUMBER, AGREEMENT_CATEGORY, ORG_ID, AREA_ID, BUIDING_ID)
);</v>
      </c>
    </row>
    <row r="23" spans="1:12">
      <c r="L23" s="7" t="str">
        <f>"COMMENT ON TABLE db_corp." &amp; A5 &amp; " IS '" &amp; A3 &amp; "';"</f>
        <v>COMMENT ON TABLE db_corp.M_AREA_INFO IS 'エリア情報マスタ';</v>
      </c>
    </row>
    <row r="24" spans="1:12">
      <c r="L24" s="4" t="str">
        <f t="shared" ref="L24:L35" si="0">"COMMENT ON COLUMN db_corp." &amp;  $A$5&amp;"."&amp;C8&amp;" IS '" &amp;B8&amp;"';"</f>
        <v>COMMENT ON COLUMN db_corp.M_AREA_INFO.CORPORATE_NUMBER IS '法人番号（FK）';</v>
      </c>
    </row>
    <row r="25" spans="1:12">
      <c r="L25" s="4" t="str">
        <f t="shared" si="0"/>
        <v>COMMENT ON COLUMN db_corp.M_AREA_INFO.AGREEMENT_CATEGORY IS '同意書取得区分';</v>
      </c>
    </row>
    <row r="26" spans="1:12">
      <c r="L26" s="4" t="str">
        <f t="shared" si="0"/>
        <v>COMMENT ON COLUMN db_corp.M_AREA_INFO.ORG_ID IS '組織ID（FK）';</v>
      </c>
    </row>
    <row r="27" spans="1:12">
      <c r="L27" s="4" t="str">
        <f t="shared" si="0"/>
        <v>COMMENT ON COLUMN db_corp.M_AREA_INFO.AREA_ID IS 'エリアID（FK）';</v>
      </c>
    </row>
    <row r="28" spans="1:12">
      <c r="L28" s="4" t="str">
        <f t="shared" si="0"/>
        <v>COMMENT ON COLUMN db_corp.M_AREA_INFO.BUIDING_ID IS '拠点ID（FK）';</v>
      </c>
    </row>
    <row r="29" spans="1:12">
      <c r="L29" s="4" t="str">
        <f t="shared" si="0"/>
        <v>COMMENT ON COLUMN db_corp.M_AREA_INFO.AREA_INFORMATION IS 'エリア名称';</v>
      </c>
    </row>
    <row r="30" spans="1:12">
      <c r="L30" s="4" t="str">
        <f t="shared" si="0"/>
        <v>COMMENT ON COLUMN db_corp.M_AREA_INFO.CORPORATE_NAME IS '企業名';</v>
      </c>
    </row>
    <row r="31" spans="1:12">
      <c r="L31" s="4" t="str">
        <f t="shared" si="0"/>
        <v>COMMENT ON COLUMN db_corp.M_AREA_INFO.DELETE_FLG IS '削除フラグ';</v>
      </c>
    </row>
    <row r="32" spans="1:12">
      <c r="L32" s="4" t="str">
        <f t="shared" si="0"/>
        <v>COMMENT ON COLUMN db_corp.M_AREA_INFO.CREATED_BY IS '作成者';</v>
      </c>
    </row>
    <row r="33" spans="12:12">
      <c r="L33" s="4" t="str">
        <f t="shared" si="0"/>
        <v>COMMENT ON COLUMN db_corp.M_AREA_INFO.CREATED_AT IS '作成日時';</v>
      </c>
    </row>
    <row r="34" spans="12:12">
      <c r="L34" s="4" t="str">
        <f t="shared" si="0"/>
        <v>COMMENT ON COLUMN db_corp.M_AREA_INFO.UPDATED_BY IS '更新者';</v>
      </c>
    </row>
    <row r="35" spans="12:12">
      <c r="L35" s="4" t="str">
        <f t="shared" si="0"/>
        <v>COMMENT ON COLUMN db_corp.M_AREA_INFO.UPDATED_AT IS '更新日時';</v>
      </c>
    </row>
  </sheetData>
  <mergeCells count="22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9:K19"/>
    <mergeCell ref="I16:K16"/>
    <mergeCell ref="I17:K17"/>
    <mergeCell ref="I18:K18"/>
    <mergeCell ref="I10:K10"/>
    <mergeCell ref="I11:K11"/>
    <mergeCell ref="I12:K12"/>
    <mergeCell ref="I13:K13"/>
    <mergeCell ref="I14:K14"/>
    <mergeCell ref="I15:K15"/>
  </mergeCells>
  <phoneticPr fontId="3"/>
  <pageMargins left="0.75" right="0.75" top="1" bottom="1" header="0.5" footer="0.5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4E54-E549-45AF-9007-0E8A187495FF}">
  <sheetPr codeName="Sheet45"/>
  <dimension ref="A1:L40"/>
  <sheetViews>
    <sheetView zoomScale="85" zoomScaleNormal="85" workbookViewId="0">
      <selection activeCell="B10" sqref="B10:K16"/>
    </sheetView>
  </sheetViews>
  <sheetFormatPr defaultColWidth="9" defaultRowHeight="14.25"/>
  <cols>
    <col min="1" max="1" width="3.625" style="70" customWidth="1"/>
    <col min="2" max="2" width="14.625" style="70" customWidth="1"/>
    <col min="3" max="3" width="17.625" style="70" bestFit="1" customWidth="1"/>
    <col min="4" max="4" width="16" style="70" customWidth="1"/>
    <col min="5" max="5" width="5.625" style="70" customWidth="1"/>
    <col min="6" max="7" width="4.625" style="70" customWidth="1"/>
    <col min="8" max="8" width="6.625" style="70" bestFit="1" customWidth="1"/>
    <col min="9" max="11" width="8.625" style="70" customWidth="1"/>
    <col min="12" max="16384" width="9" style="70"/>
  </cols>
  <sheetData>
    <row r="1" spans="1:12" ht="17.100000000000001" customHeight="1"/>
    <row r="2" spans="1:12" ht="18" customHeight="1">
      <c r="A2" s="340" t="s">
        <v>146</v>
      </c>
      <c r="B2" s="340"/>
      <c r="C2" s="340"/>
      <c r="D2" s="340" t="s">
        <v>1</v>
      </c>
      <c r="E2" s="340"/>
      <c r="F2" s="340"/>
      <c r="G2" s="340"/>
      <c r="H2" s="340"/>
      <c r="I2" s="40" t="s">
        <v>2</v>
      </c>
      <c r="J2" s="40" t="s">
        <v>3</v>
      </c>
      <c r="K2" s="78" t="s">
        <v>4</v>
      </c>
    </row>
    <row r="3" spans="1:12" ht="18" customHeight="1">
      <c r="A3" s="79" t="str" cm="1">
        <f t="array" aca="1" ref="A3" ca="1">MID(CELL("filename",A2),FIND("]",CELL("filename",A2))+1,99)</f>
        <v>算定ロジックマスタ</v>
      </c>
      <c r="B3" s="80"/>
      <c r="C3" s="81"/>
      <c r="D3" s="82" t="s">
        <v>510</v>
      </c>
      <c r="E3" s="71"/>
      <c r="F3" s="71"/>
      <c r="G3" s="71"/>
      <c r="H3" s="72"/>
      <c r="I3" s="73"/>
      <c r="J3" s="73"/>
      <c r="K3" s="74"/>
    </row>
    <row r="4" spans="1:12" ht="18" customHeight="1">
      <c r="A4" s="361" t="s">
        <v>148</v>
      </c>
      <c r="B4" s="362"/>
      <c r="C4" s="363"/>
      <c r="D4" s="361" t="s">
        <v>5</v>
      </c>
      <c r="E4" s="362"/>
      <c r="F4" s="362"/>
      <c r="G4" s="362"/>
      <c r="H4" s="363"/>
      <c r="I4" s="40" t="s">
        <v>43</v>
      </c>
      <c r="J4" s="40" t="s">
        <v>3</v>
      </c>
      <c r="K4" s="78" t="s">
        <v>149</v>
      </c>
    </row>
    <row r="5" spans="1:12" ht="18" customHeight="1">
      <c r="A5" s="358" t="s">
        <v>527</v>
      </c>
      <c r="B5" s="359"/>
      <c r="C5" s="360"/>
      <c r="D5" s="358" t="s">
        <v>245</v>
      </c>
      <c r="E5" s="359"/>
      <c r="F5" s="359"/>
      <c r="G5" s="359"/>
      <c r="H5" s="360"/>
      <c r="I5" s="75"/>
      <c r="J5" s="75"/>
      <c r="K5" s="76"/>
    </row>
    <row r="6" spans="1:12" ht="15.75">
      <c r="A6" s="355" t="s">
        <v>528</v>
      </c>
      <c r="B6" s="356"/>
      <c r="C6" s="356"/>
      <c r="D6" s="356"/>
      <c r="E6" s="356"/>
      <c r="F6" s="356"/>
      <c r="G6" s="356"/>
      <c r="H6" s="356"/>
      <c r="I6" s="356"/>
      <c r="J6" s="356"/>
      <c r="K6" s="357"/>
      <c r="L6" s="7" t="s">
        <v>150</v>
      </c>
    </row>
    <row r="7" spans="1:12" ht="15.95" customHeight="1">
      <c r="A7" s="83" t="s">
        <v>529</v>
      </c>
      <c r="B7" s="84" t="s">
        <v>152</v>
      </c>
      <c r="C7" s="84" t="s">
        <v>153</v>
      </c>
      <c r="D7" s="84" t="s">
        <v>6</v>
      </c>
      <c r="E7" s="84" t="s">
        <v>7</v>
      </c>
      <c r="F7" s="84" t="s">
        <v>8</v>
      </c>
      <c r="G7" s="84" t="s">
        <v>9</v>
      </c>
      <c r="H7" s="84" t="s">
        <v>421</v>
      </c>
      <c r="I7" s="364" t="s">
        <v>155</v>
      </c>
      <c r="J7" s="365"/>
      <c r="K7" s="366"/>
      <c r="L7" s="27" t="str">
        <f>"drop TABLE IF EXISTS  db_corp."&amp;A5&amp;" CASCADE;"</f>
        <v>drop TABLE IF EXISTS  db_corp.M_CALCULATION_LOGIC CASCADE;</v>
      </c>
    </row>
    <row r="8" spans="1:12" ht="15.75">
      <c r="A8" s="85">
        <v>1</v>
      </c>
      <c r="B8" s="86" t="s">
        <v>530</v>
      </c>
      <c r="C8" s="87" t="s">
        <v>531</v>
      </c>
      <c r="D8" s="88" t="s">
        <v>532</v>
      </c>
      <c r="E8" s="32" t="s">
        <v>18</v>
      </c>
      <c r="F8" s="89" t="s">
        <v>18</v>
      </c>
      <c r="G8" s="90" t="s">
        <v>381</v>
      </c>
      <c r="H8" s="90">
        <v>1</v>
      </c>
      <c r="I8" s="352" t="s">
        <v>533</v>
      </c>
      <c r="J8" s="353"/>
      <c r="K8" s="354"/>
      <c r="L8" s="13" t="str">
        <f>"CREATE TABLE IF NOT EXISTS db_corp."&amp;A5&amp;" ("</f>
        <v>CREATE TABLE IF NOT EXISTS db_corp.M_CALCULATION_LOGIC (</v>
      </c>
    </row>
    <row r="9" spans="1:12" ht="15.75">
      <c r="A9" s="91">
        <v>2</v>
      </c>
      <c r="B9" s="92" t="s">
        <v>534</v>
      </c>
      <c r="C9" s="93" t="s">
        <v>535</v>
      </c>
      <c r="D9" s="94" t="s">
        <v>158</v>
      </c>
      <c r="E9" s="91">
        <v>255</v>
      </c>
      <c r="F9" s="95" t="s">
        <v>18</v>
      </c>
      <c r="G9" s="96" t="s">
        <v>22</v>
      </c>
      <c r="H9" s="96"/>
      <c r="I9" s="367"/>
      <c r="J9" s="368"/>
      <c r="K9" s="37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LOGIC_ID SERIAL NOT NULL, -- ロジックID</v>
      </c>
    </row>
    <row r="10" spans="1:12" ht="15.75">
      <c r="A10" s="91">
        <v>3</v>
      </c>
      <c r="B10" s="92" t="s">
        <v>536</v>
      </c>
      <c r="C10" s="93" t="s">
        <v>537</v>
      </c>
      <c r="D10" s="94" t="s">
        <v>538</v>
      </c>
      <c r="E10" s="91" t="s">
        <v>18</v>
      </c>
      <c r="F10" s="95" t="s">
        <v>18</v>
      </c>
      <c r="G10" s="96" t="s">
        <v>22</v>
      </c>
      <c r="H10" s="96"/>
      <c r="I10" s="367"/>
      <c r="J10" s="368"/>
      <c r="K10" s="37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NAME VARCHAR(255) NOT NULL, -- ロジック名</v>
      </c>
    </row>
    <row r="11" spans="1:12" ht="15.75">
      <c r="A11" s="91">
        <v>4</v>
      </c>
      <c r="B11" s="92" t="s">
        <v>539</v>
      </c>
      <c r="C11" s="93" t="s">
        <v>540</v>
      </c>
      <c r="D11" s="94" t="s">
        <v>541</v>
      </c>
      <c r="E11" s="91" t="s">
        <v>18</v>
      </c>
      <c r="F11" s="95" t="s">
        <v>18</v>
      </c>
      <c r="G11" s="96" t="s">
        <v>22</v>
      </c>
      <c r="H11" s="96"/>
      <c r="I11" s="367"/>
      <c r="J11" s="368"/>
      <c r="K11" s="373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FORMULA TEXT NOT NULL, -- 計算式</v>
      </c>
    </row>
    <row r="12" spans="1:12" ht="15.75">
      <c r="A12" s="91">
        <v>5</v>
      </c>
      <c r="B12" s="92" t="s">
        <v>542</v>
      </c>
      <c r="C12" s="93" t="s">
        <v>543</v>
      </c>
      <c r="D12" s="94" t="s">
        <v>538</v>
      </c>
      <c r="E12" s="91" t="s">
        <v>18</v>
      </c>
      <c r="F12" s="95" t="s">
        <v>18</v>
      </c>
      <c r="G12" s="96"/>
      <c r="H12" s="96"/>
      <c r="I12" s="367"/>
      <c r="J12" s="368"/>
      <c r="K12" s="373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VARIABLES JSONB NOT NULL, -- 変数名</v>
      </c>
    </row>
    <row r="13" spans="1:12" ht="15.75">
      <c r="A13" s="91">
        <v>6</v>
      </c>
      <c r="B13" s="92" t="s">
        <v>1054</v>
      </c>
      <c r="C13" s="93" t="s">
        <v>1052</v>
      </c>
      <c r="D13" s="94" t="s">
        <v>158</v>
      </c>
      <c r="E13" s="91">
        <v>8</v>
      </c>
      <c r="F13" s="95" t="s">
        <v>18</v>
      </c>
      <c r="G13" s="96" t="s">
        <v>22</v>
      </c>
      <c r="H13" s="96">
        <v>2</v>
      </c>
      <c r="I13" s="367"/>
      <c r="J13" s="368"/>
      <c r="K13" s="373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DESCRIPTION TEXT, -- ロジックの説明</v>
      </c>
    </row>
    <row r="14" spans="1:12" ht="15.75">
      <c r="A14" s="91">
        <v>7</v>
      </c>
      <c r="B14" s="92" t="s">
        <v>1055</v>
      </c>
      <c r="C14" s="93" t="s">
        <v>1053</v>
      </c>
      <c r="D14" s="94" t="s">
        <v>158</v>
      </c>
      <c r="E14" s="91">
        <v>8</v>
      </c>
      <c r="F14" s="95" t="s">
        <v>18</v>
      </c>
      <c r="G14" s="96"/>
      <c r="H14" s="96"/>
      <c r="I14" s="367"/>
      <c r="J14" s="368"/>
      <c r="K14" s="373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EFFECTIVEFROM VARCHAR(8) NOT NULL, -- 適用開始日</v>
      </c>
    </row>
    <row r="15" spans="1:12" ht="15.75">
      <c r="A15" s="91">
        <v>8</v>
      </c>
      <c r="B15" s="93" t="s">
        <v>544</v>
      </c>
      <c r="C15" s="93" t="s">
        <v>522</v>
      </c>
      <c r="D15" s="94" t="s">
        <v>158</v>
      </c>
      <c r="E15" s="91">
        <v>4</v>
      </c>
      <c r="F15" s="95" t="s">
        <v>18</v>
      </c>
      <c r="G15" s="96"/>
      <c r="H15" s="96"/>
      <c r="I15" s="367"/>
      <c r="J15" s="368"/>
      <c r="K15" s="369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EFFECTIVETO VARCHAR(8), -- 適用終了日</v>
      </c>
    </row>
    <row r="16" spans="1:12" ht="15.75">
      <c r="A16" s="91">
        <v>9</v>
      </c>
      <c r="B16" s="93" t="s">
        <v>2</v>
      </c>
      <c r="C16" s="93" t="s">
        <v>512</v>
      </c>
      <c r="D16" s="94" t="s">
        <v>158</v>
      </c>
      <c r="E16" s="91">
        <v>50</v>
      </c>
      <c r="F16" s="95" t="s">
        <v>18</v>
      </c>
      <c r="G16" s="96"/>
      <c r="H16" s="96"/>
      <c r="I16" s="367"/>
      <c r="J16" s="368"/>
      <c r="K16" s="369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TARGET_YEAR VARCHAR(4), -- 対象年度</v>
      </c>
    </row>
    <row r="17" spans="1:12" ht="15.75">
      <c r="A17" s="91">
        <v>10</v>
      </c>
      <c r="B17" s="93" t="s">
        <v>545</v>
      </c>
      <c r="C17" s="93" t="s">
        <v>514</v>
      </c>
      <c r="D17" s="94" t="s">
        <v>526</v>
      </c>
      <c r="E17" s="91" t="s">
        <v>18</v>
      </c>
      <c r="F17" s="95" t="s">
        <v>18</v>
      </c>
      <c r="G17" s="96"/>
      <c r="H17" s="96"/>
      <c r="I17" s="367"/>
      <c r="J17" s="368"/>
      <c r="K17" s="36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CREATED_BY VARCHAR(50), -- 作成者</v>
      </c>
    </row>
    <row r="18" spans="1:12" ht="15.75">
      <c r="A18" s="91">
        <v>11</v>
      </c>
      <c r="B18" s="93" t="s">
        <v>546</v>
      </c>
      <c r="C18" s="93" t="s">
        <v>516</v>
      </c>
      <c r="D18" s="94" t="s">
        <v>158</v>
      </c>
      <c r="E18" s="91">
        <v>50</v>
      </c>
      <c r="F18" s="95" t="s">
        <v>18</v>
      </c>
      <c r="G18" s="96"/>
      <c r="H18" s="96"/>
      <c r="I18" s="367"/>
      <c r="J18" s="368"/>
      <c r="K18" s="369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CREATED_AT TIMESTAMP, -- 作成日時</v>
      </c>
    </row>
    <row r="19" spans="1:12" ht="15.75">
      <c r="A19" s="91">
        <v>12</v>
      </c>
      <c r="B19" s="93" t="s">
        <v>547</v>
      </c>
      <c r="C19" s="93" t="s">
        <v>518</v>
      </c>
      <c r="D19" s="94" t="s">
        <v>525</v>
      </c>
      <c r="E19" s="91" t="s">
        <v>18</v>
      </c>
      <c r="F19" s="95" t="s">
        <v>18</v>
      </c>
      <c r="G19" s="96"/>
      <c r="H19" s="96"/>
      <c r="I19" s="367"/>
      <c r="J19" s="368"/>
      <c r="K19" s="369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UPDATED_BY VARCHAR(50), -- 更新者</v>
      </c>
    </row>
    <row r="20" spans="1:12" ht="15.75">
      <c r="A20" s="97">
        <v>13</v>
      </c>
      <c r="B20" s="82" t="s">
        <v>548</v>
      </c>
      <c r="C20" s="82" t="s">
        <v>549</v>
      </c>
      <c r="D20" s="82" t="s">
        <v>550</v>
      </c>
      <c r="E20" s="97" t="s">
        <v>18</v>
      </c>
      <c r="F20" s="98" t="s">
        <v>18</v>
      </c>
      <c r="G20" s="133" t="s">
        <v>381</v>
      </c>
      <c r="H20" s="15"/>
      <c r="I20" s="370" t="s">
        <v>1329</v>
      </c>
      <c r="J20" s="371"/>
      <c r="K20" s="372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UPDATED_AT TIMESTAMP, -- 更新日時</v>
      </c>
    </row>
    <row r="21" spans="1:12">
      <c r="L21" s="13" t="str" cm="1">
        <f t="array" ref="L21">IF(B20="",
    IF($L$6="PRIMARY_KEYS",
        ",PRIMARY KEY ("&amp;_xlfn.TEXTJOIN(", ", TRUE, $C$8:$C$12)&amp;")"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DELETE_FLG BOOLEAN NOT NULL -- 削除フラグ</v>
      </c>
    </row>
    <row r="22" spans="1:12">
      <c r="L22" s="105" t="str" cm="1">
        <f t="array" ref="L22">IF(B21="",
    IF($L$6="PRIMARY_KEYS",
        ",PRIMARY KEY ("&amp;_xlfn.TEXTJOIN(", ", TRUE, $C$8,$C$13)&amp;")"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>,PRIMARY KEY (LOGIC_ID, EFFECTIVEFROM)
);</v>
      </c>
    </row>
    <row r="23" spans="1:12" ht="15.75">
      <c r="L23" s="4"/>
    </row>
    <row r="24" spans="1:12">
      <c r="L24" s="7" t="str">
        <f ca="1">"COMMENT ON TABLE db_corp." &amp; A5 &amp; " IS '" &amp; A3 &amp; "';"</f>
        <v>COMMENT ON TABLE db_corp.M_CALCULATION_LOGIC IS '算定ロジックマスタ';</v>
      </c>
    </row>
    <row r="25" spans="1:12" ht="15.75">
      <c r="L25" s="4" t="str">
        <f t="shared" ref="L25:L37" si="0">"COMMENT ON COLUMN db_corp." &amp;  $A$5&amp;"."&amp;C8&amp;" IS '" &amp;B8&amp;"';"</f>
        <v>COMMENT ON COLUMN db_corp.M_CALCULATION_LOGIC.LOGIC_ID IS 'ロジックID';</v>
      </c>
    </row>
    <row r="26" spans="1:12" ht="15.75">
      <c r="L26" s="4" t="str">
        <f t="shared" si="0"/>
        <v>COMMENT ON COLUMN db_corp.M_CALCULATION_LOGIC.NAME IS 'ロジック名';</v>
      </c>
    </row>
    <row r="27" spans="1:12" ht="15.75">
      <c r="L27" s="4" t="str">
        <f t="shared" si="0"/>
        <v>COMMENT ON COLUMN db_corp.M_CALCULATION_LOGIC.FORMULA IS '計算式';</v>
      </c>
    </row>
    <row r="28" spans="1:12" ht="15.75">
      <c r="L28" s="4" t="str">
        <f t="shared" si="0"/>
        <v>COMMENT ON COLUMN db_corp.M_CALCULATION_LOGIC.VARIABLES IS '変数名';</v>
      </c>
    </row>
    <row r="29" spans="1:12" ht="15.75">
      <c r="L29" s="4" t="str">
        <f t="shared" si="0"/>
        <v>COMMENT ON COLUMN db_corp.M_CALCULATION_LOGIC.DESCRIPTION IS 'ロジックの説明';</v>
      </c>
    </row>
    <row r="30" spans="1:12" ht="15.75">
      <c r="L30" s="4" t="str">
        <f t="shared" si="0"/>
        <v>COMMENT ON COLUMN db_corp.M_CALCULATION_LOGIC.EFFECTIVEFROM IS '適用開始日';</v>
      </c>
    </row>
    <row r="31" spans="1:12" ht="15.75">
      <c r="L31" s="4" t="str">
        <f t="shared" si="0"/>
        <v>COMMENT ON COLUMN db_corp.M_CALCULATION_LOGIC.EFFECTIVETO IS '適用終了日';</v>
      </c>
    </row>
    <row r="32" spans="1:12" ht="15.75">
      <c r="L32" s="4" t="str">
        <f t="shared" si="0"/>
        <v>COMMENT ON COLUMN db_corp.M_CALCULATION_LOGIC.TARGET_YEAR IS '対象年度';</v>
      </c>
    </row>
    <row r="33" spans="12:12" ht="15.75">
      <c r="L33" s="4" t="str">
        <f t="shared" si="0"/>
        <v>COMMENT ON COLUMN db_corp.M_CALCULATION_LOGIC.CREATED_BY IS '作成者';</v>
      </c>
    </row>
    <row r="34" spans="12:12" ht="15.75">
      <c r="L34" s="4" t="str">
        <f t="shared" si="0"/>
        <v>COMMENT ON COLUMN db_corp.M_CALCULATION_LOGIC.CREATED_AT IS '作成日時';</v>
      </c>
    </row>
    <row r="35" spans="12:12" ht="15.75">
      <c r="L35" s="4" t="str">
        <f t="shared" si="0"/>
        <v>COMMENT ON COLUMN db_corp.M_CALCULATION_LOGIC.UPDATED_BY IS '更新者';</v>
      </c>
    </row>
    <row r="36" spans="12:12" ht="15.75">
      <c r="L36" s="4" t="str">
        <f t="shared" si="0"/>
        <v>COMMENT ON COLUMN db_corp.M_CALCULATION_LOGIC.UPDATED_AT IS '更新日時';</v>
      </c>
    </row>
    <row r="37" spans="12:12" ht="15.75">
      <c r="L37" s="4" t="str">
        <f t="shared" si="0"/>
        <v>COMMENT ON COLUMN db_corp.M_CALCULATION_LOGIC.DELETE_FLG IS '削除フラグ';</v>
      </c>
    </row>
    <row r="38" spans="12:12" ht="15.75">
      <c r="L38" s="77"/>
    </row>
    <row r="39" spans="12:12" ht="15.75">
      <c r="L39" s="77"/>
    </row>
    <row r="40" spans="12:12" ht="15.75">
      <c r="L40" s="77"/>
    </row>
  </sheetData>
  <mergeCells count="21">
    <mergeCell ref="I19:K19"/>
    <mergeCell ref="I20:K20"/>
    <mergeCell ref="I9:K9"/>
    <mergeCell ref="I10:K10"/>
    <mergeCell ref="I15:K15"/>
    <mergeCell ref="I16:K16"/>
    <mergeCell ref="I17:K17"/>
    <mergeCell ref="I18:K18"/>
    <mergeCell ref="I11:K11"/>
    <mergeCell ref="I12:K12"/>
    <mergeCell ref="I13:K13"/>
    <mergeCell ref="I14:K14"/>
    <mergeCell ref="I8:K8"/>
    <mergeCell ref="A6:K6"/>
    <mergeCell ref="A5:C5"/>
    <mergeCell ref="D5:H5"/>
    <mergeCell ref="A2:C2"/>
    <mergeCell ref="D2:H2"/>
    <mergeCell ref="A4:C4"/>
    <mergeCell ref="D4:H4"/>
    <mergeCell ref="I7:K7"/>
  </mergeCells>
  <phoneticPr fontId="3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8462-5B88-46F5-97A1-8E23BA7FC4EB}">
  <sheetPr codeName="Sheet46"/>
  <dimension ref="A1:S73"/>
  <sheetViews>
    <sheetView topLeftCell="A3"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1027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1028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db_corp.T_ANNUAL_BUILDING_ENERGY_AGGREGATION CASCADE;</v>
      </c>
    </row>
    <row r="8" spans="1:19" s="14" customFormat="1" ht="13.5" customHeight="1">
      <c r="A8" s="16">
        <v>1</v>
      </c>
      <c r="B8" s="9" t="s">
        <v>350</v>
      </c>
      <c r="C8" s="9" t="s">
        <v>369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db_corp.T_ANNUAL_BUILDING_ENERGY_AGGREGATION (</v>
      </c>
      <c r="S8"/>
    </row>
    <row r="9" spans="1:19" ht="15" customHeight="1">
      <c r="A9" s="17">
        <v>2</v>
      </c>
      <c r="B9" s="108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6" t="s">
        <v>1129</v>
      </c>
      <c r="C11" s="11" t="s">
        <v>10</v>
      </c>
      <c r="D11" s="11" t="s">
        <v>156</v>
      </c>
      <c r="E11" s="112">
        <v>113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8" t="s">
        <v>1026</v>
      </c>
      <c r="C12" s="11" t="s">
        <v>937</v>
      </c>
      <c r="D12" s="11" t="s">
        <v>156</v>
      </c>
      <c r="E12" s="34">
        <v>20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08" t="s">
        <v>1108</v>
      </c>
      <c r="C13" s="11" t="s">
        <v>522</v>
      </c>
      <c r="D13" s="11" t="s">
        <v>156</v>
      </c>
      <c r="E13" s="34">
        <v>4</v>
      </c>
      <c r="F13" s="21" t="s">
        <v>18</v>
      </c>
      <c r="G13" s="35" t="s">
        <v>22</v>
      </c>
      <c r="H13" s="28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ENERGY_CODE VARCHAR(20) NOT NULL, -- エネルギ―コード</v>
      </c>
    </row>
    <row r="14" spans="1:19" ht="16.5">
      <c r="A14" s="17">
        <v>7</v>
      </c>
      <c r="B14" s="110" t="s">
        <v>1073</v>
      </c>
      <c r="C14" s="11" t="s">
        <v>401</v>
      </c>
      <c r="D14" s="11" t="s">
        <v>156</v>
      </c>
      <c r="E14" s="34">
        <v>4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TARGET_YEAR VARCHAR(4) NOT NULL, -- 対象年</v>
      </c>
    </row>
    <row r="15" spans="1:19">
      <c r="A15" s="17">
        <v>8</v>
      </c>
      <c r="B15" s="103" t="s">
        <v>392</v>
      </c>
      <c r="C15" s="11" t="s">
        <v>1024</v>
      </c>
      <c r="D15" s="11" t="s">
        <v>1025</v>
      </c>
      <c r="E15" s="21" t="s">
        <v>18</v>
      </c>
      <c r="F15" s="21" t="s">
        <v>18</v>
      </c>
      <c r="G15" s="120" t="s">
        <v>22</v>
      </c>
      <c r="H15" s="121">
        <v>7</v>
      </c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FISCAL_YEAR VARCHAR(4), -- 登录年度</v>
      </c>
    </row>
    <row r="16" spans="1:19">
      <c r="A16" s="17">
        <v>9</v>
      </c>
      <c r="B16" s="103" t="s">
        <v>608</v>
      </c>
      <c r="C16" s="11" t="s">
        <v>610</v>
      </c>
      <c r="D16" s="11" t="s">
        <v>156</v>
      </c>
      <c r="E16" s="34">
        <v>100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REGISTRATION_SEQ INTEGER NOT NULL, -- 登録回数</v>
      </c>
    </row>
    <row r="17" spans="1:12">
      <c r="A17" s="17">
        <v>10</v>
      </c>
      <c r="B17" s="103" t="s">
        <v>1070</v>
      </c>
      <c r="C17" s="11" t="s">
        <v>938</v>
      </c>
      <c r="D17" s="11" t="s">
        <v>156</v>
      </c>
      <c r="E17" s="34">
        <v>100</v>
      </c>
      <c r="F17" s="21" t="s">
        <v>18</v>
      </c>
      <c r="G17" s="35"/>
      <c r="H17" s="22"/>
      <c r="I17" s="301"/>
      <c r="J17" s="302"/>
      <c r="K17" s="303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BUILDING_NAME VARCHAR(100), -- 建物名</v>
      </c>
    </row>
    <row r="18" spans="1:12">
      <c r="A18" s="17">
        <v>11</v>
      </c>
      <c r="B18" s="103" t="s">
        <v>968</v>
      </c>
      <c r="C18" s="11" t="s">
        <v>998</v>
      </c>
      <c r="D18" s="11" t="s">
        <v>156</v>
      </c>
      <c r="E18" s="34">
        <v>100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ENERGY_CATEGORY_NAME VARCHAR(100), -- エネルギー名</v>
      </c>
    </row>
    <row r="19" spans="1:12">
      <c r="A19" s="17">
        <v>12</v>
      </c>
      <c r="B19" s="108" t="s">
        <v>1238</v>
      </c>
      <c r="C19" s="108" t="s">
        <v>1239</v>
      </c>
      <c r="D19" s="11" t="s">
        <v>175</v>
      </c>
      <c r="E19" s="122">
        <v>25</v>
      </c>
      <c r="F19" s="122">
        <v>10</v>
      </c>
      <c r="G19" s="35"/>
      <c r="H19" s="28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ENERGY_NAME_FOR_COEFFICIENT_MATCHING VARCHAR(100), -- エネルギ―名称（係数突合用）</v>
      </c>
    </row>
    <row r="20" spans="1:12">
      <c r="A20" s="17">
        <v>13</v>
      </c>
      <c r="B20" s="103" t="s">
        <v>970</v>
      </c>
      <c r="C20" s="11" t="s">
        <v>1000</v>
      </c>
      <c r="D20" s="11" t="s">
        <v>156</v>
      </c>
      <c r="E20" s="34">
        <v>20</v>
      </c>
      <c r="F20" s="21" t="s">
        <v>18</v>
      </c>
      <c r="G20" s="35"/>
      <c r="H20" s="28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ENERGY_QUANTITY_FOR_LAW NUMERIC(25,10), -- エネルギー使用量（省エネ法）</v>
      </c>
    </row>
    <row r="21" spans="1:12">
      <c r="A21" s="17">
        <v>14</v>
      </c>
      <c r="B21" s="108" t="s">
        <v>1242</v>
      </c>
      <c r="C21" s="108" t="s">
        <v>1244</v>
      </c>
      <c r="D21" s="11" t="s">
        <v>175</v>
      </c>
      <c r="E21" s="122">
        <v>25</v>
      </c>
      <c r="F21" s="122">
        <v>10</v>
      </c>
      <c r="G21" s="35"/>
      <c r="H21" s="28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ENERGY_UNIT_FOR_LAW VARCHAR(20), -- エネルギー使用量単位（省エネ法）</v>
      </c>
    </row>
    <row r="22" spans="1:12">
      <c r="A22" s="17">
        <v>15</v>
      </c>
      <c r="B22" s="108" t="s">
        <v>1243</v>
      </c>
      <c r="C22" s="108" t="s">
        <v>1245</v>
      </c>
      <c r="D22" s="11" t="s">
        <v>156</v>
      </c>
      <c r="E22" s="34">
        <v>20</v>
      </c>
      <c r="F22" s="21" t="s">
        <v>18</v>
      </c>
      <c r="G22" s="35"/>
      <c r="H22" s="28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ENERGY_QUANTITY_FOR_REPORT NUMERIC(25,10), -- エネルギー使用量（レポート）</v>
      </c>
    </row>
    <row r="23" spans="1:12">
      <c r="A23" s="17">
        <v>16</v>
      </c>
      <c r="B23" s="108" t="s">
        <v>1240</v>
      </c>
      <c r="C23" s="108" t="s">
        <v>1241</v>
      </c>
      <c r="D23" s="11" t="s">
        <v>175</v>
      </c>
      <c r="E23" s="122">
        <v>25</v>
      </c>
      <c r="F23" s="122">
        <v>10</v>
      </c>
      <c r="G23" s="35"/>
      <c r="H23" s="28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ENERGY_UNIT_FOR_REPORT VARCHAR(20), -- エネルギー使用量単位（レポート）</v>
      </c>
    </row>
    <row r="24" spans="1:12">
      <c r="A24" s="17">
        <v>17</v>
      </c>
      <c r="B24" s="103" t="s">
        <v>971</v>
      </c>
      <c r="C24" s="11" t="s">
        <v>1001</v>
      </c>
      <c r="D24" s="11" t="s">
        <v>156</v>
      </c>
      <c r="E24" s="34">
        <v>20</v>
      </c>
      <c r="F24" s="21" t="s">
        <v>18</v>
      </c>
      <c r="G24" s="35"/>
      <c r="H24" s="28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ENERGY_QUANTITY NUMERIC(25,10), -- エネルギー使用量（元データ）</v>
      </c>
    </row>
    <row r="25" spans="1:12">
      <c r="A25" s="17">
        <v>18</v>
      </c>
      <c r="B25" s="103" t="s">
        <v>1032</v>
      </c>
      <c r="C25" s="11" t="s">
        <v>1033</v>
      </c>
      <c r="D25" s="11" t="s">
        <v>175</v>
      </c>
      <c r="E25" s="122">
        <v>25</v>
      </c>
      <c r="F25" s="122">
        <v>10</v>
      </c>
      <c r="G25" s="35"/>
      <c r="H25" s="28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ENERGY_UNIT_ORIGINAL VARCHAR(20), -- エネルギー使用量単位（元データ）</v>
      </c>
    </row>
    <row r="26" spans="1:12">
      <c r="A26" s="17">
        <v>19</v>
      </c>
      <c r="B26" s="103" t="s">
        <v>979</v>
      </c>
      <c r="C26" s="11" t="s">
        <v>1009</v>
      </c>
      <c r="D26" s="11" t="s">
        <v>156</v>
      </c>
      <c r="E26" s="34">
        <v>100</v>
      </c>
      <c r="F26" s="21" t="s">
        <v>18</v>
      </c>
      <c r="G26" s="35"/>
      <c r="H26" s="28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HEAT_CONVERTED_ENERGY_USAGE NUMERIC(25,10), -- 熱量換算エネルギー使用量</v>
      </c>
    </row>
    <row r="27" spans="1:12">
      <c r="A27" s="17">
        <v>20</v>
      </c>
      <c r="B27" s="103" t="s">
        <v>1034</v>
      </c>
      <c r="C27" s="11" t="s">
        <v>1035</v>
      </c>
      <c r="D27" s="11" t="s">
        <v>175</v>
      </c>
      <c r="E27" s="107">
        <v>12</v>
      </c>
      <c r="F27" s="34">
        <v>4</v>
      </c>
      <c r="G27" s="35"/>
      <c r="H27" s="28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HEAT_CONVERSION_COEFFICIENT_SOURCE VARCHAR(100), -- 熱量換算係数データソース</v>
      </c>
    </row>
    <row r="28" spans="1:12">
      <c r="A28" s="17">
        <v>21</v>
      </c>
      <c r="B28" s="103" t="s">
        <v>988</v>
      </c>
      <c r="C28" s="11" t="s">
        <v>1018</v>
      </c>
      <c r="D28" s="11" t="s">
        <v>156</v>
      </c>
      <c r="E28" s="34">
        <v>100</v>
      </c>
      <c r="F28" s="21" t="s">
        <v>18</v>
      </c>
      <c r="G28" s="35"/>
      <c r="H28" s="28"/>
      <c r="I28" s="292"/>
      <c r="J28" s="293"/>
      <c r="K28" s="29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CO2_ADJUSTED_EMISSIONS NUMERIC(12,4), -- CO2調整後排出量</v>
      </c>
    </row>
    <row r="29" spans="1:12">
      <c r="A29" s="17">
        <v>22</v>
      </c>
      <c r="B29" s="103" t="s">
        <v>989</v>
      </c>
      <c r="C29" s="11" t="s">
        <v>1019</v>
      </c>
      <c r="D29" s="11" t="s">
        <v>156</v>
      </c>
      <c r="E29" s="34">
        <v>20</v>
      </c>
      <c r="F29" s="21" t="s">
        <v>18</v>
      </c>
      <c r="G29" s="35"/>
      <c r="H29" s="28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CO2_ADJUSTED_EMISSION_FACTOR_SOURCE VARCHAR(100), -- CO2調整後排出係数データソース</v>
      </c>
    </row>
    <row r="30" spans="1:12">
      <c r="A30" s="17">
        <v>23</v>
      </c>
      <c r="B30" s="103" t="s">
        <v>990</v>
      </c>
      <c r="C30" s="11" t="s">
        <v>1021</v>
      </c>
      <c r="D30" s="11" t="s">
        <v>175</v>
      </c>
      <c r="E30" s="34">
        <v>12</v>
      </c>
      <c r="F30" s="34">
        <v>3</v>
      </c>
      <c r="G30" s="35"/>
      <c r="H30" s="28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CO2_ADJUSTED_EMISSION_FACTOR_UNIT VARCHAR(20), -- CO2調整後排出係数単位</v>
      </c>
    </row>
    <row r="31" spans="1:12">
      <c r="A31" s="17">
        <v>24</v>
      </c>
      <c r="B31" s="103" t="s">
        <v>991</v>
      </c>
      <c r="C31" s="11" t="s">
        <v>1022</v>
      </c>
      <c r="D31" s="11" t="s">
        <v>156</v>
      </c>
      <c r="E31" s="34">
        <v>20</v>
      </c>
      <c r="F31" s="21" t="s">
        <v>18</v>
      </c>
      <c r="G31" s="35"/>
      <c r="H31" s="28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CREDIT_CERTIFICATE_PURCHASE_ENERGY_AMOUNT NUMERIC(12,3), -- 証書・クレジット購入量（エネルギー量）</v>
      </c>
    </row>
    <row r="32" spans="1:12">
      <c r="A32" s="17">
        <v>25</v>
      </c>
      <c r="B32" s="103" t="s">
        <v>992</v>
      </c>
      <c r="C32" s="11" t="s">
        <v>1023</v>
      </c>
      <c r="D32" s="11" t="s">
        <v>175</v>
      </c>
      <c r="E32" s="34">
        <v>12</v>
      </c>
      <c r="F32" s="34">
        <v>3</v>
      </c>
      <c r="G32" s="35"/>
      <c r="H32" s="28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CREDIT_CERTIFICATE_UNIT VARCHAR(20), -- 証書・クレジット単位</v>
      </c>
    </row>
    <row r="33" spans="1:12">
      <c r="A33" s="17">
        <v>26</v>
      </c>
      <c r="B33" s="11" t="s">
        <v>51</v>
      </c>
      <c r="C33" s="11" t="s">
        <v>551</v>
      </c>
      <c r="D33" s="11" t="s">
        <v>163</v>
      </c>
      <c r="E33" s="34" t="s">
        <v>18</v>
      </c>
      <c r="F33" s="21" t="s">
        <v>18</v>
      </c>
      <c r="G33" s="35" t="s">
        <v>381</v>
      </c>
      <c r="H33" s="28"/>
      <c r="I33" s="292" t="s">
        <v>1329</v>
      </c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CREDIT_CERTIFICATE_PURCHASE_TCO2_AMOUNT NUMERIC(12,3), -- 証書・クレジット購入量（tｰCO2）</v>
      </c>
    </row>
    <row r="34" spans="1:12">
      <c r="A34" s="17">
        <v>27</v>
      </c>
      <c r="B34" s="11" t="s">
        <v>374</v>
      </c>
      <c r="C34" s="11" t="s">
        <v>511</v>
      </c>
      <c r="D34" s="11" t="s">
        <v>156</v>
      </c>
      <c r="E34" s="34">
        <v>50</v>
      </c>
      <c r="F34" s="21" t="s">
        <v>18</v>
      </c>
      <c r="G34" s="35"/>
      <c r="H34" s="28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DELETE_FLG BOOLEAN NOT NULL, -- 削除フラグ</v>
      </c>
    </row>
    <row r="35" spans="1:12">
      <c r="A35" s="17">
        <v>28</v>
      </c>
      <c r="B35" s="11" t="s">
        <v>375</v>
      </c>
      <c r="C35" s="11" t="s">
        <v>513</v>
      </c>
      <c r="D35" s="11" t="s">
        <v>526</v>
      </c>
      <c r="E35" s="34" t="s">
        <v>18</v>
      </c>
      <c r="F35" s="21" t="s">
        <v>18</v>
      </c>
      <c r="G35" s="35"/>
      <c r="H35" s="28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CREATED_BY VARCHAR(50), -- 作成者</v>
      </c>
    </row>
    <row r="36" spans="1:12">
      <c r="A36" s="17">
        <v>29</v>
      </c>
      <c r="B36" s="11" t="s">
        <v>43</v>
      </c>
      <c r="C36" s="11" t="s">
        <v>515</v>
      </c>
      <c r="D36" s="11" t="s">
        <v>156</v>
      </c>
      <c r="E36" s="34">
        <v>50</v>
      </c>
      <c r="F36" s="21" t="s">
        <v>18</v>
      </c>
      <c r="G36" s="35"/>
      <c r="H36" s="28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CREATED_AT TIMESTAMP, -- 作成日時</v>
      </c>
    </row>
    <row r="37" spans="1:12">
      <c r="A37" s="17">
        <v>30</v>
      </c>
      <c r="B37" s="11" t="s">
        <v>49</v>
      </c>
      <c r="C37" s="11" t="s">
        <v>517</v>
      </c>
      <c r="D37" s="11" t="s">
        <v>526</v>
      </c>
      <c r="E37" s="34" t="s">
        <v>18</v>
      </c>
      <c r="F37" s="21" t="s">
        <v>18</v>
      </c>
      <c r="G37" s="35"/>
      <c r="H37" s="28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UPDATED_BY VARCHAR(50), -- 更新者</v>
      </c>
    </row>
    <row r="38" spans="1:12">
      <c r="A38" s="24">
        <v>31</v>
      </c>
      <c r="B38" s="15" t="s">
        <v>1170</v>
      </c>
      <c r="C38" s="15" t="s">
        <v>1173</v>
      </c>
      <c r="D38" s="15" t="s">
        <v>156</v>
      </c>
      <c r="E38" s="38">
        <v>5</v>
      </c>
      <c r="F38" s="25" t="s">
        <v>18</v>
      </c>
      <c r="G38" s="36" t="s">
        <v>381</v>
      </c>
      <c r="H38" s="140">
        <v>8</v>
      </c>
      <c r="I38" s="307" t="s">
        <v>1456</v>
      </c>
      <c r="J38" s="308"/>
      <c r="K38" s="309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UPDATED_AT TIMESTAMP, -- 更新日時</v>
      </c>
    </row>
    <row r="39" spans="1:12"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SUPPLIER_REG_NO VARCHAR(5) NOT NULL, -- 供給事業者登録番号</v>
      </c>
    </row>
    <row r="40" spans="1:12">
      <c r="L40" s="13" t="str" cm="1">
        <f t="array" ref="L40">IF(B39="",
    IF($L$6="PRIMARY_KEYS",
        ",PRIMARY KEY ("&amp;_xlfn.TEXTJOIN(", ", TRUE, $C$8:$C$15)&amp;")"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>,PRIMARY KEY (CORPORATE_NUMBER, AGREEMENT_CATEGORY, ORG_ID, BUILDING_ID, ENERGY_CODE, TARGET_YEAR, FISCAL_YEAR, REGISTRATION_SEQ)
);</v>
      </c>
    </row>
    <row r="42" spans="1:12">
      <c r="L42" s="7" t="str">
        <f>"COMMENT ON TABLE db_corp." &amp; A5 &amp; " IS '" &amp; A3 &amp; "';"</f>
        <v>COMMENT ON TABLE db_corp.T_ANNUAL_BUILDING_ENERGY_AGGREGATION IS '年度別建物エネルギー集計情報';</v>
      </c>
    </row>
    <row r="43" spans="1:12">
      <c r="L43" s="4" t="str">
        <f>"COMMENT ON COLUMN db_corp." &amp;  $A$5&amp;"."&amp;C8&amp;" IS '" &amp;B8&amp;"';"</f>
        <v>COMMENT ON COLUMN db_corp.T_ANNUAL_BUILDING_ENERGY_AGGREGATION.CORPORATE_NUMBER IS '法人番号（FK）';</v>
      </c>
    </row>
    <row r="44" spans="1:12">
      <c r="L44" s="4" t="str">
        <f t="shared" ref="L44:L73" si="0">"COMMENT ON COLUMN db_corp." &amp;  $A$5&amp;"."&amp;C9&amp;" IS '" &amp;B9&amp;"';"</f>
        <v>COMMENT ON COLUMN db_corp.T_ANNUAL_BUILDING_ENERGY_AGGREGATION.AGREEMENT_CATEGORY IS '同意書取得区分';</v>
      </c>
    </row>
    <row r="45" spans="1:12">
      <c r="L45" s="4" t="str">
        <f t="shared" si="0"/>
        <v>COMMENT ON COLUMN db_corp.T_ANNUAL_BUILDING_ENERGY_AGGREGATION.ORG_ID IS '組織ID（FK）';</v>
      </c>
    </row>
    <row r="46" spans="1:12">
      <c r="L46" s="4" t="str">
        <f t="shared" si="0"/>
        <v>COMMENT ON COLUMN db_corp.T_ANNUAL_BUILDING_ENERGY_AGGREGATION.BUILDING_ID IS '拠点ID（FK）';</v>
      </c>
    </row>
    <row r="47" spans="1:12">
      <c r="L47" s="4" t="str">
        <f t="shared" si="0"/>
        <v>COMMENT ON COLUMN db_corp.T_ANNUAL_BUILDING_ENERGY_AGGREGATION.ENERGY_CODE IS 'エネルギ―コード';</v>
      </c>
    </row>
    <row r="48" spans="1:12">
      <c r="L48" s="4" t="str">
        <f t="shared" si="0"/>
        <v>COMMENT ON COLUMN db_corp.T_ANNUAL_BUILDING_ENERGY_AGGREGATION.TARGET_YEAR IS '対象年';</v>
      </c>
    </row>
    <row r="49" spans="12:12">
      <c r="L49" s="4" t="str">
        <f t="shared" si="0"/>
        <v>COMMENT ON COLUMN db_corp.T_ANNUAL_BUILDING_ENERGY_AGGREGATION.FISCAL_YEAR IS '登录年度';</v>
      </c>
    </row>
    <row r="50" spans="12:12">
      <c r="L50" s="4" t="str">
        <f t="shared" si="0"/>
        <v>COMMENT ON COLUMN db_corp.T_ANNUAL_BUILDING_ENERGY_AGGREGATION.REGISTRATION_SEQ IS '登録回数';</v>
      </c>
    </row>
    <row r="51" spans="12:12">
      <c r="L51" s="4" t="str">
        <f t="shared" si="0"/>
        <v>COMMENT ON COLUMN db_corp.T_ANNUAL_BUILDING_ENERGY_AGGREGATION.BUILDING_NAME IS '建物名';</v>
      </c>
    </row>
    <row r="52" spans="12:12">
      <c r="L52" s="4" t="str">
        <f t="shared" si="0"/>
        <v>COMMENT ON COLUMN db_corp.T_ANNUAL_BUILDING_ENERGY_AGGREGATION.ENERGY_CATEGORY_NAME IS 'エネルギー名';</v>
      </c>
    </row>
    <row r="53" spans="12:12">
      <c r="L53" s="4" t="str">
        <f t="shared" si="0"/>
        <v>COMMENT ON COLUMN db_corp.T_ANNUAL_BUILDING_ENERGY_AGGREGATION.ENERGY_NAME_FOR_COEFFICIENT_MATCHING IS 'エネルギ―名称（係数突合用）';</v>
      </c>
    </row>
    <row r="54" spans="12:12">
      <c r="L54" s="4" t="str">
        <f t="shared" si="0"/>
        <v>COMMENT ON COLUMN db_corp.T_ANNUAL_BUILDING_ENERGY_AGGREGATION.ENERGY_QUANTITY_FOR_LAW IS 'エネルギー使用量（省エネ法）';</v>
      </c>
    </row>
    <row r="55" spans="12:12">
      <c r="L55" s="4" t="str">
        <f t="shared" si="0"/>
        <v>COMMENT ON COLUMN db_corp.T_ANNUAL_BUILDING_ENERGY_AGGREGATION.ENERGY_UNIT_FOR_LAW IS 'エネルギー使用量単位（省エネ法）';</v>
      </c>
    </row>
    <row r="56" spans="12:12">
      <c r="L56" s="4" t="str">
        <f t="shared" si="0"/>
        <v>COMMENT ON COLUMN db_corp.T_ANNUAL_BUILDING_ENERGY_AGGREGATION.ENERGY_QUANTITY_FOR_REPORT IS 'エネルギー使用量（レポート）';</v>
      </c>
    </row>
    <row r="57" spans="12:12">
      <c r="L57" s="4" t="str">
        <f t="shared" si="0"/>
        <v>COMMENT ON COLUMN db_corp.T_ANNUAL_BUILDING_ENERGY_AGGREGATION.ENERGY_UNIT_FOR_REPORT IS 'エネルギー使用量単位（レポート）';</v>
      </c>
    </row>
    <row r="58" spans="12:12">
      <c r="L58" s="4" t="str">
        <f t="shared" si="0"/>
        <v>COMMENT ON COLUMN db_corp.T_ANNUAL_BUILDING_ENERGY_AGGREGATION.ENERGY_QUANTITY IS 'エネルギー使用量（元データ）';</v>
      </c>
    </row>
    <row r="59" spans="12:12">
      <c r="L59" s="4" t="str">
        <f t="shared" si="0"/>
        <v>COMMENT ON COLUMN db_corp.T_ANNUAL_BUILDING_ENERGY_AGGREGATION.ENERGY_UNIT_ORIGINAL IS 'エネルギー使用量単位（元データ）';</v>
      </c>
    </row>
    <row r="60" spans="12:12">
      <c r="L60" s="4" t="str">
        <f t="shared" si="0"/>
        <v>COMMENT ON COLUMN db_corp.T_ANNUAL_BUILDING_ENERGY_AGGREGATION.HEAT_CONVERTED_ENERGY_USAGE IS '熱量換算エネルギー使用量';</v>
      </c>
    </row>
    <row r="61" spans="12:12">
      <c r="L61" s="4" t="str">
        <f t="shared" si="0"/>
        <v>COMMENT ON COLUMN db_corp.T_ANNUAL_BUILDING_ENERGY_AGGREGATION.HEAT_CONVERSION_COEFFICIENT_SOURCE IS '熱量換算係数データソース';</v>
      </c>
    </row>
    <row r="62" spans="12:12">
      <c r="L62" s="4" t="str">
        <f t="shared" si="0"/>
        <v>COMMENT ON COLUMN db_corp.T_ANNUAL_BUILDING_ENERGY_AGGREGATION.CO2_ADJUSTED_EMISSIONS IS 'CO2調整後排出量';</v>
      </c>
    </row>
    <row r="63" spans="12:12">
      <c r="L63" s="4" t="str">
        <f t="shared" si="0"/>
        <v>COMMENT ON COLUMN db_corp.T_ANNUAL_BUILDING_ENERGY_AGGREGATION.CO2_ADJUSTED_EMISSION_FACTOR_SOURCE IS 'CO2調整後排出係数データソース';</v>
      </c>
    </row>
    <row r="64" spans="12:12">
      <c r="L64" s="4" t="str">
        <f t="shared" si="0"/>
        <v>COMMENT ON COLUMN db_corp.T_ANNUAL_BUILDING_ENERGY_AGGREGATION.CO2_ADJUSTED_EMISSION_FACTOR_UNIT IS 'CO2調整後排出係数単位';</v>
      </c>
    </row>
    <row r="65" spans="12:12">
      <c r="L65" s="4" t="str">
        <f t="shared" si="0"/>
        <v>COMMENT ON COLUMN db_corp.T_ANNUAL_BUILDING_ENERGY_AGGREGATION.CREDIT_CERTIFICATE_PURCHASE_ENERGY_AMOUNT IS '証書・クレジット購入量（エネルギー量）';</v>
      </c>
    </row>
    <row r="66" spans="12:12">
      <c r="L66" s="4" t="str">
        <f t="shared" si="0"/>
        <v>COMMENT ON COLUMN db_corp.T_ANNUAL_BUILDING_ENERGY_AGGREGATION.CREDIT_CERTIFICATE_UNIT IS '証書・クレジット単位';</v>
      </c>
    </row>
    <row r="67" spans="12:12">
      <c r="L67" s="4" t="str">
        <f t="shared" si="0"/>
        <v>COMMENT ON COLUMN db_corp.T_ANNUAL_BUILDING_ENERGY_AGGREGATION.CREDIT_CERTIFICATE_PURCHASE_TCO2_AMOUNT IS '証書・クレジット購入量（tｰCO2）';</v>
      </c>
    </row>
    <row r="68" spans="12:12">
      <c r="L68" s="4" t="str">
        <f t="shared" si="0"/>
        <v>COMMENT ON COLUMN db_corp.T_ANNUAL_BUILDING_ENERGY_AGGREGATION.DELETE_FLG IS '削除フラグ';</v>
      </c>
    </row>
    <row r="69" spans="12:12">
      <c r="L69" s="4" t="str">
        <f t="shared" si="0"/>
        <v>COMMENT ON COLUMN db_corp.T_ANNUAL_BUILDING_ENERGY_AGGREGATION.CREATED_BY IS '作成者';</v>
      </c>
    </row>
    <row r="70" spans="12:12">
      <c r="L70" s="4" t="str">
        <f t="shared" si="0"/>
        <v>COMMENT ON COLUMN db_corp.T_ANNUAL_BUILDING_ENERGY_AGGREGATION.CREATED_AT IS '作成日時';</v>
      </c>
    </row>
    <row r="71" spans="12:12">
      <c r="L71" s="4" t="str">
        <f t="shared" si="0"/>
        <v>COMMENT ON COLUMN db_corp.T_ANNUAL_BUILDING_ENERGY_AGGREGATION.UPDATED_BY IS '更新者';</v>
      </c>
    </row>
    <row r="72" spans="12:12">
      <c r="L72" s="4" t="str">
        <f t="shared" si="0"/>
        <v>COMMENT ON COLUMN db_corp.T_ANNUAL_BUILDING_ENERGY_AGGREGATION.UPDATED_AT IS '更新日時';</v>
      </c>
    </row>
    <row r="73" spans="12:12">
      <c r="L73" s="4" t="str">
        <f t="shared" si="0"/>
        <v>COMMENT ON COLUMN db_corp.T_ANNUAL_BUILDING_ENERGY_AGGREGATION.SUPPLIER_REG_NO IS '供給事業者登録番号';</v>
      </c>
    </row>
  </sheetData>
  <mergeCells count="41">
    <mergeCell ref="I37:K37"/>
    <mergeCell ref="I18:K18"/>
    <mergeCell ref="I17:K17"/>
    <mergeCell ref="I10:K10"/>
    <mergeCell ref="I11:K11"/>
    <mergeCell ref="I12:K12"/>
    <mergeCell ref="I14:K14"/>
    <mergeCell ref="I15:K15"/>
    <mergeCell ref="I16:K16"/>
    <mergeCell ref="I34:K34"/>
    <mergeCell ref="I35:K35"/>
    <mergeCell ref="I36:K36"/>
    <mergeCell ref="I9:K9"/>
    <mergeCell ref="I13:K13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38:K3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</mergeCells>
  <phoneticPr fontId="3"/>
  <pageMargins left="0.75" right="0.75" top="1" bottom="1" header="0.5" footer="0.5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AF01-17C1-45D1-B1FB-58FAD02C9457}">
  <sheetPr codeName="Sheet47">
    <tabColor rgb="FFFF0000"/>
  </sheetPr>
  <dimension ref="A1:S117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1029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1030</v>
      </c>
      <c r="B5" s="260"/>
      <c r="C5" s="261"/>
      <c r="D5" s="262" t="s">
        <v>245</v>
      </c>
      <c r="E5" s="263"/>
      <c r="F5" s="263"/>
      <c r="G5" s="263"/>
      <c r="H5" s="264"/>
      <c r="I5" s="224" t="s">
        <v>1874</v>
      </c>
      <c r="J5" s="5"/>
      <c r="K5" s="225">
        <v>46289</v>
      </c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186" t="str">
        <f>"drop TABLE IF EXISTS  db_corp."&amp;A5&amp;" CASCADE;"</f>
        <v>drop TABLE IF EXISTS  db_corp.T_MONTHLY_BUILDING_ENERGY_AGGREGATION CASCADE;</v>
      </c>
    </row>
    <row r="8" spans="1:19" s="14" customFormat="1" ht="13.5" customHeight="1">
      <c r="A8" s="16">
        <v>1</v>
      </c>
      <c r="B8" s="9" t="s">
        <v>350</v>
      </c>
      <c r="C8" s="9" t="s">
        <v>369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374" t="s">
        <v>1873</v>
      </c>
      <c r="J8" s="375"/>
      <c r="K8" s="376"/>
      <c r="L8" s="13" t="str">
        <f>"CREATE TABLE IF NOT EXISTS db_corp."&amp;A5&amp;" ("</f>
        <v>CREATE TABLE IF NOT EXISTS db_corp.T_MONTHLY_BUILDING_ENERGY_AGGREGATION (</v>
      </c>
      <c r="S8"/>
    </row>
    <row r="9" spans="1:19" ht="15" customHeight="1">
      <c r="A9" s="17">
        <v>2</v>
      </c>
      <c r="B9" s="115" t="s">
        <v>138</v>
      </c>
      <c r="C9" s="115" t="s">
        <v>139</v>
      </c>
      <c r="D9" s="115" t="s">
        <v>156</v>
      </c>
      <c r="E9" s="116">
        <v>2</v>
      </c>
      <c r="F9" s="21" t="s">
        <v>18</v>
      </c>
      <c r="G9" s="117" t="s">
        <v>22</v>
      </c>
      <c r="H9" s="118">
        <v>2</v>
      </c>
      <c r="I9" s="374" t="s">
        <v>1873</v>
      </c>
      <c r="J9" s="375"/>
      <c r="K9" s="376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15" t="s">
        <v>352</v>
      </c>
      <c r="C10" s="115" t="s">
        <v>99</v>
      </c>
      <c r="D10" s="115" t="s">
        <v>156</v>
      </c>
      <c r="E10" s="116">
        <v>20</v>
      </c>
      <c r="F10" s="21" t="s">
        <v>18</v>
      </c>
      <c r="G10" s="117" t="s">
        <v>22</v>
      </c>
      <c r="H10" s="118">
        <v>3</v>
      </c>
      <c r="I10" s="374" t="s">
        <v>1873</v>
      </c>
      <c r="J10" s="375"/>
      <c r="K10" s="376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15" t="s">
        <v>1129</v>
      </c>
      <c r="C11" s="115" t="s">
        <v>10</v>
      </c>
      <c r="D11" s="115" t="s">
        <v>156</v>
      </c>
      <c r="E11" s="116">
        <v>113</v>
      </c>
      <c r="F11" s="21" t="s">
        <v>18</v>
      </c>
      <c r="G11" s="117" t="s">
        <v>22</v>
      </c>
      <c r="H11" s="118">
        <v>4</v>
      </c>
      <c r="I11" s="374" t="s">
        <v>1873</v>
      </c>
      <c r="J11" s="375"/>
      <c r="K11" s="376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15" t="s">
        <v>1062</v>
      </c>
      <c r="C12" s="115" t="s">
        <v>610</v>
      </c>
      <c r="D12" s="115" t="s">
        <v>156</v>
      </c>
      <c r="E12" s="116">
        <v>100</v>
      </c>
      <c r="F12" s="21" t="s">
        <v>18</v>
      </c>
      <c r="G12" s="117"/>
      <c r="H12" s="118"/>
      <c r="I12" s="312"/>
      <c r="J12" s="313"/>
      <c r="K12" s="31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BUILDING_ID VARCHAR(113) NOT NULL, -- 拠点ID（FK）</v>
      </c>
    </row>
    <row r="13" spans="1:19">
      <c r="A13" s="17">
        <v>6</v>
      </c>
      <c r="B13" s="115" t="s">
        <v>1026</v>
      </c>
      <c r="C13" s="115" t="s">
        <v>937</v>
      </c>
      <c r="D13" s="115" t="s">
        <v>156</v>
      </c>
      <c r="E13" s="116">
        <v>20</v>
      </c>
      <c r="F13" s="21" t="s">
        <v>18</v>
      </c>
      <c r="G13" s="117" t="s">
        <v>22</v>
      </c>
      <c r="H13" s="118">
        <v>5</v>
      </c>
      <c r="I13" s="374" t="s">
        <v>1873</v>
      </c>
      <c r="J13" s="375"/>
      <c r="K13" s="37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BUILDING_NAME VARCHAR(100), -- 建物名</v>
      </c>
    </row>
    <row r="14" spans="1:19">
      <c r="A14" s="17">
        <v>7</v>
      </c>
      <c r="B14" s="115" t="s">
        <v>939</v>
      </c>
      <c r="C14" s="115" t="s">
        <v>938</v>
      </c>
      <c r="D14" s="115" t="s">
        <v>156</v>
      </c>
      <c r="E14" s="116">
        <v>100</v>
      </c>
      <c r="F14" s="21" t="s">
        <v>18</v>
      </c>
      <c r="G14" s="117"/>
      <c r="H14" s="118"/>
      <c r="I14" s="312"/>
      <c r="J14" s="313"/>
      <c r="K14" s="31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ENERGY_CODE VARCHAR(20) NOT NULL, -- エネルギ―コード</v>
      </c>
    </row>
    <row r="15" spans="1:19">
      <c r="A15" s="17">
        <v>8</v>
      </c>
      <c r="B15" s="115" t="s">
        <v>1031</v>
      </c>
      <c r="C15" s="115" t="s">
        <v>899</v>
      </c>
      <c r="D15" s="115" t="s">
        <v>156</v>
      </c>
      <c r="E15" s="116">
        <v>6</v>
      </c>
      <c r="F15" s="21" t="s">
        <v>18</v>
      </c>
      <c r="G15" s="117" t="s">
        <v>22</v>
      </c>
      <c r="H15" s="118">
        <v>6</v>
      </c>
      <c r="I15" s="374" t="s">
        <v>1873</v>
      </c>
      <c r="J15" s="375"/>
      <c r="K15" s="376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ENERGY_CATEGORY_NAME VARCHAR(100), -- エネルギー名</v>
      </c>
    </row>
    <row r="16" spans="1:19">
      <c r="A16" s="17">
        <v>9</v>
      </c>
      <c r="B16" s="115" t="s">
        <v>392</v>
      </c>
      <c r="C16" s="115" t="s">
        <v>1024</v>
      </c>
      <c r="D16" s="115" t="s">
        <v>1025</v>
      </c>
      <c r="E16" s="21" t="s">
        <v>18</v>
      </c>
      <c r="F16" s="21" t="s">
        <v>18</v>
      </c>
      <c r="G16" s="117" t="s">
        <v>22</v>
      </c>
      <c r="H16" s="118">
        <v>7</v>
      </c>
      <c r="I16" s="374" t="s">
        <v>1873</v>
      </c>
      <c r="J16" s="375"/>
      <c r="K16" s="376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TARGET_YEAR_MONTH VARCHAR(6) NOT NULL, -- 対象年月</v>
      </c>
    </row>
    <row r="17" spans="1:12" ht="16.5">
      <c r="A17" s="17">
        <v>10</v>
      </c>
      <c r="B17" s="219" t="s">
        <v>1304</v>
      </c>
      <c r="C17" s="115" t="s">
        <v>1306</v>
      </c>
      <c r="D17" s="115" t="s">
        <v>156</v>
      </c>
      <c r="E17" s="116">
        <v>10</v>
      </c>
      <c r="F17" s="21" t="s">
        <v>18</v>
      </c>
      <c r="G17" s="117"/>
      <c r="H17" s="118"/>
      <c r="I17" s="312"/>
      <c r="J17" s="313"/>
      <c r="K17" s="31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REGISTRATION_SEQ INTEGER NOT NULL, -- 登録回数</v>
      </c>
    </row>
    <row r="18" spans="1:12" ht="16.5">
      <c r="A18" s="17">
        <v>11</v>
      </c>
      <c r="B18" s="219" t="s">
        <v>1305</v>
      </c>
      <c r="C18" s="115" t="s">
        <v>1307</v>
      </c>
      <c r="D18" s="115" t="s">
        <v>156</v>
      </c>
      <c r="E18" s="116">
        <v>10</v>
      </c>
      <c r="F18" s="21" t="s">
        <v>18</v>
      </c>
      <c r="G18" s="117"/>
      <c r="H18" s="118"/>
      <c r="I18" s="312"/>
      <c r="J18" s="313"/>
      <c r="K18" s="31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TEMPERATURE_CORP VARCHAR(10), -- 本社気温</v>
      </c>
    </row>
    <row r="19" spans="1:12" ht="16.5">
      <c r="A19" s="17">
        <v>12</v>
      </c>
      <c r="B19" s="219" t="s">
        <v>1073</v>
      </c>
      <c r="C19" s="115" t="s">
        <v>401</v>
      </c>
      <c r="D19" s="115" t="s">
        <v>156</v>
      </c>
      <c r="E19" s="116">
        <v>4</v>
      </c>
      <c r="F19" s="21" t="s">
        <v>18</v>
      </c>
      <c r="G19" s="117"/>
      <c r="H19" s="118"/>
      <c r="I19" s="312"/>
      <c r="J19" s="313"/>
      <c r="K19" s="31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TEMPERATURE_BUILDING VARCHAR(10), -- 拠点気温</v>
      </c>
    </row>
    <row r="20" spans="1:12">
      <c r="A20" s="17">
        <v>13</v>
      </c>
      <c r="B20" s="115" t="s">
        <v>1074</v>
      </c>
      <c r="C20" s="115" t="s">
        <v>1075</v>
      </c>
      <c r="D20" s="115" t="s">
        <v>156</v>
      </c>
      <c r="E20" s="116">
        <v>1</v>
      </c>
      <c r="F20" s="21" t="s">
        <v>18</v>
      </c>
      <c r="G20" s="117"/>
      <c r="H20" s="119"/>
      <c r="I20" s="312"/>
      <c r="J20" s="313"/>
      <c r="K20" s="31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FISCAL_YEAR VARCHAR(4), -- 登录年度</v>
      </c>
    </row>
    <row r="21" spans="1:12">
      <c r="A21" s="17">
        <v>14</v>
      </c>
      <c r="B21" s="115" t="s">
        <v>968</v>
      </c>
      <c r="C21" s="115" t="s">
        <v>998</v>
      </c>
      <c r="D21" s="115" t="s">
        <v>156</v>
      </c>
      <c r="E21" s="116">
        <v>100</v>
      </c>
      <c r="F21" s="21" t="s">
        <v>18</v>
      </c>
      <c r="G21" s="117"/>
      <c r="H21" s="119"/>
      <c r="I21" s="312"/>
      <c r="J21" s="313"/>
      <c r="K21" s="31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ENTRY_DRAFT_FLAG VARCHAR(1), -- 登録下書区分</v>
      </c>
    </row>
    <row r="22" spans="1:12">
      <c r="A22" s="17">
        <v>15</v>
      </c>
      <c r="B22" s="115" t="s">
        <v>1238</v>
      </c>
      <c r="C22" s="115" t="s">
        <v>1239</v>
      </c>
      <c r="D22" s="115" t="s">
        <v>175</v>
      </c>
      <c r="E22" s="116">
        <v>25</v>
      </c>
      <c r="F22" s="116">
        <v>10</v>
      </c>
      <c r="G22" s="117"/>
      <c r="H22" s="119"/>
      <c r="I22" s="312"/>
      <c r="J22" s="313"/>
      <c r="K22" s="31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ENERGY_NAME_FOR_COEFFICIENT_MATCHING VARCHAR(100), -- エネルギ―名称（係数突合用）</v>
      </c>
    </row>
    <row r="23" spans="1:12">
      <c r="A23" s="17">
        <v>16</v>
      </c>
      <c r="B23" s="115" t="s">
        <v>1066</v>
      </c>
      <c r="C23" s="115" t="s">
        <v>1067</v>
      </c>
      <c r="D23" s="115" t="s">
        <v>175</v>
      </c>
      <c r="E23" s="116">
        <v>25</v>
      </c>
      <c r="F23" s="116">
        <v>10</v>
      </c>
      <c r="G23" s="117"/>
      <c r="H23" s="119"/>
      <c r="I23" s="312"/>
      <c r="J23" s="313"/>
      <c r="K23" s="31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ENERGY_QUANTITY_FOR_LAW NUMERIC(25,10), -- エネルギー使用量（省エネ法）</v>
      </c>
    </row>
    <row r="24" spans="1:12">
      <c r="A24" s="17">
        <v>17</v>
      </c>
      <c r="B24" s="115" t="s">
        <v>970</v>
      </c>
      <c r="C24" s="115" t="s">
        <v>1000</v>
      </c>
      <c r="D24" s="115" t="s">
        <v>156</v>
      </c>
      <c r="E24" s="116">
        <v>20</v>
      </c>
      <c r="F24" s="21" t="s">
        <v>18</v>
      </c>
      <c r="G24" s="117"/>
      <c r="H24" s="119"/>
      <c r="I24" s="312"/>
      <c r="J24" s="313"/>
      <c r="K24" s="31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ENERGY_USAGE_AREA_UNIT NUMERIC(25,10), -- エネルギー使用量原単位</v>
      </c>
    </row>
    <row r="25" spans="1:12">
      <c r="A25" s="17">
        <v>18</v>
      </c>
      <c r="B25" s="115" t="s">
        <v>1240</v>
      </c>
      <c r="C25" s="115" t="s">
        <v>1241</v>
      </c>
      <c r="D25" s="115" t="s">
        <v>175</v>
      </c>
      <c r="E25" s="116">
        <v>25</v>
      </c>
      <c r="F25" s="116">
        <v>10</v>
      </c>
      <c r="G25" s="117"/>
      <c r="H25" s="119"/>
      <c r="I25" s="312"/>
      <c r="J25" s="313"/>
      <c r="K25" s="31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ENERGY_UNIT_FOR_LAW VARCHAR(20), -- エネルギー使用量単位（省エネ法）</v>
      </c>
    </row>
    <row r="26" spans="1:12">
      <c r="A26" s="17">
        <v>19</v>
      </c>
      <c r="B26" s="115" t="s">
        <v>971</v>
      </c>
      <c r="C26" s="115" t="s">
        <v>1001</v>
      </c>
      <c r="D26" s="115" t="s">
        <v>156</v>
      </c>
      <c r="E26" s="116">
        <v>20</v>
      </c>
      <c r="F26" s="21" t="s">
        <v>18</v>
      </c>
      <c r="G26" s="117"/>
      <c r="H26" s="119"/>
      <c r="I26" s="312"/>
      <c r="J26" s="313"/>
      <c r="K26" s="31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ENERGY_QUANTITY NUMERIC(25,10), -- エネルギー使用量（元データ）</v>
      </c>
    </row>
    <row r="27" spans="1:12">
      <c r="A27" s="17">
        <v>20</v>
      </c>
      <c r="B27" s="115" t="s">
        <v>1242</v>
      </c>
      <c r="C27" s="115" t="s">
        <v>1244</v>
      </c>
      <c r="D27" s="115" t="s">
        <v>175</v>
      </c>
      <c r="E27" s="116">
        <v>25</v>
      </c>
      <c r="F27" s="116">
        <v>10</v>
      </c>
      <c r="G27" s="117"/>
      <c r="H27" s="119"/>
      <c r="I27" s="312"/>
      <c r="J27" s="313"/>
      <c r="K27" s="31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ENERGY_UNIT_ORIGINAL VARCHAR(20), -- エネルギー使用量単位（元データ）</v>
      </c>
    </row>
    <row r="28" spans="1:12">
      <c r="A28" s="17">
        <v>21</v>
      </c>
      <c r="B28" s="115" t="s">
        <v>1243</v>
      </c>
      <c r="C28" s="115" t="s">
        <v>1245</v>
      </c>
      <c r="D28" s="115" t="s">
        <v>156</v>
      </c>
      <c r="E28" s="116">
        <v>20</v>
      </c>
      <c r="F28" s="21" t="s">
        <v>18</v>
      </c>
      <c r="G28" s="117"/>
      <c r="H28" s="119"/>
      <c r="I28" s="312"/>
      <c r="J28" s="313"/>
      <c r="K28" s="31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ENERGY_QUANTITY_FOR_REPORT NUMERIC(25,10), -- エネルギー使用量（レポート）</v>
      </c>
    </row>
    <row r="29" spans="1:12">
      <c r="A29" s="17">
        <v>22</v>
      </c>
      <c r="B29" s="115" t="s">
        <v>972</v>
      </c>
      <c r="C29" s="115" t="s">
        <v>1002</v>
      </c>
      <c r="D29" s="115" t="s">
        <v>156</v>
      </c>
      <c r="E29" s="116">
        <v>100</v>
      </c>
      <c r="F29" s="21" t="s">
        <v>18</v>
      </c>
      <c r="G29" s="117"/>
      <c r="H29" s="119"/>
      <c r="I29" s="312"/>
      <c r="J29" s="313"/>
      <c r="K29" s="31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ENERGY_UNIT_FOR_REPORT VARCHAR(20), -- エネルギー使用量単位（レポート）</v>
      </c>
    </row>
    <row r="30" spans="1:12">
      <c r="A30" s="17">
        <v>23</v>
      </c>
      <c r="B30" s="115" t="s">
        <v>973</v>
      </c>
      <c r="C30" s="115" t="s">
        <v>1003</v>
      </c>
      <c r="D30" s="115" t="s">
        <v>156</v>
      </c>
      <c r="E30" s="116">
        <v>100</v>
      </c>
      <c r="F30" s="21" t="s">
        <v>18</v>
      </c>
      <c r="G30" s="120" t="s">
        <v>22</v>
      </c>
      <c r="H30" s="223">
        <v>9</v>
      </c>
      <c r="I30" s="374" t="s">
        <v>1873</v>
      </c>
      <c r="J30" s="375"/>
      <c r="K30" s="376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SUPPLIER_NAME VARCHAR(100), -- 供給事業者名</v>
      </c>
    </row>
    <row r="31" spans="1:12">
      <c r="A31" s="17">
        <v>24</v>
      </c>
      <c r="B31" s="115" t="s">
        <v>975</v>
      </c>
      <c r="C31" s="115" t="s">
        <v>1005</v>
      </c>
      <c r="D31" s="115" t="s">
        <v>156</v>
      </c>
      <c r="E31" s="116">
        <v>100</v>
      </c>
      <c r="F31" s="21" t="s">
        <v>18</v>
      </c>
      <c r="G31" s="117"/>
      <c r="H31" s="119"/>
      <c r="I31" s="312"/>
      <c r="J31" s="313"/>
      <c r="K31" s="31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SUPPLY_MENU VARCHAR(100) NOT NULL, -- 供給メニュー</v>
      </c>
    </row>
    <row r="32" spans="1:12">
      <c r="A32" s="17">
        <v>25</v>
      </c>
      <c r="B32" s="115" t="s">
        <v>1032</v>
      </c>
      <c r="C32" s="115" t="s">
        <v>1033</v>
      </c>
      <c r="D32" s="115" t="s">
        <v>175</v>
      </c>
      <c r="E32" s="116">
        <v>25</v>
      </c>
      <c r="F32" s="116">
        <v>10</v>
      </c>
      <c r="G32" s="117"/>
      <c r="H32" s="119"/>
      <c r="I32" s="312"/>
      <c r="J32" s="313"/>
      <c r="K32" s="31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SUPPLY_CONDITIONS VARCHAR(100), -- 供給条件</v>
      </c>
    </row>
    <row r="33" spans="1:12">
      <c r="A33" s="17">
        <v>26</v>
      </c>
      <c r="B33" s="115" t="s">
        <v>1301</v>
      </c>
      <c r="C33" s="115" t="s">
        <v>1300</v>
      </c>
      <c r="D33" s="115" t="s">
        <v>175</v>
      </c>
      <c r="E33" s="116">
        <v>25</v>
      </c>
      <c r="F33" s="116">
        <v>10</v>
      </c>
      <c r="G33" s="117"/>
      <c r="H33" s="119"/>
      <c r="I33" s="312"/>
      <c r="J33" s="313"/>
      <c r="K33" s="31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HEAT_CONVERTED_ENERGY_USAGE NUMERIC(25,10), -- 熱量換算エネルギー使用量</v>
      </c>
    </row>
    <row r="34" spans="1:12">
      <c r="A34" s="17">
        <v>27</v>
      </c>
      <c r="B34" s="115" t="s">
        <v>1063</v>
      </c>
      <c r="C34" s="115" t="s">
        <v>1065</v>
      </c>
      <c r="D34" s="115" t="s">
        <v>175</v>
      </c>
      <c r="E34" s="116">
        <v>25</v>
      </c>
      <c r="F34" s="116">
        <v>10</v>
      </c>
      <c r="G34" s="117"/>
      <c r="H34" s="119"/>
      <c r="I34" s="312"/>
      <c r="J34" s="313"/>
      <c r="K34" s="31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HEAT_CONVERTED_ENERGY_USAGE_ZEB NUMERIC(25,10), -- 熱量換算エネルギー使用量(ZEB)</v>
      </c>
    </row>
    <row r="35" spans="1:12">
      <c r="A35" s="17">
        <v>28</v>
      </c>
      <c r="B35" s="115" t="s">
        <v>1064</v>
      </c>
      <c r="C35" s="115" t="s">
        <v>1007</v>
      </c>
      <c r="D35" s="115" t="s">
        <v>156</v>
      </c>
      <c r="E35" s="116">
        <v>20</v>
      </c>
      <c r="F35" s="21" t="s">
        <v>18</v>
      </c>
      <c r="G35" s="117"/>
      <c r="H35" s="119"/>
      <c r="I35" s="312"/>
      <c r="J35" s="313"/>
      <c r="K35" s="31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HEAT_CONVERTED_ENERGY_USAGE_AREA_UNIT NUMERIC(25,10), -- 熱量換算エネルギー使用量原単位</v>
      </c>
    </row>
    <row r="36" spans="1:12">
      <c r="A36" s="17">
        <v>29</v>
      </c>
      <c r="B36" s="115" t="s">
        <v>978</v>
      </c>
      <c r="C36" s="115" t="s">
        <v>1008</v>
      </c>
      <c r="D36" s="115" t="s">
        <v>175</v>
      </c>
      <c r="E36" s="116">
        <v>14</v>
      </c>
      <c r="F36" s="116">
        <v>10</v>
      </c>
      <c r="G36" s="117"/>
      <c r="H36" s="119"/>
      <c r="I36" s="312"/>
      <c r="J36" s="313"/>
      <c r="K36" s="31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HEAT_CONVERTED_ENERGY_UNIT VARCHAR(20), -- 熱量換算エネルギー使用量単位</v>
      </c>
    </row>
    <row r="37" spans="1:12">
      <c r="A37" s="17">
        <v>30</v>
      </c>
      <c r="B37" s="115" t="s">
        <v>979</v>
      </c>
      <c r="C37" s="115" t="s">
        <v>1009</v>
      </c>
      <c r="D37" s="115" t="s">
        <v>156</v>
      </c>
      <c r="E37" s="116">
        <v>100</v>
      </c>
      <c r="F37" s="21" t="s">
        <v>18</v>
      </c>
      <c r="G37" s="117"/>
      <c r="H37" s="119"/>
      <c r="I37" s="312"/>
      <c r="J37" s="313"/>
      <c r="K37" s="31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HEAT_CONVERSION_COEFFICIENT NUMERIC(14,10), -- 熱量換算係数</v>
      </c>
    </row>
    <row r="38" spans="1:12">
      <c r="A38" s="17">
        <v>31</v>
      </c>
      <c r="B38" s="115" t="s">
        <v>980</v>
      </c>
      <c r="C38" s="115" t="s">
        <v>1010</v>
      </c>
      <c r="D38" s="115" t="s">
        <v>156</v>
      </c>
      <c r="E38" s="116">
        <v>20</v>
      </c>
      <c r="F38" s="21" t="s">
        <v>18</v>
      </c>
      <c r="G38" s="117"/>
      <c r="H38" s="119"/>
      <c r="I38" s="312"/>
      <c r="J38" s="313"/>
      <c r="K38" s="31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HEAT_CONVERSION_COEFFICIENT_SOURCE VARCHAR(100), -- 熱量換算係数データソース</v>
      </c>
    </row>
    <row r="39" spans="1:12">
      <c r="A39" s="17">
        <v>32</v>
      </c>
      <c r="B39" s="115" t="s">
        <v>981</v>
      </c>
      <c r="C39" s="115" t="s">
        <v>1011</v>
      </c>
      <c r="D39" s="115" t="s">
        <v>175</v>
      </c>
      <c r="E39" s="116">
        <v>10</v>
      </c>
      <c r="F39" s="116">
        <v>2</v>
      </c>
      <c r="G39" s="117"/>
      <c r="H39" s="119"/>
      <c r="I39" s="312"/>
      <c r="J39" s="313"/>
      <c r="K39" s="31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HEAT_CONVERSION_COEFFICIENT_UNIT VARCHAR(20), -- 熱量換算係数単位</v>
      </c>
    </row>
    <row r="40" spans="1:12">
      <c r="A40" s="17">
        <v>33</v>
      </c>
      <c r="B40" s="115" t="s">
        <v>982</v>
      </c>
      <c r="C40" s="115" t="s">
        <v>1012</v>
      </c>
      <c r="D40" s="115" t="s">
        <v>156</v>
      </c>
      <c r="E40" s="116">
        <v>20</v>
      </c>
      <c r="F40" s="21" t="s">
        <v>18</v>
      </c>
      <c r="G40" s="117"/>
      <c r="H40" s="119"/>
      <c r="I40" s="312"/>
      <c r="J40" s="313"/>
      <c r="K40" s="31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CO2_BASE_EMISSIONS NUMERIC(10,2), -- CO2基礎排出量</v>
      </c>
    </row>
    <row r="41" spans="1:12">
      <c r="A41" s="17">
        <v>34</v>
      </c>
      <c r="B41" s="115" t="s">
        <v>983</v>
      </c>
      <c r="C41" s="115" t="s">
        <v>1013</v>
      </c>
      <c r="D41" s="115" t="s">
        <v>175</v>
      </c>
      <c r="E41" s="116">
        <v>14</v>
      </c>
      <c r="F41" s="116">
        <v>10</v>
      </c>
      <c r="G41" s="117"/>
      <c r="H41" s="119"/>
      <c r="I41" s="312"/>
      <c r="J41" s="313"/>
      <c r="K41" s="31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CO2_BASE_EMISSIONS_UNIT VARCHAR(20), -- CO2基礎排出量単位</v>
      </c>
    </row>
    <row r="42" spans="1:12">
      <c r="A42" s="17">
        <v>35</v>
      </c>
      <c r="B42" s="115" t="s">
        <v>984</v>
      </c>
      <c r="C42" s="115" t="s">
        <v>1014</v>
      </c>
      <c r="D42" s="115" t="s">
        <v>156</v>
      </c>
      <c r="E42" s="116">
        <v>20</v>
      </c>
      <c r="F42" s="21" t="s">
        <v>18</v>
      </c>
      <c r="G42" s="117"/>
      <c r="H42" s="119"/>
      <c r="I42" s="312"/>
      <c r="J42" s="313"/>
      <c r="K42" s="31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CO2_BASE_EMISSION_FACTOR NUMERIC(14,10), -- CO2基礎排出係数</v>
      </c>
    </row>
    <row r="43" spans="1:12">
      <c r="A43" s="17">
        <v>36</v>
      </c>
      <c r="B43" s="115" t="s">
        <v>1034</v>
      </c>
      <c r="C43" s="115" t="s">
        <v>1035</v>
      </c>
      <c r="D43" s="115" t="s">
        <v>175</v>
      </c>
      <c r="E43" s="116">
        <v>12</v>
      </c>
      <c r="F43" s="116">
        <v>4</v>
      </c>
      <c r="G43" s="117"/>
      <c r="H43" s="119"/>
      <c r="I43" s="312"/>
      <c r="J43" s="313"/>
      <c r="K43" s="314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CO2_BASE_EMISSION_FACTOR_UNIT VARCHAR(20), -- CO2基礎排出係数単位</v>
      </c>
    </row>
    <row r="44" spans="1:12">
      <c r="A44" s="17">
        <v>37</v>
      </c>
      <c r="B44" s="115" t="s">
        <v>1302</v>
      </c>
      <c r="C44" s="115" t="s">
        <v>1303</v>
      </c>
      <c r="D44" s="115" t="s">
        <v>175</v>
      </c>
      <c r="E44" s="116">
        <v>12</v>
      </c>
      <c r="F44" s="116">
        <v>4</v>
      </c>
      <c r="G44" s="117"/>
      <c r="H44" s="119"/>
      <c r="I44" s="312"/>
      <c r="J44" s="313"/>
      <c r="K44" s="31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CO2_ADJUSTED_EMISSIONS NUMERIC(12,4), -- CO2調整後排出量</v>
      </c>
    </row>
    <row r="45" spans="1:12">
      <c r="A45" s="17">
        <v>38</v>
      </c>
      <c r="B45" s="115" t="s">
        <v>1308</v>
      </c>
      <c r="C45" s="115" t="s">
        <v>1309</v>
      </c>
      <c r="D45" s="115" t="s">
        <v>175</v>
      </c>
      <c r="E45" s="116">
        <v>12</v>
      </c>
      <c r="F45" s="116">
        <v>4</v>
      </c>
      <c r="G45" s="117"/>
      <c r="H45" s="119"/>
      <c r="I45" s="312"/>
      <c r="J45" s="313"/>
      <c r="K45" s="31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CO2_ADJUSTED_EMISSIONS_ZEB NUMERIC(12,4), -- CO2調整後排出量(ZEB)</v>
      </c>
    </row>
    <row r="46" spans="1:12">
      <c r="A46" s="17">
        <v>39</v>
      </c>
      <c r="B46" s="115" t="s">
        <v>986</v>
      </c>
      <c r="C46" s="115" t="s">
        <v>1016</v>
      </c>
      <c r="D46" s="115" t="s">
        <v>156</v>
      </c>
      <c r="E46" s="116">
        <v>20</v>
      </c>
      <c r="F46" s="21" t="s">
        <v>18</v>
      </c>
      <c r="G46" s="117"/>
      <c r="H46" s="119"/>
      <c r="I46" s="312"/>
      <c r="J46" s="313"/>
      <c r="K46" s="314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CO2_ADJUSTED_EMISSIONS_AVG NUMERIC(12,4), -- CO2調整後平均排出量</v>
      </c>
    </row>
    <row r="47" spans="1:12">
      <c r="A47" s="17">
        <v>40</v>
      </c>
      <c r="B47" s="115" t="s">
        <v>1068</v>
      </c>
      <c r="C47" s="115" t="s">
        <v>1069</v>
      </c>
      <c r="D47" s="115" t="s">
        <v>175</v>
      </c>
      <c r="E47" s="116">
        <v>12</v>
      </c>
      <c r="F47" s="116">
        <v>4</v>
      </c>
      <c r="G47" s="117"/>
      <c r="H47" s="119"/>
      <c r="I47" s="312"/>
      <c r="J47" s="313"/>
      <c r="K47" s="31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CO2_ADJUSTED_EMISSIONS_UNIT VARCHAR(20), -- CO2調整後排出量単位</v>
      </c>
    </row>
    <row r="48" spans="1:12">
      <c r="A48" s="17">
        <v>41</v>
      </c>
      <c r="B48" s="115" t="s">
        <v>987</v>
      </c>
      <c r="C48" s="115" t="s">
        <v>1017</v>
      </c>
      <c r="D48" s="115" t="s">
        <v>175</v>
      </c>
      <c r="E48" s="116">
        <v>14</v>
      </c>
      <c r="F48" s="116">
        <v>10</v>
      </c>
      <c r="G48" s="117"/>
      <c r="H48" s="119"/>
      <c r="I48" s="312"/>
      <c r="J48" s="313"/>
      <c r="K48" s="31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CO2_ADJUSTED_EMISSIONS_AREA_UNIT NUMERIC(12,4), -- CO2調整後排出量原単位</v>
      </c>
    </row>
    <row r="49" spans="1:12">
      <c r="A49" s="17">
        <v>42</v>
      </c>
      <c r="B49" s="115" t="s">
        <v>988</v>
      </c>
      <c r="C49" s="115" t="s">
        <v>1018</v>
      </c>
      <c r="D49" s="115" t="s">
        <v>156</v>
      </c>
      <c r="E49" s="116">
        <v>100</v>
      </c>
      <c r="F49" s="21" t="s">
        <v>18</v>
      </c>
      <c r="G49" s="117"/>
      <c r="H49" s="119"/>
      <c r="I49" s="312"/>
      <c r="J49" s="313"/>
      <c r="K49" s="314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CO2_ADJUSTED_EMISSION_FACTOR NUMERIC(14,10), -- CO2調整後排出係数</v>
      </c>
    </row>
    <row r="50" spans="1:12">
      <c r="A50" s="17">
        <v>43</v>
      </c>
      <c r="B50" s="115" t="s">
        <v>989</v>
      </c>
      <c r="C50" s="115" t="s">
        <v>1019</v>
      </c>
      <c r="D50" s="115" t="s">
        <v>156</v>
      </c>
      <c r="E50" s="116">
        <v>20</v>
      </c>
      <c r="F50" s="21" t="s">
        <v>18</v>
      </c>
      <c r="G50" s="117"/>
      <c r="H50" s="119"/>
      <c r="I50" s="312"/>
      <c r="J50" s="313"/>
      <c r="K50" s="314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CO2_ADJUSTED_EMISSION_FACTOR_SOURCE VARCHAR(100), -- CO2調整後排出係数データソース</v>
      </c>
    </row>
    <row r="51" spans="1:12">
      <c r="A51" s="17">
        <v>44</v>
      </c>
      <c r="B51" s="115" t="s">
        <v>990</v>
      </c>
      <c r="C51" s="115" t="s">
        <v>1021</v>
      </c>
      <c r="D51" s="115" t="s">
        <v>175</v>
      </c>
      <c r="E51" s="116">
        <v>12</v>
      </c>
      <c r="F51" s="116">
        <v>3</v>
      </c>
      <c r="G51" s="117"/>
      <c r="H51" s="119"/>
      <c r="I51" s="312"/>
      <c r="J51" s="313"/>
      <c r="K51" s="314"/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CO2_ADJUSTED_EMISSION_FACTOR_UNIT VARCHAR(20), -- CO2調整後排出係数単位</v>
      </c>
    </row>
    <row r="52" spans="1:12">
      <c r="A52" s="17">
        <v>45</v>
      </c>
      <c r="B52" s="115" t="s">
        <v>991</v>
      </c>
      <c r="C52" s="115" t="s">
        <v>1022</v>
      </c>
      <c r="D52" s="115" t="s">
        <v>156</v>
      </c>
      <c r="E52" s="116">
        <v>20</v>
      </c>
      <c r="F52" s="21" t="s">
        <v>18</v>
      </c>
      <c r="G52" s="117"/>
      <c r="H52" s="119"/>
      <c r="I52" s="312"/>
      <c r="J52" s="313"/>
      <c r="K52" s="314"/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 xml:space="preserve"> CREDIT_CERTIFICATE_PURCHASE_ENERGY_AMOUNT NUMERIC(12,3), -- 証書・クレジット購入量（エネルギー量）</v>
      </c>
    </row>
    <row r="53" spans="1:12">
      <c r="A53" s="17">
        <v>46</v>
      </c>
      <c r="B53" s="115" t="s">
        <v>992</v>
      </c>
      <c r="C53" s="115" t="s">
        <v>1023</v>
      </c>
      <c r="D53" s="115" t="s">
        <v>175</v>
      </c>
      <c r="E53" s="116">
        <v>12</v>
      </c>
      <c r="F53" s="116">
        <v>3</v>
      </c>
      <c r="G53" s="117"/>
      <c r="H53" s="119"/>
      <c r="I53" s="312"/>
      <c r="J53" s="313"/>
      <c r="K53" s="314"/>
      <c r="L53" s="13" t="str" cm="1">
        <f t="array" ref="L53">IF(B52="",
    IF($L$6="PRIMARY_KEYS",
        ",PRIMARY KEY ("&amp;_xlfn.TEXTJOIN(", ", TRUE, $C$8)&amp;")"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 xml:space="preserve"> CREDIT_CERTIFICATE_UNIT VARCHAR(20), -- 証書・クレジット単位</v>
      </c>
    </row>
    <row r="54" spans="1:12">
      <c r="A54" s="17">
        <v>47</v>
      </c>
      <c r="B54" s="115" t="s">
        <v>51</v>
      </c>
      <c r="C54" s="115" t="s">
        <v>551</v>
      </c>
      <c r="D54" s="115" t="s">
        <v>163</v>
      </c>
      <c r="E54" s="116" t="s">
        <v>18</v>
      </c>
      <c r="F54" s="21" t="s">
        <v>18</v>
      </c>
      <c r="G54" s="117" t="s">
        <v>381</v>
      </c>
      <c r="H54" s="119"/>
      <c r="I54" s="312" t="s">
        <v>1329</v>
      </c>
      <c r="J54" s="313"/>
      <c r="K54" s="314"/>
      <c r="L54" s="13" t="str" cm="1">
        <f t="array" ref="L54">IF(B53="",
    IF($L$6="PRIMARY_KEYS",
        ",PRIMARY KEY ("&amp;_xlfn.TEXTJOIN(", ", TRUE, $C$8)&amp;")" &amp; CHAR(10) &amp; ");",
        ");"
    ),
    " "&amp;C53&amp;" "&amp;D53&amp;
    _xlfn.IFS(
        E53="-", "",
        OR(D53="TIMESTAMP", D53="SMALLINT"), E53&amp;IF(F53&lt;&gt;"-", ","&amp;F53, ""),
        TRUE, "("&amp;E53&amp;IF(F53&lt;&gt;"-", ","&amp;F53, "")&amp;")"
    )&amp;
    IF(G53&lt;&gt;"", " NOT NULL", "")&amp;
    IF(H53&lt;&gt;"",
       ",",
       IF(B54&lt;&gt;"", ",", "")
    )&amp;
    " -- "&amp;B53
)</f>
        <v xml:space="preserve"> CREDIT_CERTIFICATE_PURCHASE_TCO2_AMOUNT NUMERIC(12,3), -- 証書・クレジット購入量（tｰCO2）</v>
      </c>
    </row>
    <row r="55" spans="1:12">
      <c r="A55" s="17">
        <v>48</v>
      </c>
      <c r="B55" s="115" t="s">
        <v>374</v>
      </c>
      <c r="C55" s="115" t="s">
        <v>511</v>
      </c>
      <c r="D55" s="115" t="s">
        <v>156</v>
      </c>
      <c r="E55" s="116">
        <v>50</v>
      </c>
      <c r="F55" s="21" t="s">
        <v>18</v>
      </c>
      <c r="G55" s="117"/>
      <c r="H55" s="119"/>
      <c r="I55" s="312"/>
      <c r="J55" s="313"/>
      <c r="K55" s="314"/>
      <c r="L55" s="13" t="str" cm="1">
        <f t="array" ref="L55">IF(B54="",
    IF($L$6="PRIMARY_KEYS",
        ",PRIMARY KEY ("&amp;_xlfn.TEXTJOIN(", ", TRUE, $C$8)&amp;")" &amp; CHAR(10) &amp; ");",
        ");"
    ),
    " "&amp;C54&amp;" "&amp;D54&amp;
    _xlfn.IFS(
        E54="-", "",
        OR(D54="TIMESTAMP", D54="SMALLINT"), E54&amp;IF(F54&lt;&gt;"-", ","&amp;F54, ""),
        TRUE, "("&amp;E54&amp;IF(F54&lt;&gt;"-", ","&amp;F54, "")&amp;")"
    )&amp;
    IF(G54&lt;&gt;"", " NOT NULL", "")&amp;
    IF(H54&lt;&gt;"",
       ",",
       IF(B55&lt;&gt;"", ",", "")
    )&amp;
    " -- "&amp;B54
)</f>
        <v xml:space="preserve"> DELETE_FLG BOOLEAN NOT NULL, -- 削除フラグ</v>
      </c>
    </row>
    <row r="56" spans="1:12">
      <c r="A56" s="17">
        <v>49</v>
      </c>
      <c r="B56" s="115" t="s">
        <v>375</v>
      </c>
      <c r="C56" s="115" t="s">
        <v>513</v>
      </c>
      <c r="D56" s="115" t="s">
        <v>526</v>
      </c>
      <c r="E56" s="116" t="s">
        <v>18</v>
      </c>
      <c r="F56" s="21" t="s">
        <v>18</v>
      </c>
      <c r="G56" s="117"/>
      <c r="H56" s="119"/>
      <c r="I56" s="312"/>
      <c r="J56" s="313"/>
      <c r="K56" s="314"/>
      <c r="L56" s="13" t="str" cm="1">
        <f t="array" ref="L56">IF(B55="",
    IF($L$6="PRIMARY_KEYS",
        ",PRIMARY KEY ("&amp;_xlfn.TEXTJOIN(", ", TRUE, $C$8)&amp;")" &amp; CHAR(10) &amp; ");",
        ");"
    ),
    " "&amp;C55&amp;" "&amp;D55&amp;
    _xlfn.IFS(
        E55="-", "",
        OR(D55="TIMESTAMP", D55="SMALLINT"), E55&amp;IF(F55&lt;&gt;"-", ","&amp;F55, ""),
        TRUE, "("&amp;E55&amp;IF(F55&lt;&gt;"-", ","&amp;F55, "")&amp;")"
    )&amp;
    IF(G55&lt;&gt;"", " NOT NULL", "")&amp;
    IF(H55&lt;&gt;"",
       ",",
       IF(B56&lt;&gt;"", ",", "")
    )&amp;
    " -- "&amp;B55
)</f>
        <v xml:space="preserve"> CREATED_BY VARCHAR(50), -- 作成者</v>
      </c>
    </row>
    <row r="57" spans="1:12">
      <c r="A57" s="17">
        <v>50</v>
      </c>
      <c r="B57" s="115" t="s">
        <v>43</v>
      </c>
      <c r="C57" s="115" t="s">
        <v>515</v>
      </c>
      <c r="D57" s="115" t="s">
        <v>156</v>
      </c>
      <c r="E57" s="116">
        <v>50</v>
      </c>
      <c r="F57" s="21" t="s">
        <v>18</v>
      </c>
      <c r="G57" s="117"/>
      <c r="H57" s="119"/>
      <c r="I57" s="312"/>
      <c r="J57" s="313"/>
      <c r="K57" s="314"/>
      <c r="L57" s="13" t="str" cm="1">
        <f t="array" ref="L57">IF(B56="",
    IF($L$6="PRIMARY_KEYS",
        ",PRIMARY KEY ("&amp;_xlfn.TEXTJOIN(", ", TRUE, $C$8)&amp;")" &amp; CHAR(10) &amp; ");",
        ");"
    ),
    " "&amp;C56&amp;" "&amp;D56&amp;
    _xlfn.IFS(
        E56="-", "",
        OR(D56="TIMESTAMP", D56="SMALLINT"), E56&amp;IF(F56&lt;&gt;"-", ","&amp;F56, ""),
        TRUE, "("&amp;E56&amp;IF(F56&lt;&gt;"-", ","&amp;F56, "")&amp;")"
    )&amp;
    IF(G56&lt;&gt;"", " NOT NULL", "")&amp;
    IF(H56&lt;&gt;"",
       ",",
       IF(B57&lt;&gt;"", ",", "")
    )&amp;
    " -- "&amp;B56
)</f>
        <v xml:space="preserve"> CREATED_AT TIMESTAMP, -- 作成日時</v>
      </c>
    </row>
    <row r="58" spans="1:12">
      <c r="A58" s="17">
        <v>51</v>
      </c>
      <c r="B58" s="115" t="s">
        <v>49</v>
      </c>
      <c r="C58" s="115" t="s">
        <v>517</v>
      </c>
      <c r="D58" s="115" t="s">
        <v>526</v>
      </c>
      <c r="E58" s="116" t="s">
        <v>18</v>
      </c>
      <c r="F58" s="21" t="s">
        <v>18</v>
      </c>
      <c r="G58" s="117"/>
      <c r="H58" s="119"/>
      <c r="I58" s="312"/>
      <c r="J58" s="313"/>
      <c r="K58" s="314"/>
      <c r="L58" s="13" t="str" cm="1">
        <f t="array" ref="L58">IF(B57="",
    IF($L$6="PRIMARY_KEYS",
        ",PRIMARY KEY ("&amp;_xlfn.TEXTJOIN(", ", TRUE, $C$8)&amp;")" &amp; CHAR(10) &amp; ");",
        ");"
    ),
    " "&amp;C57&amp;" "&amp;D57&amp;
    _xlfn.IFS(
        E57="-", "",
        OR(D57="TIMESTAMP", D57="SMALLINT"), E57&amp;IF(F57&lt;&gt;"-", ","&amp;F57, ""),
        TRUE, "("&amp;E57&amp;IF(F57&lt;&gt;"-", ","&amp;F57, "")&amp;")"
    )&amp;
    IF(G57&lt;&gt;"", " NOT NULL", "")&amp;
    IF(H57&lt;&gt;"",
       ",",
       IF(B58&lt;&gt;"", ",", "")
    )&amp;
    " -- "&amp;B57
)</f>
        <v xml:space="preserve"> UPDATED_BY VARCHAR(50), -- 更新者</v>
      </c>
    </row>
    <row r="59" spans="1:12">
      <c r="A59" s="17">
        <v>52</v>
      </c>
      <c r="B59" s="115" t="s">
        <v>1362</v>
      </c>
      <c r="C59" s="115" t="str">
        <f>UPPER("supplier_reg_no")</f>
        <v>SUPPLIER_REG_NO</v>
      </c>
      <c r="D59" s="115" t="s">
        <v>158</v>
      </c>
      <c r="E59" s="116">
        <v>5</v>
      </c>
      <c r="F59" s="21" t="s">
        <v>18</v>
      </c>
      <c r="G59" s="117" t="s">
        <v>22</v>
      </c>
      <c r="H59" s="118">
        <v>8</v>
      </c>
      <c r="I59" s="374" t="s">
        <v>1873</v>
      </c>
      <c r="J59" s="375"/>
      <c r="K59" s="376"/>
      <c r="L59" s="13" t="str" cm="1">
        <f t="array" ref="L59">IF(B58="",
    IF($L$6="PRIMARY_KEYS",
        ",PRIMARY KEY ("&amp;_xlfn.TEXTJOIN(", ", TRUE, $C$8)&amp;")" &amp; CHAR(10) &amp; ");",
        ");"
    ),
    " "&amp;C58&amp;" "&amp;D58&amp;
    _xlfn.IFS(
        E58="-", "",
        OR(D58="TIMESTAMP", D58="SMALLINT"), E58&amp;IF(F58&lt;&gt;"-", ","&amp;F58, ""),
        TRUE, "("&amp;E58&amp;IF(F58&lt;&gt;"-", ","&amp;F58, "")&amp;")"
    )&amp;
    IF(G58&lt;&gt;"", " NOT NULL", "")&amp;
    IF(H58&lt;&gt;"",
       ",",
       IF(B59&lt;&gt;"", ",", "")
    )&amp;
    " -- "&amp;B58
)</f>
        <v xml:space="preserve"> UPDATED_AT TIMESTAMP, -- 更新日時</v>
      </c>
    </row>
    <row r="60" spans="1:12">
      <c r="A60" s="24">
        <v>53</v>
      </c>
      <c r="B60" s="182" t="s">
        <v>1363</v>
      </c>
      <c r="C60" s="182" t="str">
        <f>UPPER("gross_floor_area")</f>
        <v>GROSS_FLOOR_AREA</v>
      </c>
      <c r="D60" s="182" t="s">
        <v>175</v>
      </c>
      <c r="E60" s="222">
        <v>8</v>
      </c>
      <c r="F60" s="222">
        <v>2</v>
      </c>
      <c r="G60" s="184"/>
      <c r="H60" s="185"/>
      <c r="I60" s="315"/>
      <c r="J60" s="316"/>
      <c r="K60" s="317"/>
      <c r="L60" s="13" t="str" cm="1">
        <f t="array" ref="L60">IF(B59="",
    IF($L$6="PRIMARY_KEYS",
        ",PRIMARY KEY ("&amp;_xlfn.TEXTJOIN(", ", TRUE, $C$8)&amp;")" &amp; CHAR(10) &amp; ");",
        ");"
    ),
    " "&amp;C59&amp;" "&amp;D59&amp;
    _xlfn.IFS(
        E59="-", "",
        OR(D59="TIMESTAMP", D59="SMALLINT"), E59&amp;IF(F59&lt;&gt;"-", ","&amp;F59, ""),
        TRUE, "("&amp;E59&amp;IF(F59&lt;&gt;"-", ","&amp;F59, "")&amp;")"
    )&amp;
    IF(G59&lt;&gt;"", " NOT NULL", "")&amp;
    IF(H59&lt;&gt;"",
       ",",
       IF(B60&lt;&gt;"", ",", "")
    )&amp;
    " -- "&amp;B59
)</f>
        <v xml:space="preserve"> SUPPLIER_REG_NO VARCHAR(5) NOT NULL, -- 供給事業者登録番号</v>
      </c>
    </row>
    <row r="61" spans="1:12">
      <c r="L61" s="13" t="str" cm="1">
        <f t="array" ref="L61">IF(B60="",
    IF($L$6="PRIMARY_KEYS",
        ",PRIMARY KEY ("&amp;_xlfn.TEXTJOIN(", ", TRUE, $C$8)&amp;")" &amp; CHAR(10) &amp; ");",
        ");"
    ),
    " "&amp;C60&amp;" "&amp;D60&amp;
    _xlfn.IFS(
        E60="-", "",
        OR(D60="TIMESTAMP", D60="SMALLINT"), E60&amp;IF(F60&lt;&gt;"-", ","&amp;F60, ""),
        TRUE, "("&amp;E60&amp;IF(F60&lt;&gt;"-", ","&amp;F60, "")&amp;")"
    )&amp;
    IF(G60&lt;&gt;"", " NOT NULL", "")&amp;
    IF(H60&lt;&gt;"",
       ",",
       IF(B61&lt;&gt;"", ",", "")
    )&amp;
    " -- "&amp;B60
)</f>
        <v xml:space="preserve"> GROSS_FLOOR_AREA NUMERIC(8,2) -- 延床面積</v>
      </c>
    </row>
    <row r="62" spans="1:12">
      <c r="L62" s="13" t="str" cm="1">
        <f t="array" ref="L62">IF(B61="",
    IF($L$6="PRIMARY_KEYS",
        ",PRIMARY KEY ("&amp;_xlfn.TEXTJOIN(", ", TRUE, $C$8:$C$11,C13,C15,C16,C59)&amp;")" &amp; CHAR(10) &amp; ");",
        ");"
    ),
    " "&amp;C61&amp;" "&amp;D61&amp;
    _xlfn.IFS(
        E61="-", "",
        OR(D61="TIMESTAMP", D61="SMALLINT"), E61&amp;IF(F61&lt;&gt;"-", ","&amp;F61, ""),
        TRUE, "("&amp;E61&amp;IF(F61&lt;&gt;"-", ","&amp;F61, "")&amp;")"
    )&amp;
    IF(G61&lt;&gt;"", " NOT NULL", "")&amp;
    IF(H61&lt;&gt;"",
       ",",
       IF(B62&lt;&gt;"", ",", "")
    )&amp;
    " -- "&amp;B61
)</f>
        <v>,PRIMARY KEY (CORPORATE_NUMBER, AGREEMENT_CATEGORY, ORG_ID, BUILDING_ID, ENERGY_CODE, TARGET_YEAR_MONTH, REGISTRATION_SEQ, SUPPLIER_REG_NO)
);</v>
      </c>
    </row>
    <row r="63" spans="1:12" ht="16.5">
      <c r="B63" s="134"/>
    </row>
    <row r="64" spans="1:12">
      <c r="L64" s="7" t="str">
        <f>"COMMENT ON TABLE db_corp." &amp; A5 &amp; " IS '" &amp; A3 &amp; "';"</f>
        <v>COMMENT ON TABLE db_corp.T_MONTHLY_BUILDING_ENERGY_AGGREGATION IS '月別建物エネルギー集計情報';</v>
      </c>
    </row>
    <row r="65" spans="12:12">
      <c r="L65" s="4" t="str">
        <f t="shared" ref="L65:L109" si="0">"COMMENT ON COLUMN db_corp." &amp;  $A$5&amp;"."&amp;C8&amp;" IS '" &amp;B8&amp;"';"</f>
        <v>COMMENT ON COLUMN db_corp.T_MONTHLY_BUILDING_ENERGY_AGGREGATION.CORPORATE_NUMBER IS '法人番号（FK）';</v>
      </c>
    </row>
    <row r="66" spans="12:12">
      <c r="L66" s="4" t="str">
        <f t="shared" si="0"/>
        <v>COMMENT ON COLUMN db_corp.T_MONTHLY_BUILDING_ENERGY_AGGREGATION.AGREEMENT_CATEGORY IS '同意書取得区分';</v>
      </c>
    </row>
    <row r="67" spans="12:12">
      <c r="L67" s="4" t="str">
        <f t="shared" si="0"/>
        <v>COMMENT ON COLUMN db_corp.T_MONTHLY_BUILDING_ENERGY_AGGREGATION.ORG_ID IS '組織ID（FK）';</v>
      </c>
    </row>
    <row r="68" spans="12:12">
      <c r="L68" s="4" t="str">
        <f t="shared" si="0"/>
        <v>COMMENT ON COLUMN db_corp.T_MONTHLY_BUILDING_ENERGY_AGGREGATION.BUILDING_ID IS '拠点ID（FK）';</v>
      </c>
    </row>
    <row r="69" spans="12:12">
      <c r="L69" s="4" t="str">
        <f t="shared" si="0"/>
        <v>COMMENT ON COLUMN db_corp.T_MONTHLY_BUILDING_ENERGY_AGGREGATION.BUILDING_NAME IS '建物名';</v>
      </c>
    </row>
    <row r="70" spans="12:12">
      <c r="L70" s="4" t="str">
        <f t="shared" si="0"/>
        <v>COMMENT ON COLUMN db_corp.T_MONTHLY_BUILDING_ENERGY_AGGREGATION.ENERGY_CODE IS 'エネルギ―コード';</v>
      </c>
    </row>
    <row r="71" spans="12:12">
      <c r="L71" s="4" t="str">
        <f t="shared" si="0"/>
        <v>COMMENT ON COLUMN db_corp.T_MONTHLY_BUILDING_ENERGY_AGGREGATION.ENERGY_CATEGORY_NAME IS 'エネルギー名';</v>
      </c>
    </row>
    <row r="72" spans="12:12">
      <c r="L72" s="4" t="str">
        <f t="shared" si="0"/>
        <v>COMMENT ON COLUMN db_corp.T_MONTHLY_BUILDING_ENERGY_AGGREGATION.TARGET_YEAR_MONTH IS '対象年月';</v>
      </c>
    </row>
    <row r="73" spans="12:12">
      <c r="L73" s="4" t="str">
        <f t="shared" si="0"/>
        <v>COMMENT ON COLUMN db_corp.T_MONTHLY_BUILDING_ENERGY_AGGREGATION.REGISTRATION_SEQ IS '登録回数';</v>
      </c>
    </row>
    <row r="74" spans="12:12">
      <c r="L74" s="4" t="str">
        <f t="shared" si="0"/>
        <v>COMMENT ON COLUMN db_corp.T_MONTHLY_BUILDING_ENERGY_AGGREGATION.TEMPERATURE_CORP IS '本社気温';</v>
      </c>
    </row>
    <row r="75" spans="12:12">
      <c r="L75" s="4" t="str">
        <f t="shared" si="0"/>
        <v>COMMENT ON COLUMN db_corp.T_MONTHLY_BUILDING_ENERGY_AGGREGATION.TEMPERATURE_BUILDING IS '拠点気温';</v>
      </c>
    </row>
    <row r="76" spans="12:12">
      <c r="L76" s="4" t="str">
        <f t="shared" si="0"/>
        <v>COMMENT ON COLUMN db_corp.T_MONTHLY_BUILDING_ENERGY_AGGREGATION.FISCAL_YEAR IS '登录年度';</v>
      </c>
    </row>
    <row r="77" spans="12:12">
      <c r="L77" s="4" t="str">
        <f t="shared" si="0"/>
        <v>COMMENT ON COLUMN db_corp.T_MONTHLY_BUILDING_ENERGY_AGGREGATION.ENTRY_DRAFT_FLAG IS '登録下書区分';</v>
      </c>
    </row>
    <row r="78" spans="12:12">
      <c r="L78" s="4" t="str">
        <f t="shared" si="0"/>
        <v>COMMENT ON COLUMN db_corp.T_MONTHLY_BUILDING_ENERGY_AGGREGATION.ENERGY_NAME_FOR_COEFFICIENT_MATCHING IS 'エネルギ―名称（係数突合用）';</v>
      </c>
    </row>
    <row r="79" spans="12:12">
      <c r="L79" s="4" t="str">
        <f t="shared" si="0"/>
        <v>COMMENT ON COLUMN db_corp.T_MONTHLY_BUILDING_ENERGY_AGGREGATION.ENERGY_QUANTITY_FOR_LAW IS 'エネルギー使用量（省エネ法）';</v>
      </c>
    </row>
    <row r="80" spans="12:12">
      <c r="L80" s="4" t="str">
        <f t="shared" si="0"/>
        <v>COMMENT ON COLUMN db_corp.T_MONTHLY_BUILDING_ENERGY_AGGREGATION.ENERGY_USAGE_AREA_UNIT IS 'エネルギー使用量原単位';</v>
      </c>
    </row>
    <row r="81" spans="12:12">
      <c r="L81" s="4" t="str">
        <f t="shared" si="0"/>
        <v>COMMENT ON COLUMN db_corp.T_MONTHLY_BUILDING_ENERGY_AGGREGATION.ENERGY_UNIT_FOR_LAW IS 'エネルギー使用量単位（省エネ法）';</v>
      </c>
    </row>
    <row r="82" spans="12:12">
      <c r="L82" s="4" t="str">
        <f t="shared" si="0"/>
        <v>COMMENT ON COLUMN db_corp.T_MONTHLY_BUILDING_ENERGY_AGGREGATION.ENERGY_QUANTITY IS 'エネルギー使用量（元データ）';</v>
      </c>
    </row>
    <row r="83" spans="12:12">
      <c r="L83" s="4" t="str">
        <f t="shared" si="0"/>
        <v>COMMENT ON COLUMN db_corp.T_MONTHLY_BUILDING_ENERGY_AGGREGATION.ENERGY_UNIT_ORIGINAL IS 'エネルギー使用量単位（元データ）';</v>
      </c>
    </row>
    <row r="84" spans="12:12">
      <c r="L84" s="4" t="str">
        <f t="shared" si="0"/>
        <v>COMMENT ON COLUMN db_corp.T_MONTHLY_BUILDING_ENERGY_AGGREGATION.ENERGY_QUANTITY_FOR_REPORT IS 'エネルギー使用量（レポート）';</v>
      </c>
    </row>
    <row r="85" spans="12:12">
      <c r="L85" s="4" t="str">
        <f t="shared" si="0"/>
        <v>COMMENT ON COLUMN db_corp.T_MONTHLY_BUILDING_ENERGY_AGGREGATION.ENERGY_UNIT_FOR_REPORT IS 'エネルギー使用量単位（レポート）';</v>
      </c>
    </row>
    <row r="86" spans="12:12">
      <c r="L86" s="4" t="str">
        <f t="shared" si="0"/>
        <v>COMMENT ON COLUMN db_corp.T_MONTHLY_BUILDING_ENERGY_AGGREGATION.SUPPLIER_NAME IS '供給事業者名';</v>
      </c>
    </row>
    <row r="87" spans="12:12">
      <c r="L87" s="4" t="str">
        <f t="shared" si="0"/>
        <v>COMMENT ON COLUMN db_corp.T_MONTHLY_BUILDING_ENERGY_AGGREGATION.SUPPLY_MENU IS '供給メニュー';</v>
      </c>
    </row>
    <row r="88" spans="12:12">
      <c r="L88" s="4" t="str">
        <f t="shared" si="0"/>
        <v>COMMENT ON COLUMN db_corp.T_MONTHLY_BUILDING_ENERGY_AGGREGATION.SUPPLY_CONDITIONS IS '供給条件';</v>
      </c>
    </row>
    <row r="89" spans="12:12">
      <c r="L89" s="4" t="str">
        <f t="shared" si="0"/>
        <v>COMMENT ON COLUMN db_corp.T_MONTHLY_BUILDING_ENERGY_AGGREGATION.HEAT_CONVERTED_ENERGY_USAGE IS '熱量換算エネルギー使用量';</v>
      </c>
    </row>
    <row r="90" spans="12:12">
      <c r="L90" s="4" t="str">
        <f t="shared" si="0"/>
        <v>COMMENT ON COLUMN db_corp.T_MONTHLY_BUILDING_ENERGY_AGGREGATION.HEAT_CONVERTED_ENERGY_USAGE_ZEB IS '熱量換算エネルギー使用量(ZEB)';</v>
      </c>
    </row>
    <row r="91" spans="12:12">
      <c r="L91" s="4" t="str">
        <f t="shared" si="0"/>
        <v>COMMENT ON COLUMN db_corp.T_MONTHLY_BUILDING_ENERGY_AGGREGATION.HEAT_CONVERTED_ENERGY_USAGE_AREA_UNIT IS '熱量換算エネルギー使用量原単位';</v>
      </c>
    </row>
    <row r="92" spans="12:12">
      <c r="L92" s="4" t="str">
        <f t="shared" si="0"/>
        <v>COMMENT ON COLUMN db_corp.T_MONTHLY_BUILDING_ENERGY_AGGREGATION.HEAT_CONVERTED_ENERGY_UNIT IS '熱量換算エネルギー使用量単位';</v>
      </c>
    </row>
    <row r="93" spans="12:12">
      <c r="L93" s="4" t="str">
        <f t="shared" si="0"/>
        <v>COMMENT ON COLUMN db_corp.T_MONTHLY_BUILDING_ENERGY_AGGREGATION.HEAT_CONVERSION_COEFFICIENT IS '熱量換算係数';</v>
      </c>
    </row>
    <row r="94" spans="12:12">
      <c r="L94" s="4" t="str">
        <f t="shared" si="0"/>
        <v>COMMENT ON COLUMN db_corp.T_MONTHLY_BUILDING_ENERGY_AGGREGATION.HEAT_CONVERSION_COEFFICIENT_SOURCE IS '熱量換算係数データソース';</v>
      </c>
    </row>
    <row r="95" spans="12:12">
      <c r="L95" s="4" t="str">
        <f t="shared" si="0"/>
        <v>COMMENT ON COLUMN db_corp.T_MONTHLY_BUILDING_ENERGY_AGGREGATION.HEAT_CONVERSION_COEFFICIENT_UNIT IS '熱量換算係数単位';</v>
      </c>
    </row>
    <row r="96" spans="12:12">
      <c r="L96" s="4" t="str">
        <f t="shared" si="0"/>
        <v>COMMENT ON COLUMN db_corp.T_MONTHLY_BUILDING_ENERGY_AGGREGATION.CO2_BASE_EMISSIONS IS 'CO2基礎排出量';</v>
      </c>
    </row>
    <row r="97" spans="12:12">
      <c r="L97" s="4" t="str">
        <f t="shared" si="0"/>
        <v>COMMENT ON COLUMN db_corp.T_MONTHLY_BUILDING_ENERGY_AGGREGATION.CO2_BASE_EMISSIONS_UNIT IS 'CO2基礎排出量単位';</v>
      </c>
    </row>
    <row r="98" spans="12:12">
      <c r="L98" s="4" t="str">
        <f t="shared" si="0"/>
        <v>COMMENT ON COLUMN db_corp.T_MONTHLY_BUILDING_ENERGY_AGGREGATION.CO2_BASE_EMISSION_FACTOR IS 'CO2基礎排出係数';</v>
      </c>
    </row>
    <row r="99" spans="12:12">
      <c r="L99" s="4" t="str">
        <f t="shared" si="0"/>
        <v>COMMENT ON COLUMN db_corp.T_MONTHLY_BUILDING_ENERGY_AGGREGATION.CO2_BASE_EMISSION_FACTOR_UNIT IS 'CO2基礎排出係数単位';</v>
      </c>
    </row>
    <row r="100" spans="12:12">
      <c r="L100" s="4" t="str">
        <f t="shared" si="0"/>
        <v>COMMENT ON COLUMN db_corp.T_MONTHLY_BUILDING_ENERGY_AGGREGATION.CO2_ADJUSTED_EMISSIONS IS 'CO2調整後排出量';</v>
      </c>
    </row>
    <row r="101" spans="12:12">
      <c r="L101" s="4" t="str">
        <f t="shared" si="0"/>
        <v>COMMENT ON COLUMN db_corp.T_MONTHLY_BUILDING_ENERGY_AGGREGATION.CO2_ADJUSTED_EMISSIONS_ZEB IS 'CO2調整後排出量(ZEB)';</v>
      </c>
    </row>
    <row r="102" spans="12:12">
      <c r="L102" s="4" t="str">
        <f t="shared" si="0"/>
        <v>COMMENT ON COLUMN db_corp.T_MONTHLY_BUILDING_ENERGY_AGGREGATION.CO2_ADJUSTED_EMISSIONS_AVG IS 'CO2調整後平均排出量';</v>
      </c>
    </row>
    <row r="103" spans="12:12">
      <c r="L103" s="4" t="str">
        <f t="shared" si="0"/>
        <v>COMMENT ON COLUMN db_corp.T_MONTHLY_BUILDING_ENERGY_AGGREGATION.CO2_ADJUSTED_EMISSIONS_UNIT IS 'CO2調整後排出量単位';</v>
      </c>
    </row>
    <row r="104" spans="12:12">
      <c r="L104" s="4" t="str">
        <f t="shared" si="0"/>
        <v>COMMENT ON COLUMN db_corp.T_MONTHLY_BUILDING_ENERGY_AGGREGATION.CO2_ADJUSTED_EMISSIONS_AREA_UNIT IS 'CO2調整後排出量原単位';</v>
      </c>
    </row>
    <row r="105" spans="12:12">
      <c r="L105" s="4" t="str">
        <f t="shared" si="0"/>
        <v>COMMENT ON COLUMN db_corp.T_MONTHLY_BUILDING_ENERGY_AGGREGATION.CO2_ADJUSTED_EMISSION_FACTOR IS 'CO2調整後排出係数';</v>
      </c>
    </row>
    <row r="106" spans="12:12">
      <c r="L106" s="4" t="str">
        <f t="shared" si="0"/>
        <v>COMMENT ON COLUMN db_corp.T_MONTHLY_BUILDING_ENERGY_AGGREGATION.CO2_ADJUSTED_EMISSION_FACTOR_SOURCE IS 'CO2調整後排出係数データソース';</v>
      </c>
    </row>
    <row r="107" spans="12:12">
      <c r="L107" s="4" t="str">
        <f t="shared" si="0"/>
        <v>COMMENT ON COLUMN db_corp.T_MONTHLY_BUILDING_ENERGY_AGGREGATION.CO2_ADJUSTED_EMISSION_FACTOR_UNIT IS 'CO2調整後排出係数単位';</v>
      </c>
    </row>
    <row r="108" spans="12:12">
      <c r="L108" s="4" t="str">
        <f t="shared" si="0"/>
        <v>COMMENT ON COLUMN db_corp.T_MONTHLY_BUILDING_ENERGY_AGGREGATION.CREDIT_CERTIFICATE_PURCHASE_ENERGY_AMOUNT IS '証書・クレジット購入量（エネルギー量）';</v>
      </c>
    </row>
    <row r="109" spans="12:12">
      <c r="L109" s="4" t="str">
        <f t="shared" si="0"/>
        <v>COMMENT ON COLUMN db_corp.T_MONTHLY_BUILDING_ENERGY_AGGREGATION.CREDIT_CERTIFICATE_UNIT IS '証書・クレジット単位';</v>
      </c>
    </row>
    <row r="110" spans="12:12">
      <c r="L110" s="4" t="str">
        <f t="shared" ref="L110:L117" si="1">"COMMENT ON COLUMN db_corp." &amp;  $A$5&amp;"."&amp;C53&amp;" IS '" &amp;B53&amp;"';"</f>
        <v>COMMENT ON COLUMN db_corp.T_MONTHLY_BUILDING_ENERGY_AGGREGATION.CREDIT_CERTIFICATE_PURCHASE_TCO2_AMOUNT IS '証書・クレジット購入量（tｰCO2）';</v>
      </c>
    </row>
    <row r="111" spans="12:12">
      <c r="L111" s="4" t="str">
        <f t="shared" si="1"/>
        <v>COMMENT ON COLUMN db_corp.T_MONTHLY_BUILDING_ENERGY_AGGREGATION.DELETE_FLG IS '削除フラグ';</v>
      </c>
    </row>
    <row r="112" spans="12:12">
      <c r="L112" s="4" t="str">
        <f t="shared" si="1"/>
        <v>COMMENT ON COLUMN db_corp.T_MONTHLY_BUILDING_ENERGY_AGGREGATION.CREATED_BY IS '作成者';</v>
      </c>
    </row>
    <row r="113" spans="12:12">
      <c r="L113" s="4" t="str">
        <f t="shared" si="1"/>
        <v>COMMENT ON COLUMN db_corp.T_MONTHLY_BUILDING_ENERGY_AGGREGATION.CREATED_AT IS '作成日時';</v>
      </c>
    </row>
    <row r="114" spans="12:12">
      <c r="L114" s="4" t="str">
        <f t="shared" si="1"/>
        <v>COMMENT ON COLUMN db_corp.T_MONTHLY_BUILDING_ENERGY_AGGREGATION.UPDATED_BY IS '更新者';</v>
      </c>
    </row>
    <row r="115" spans="12:12">
      <c r="L115" s="4" t="str">
        <f t="shared" si="1"/>
        <v>COMMENT ON COLUMN db_corp.T_MONTHLY_BUILDING_ENERGY_AGGREGATION.UPDATED_AT IS '更新日時';</v>
      </c>
    </row>
    <row r="116" spans="12:12">
      <c r="L116" s="4" t="str">
        <f t="shared" si="1"/>
        <v>COMMENT ON COLUMN db_corp.T_MONTHLY_BUILDING_ENERGY_AGGREGATION.SUPPLIER_REG_NO IS '供給事業者登録番号';</v>
      </c>
    </row>
    <row r="117" spans="12:12">
      <c r="L117" s="4" t="str">
        <f t="shared" si="1"/>
        <v>COMMENT ON COLUMN db_corp.T_MONTHLY_BUILDING_ENERGY_AGGREGATION.GROSS_FLOOR_AREA IS '延床面積';</v>
      </c>
    </row>
  </sheetData>
  <mergeCells count="63">
    <mergeCell ref="A2:C2"/>
    <mergeCell ref="D2:H2"/>
    <mergeCell ref="A3:C3"/>
    <mergeCell ref="D3:H3"/>
    <mergeCell ref="A4:C4"/>
    <mergeCell ref="D4:H4"/>
    <mergeCell ref="I15:K15"/>
    <mergeCell ref="A5:C5"/>
    <mergeCell ref="D5:H5"/>
    <mergeCell ref="A6:K6"/>
    <mergeCell ref="I7:K7"/>
    <mergeCell ref="I8:K8"/>
    <mergeCell ref="I9:K9"/>
    <mergeCell ref="I10:K10"/>
    <mergeCell ref="I11:K11"/>
    <mergeCell ref="I12:K12"/>
    <mergeCell ref="I13:K13"/>
    <mergeCell ref="I14:K14"/>
    <mergeCell ref="I27:K27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39:K39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51:K51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60:K60"/>
    <mergeCell ref="I58:K58"/>
    <mergeCell ref="I59:K59"/>
    <mergeCell ref="I52:K52"/>
    <mergeCell ref="I53:K53"/>
    <mergeCell ref="I54:K54"/>
    <mergeCell ref="I55:K55"/>
    <mergeCell ref="I56:K56"/>
    <mergeCell ref="I57:K57"/>
  </mergeCells>
  <phoneticPr fontId="3"/>
  <pageMargins left="0.75" right="0.75" top="1" bottom="1" header="0.5" footer="0.5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1A5A-DB2E-4050-889F-98C0C613FE6A}">
  <sheetPr codeName="Sheet48"/>
  <dimension ref="A1:S65"/>
  <sheetViews>
    <sheetView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" style="4" bestFit="1" customWidth="1"/>
    <col min="4" max="4" width="12.625" style="4" bestFit="1" customWidth="1"/>
    <col min="5" max="7" width="7" style="4" customWidth="1"/>
    <col min="8" max="8" width="13.375" style="4" bestFit="1" customWidth="1"/>
    <col min="9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1036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1037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db_corp.T_ANNUAL_CORPORATE_ENERGY_AGGREGATION CASCADE;</v>
      </c>
    </row>
    <row r="8" spans="1:19" s="14" customFormat="1" ht="13.5" customHeight="1">
      <c r="A8" s="16">
        <v>1</v>
      </c>
      <c r="B8" s="9" t="s">
        <v>350</v>
      </c>
      <c r="C8" s="9" t="s">
        <v>369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db_corp.T_ANNUAL_CORPORATE_ENERGY_AGGREGATION (</v>
      </c>
      <c r="S8"/>
    </row>
    <row r="9" spans="1:19" ht="15" customHeight="1">
      <c r="A9" s="17">
        <v>2</v>
      </c>
      <c r="B9" s="108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  <c r="M10" s="7"/>
    </row>
    <row r="11" spans="1:19">
      <c r="A11" s="17">
        <v>4</v>
      </c>
      <c r="B11" s="103" t="s">
        <v>1026</v>
      </c>
      <c r="C11" s="11" t="s">
        <v>937</v>
      </c>
      <c r="D11" s="11" t="s">
        <v>156</v>
      </c>
      <c r="E11" s="34">
        <v>20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  <c r="M11" s="7"/>
    </row>
    <row r="12" spans="1:19">
      <c r="A12" s="17">
        <v>5</v>
      </c>
      <c r="B12" s="108" t="s">
        <v>1108</v>
      </c>
      <c r="C12" s="11" t="s">
        <v>522</v>
      </c>
      <c r="D12" s="11" t="s">
        <v>156</v>
      </c>
      <c r="E12" s="34">
        <v>4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ENERGY_CODE VARCHAR(20) NOT NULL, -- エネルギ―コード</v>
      </c>
      <c r="M12" s="7"/>
    </row>
    <row r="13" spans="1:19" ht="16.5">
      <c r="A13" s="17">
        <v>6</v>
      </c>
      <c r="B13" s="110" t="s">
        <v>1073</v>
      </c>
      <c r="C13" s="11" t="s">
        <v>401</v>
      </c>
      <c r="D13" s="11" t="s">
        <v>156</v>
      </c>
      <c r="E13" s="34">
        <v>4</v>
      </c>
      <c r="F13" s="21" t="s">
        <v>18</v>
      </c>
      <c r="G13" s="120" t="s">
        <v>22</v>
      </c>
      <c r="H13" s="121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TARGET_YEAR VARCHAR(4) NOT NULL, -- 対象年</v>
      </c>
      <c r="M13" s="7"/>
    </row>
    <row r="14" spans="1:19">
      <c r="A14" s="17">
        <v>7</v>
      </c>
      <c r="B14" s="103" t="s">
        <v>392</v>
      </c>
      <c r="C14" s="11" t="s">
        <v>1024</v>
      </c>
      <c r="D14" s="11" t="s">
        <v>1025</v>
      </c>
      <c r="E14" s="21" t="s">
        <v>18</v>
      </c>
      <c r="F14" s="21" t="s">
        <v>18</v>
      </c>
      <c r="G14" s="120" t="s">
        <v>22</v>
      </c>
      <c r="H14" s="121">
        <v>7</v>
      </c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FISCAL_YEAR VARCHAR(4) NOT NULL, -- 登录年度</v>
      </c>
      <c r="M14" s="7"/>
    </row>
    <row r="15" spans="1:19">
      <c r="A15" s="17">
        <v>8</v>
      </c>
      <c r="B15" s="103" t="s">
        <v>1070</v>
      </c>
      <c r="C15" s="11" t="s">
        <v>938</v>
      </c>
      <c r="D15" s="11" t="s">
        <v>156</v>
      </c>
      <c r="E15" s="34">
        <v>100</v>
      </c>
      <c r="F15" s="21" t="s">
        <v>18</v>
      </c>
      <c r="G15" s="35"/>
      <c r="H15" s="22"/>
      <c r="I15" s="301"/>
      <c r="J15" s="302"/>
      <c r="K15" s="303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REGISTRATION_SEQ INTEGER NOT NULL, -- 登録回数</v>
      </c>
      <c r="M15" s="7"/>
    </row>
    <row r="16" spans="1:19">
      <c r="A16" s="17">
        <v>9</v>
      </c>
      <c r="B16" s="103" t="s">
        <v>968</v>
      </c>
      <c r="C16" s="11" t="s">
        <v>998</v>
      </c>
      <c r="D16" s="11" t="s">
        <v>156</v>
      </c>
      <c r="E16" s="34">
        <v>100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ENERGY_CATEGORY_NAME VARCHAR(100), -- エネルギー名</v>
      </c>
      <c r="M16" s="7"/>
    </row>
    <row r="17" spans="1:13">
      <c r="A17" s="17">
        <v>10</v>
      </c>
      <c r="B17" s="108" t="s">
        <v>1238</v>
      </c>
      <c r="C17" s="108" t="s">
        <v>1239</v>
      </c>
      <c r="D17" s="11" t="s">
        <v>175</v>
      </c>
      <c r="E17" s="122">
        <v>25</v>
      </c>
      <c r="F17" s="122">
        <v>10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ENERGY_NAME_FOR_COEFFICIENT_MATCHING VARCHAR(100), -- エネルギ―名称（係数突合用）</v>
      </c>
      <c r="M17" s="7"/>
    </row>
    <row r="18" spans="1:13">
      <c r="A18" s="17">
        <v>11</v>
      </c>
      <c r="B18" s="103" t="s">
        <v>970</v>
      </c>
      <c r="C18" s="11" t="s">
        <v>1000</v>
      </c>
      <c r="D18" s="11" t="s">
        <v>156</v>
      </c>
      <c r="E18" s="34">
        <v>20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ENERGY_QUANTITY_FOR_LAW NUMERIC(25,10), -- エネルギー使用量（省エネ法）</v>
      </c>
      <c r="M18" s="7"/>
    </row>
    <row r="19" spans="1:13">
      <c r="A19" s="17">
        <v>12</v>
      </c>
      <c r="B19" s="108" t="s">
        <v>1240</v>
      </c>
      <c r="C19" s="108" t="s">
        <v>1241</v>
      </c>
      <c r="D19" s="11" t="s">
        <v>175</v>
      </c>
      <c r="E19" s="122">
        <v>25</v>
      </c>
      <c r="F19" s="122">
        <v>10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ENERGY_UNIT_FOR_LAW VARCHAR(20), -- エネルギー使用量単位（省エネ法）</v>
      </c>
      <c r="M19" s="7"/>
    </row>
    <row r="20" spans="1:13">
      <c r="A20" s="17">
        <v>13</v>
      </c>
      <c r="B20" s="103" t="s">
        <v>971</v>
      </c>
      <c r="C20" s="11" t="s">
        <v>1001</v>
      </c>
      <c r="D20" s="11" t="s">
        <v>156</v>
      </c>
      <c r="E20" s="34">
        <v>20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ENERGY_QUANTITY NUMERIC(25,10), -- エネルギー使用量（元データ）</v>
      </c>
      <c r="M20" s="7"/>
    </row>
    <row r="21" spans="1:13">
      <c r="A21" s="17">
        <v>14</v>
      </c>
      <c r="B21" s="108" t="s">
        <v>1242</v>
      </c>
      <c r="C21" s="108" t="s">
        <v>1244</v>
      </c>
      <c r="D21" s="11" t="s">
        <v>175</v>
      </c>
      <c r="E21" s="122">
        <v>25</v>
      </c>
      <c r="F21" s="122">
        <v>10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ENERGY_UNIT_ORIGINAL VARCHAR(20), -- エネルギー使用量単位（元データ）</v>
      </c>
      <c r="M21" s="7"/>
    </row>
    <row r="22" spans="1:13">
      <c r="A22" s="17">
        <v>15</v>
      </c>
      <c r="B22" s="108" t="s">
        <v>1243</v>
      </c>
      <c r="C22" s="108" t="s">
        <v>1245</v>
      </c>
      <c r="D22" s="11" t="s">
        <v>156</v>
      </c>
      <c r="E22" s="34">
        <v>20</v>
      </c>
      <c r="F22" s="21" t="s">
        <v>18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ENERGY_QUANTITY_FOR_REPORT NUMERIC(25,10), -- エネルギー使用量（レポート）</v>
      </c>
      <c r="M22" s="7"/>
    </row>
    <row r="23" spans="1:13">
      <c r="A23" s="17">
        <v>16</v>
      </c>
      <c r="B23" s="103" t="s">
        <v>1032</v>
      </c>
      <c r="C23" s="11" t="s">
        <v>1033</v>
      </c>
      <c r="D23" s="11" t="s">
        <v>175</v>
      </c>
      <c r="E23" s="122">
        <v>25</v>
      </c>
      <c r="F23" s="122">
        <v>10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ENERGY_UNIT_FOR_REPORT VARCHAR(20), -- エネルギー使用量単位（レポート）</v>
      </c>
      <c r="M23" s="7"/>
    </row>
    <row r="24" spans="1:13">
      <c r="A24" s="17">
        <v>17</v>
      </c>
      <c r="B24" s="103" t="s">
        <v>979</v>
      </c>
      <c r="C24" s="11" t="s">
        <v>1009</v>
      </c>
      <c r="D24" s="11" t="s">
        <v>156</v>
      </c>
      <c r="E24" s="34">
        <v>100</v>
      </c>
      <c r="F24" s="21" t="s">
        <v>18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HEAT_CONVERTED_ENERGY_USAGE NUMERIC(25,10), -- 熱量換算エネルギー使用量</v>
      </c>
      <c r="M24" s="7"/>
    </row>
    <row r="25" spans="1:13">
      <c r="A25" s="17">
        <v>18</v>
      </c>
      <c r="B25" s="103" t="s">
        <v>1034</v>
      </c>
      <c r="C25" s="11" t="s">
        <v>1035</v>
      </c>
      <c r="D25" s="11" t="s">
        <v>175</v>
      </c>
      <c r="E25" s="34">
        <v>12</v>
      </c>
      <c r="F25" s="34">
        <v>4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HEAT_CONVERSION_COEFFICIENT_SOURCE VARCHAR(100), -- 熱量換算係数データソース</v>
      </c>
      <c r="M25" s="7"/>
    </row>
    <row r="26" spans="1:13">
      <c r="A26" s="17">
        <v>19</v>
      </c>
      <c r="B26" s="103" t="s">
        <v>988</v>
      </c>
      <c r="C26" s="11" t="s">
        <v>1018</v>
      </c>
      <c r="D26" s="11" t="s">
        <v>156</v>
      </c>
      <c r="E26" s="34">
        <v>100</v>
      </c>
      <c r="F26" s="21" t="s">
        <v>18</v>
      </c>
      <c r="G26" s="35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CO2_ADJUSTED_EMISSIONS NUMERIC(12,4), -- CO2調整後排出量</v>
      </c>
      <c r="M26" s="7"/>
    </row>
    <row r="27" spans="1:13">
      <c r="A27" s="17">
        <v>20</v>
      </c>
      <c r="B27" s="103" t="s">
        <v>990</v>
      </c>
      <c r="C27" s="11" t="s">
        <v>1021</v>
      </c>
      <c r="D27" s="11" t="s">
        <v>175</v>
      </c>
      <c r="E27" s="34">
        <v>12</v>
      </c>
      <c r="F27" s="34">
        <v>3</v>
      </c>
      <c r="G27" s="35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CO2_ADJUSTED_EMISSION_FACTOR_SOURCE VARCHAR(100), -- CO2調整後排出係数データソース</v>
      </c>
      <c r="M27" s="7"/>
    </row>
    <row r="28" spans="1:13">
      <c r="A28" s="17">
        <v>21</v>
      </c>
      <c r="B28" s="103" t="s">
        <v>991</v>
      </c>
      <c r="C28" s="11" t="s">
        <v>1022</v>
      </c>
      <c r="D28" s="11" t="s">
        <v>156</v>
      </c>
      <c r="E28" s="34">
        <v>20</v>
      </c>
      <c r="F28" s="21" t="s">
        <v>18</v>
      </c>
      <c r="G28" s="35"/>
      <c r="H28" s="22"/>
      <c r="I28" s="292"/>
      <c r="J28" s="293"/>
      <c r="K28" s="29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CREDIT_CERTIFICATE_PURCHASE_ENERGY_AMOUNT NUMERIC(12,3), -- 証書・クレジット購入量（エネルギー量）</v>
      </c>
      <c r="M28" s="7"/>
    </row>
    <row r="29" spans="1:13">
      <c r="A29" s="17">
        <v>22</v>
      </c>
      <c r="B29" s="103" t="s">
        <v>992</v>
      </c>
      <c r="C29" s="11" t="s">
        <v>1023</v>
      </c>
      <c r="D29" s="11" t="s">
        <v>175</v>
      </c>
      <c r="E29" s="34">
        <v>12</v>
      </c>
      <c r="F29" s="34">
        <v>3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CREDIT_CERTIFICATE_UNIT VARCHAR(20), -- 証書・クレジット単位</v>
      </c>
      <c r="M29" s="7"/>
    </row>
    <row r="30" spans="1:13">
      <c r="A30" s="17">
        <v>23</v>
      </c>
      <c r="B30" s="11" t="s">
        <v>51</v>
      </c>
      <c r="C30" s="11" t="s">
        <v>551</v>
      </c>
      <c r="D30" s="11" t="s">
        <v>163</v>
      </c>
      <c r="E30" s="34" t="s">
        <v>18</v>
      </c>
      <c r="F30" s="21" t="s">
        <v>18</v>
      </c>
      <c r="G30" s="132" t="s">
        <v>381</v>
      </c>
      <c r="H30" s="22"/>
      <c r="I30" s="292" t="s">
        <v>1329</v>
      </c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CREDIT_CERTIFICATE_PURCHASE_TCO2_AMOUNT NUMERIC(12,3), -- 証書・クレジット購入量（tｰCO2）</v>
      </c>
      <c r="M30" s="7"/>
    </row>
    <row r="31" spans="1:13">
      <c r="A31" s="17">
        <v>24</v>
      </c>
      <c r="B31" s="11" t="s">
        <v>374</v>
      </c>
      <c r="C31" s="11" t="s">
        <v>511</v>
      </c>
      <c r="D31" s="11" t="s">
        <v>156</v>
      </c>
      <c r="E31" s="34">
        <v>50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DELETE_FLG BOOLEAN NOT NULL, -- 削除フラグ</v>
      </c>
      <c r="M31" s="7"/>
    </row>
    <row r="32" spans="1:13">
      <c r="A32" s="17">
        <v>25</v>
      </c>
      <c r="B32" s="11" t="s">
        <v>375</v>
      </c>
      <c r="C32" s="11" t="s">
        <v>513</v>
      </c>
      <c r="D32" s="11" t="s">
        <v>526</v>
      </c>
      <c r="E32" s="34" t="s">
        <v>18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CREATED_BY VARCHAR(50), -- 作成者</v>
      </c>
      <c r="M32" s="7"/>
    </row>
    <row r="33" spans="1:13">
      <c r="A33" s="17">
        <v>26</v>
      </c>
      <c r="B33" s="11" t="s">
        <v>43</v>
      </c>
      <c r="C33" s="11" t="s">
        <v>515</v>
      </c>
      <c r="D33" s="11" t="s">
        <v>156</v>
      </c>
      <c r="E33" s="34">
        <v>50</v>
      </c>
      <c r="F33" s="21" t="s">
        <v>18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CREATED_AT TIMESTAMP, -- 作成日時</v>
      </c>
      <c r="M33" s="7"/>
    </row>
    <row r="34" spans="1:13">
      <c r="A34" s="24">
        <v>27</v>
      </c>
      <c r="B34" s="15" t="s">
        <v>49</v>
      </c>
      <c r="C34" s="15" t="s">
        <v>517</v>
      </c>
      <c r="D34" s="15" t="s">
        <v>526</v>
      </c>
      <c r="E34" s="25" t="s">
        <v>18</v>
      </c>
      <c r="F34" s="25" t="s">
        <v>18</v>
      </c>
      <c r="G34" s="36"/>
      <c r="H34" s="26"/>
      <c r="I34" s="307"/>
      <c r="J34" s="308"/>
      <c r="K34" s="309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UPDATED_BY VARCHAR(50), -- 更新者</v>
      </c>
      <c r="M34" s="7"/>
    </row>
    <row r="35" spans="1:13"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UPDATED_AT TIMESTAMP -- 更新日時</v>
      </c>
      <c r="M35" s="7"/>
    </row>
    <row r="36" spans="1:13">
      <c r="L36" s="13" t="str" cm="1">
        <f t="array" ref="L36">IF(B35="",
    IF($L$6="PRIMARY_KEYS",
        ",PRIMARY KEY ("&amp;_xlfn.TEXTJOIN(", ", TRUE, $C$8:$C$14)&amp;")"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>,PRIMARY KEY (CORPORATE_NUMBER, AGREEMENT_CATEGORY, ORG_ID, ENERGY_CODE, TARGET_YEAR, FISCAL_YEAR, REGISTRATION_SEQ)
);</v>
      </c>
    </row>
    <row r="38" spans="1:13">
      <c r="L38" s="7" t="str">
        <f>"COMMENT ON TABLE db_corp." &amp; A5 &amp; " IS '" &amp; A3 &amp; "';"</f>
        <v>COMMENT ON TABLE db_corp.T_ANNUAL_CORPORATE_ENERGY_AGGREGATION IS '年度別法人エネルギー集計情報';</v>
      </c>
    </row>
    <row r="39" spans="1:13">
      <c r="L39" s="4" t="str">
        <f t="shared" ref="L39:L57" si="0">"COMMENT ON COLUMN db_corp." &amp;  $A$5&amp;"."&amp;C8&amp;" IS '" &amp;B8&amp;"';"</f>
        <v>COMMENT ON COLUMN db_corp.T_ANNUAL_CORPORATE_ENERGY_AGGREGATION.CORPORATE_NUMBER IS '法人番号（FK）';</v>
      </c>
    </row>
    <row r="40" spans="1:13">
      <c r="L40" s="4" t="str">
        <f t="shared" si="0"/>
        <v>COMMENT ON COLUMN db_corp.T_ANNUAL_CORPORATE_ENERGY_AGGREGATION.AGREEMENT_CATEGORY IS '同意書取得区分';</v>
      </c>
    </row>
    <row r="41" spans="1:13">
      <c r="L41" s="4" t="str">
        <f t="shared" si="0"/>
        <v>COMMENT ON COLUMN db_corp.T_ANNUAL_CORPORATE_ENERGY_AGGREGATION.ORG_ID IS '組織ID（FK）';</v>
      </c>
    </row>
    <row r="42" spans="1:13">
      <c r="L42" s="4" t="str">
        <f t="shared" si="0"/>
        <v>COMMENT ON COLUMN db_corp.T_ANNUAL_CORPORATE_ENERGY_AGGREGATION.ENERGY_CODE IS 'エネルギ―コード';</v>
      </c>
    </row>
    <row r="43" spans="1:13">
      <c r="L43" s="4" t="str">
        <f t="shared" si="0"/>
        <v>COMMENT ON COLUMN db_corp.T_ANNUAL_CORPORATE_ENERGY_AGGREGATION.TARGET_YEAR IS '対象年';</v>
      </c>
    </row>
    <row r="44" spans="1:13">
      <c r="L44" s="4" t="str">
        <f t="shared" si="0"/>
        <v>COMMENT ON COLUMN db_corp.T_ANNUAL_CORPORATE_ENERGY_AGGREGATION.FISCAL_YEAR IS '登录年度';</v>
      </c>
    </row>
    <row r="45" spans="1:13">
      <c r="L45" s="4" t="str">
        <f t="shared" si="0"/>
        <v>COMMENT ON COLUMN db_corp.T_ANNUAL_CORPORATE_ENERGY_AGGREGATION.REGISTRATION_SEQ IS '登録回数';</v>
      </c>
    </row>
    <row r="46" spans="1:13">
      <c r="L46" s="4" t="str">
        <f t="shared" si="0"/>
        <v>COMMENT ON COLUMN db_corp.T_ANNUAL_CORPORATE_ENERGY_AGGREGATION.ENERGY_CATEGORY_NAME IS 'エネルギー名';</v>
      </c>
    </row>
    <row r="47" spans="1:13">
      <c r="L47" s="4" t="str">
        <f t="shared" si="0"/>
        <v>COMMENT ON COLUMN db_corp.T_ANNUAL_CORPORATE_ENERGY_AGGREGATION.ENERGY_NAME_FOR_COEFFICIENT_MATCHING IS 'エネルギ―名称（係数突合用）';</v>
      </c>
    </row>
    <row r="48" spans="1:13">
      <c r="L48" s="4" t="str">
        <f t="shared" si="0"/>
        <v>COMMENT ON COLUMN db_corp.T_ANNUAL_CORPORATE_ENERGY_AGGREGATION.ENERGY_QUANTITY_FOR_LAW IS 'エネルギー使用量（省エネ法）';</v>
      </c>
    </row>
    <row r="49" spans="12:12">
      <c r="L49" s="4" t="str">
        <f t="shared" si="0"/>
        <v>COMMENT ON COLUMN db_corp.T_ANNUAL_CORPORATE_ENERGY_AGGREGATION.ENERGY_UNIT_FOR_LAW IS 'エネルギー使用量単位（省エネ法）';</v>
      </c>
    </row>
    <row r="50" spans="12:12">
      <c r="L50" s="4" t="str">
        <f t="shared" si="0"/>
        <v>COMMENT ON COLUMN db_corp.T_ANNUAL_CORPORATE_ENERGY_AGGREGATION.ENERGY_QUANTITY IS 'エネルギー使用量（元データ）';</v>
      </c>
    </row>
    <row r="51" spans="12:12">
      <c r="L51" s="4" t="str">
        <f t="shared" si="0"/>
        <v>COMMENT ON COLUMN db_corp.T_ANNUAL_CORPORATE_ENERGY_AGGREGATION.ENERGY_UNIT_ORIGINAL IS 'エネルギー使用量単位（元データ）';</v>
      </c>
    </row>
    <row r="52" spans="12:12">
      <c r="L52" s="4" t="str">
        <f t="shared" si="0"/>
        <v>COMMENT ON COLUMN db_corp.T_ANNUAL_CORPORATE_ENERGY_AGGREGATION.ENERGY_QUANTITY_FOR_REPORT IS 'エネルギー使用量（レポート）';</v>
      </c>
    </row>
    <row r="53" spans="12:12">
      <c r="L53" s="4" t="str">
        <f t="shared" si="0"/>
        <v>COMMENT ON COLUMN db_corp.T_ANNUAL_CORPORATE_ENERGY_AGGREGATION.ENERGY_UNIT_FOR_REPORT IS 'エネルギー使用量単位（レポート）';</v>
      </c>
    </row>
    <row r="54" spans="12:12">
      <c r="L54" s="4" t="str">
        <f t="shared" si="0"/>
        <v>COMMENT ON COLUMN db_corp.T_ANNUAL_CORPORATE_ENERGY_AGGREGATION.HEAT_CONVERTED_ENERGY_USAGE IS '熱量換算エネルギー使用量';</v>
      </c>
    </row>
    <row r="55" spans="12:12">
      <c r="L55" s="4" t="str">
        <f t="shared" si="0"/>
        <v>COMMENT ON COLUMN db_corp.T_ANNUAL_CORPORATE_ENERGY_AGGREGATION.HEAT_CONVERSION_COEFFICIENT_SOURCE IS '熱量換算係数データソース';</v>
      </c>
    </row>
    <row r="56" spans="12:12">
      <c r="L56" s="4" t="str">
        <f t="shared" si="0"/>
        <v>COMMENT ON COLUMN db_corp.T_ANNUAL_CORPORATE_ENERGY_AGGREGATION.CO2_ADJUSTED_EMISSIONS IS 'CO2調整後排出量';</v>
      </c>
    </row>
    <row r="57" spans="12:12">
      <c r="L57" s="4" t="str">
        <f t="shared" si="0"/>
        <v>COMMENT ON COLUMN db_corp.T_ANNUAL_CORPORATE_ENERGY_AGGREGATION.CO2_ADJUSTED_EMISSION_FACTOR_SOURCE IS 'CO2調整後排出係数データソース';</v>
      </c>
    </row>
    <row r="58" spans="12:12">
      <c r="L58" s="4" t="str">
        <f t="shared" ref="L58:L65" si="1">"COMMENT ON COLUMN db_corp." &amp;  $A$5&amp;"."&amp;C27&amp;" IS '" &amp;B27&amp;"';"</f>
        <v>COMMENT ON COLUMN db_corp.T_ANNUAL_CORPORATE_ENERGY_AGGREGATION.CREDIT_CERTIFICATE_PURCHASE_ENERGY_AMOUNT IS '証書・クレジット購入量（エネルギー量）';</v>
      </c>
    </row>
    <row r="59" spans="12:12">
      <c r="L59" s="4" t="str">
        <f t="shared" si="1"/>
        <v>COMMENT ON COLUMN db_corp.T_ANNUAL_CORPORATE_ENERGY_AGGREGATION.CREDIT_CERTIFICATE_UNIT IS '証書・クレジット単位';</v>
      </c>
    </row>
    <row r="60" spans="12:12">
      <c r="L60" s="4" t="str">
        <f t="shared" si="1"/>
        <v>COMMENT ON COLUMN db_corp.T_ANNUAL_CORPORATE_ENERGY_AGGREGATION.CREDIT_CERTIFICATE_PURCHASE_TCO2_AMOUNT IS '証書・クレジット購入量（tｰCO2）';</v>
      </c>
    </row>
    <row r="61" spans="12:12">
      <c r="L61" s="4" t="str">
        <f t="shared" si="1"/>
        <v>COMMENT ON COLUMN db_corp.T_ANNUAL_CORPORATE_ENERGY_AGGREGATION.DELETE_FLG IS '削除フラグ';</v>
      </c>
    </row>
    <row r="62" spans="12:12">
      <c r="L62" s="4" t="str">
        <f t="shared" si="1"/>
        <v>COMMENT ON COLUMN db_corp.T_ANNUAL_CORPORATE_ENERGY_AGGREGATION.CREATED_BY IS '作成者';</v>
      </c>
    </row>
    <row r="63" spans="12:12">
      <c r="L63" s="4" t="str">
        <f t="shared" si="1"/>
        <v>COMMENT ON COLUMN db_corp.T_ANNUAL_CORPORATE_ENERGY_AGGREGATION.CREATED_AT IS '作成日時';</v>
      </c>
    </row>
    <row r="64" spans="12:12">
      <c r="L64" s="4" t="str">
        <f t="shared" si="1"/>
        <v>COMMENT ON COLUMN db_corp.T_ANNUAL_CORPORATE_ENERGY_AGGREGATION.UPDATED_BY IS '更新者';</v>
      </c>
    </row>
    <row r="65" spans="12:12">
      <c r="L65" s="4" t="str">
        <f t="shared" si="1"/>
        <v>COMMENT ON COLUMN db_corp.T_ANNUAL_CORPORATE_ENERGY_AGGREGATION.UPDATED_AT IS '更新日時';</v>
      </c>
    </row>
  </sheetData>
  <mergeCells count="37">
    <mergeCell ref="I34:K34"/>
    <mergeCell ref="I18:K18"/>
    <mergeCell ref="I20:K20"/>
    <mergeCell ref="I19:K19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13:K13"/>
    <mergeCell ref="I14:K14"/>
    <mergeCell ref="I15:K15"/>
    <mergeCell ref="I16:K16"/>
    <mergeCell ref="I12:K12"/>
    <mergeCell ref="I33:K33"/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9:K9"/>
    <mergeCell ref="I17:K17"/>
    <mergeCell ref="I11:K11"/>
  </mergeCells>
  <phoneticPr fontId="3"/>
  <pageMargins left="0.75" right="0.75" top="1" bottom="1" header="0.5" footer="0.5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7C4C-8C64-4FA6-AEBF-9CE9F1BF9E83}">
  <sheetPr codeName="Sheet49"/>
  <dimension ref="A1:S98"/>
  <sheetViews>
    <sheetView topLeftCell="A3" zoomScale="85" zoomScaleNormal="85" workbookViewId="0">
      <selection activeCell="B10" sqref="B10"/>
    </sheetView>
  </sheetViews>
  <sheetFormatPr defaultColWidth="9" defaultRowHeight="15.75"/>
  <cols>
    <col min="1" max="1" width="5" style="4" customWidth="1"/>
    <col min="2" max="2" width="36.125" style="4" bestFit="1" customWidth="1"/>
    <col min="3" max="3" width="55" style="4" bestFit="1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1038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1039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db_corp.T_MONTHLY_CORPORATE_ENERGY_AGGREGATION CASCADE;</v>
      </c>
    </row>
    <row r="8" spans="1:19" s="14" customFormat="1" ht="13.5" customHeight="1">
      <c r="A8" s="16">
        <v>1</v>
      </c>
      <c r="B8" s="9" t="s">
        <v>350</v>
      </c>
      <c r="C8" s="9" t="s">
        <v>369</v>
      </c>
      <c r="D8" s="11" t="s">
        <v>156</v>
      </c>
      <c r="E8" s="32">
        <v>13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db_corp.T_MONTHLY_CORPORATE_ENERGY_AGGREGATION (</v>
      </c>
      <c r="S8"/>
    </row>
    <row r="9" spans="1:19" ht="15" customHeight="1">
      <c r="A9" s="17">
        <v>2</v>
      </c>
      <c r="B9" s="108" t="s">
        <v>138</v>
      </c>
      <c r="C9" s="11" t="s">
        <v>139</v>
      </c>
      <c r="D9" s="11" t="s">
        <v>156</v>
      </c>
      <c r="E9" s="107">
        <v>2</v>
      </c>
      <c r="F9" s="21" t="s">
        <v>18</v>
      </c>
      <c r="G9" s="35" t="s">
        <v>22</v>
      </c>
      <c r="H9" s="28">
        <v>2</v>
      </c>
      <c r="I9" s="301"/>
      <c r="J9" s="302"/>
      <c r="K9" s="303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CORPORATE_NUMBER VARCHAR(13) NOT NULL, -- 法人番号（FK）</v>
      </c>
    </row>
    <row r="10" spans="1:19">
      <c r="A10" s="17">
        <v>3</v>
      </c>
      <c r="B10" s="103" t="s">
        <v>352</v>
      </c>
      <c r="C10" s="11" t="s">
        <v>99</v>
      </c>
      <c r="D10" s="11" t="s">
        <v>156</v>
      </c>
      <c r="E10" s="34">
        <v>20</v>
      </c>
      <c r="F10" s="21" t="s">
        <v>18</v>
      </c>
      <c r="G10" s="35" t="s">
        <v>22</v>
      </c>
      <c r="H10" s="28">
        <v>3</v>
      </c>
      <c r="I10" s="301"/>
      <c r="J10" s="302"/>
      <c r="K10" s="303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AGREEMENT_CATEGORY VARCHAR(2) NOT NULL, -- 同意書取得区分</v>
      </c>
    </row>
    <row r="11" spans="1:19">
      <c r="A11" s="17">
        <v>4</v>
      </c>
      <c r="B11" s="103" t="s">
        <v>1026</v>
      </c>
      <c r="C11" s="11" t="s">
        <v>937</v>
      </c>
      <c r="D11" s="11" t="s">
        <v>156</v>
      </c>
      <c r="E11" s="34">
        <v>20</v>
      </c>
      <c r="F11" s="21" t="s">
        <v>18</v>
      </c>
      <c r="G11" s="35" t="s">
        <v>22</v>
      </c>
      <c r="H11" s="28">
        <v>4</v>
      </c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ORG_ID VARCHAR(20) NOT NULL, -- 組織ID（FK）</v>
      </c>
    </row>
    <row r="12" spans="1:19">
      <c r="A12" s="17">
        <v>5</v>
      </c>
      <c r="B12" s="103" t="s">
        <v>1031</v>
      </c>
      <c r="C12" s="11" t="s">
        <v>899</v>
      </c>
      <c r="D12" s="11" t="s">
        <v>156</v>
      </c>
      <c r="E12" s="34">
        <v>6</v>
      </c>
      <c r="F12" s="21" t="s">
        <v>18</v>
      </c>
      <c r="G12" s="35" t="s">
        <v>22</v>
      </c>
      <c r="H12" s="28">
        <v>5</v>
      </c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ENERGY_CODE VARCHAR(20) NOT NULL, -- エネルギ―コード</v>
      </c>
    </row>
    <row r="13" spans="1:19">
      <c r="A13" s="17">
        <v>6</v>
      </c>
      <c r="B13" s="103" t="s">
        <v>392</v>
      </c>
      <c r="C13" s="11" t="s">
        <v>1024</v>
      </c>
      <c r="D13" s="11" t="s">
        <v>1025</v>
      </c>
      <c r="E13" s="21" t="s">
        <v>18</v>
      </c>
      <c r="F13" s="21" t="s">
        <v>18</v>
      </c>
      <c r="G13" s="120" t="s">
        <v>22</v>
      </c>
      <c r="H13" s="121">
        <v>6</v>
      </c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TARGET_YEAR_MONTH VARCHAR(6) NOT NULL, -- 対象年月</v>
      </c>
    </row>
    <row r="14" spans="1:19" ht="16.5">
      <c r="A14" s="17">
        <v>7</v>
      </c>
      <c r="B14" s="110" t="s">
        <v>1073</v>
      </c>
      <c r="C14" s="11" t="s">
        <v>401</v>
      </c>
      <c r="D14" s="11" t="s">
        <v>156</v>
      </c>
      <c r="E14" s="34">
        <v>4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REGISTRATION_SEQ INTEGER NOT NULL, -- 登録回数</v>
      </c>
    </row>
    <row r="15" spans="1:19">
      <c r="A15" s="17">
        <v>8</v>
      </c>
      <c r="B15" s="103" t="s">
        <v>1070</v>
      </c>
      <c r="C15" s="11" t="s">
        <v>938</v>
      </c>
      <c r="D15" s="11" t="s">
        <v>156</v>
      </c>
      <c r="E15" s="34">
        <v>100</v>
      </c>
      <c r="F15" s="21" t="s">
        <v>18</v>
      </c>
      <c r="G15" s="35"/>
      <c r="H15" s="22"/>
      <c r="I15" s="301"/>
      <c r="J15" s="302"/>
      <c r="K15" s="303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FISCAL_YEAR VARCHAR(4), -- 登录年度</v>
      </c>
    </row>
    <row r="16" spans="1:19">
      <c r="A16" s="17">
        <v>9</v>
      </c>
      <c r="B16" s="103" t="s">
        <v>968</v>
      </c>
      <c r="C16" s="11" t="s">
        <v>998</v>
      </c>
      <c r="D16" s="11" t="s">
        <v>156</v>
      </c>
      <c r="E16" s="34">
        <v>100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ENERGY_CATEGORY_NAME VARCHAR(100), -- エネルギー名</v>
      </c>
    </row>
    <row r="17" spans="1:12">
      <c r="A17" s="17">
        <v>10</v>
      </c>
      <c r="B17" s="108" t="s">
        <v>1238</v>
      </c>
      <c r="C17" s="108" t="s">
        <v>1239</v>
      </c>
      <c r="D17" s="11" t="s">
        <v>175</v>
      </c>
      <c r="E17" s="122">
        <v>25</v>
      </c>
      <c r="F17" s="122">
        <v>10</v>
      </c>
      <c r="G17" s="35"/>
      <c r="H17" s="22"/>
      <c r="I17" s="292"/>
      <c r="J17" s="293"/>
      <c r="K17" s="294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ENERGY_NAME_FOR_COEFFICIENT_MATCHING VARCHAR(100), -- エネルギ―名称（係数突合用）</v>
      </c>
    </row>
    <row r="18" spans="1:12">
      <c r="A18" s="17">
        <v>11</v>
      </c>
      <c r="B18" s="103" t="s">
        <v>1066</v>
      </c>
      <c r="C18" s="11" t="s">
        <v>1067</v>
      </c>
      <c r="D18" s="11" t="s">
        <v>175</v>
      </c>
      <c r="E18" s="122">
        <v>25</v>
      </c>
      <c r="F18" s="122">
        <v>10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ENERGY_QUANTITY_FOR_LAW NUMERIC(25,10), -- エネルギー使用量（省エネ法）</v>
      </c>
    </row>
    <row r="19" spans="1:12">
      <c r="A19" s="17">
        <v>12</v>
      </c>
      <c r="B19" s="103" t="s">
        <v>970</v>
      </c>
      <c r="C19" s="11" t="s">
        <v>1000</v>
      </c>
      <c r="D19" s="11" t="s">
        <v>156</v>
      </c>
      <c r="E19" s="34">
        <v>20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ENERGY_USAGE_AREA_UNIT NUMERIC(25,10), -- エネルギー使用量原単位</v>
      </c>
    </row>
    <row r="20" spans="1:12">
      <c r="A20" s="17">
        <v>13</v>
      </c>
      <c r="B20" s="108" t="s">
        <v>1240</v>
      </c>
      <c r="C20" s="108" t="s">
        <v>1241</v>
      </c>
      <c r="D20" s="11" t="s">
        <v>175</v>
      </c>
      <c r="E20" s="122">
        <v>25</v>
      </c>
      <c r="F20" s="122">
        <v>10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ENERGY_UNIT_FOR_LAW VARCHAR(20), -- エネルギー使用量単位（省エネ法）</v>
      </c>
    </row>
    <row r="21" spans="1:12">
      <c r="A21" s="17">
        <v>14</v>
      </c>
      <c r="B21" s="103" t="s">
        <v>971</v>
      </c>
      <c r="C21" s="11" t="s">
        <v>1001</v>
      </c>
      <c r="D21" s="11" t="s">
        <v>156</v>
      </c>
      <c r="E21" s="34">
        <v>20</v>
      </c>
      <c r="F21" s="21" t="s">
        <v>18</v>
      </c>
      <c r="G21" s="35"/>
      <c r="H21" s="22"/>
      <c r="I21" s="292"/>
      <c r="J21" s="293"/>
      <c r="K21" s="294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ENERGY_QUANTITY NUMERIC(25,10), -- エネルギー使用量（元データ）</v>
      </c>
    </row>
    <row r="22" spans="1:12">
      <c r="A22" s="17">
        <v>15</v>
      </c>
      <c r="B22" s="108" t="s">
        <v>1242</v>
      </c>
      <c r="C22" s="108" t="s">
        <v>1244</v>
      </c>
      <c r="D22" s="11" t="s">
        <v>175</v>
      </c>
      <c r="E22" s="122">
        <v>25</v>
      </c>
      <c r="F22" s="122">
        <v>10</v>
      </c>
      <c r="G22" s="35"/>
      <c r="H22" s="22"/>
      <c r="I22" s="292"/>
      <c r="J22" s="293"/>
      <c r="K22" s="294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ENERGY_UNIT_ORIGINAL VARCHAR(20), -- エネルギー使用量単位（元データ）</v>
      </c>
    </row>
    <row r="23" spans="1:12">
      <c r="A23" s="17">
        <v>16</v>
      </c>
      <c r="B23" s="108" t="s">
        <v>1243</v>
      </c>
      <c r="C23" s="108" t="s">
        <v>1245</v>
      </c>
      <c r="D23" s="11" t="s">
        <v>156</v>
      </c>
      <c r="E23" s="34">
        <v>20</v>
      </c>
      <c r="F23" s="21" t="s">
        <v>18</v>
      </c>
      <c r="G23" s="35"/>
      <c r="H23" s="22"/>
      <c r="I23" s="292"/>
      <c r="J23" s="293"/>
      <c r="K23" s="294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ENERGY_QUANTITY_FOR_REPORT NUMERIC(25,10), -- エネルギー使用量（レポート）</v>
      </c>
    </row>
    <row r="24" spans="1:12">
      <c r="A24" s="17">
        <v>17</v>
      </c>
      <c r="B24" s="103" t="s">
        <v>972</v>
      </c>
      <c r="C24" s="11" t="s">
        <v>1002</v>
      </c>
      <c r="D24" s="11" t="s">
        <v>156</v>
      </c>
      <c r="E24" s="34">
        <v>100</v>
      </c>
      <c r="F24" s="21" t="s">
        <v>18</v>
      </c>
      <c r="G24" s="35"/>
      <c r="H24" s="22"/>
      <c r="I24" s="292"/>
      <c r="J24" s="293"/>
      <c r="K24" s="294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ENERGY_UNIT_FOR_REPORT VARCHAR(20), -- エネルギー使用量単位（レポート）</v>
      </c>
    </row>
    <row r="25" spans="1:12">
      <c r="A25" s="17">
        <v>18</v>
      </c>
      <c r="B25" s="103" t="s">
        <v>973</v>
      </c>
      <c r="C25" s="11" t="s">
        <v>1003</v>
      </c>
      <c r="D25" s="11" t="s">
        <v>156</v>
      </c>
      <c r="E25" s="34">
        <v>100</v>
      </c>
      <c r="F25" s="21" t="s">
        <v>18</v>
      </c>
      <c r="G25" s="35"/>
      <c r="H25" s="22"/>
      <c r="I25" s="292"/>
      <c r="J25" s="293"/>
      <c r="K25" s="294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SUPPLIER_NAME VARCHAR(100), -- 供給事業者名</v>
      </c>
    </row>
    <row r="26" spans="1:12">
      <c r="A26" s="17">
        <v>19</v>
      </c>
      <c r="B26" s="103" t="s">
        <v>975</v>
      </c>
      <c r="C26" s="11" t="s">
        <v>1005</v>
      </c>
      <c r="D26" s="11" t="s">
        <v>156</v>
      </c>
      <c r="E26" s="34">
        <v>100</v>
      </c>
      <c r="F26" s="21" t="s">
        <v>18</v>
      </c>
      <c r="G26" s="35"/>
      <c r="H26" s="22"/>
      <c r="I26" s="292"/>
      <c r="J26" s="293"/>
      <c r="K26" s="294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SUPPLY_MENU VARCHAR(100), -- 供給メニュー</v>
      </c>
    </row>
    <row r="27" spans="1:12">
      <c r="A27" s="17">
        <v>20</v>
      </c>
      <c r="B27" s="103" t="s">
        <v>1032</v>
      </c>
      <c r="C27" s="11" t="s">
        <v>1033</v>
      </c>
      <c r="D27" s="11" t="s">
        <v>175</v>
      </c>
      <c r="E27" s="122">
        <v>25</v>
      </c>
      <c r="F27" s="122">
        <v>10</v>
      </c>
      <c r="G27" s="35"/>
      <c r="H27" s="22"/>
      <c r="I27" s="292"/>
      <c r="J27" s="293"/>
      <c r="K27" s="294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SUPPLY_CONDITIONS VARCHAR(100), -- 供給条件</v>
      </c>
    </row>
    <row r="28" spans="1:12">
      <c r="A28" s="17">
        <v>21</v>
      </c>
      <c r="B28" s="103" t="s">
        <v>1063</v>
      </c>
      <c r="C28" s="11" t="s">
        <v>1065</v>
      </c>
      <c r="D28" s="11" t="s">
        <v>175</v>
      </c>
      <c r="E28" s="122">
        <v>25</v>
      </c>
      <c r="F28" s="122">
        <v>10</v>
      </c>
      <c r="G28" s="35"/>
      <c r="H28" s="22"/>
      <c r="I28" s="292"/>
      <c r="J28" s="293"/>
      <c r="K28" s="294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HEAT_CONVERTED_ENERGY_USAGE NUMERIC(25,10), -- 熱量換算エネルギー使用量</v>
      </c>
    </row>
    <row r="29" spans="1:12">
      <c r="A29" s="17">
        <v>22</v>
      </c>
      <c r="B29" s="103" t="s">
        <v>1064</v>
      </c>
      <c r="C29" s="11" t="s">
        <v>1007</v>
      </c>
      <c r="D29" s="11" t="s">
        <v>156</v>
      </c>
      <c r="E29" s="34">
        <v>20</v>
      </c>
      <c r="F29" s="21" t="s">
        <v>18</v>
      </c>
      <c r="G29" s="35"/>
      <c r="H29" s="22"/>
      <c r="I29" s="292"/>
      <c r="J29" s="293"/>
      <c r="K29" s="294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HEAT_CONVERTED_ENERGY_USAGE_AREA_UNIT NUMERIC(25,10), -- 熱量換算エネルギー使用量原単位</v>
      </c>
    </row>
    <row r="30" spans="1:12">
      <c r="A30" s="17">
        <v>23</v>
      </c>
      <c r="B30" s="103" t="s">
        <v>978</v>
      </c>
      <c r="C30" s="11" t="s">
        <v>1008</v>
      </c>
      <c r="D30" s="11" t="s">
        <v>175</v>
      </c>
      <c r="E30" s="34">
        <v>10</v>
      </c>
      <c r="F30" s="34">
        <v>6</v>
      </c>
      <c r="G30" s="35"/>
      <c r="H30" s="22"/>
      <c r="I30" s="292"/>
      <c r="J30" s="293"/>
      <c r="K30" s="294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HEAT_CONVERTED_ENERGY_UNIT VARCHAR(20), -- 熱量換算エネルギー使用量単位</v>
      </c>
    </row>
    <row r="31" spans="1:12">
      <c r="A31" s="17">
        <v>24</v>
      </c>
      <c r="B31" s="103" t="s">
        <v>979</v>
      </c>
      <c r="C31" s="11" t="s">
        <v>1009</v>
      </c>
      <c r="D31" s="11" t="s">
        <v>156</v>
      </c>
      <c r="E31" s="34">
        <v>100</v>
      </c>
      <c r="F31" s="21" t="s">
        <v>18</v>
      </c>
      <c r="G31" s="35"/>
      <c r="H31" s="22"/>
      <c r="I31" s="292"/>
      <c r="J31" s="293"/>
      <c r="K31" s="294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HEAT_CONVERSION_COEFFICIENT NUMERIC(10,6), -- 熱量換算係数</v>
      </c>
    </row>
    <row r="32" spans="1:12">
      <c r="A32" s="17">
        <v>25</v>
      </c>
      <c r="B32" s="103" t="s">
        <v>980</v>
      </c>
      <c r="C32" s="11" t="s">
        <v>1010</v>
      </c>
      <c r="D32" s="11" t="s">
        <v>156</v>
      </c>
      <c r="E32" s="34">
        <v>20</v>
      </c>
      <c r="F32" s="21" t="s">
        <v>18</v>
      </c>
      <c r="G32" s="35"/>
      <c r="H32" s="22"/>
      <c r="I32" s="292"/>
      <c r="J32" s="293"/>
      <c r="K32" s="294"/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HEAT_CONVERSION_COEFFICIENT_SOURCE VARCHAR(100), -- 熱量換算係数データソース</v>
      </c>
    </row>
    <row r="33" spans="1:12">
      <c r="A33" s="17">
        <v>26</v>
      </c>
      <c r="B33" s="103" t="s">
        <v>981</v>
      </c>
      <c r="C33" s="11" t="s">
        <v>1011</v>
      </c>
      <c r="D33" s="11" t="s">
        <v>175</v>
      </c>
      <c r="E33" s="34">
        <v>10</v>
      </c>
      <c r="F33" s="34">
        <v>4</v>
      </c>
      <c r="G33" s="35"/>
      <c r="H33" s="22"/>
      <c r="I33" s="292"/>
      <c r="J33" s="293"/>
      <c r="K33" s="294"/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 xml:space="preserve"> HEAT_CONVERSION_COEFFICIENT_UNIT VARCHAR(20), -- 熱量換算係数単位</v>
      </c>
    </row>
    <row r="34" spans="1:12">
      <c r="A34" s="17">
        <v>27</v>
      </c>
      <c r="B34" s="103" t="s">
        <v>982</v>
      </c>
      <c r="C34" s="11" t="s">
        <v>1012</v>
      </c>
      <c r="D34" s="11" t="s">
        <v>156</v>
      </c>
      <c r="E34" s="34">
        <v>20</v>
      </c>
      <c r="F34" s="21" t="s">
        <v>18</v>
      </c>
      <c r="G34" s="35"/>
      <c r="H34" s="22"/>
      <c r="I34" s="292"/>
      <c r="J34" s="293"/>
      <c r="K34" s="294"/>
      <c r="L34" s="13" t="str" cm="1">
        <f t="array" ref="L34">IF(B33="",
    IF($L$6="PRIMARY_KEYS",
        ",PRIMARY KEY ("&amp;_xlfn.TEXTJOIN(", ", TRUE, $C$8)&amp;")" &amp; CHAR(10) &amp; ");",
        ");"
    ),
    " "&amp;C33&amp;" "&amp;D33&amp;
    _xlfn.IFS(
        E33="-", "",
        OR(D33="TIMESTAMP", D33="SMALLINT"), E33&amp;IF(F33&lt;&gt;"-", ","&amp;F33, ""),
        TRUE, "("&amp;E33&amp;IF(F33&lt;&gt;"-", ","&amp;F33, "")&amp;")"
    )&amp;
    IF(G33&lt;&gt;"", " NOT NULL", "")&amp;
    IF(H33&lt;&gt;"",
       ",",
       IF(B34&lt;&gt;"", ",", "")
    )&amp;
    " -- "&amp;B33
)</f>
        <v xml:space="preserve"> CO2_BASE_EMISSIONS NUMERIC(10,4), -- CO2基礎排出量</v>
      </c>
    </row>
    <row r="35" spans="1:12">
      <c r="A35" s="17">
        <v>28</v>
      </c>
      <c r="B35" s="103" t="s">
        <v>983</v>
      </c>
      <c r="C35" s="11" t="s">
        <v>1013</v>
      </c>
      <c r="D35" s="11" t="s">
        <v>175</v>
      </c>
      <c r="E35" s="34">
        <v>10</v>
      </c>
      <c r="F35" s="34">
        <v>6</v>
      </c>
      <c r="G35" s="35"/>
      <c r="H35" s="22"/>
      <c r="I35" s="292"/>
      <c r="J35" s="293"/>
      <c r="K35" s="294"/>
      <c r="L35" s="13" t="str" cm="1">
        <f t="array" ref="L35">IF(B34="",
    IF($L$6="PRIMARY_KEYS",
        ",PRIMARY KEY ("&amp;_xlfn.TEXTJOIN(", ", TRUE, $C$8)&amp;")" &amp; CHAR(10) &amp; ");",
        ");"
    ),
    " "&amp;C34&amp;" "&amp;D34&amp;
    _xlfn.IFS(
        E34="-", "",
        OR(D34="TIMESTAMP", D34="SMALLINT"), E34&amp;IF(F34&lt;&gt;"-", ","&amp;F34, ""),
        TRUE, "("&amp;E34&amp;IF(F34&lt;&gt;"-", ","&amp;F34, "")&amp;")"
    )&amp;
    IF(G34&lt;&gt;"", " NOT NULL", "")&amp;
    IF(H34&lt;&gt;"",
       ",",
       IF(B35&lt;&gt;"", ",", "")
    )&amp;
    " -- "&amp;B34
)</f>
        <v xml:space="preserve"> CO2_BASE_EMISSIONS_UNIT VARCHAR(20), -- CO2基礎排出量単位</v>
      </c>
    </row>
    <row r="36" spans="1:12">
      <c r="A36" s="17">
        <v>29</v>
      </c>
      <c r="B36" s="103" t="s">
        <v>984</v>
      </c>
      <c r="C36" s="11" t="s">
        <v>1014</v>
      </c>
      <c r="D36" s="11" t="s">
        <v>156</v>
      </c>
      <c r="E36" s="34">
        <v>20</v>
      </c>
      <c r="F36" s="21" t="s">
        <v>18</v>
      </c>
      <c r="G36" s="35"/>
      <c r="H36" s="22"/>
      <c r="I36" s="292"/>
      <c r="J36" s="293"/>
      <c r="K36" s="294"/>
      <c r="L36" s="13" t="str" cm="1">
        <f t="array" ref="L36">IF(B35="",
    IF($L$6="PRIMARY_KEYS",
        ",PRIMARY KEY ("&amp;_xlfn.TEXTJOIN(", ", TRUE, $C$8)&amp;")" &amp; CHAR(10) &amp; ");",
        ");"
    ),
    " "&amp;C35&amp;" "&amp;D35&amp;
    _xlfn.IFS(
        E35="-", "",
        OR(D35="TIMESTAMP", D35="SMALLINT"), E35&amp;IF(F35&lt;&gt;"-", ","&amp;F35, ""),
        TRUE, "("&amp;E35&amp;IF(F35&lt;&gt;"-", ","&amp;F35, "")&amp;")"
    )&amp;
    IF(G35&lt;&gt;"", " NOT NULL", "")&amp;
    IF(H35&lt;&gt;"",
       ",",
       IF(B36&lt;&gt;"", ",", "")
    )&amp;
    " -- "&amp;B35
)</f>
        <v xml:space="preserve"> CO2_BASE_EMISSION_FACTOR NUMERIC(10,6), -- CO2基礎排出係数</v>
      </c>
    </row>
    <row r="37" spans="1:12">
      <c r="A37" s="17">
        <v>30</v>
      </c>
      <c r="B37" s="103" t="s">
        <v>1034</v>
      </c>
      <c r="C37" s="11" t="s">
        <v>1035</v>
      </c>
      <c r="D37" s="11" t="s">
        <v>175</v>
      </c>
      <c r="E37" s="34">
        <v>12</v>
      </c>
      <c r="F37" s="34">
        <v>4</v>
      </c>
      <c r="G37" s="35"/>
      <c r="H37" s="22"/>
      <c r="I37" s="292"/>
      <c r="J37" s="293"/>
      <c r="K37" s="294"/>
      <c r="L37" s="13" t="str" cm="1">
        <f t="array" ref="L37">IF(B36="",
    IF($L$6="PRIMARY_KEYS",
        ",PRIMARY KEY ("&amp;_xlfn.TEXTJOIN(", ", TRUE, $C$8)&amp;")" &amp; CHAR(10) &amp; ");",
        ");"
    ),
    " "&amp;C36&amp;" "&amp;D36&amp;
    _xlfn.IFS(
        E36="-", "",
        OR(D36="TIMESTAMP", D36="SMALLINT"), E36&amp;IF(F36&lt;&gt;"-", ","&amp;F36, ""),
        TRUE, "("&amp;E36&amp;IF(F36&lt;&gt;"-", ","&amp;F36, "")&amp;")"
    )&amp;
    IF(G36&lt;&gt;"", " NOT NULL", "")&amp;
    IF(H36&lt;&gt;"",
       ",",
       IF(B37&lt;&gt;"", ",", "")
    )&amp;
    " -- "&amp;B36
)</f>
        <v xml:space="preserve"> CO2_BASE_EMISSION_FACTOR_UNIT VARCHAR(20), -- CO2基礎排出係数単位</v>
      </c>
    </row>
    <row r="38" spans="1:12">
      <c r="A38" s="17">
        <v>31</v>
      </c>
      <c r="B38" s="103" t="s">
        <v>986</v>
      </c>
      <c r="C38" s="11" t="s">
        <v>1016</v>
      </c>
      <c r="D38" s="11" t="s">
        <v>156</v>
      </c>
      <c r="E38" s="34">
        <v>20</v>
      </c>
      <c r="F38" s="21" t="s">
        <v>18</v>
      </c>
      <c r="G38" s="35"/>
      <c r="H38" s="22"/>
      <c r="I38" s="292"/>
      <c r="J38" s="293"/>
      <c r="K38" s="294"/>
      <c r="L38" s="13" t="str" cm="1">
        <f t="array" ref="L38">IF(B37="",
    IF($L$6="PRIMARY_KEYS",
        ",PRIMARY KEY ("&amp;_xlfn.TEXTJOIN(", ", TRUE, $C$8)&amp;")" &amp; CHAR(10) &amp; ");",
        ");"
    ),
    " "&amp;C37&amp;" "&amp;D37&amp;
    _xlfn.IFS(
        E37="-", "",
        OR(D37="TIMESTAMP", D37="SMALLINT"), E37&amp;IF(F37&lt;&gt;"-", ","&amp;F37, ""),
        TRUE, "("&amp;E37&amp;IF(F37&lt;&gt;"-", ","&amp;F37, "")&amp;")"
    )&amp;
    IF(G37&lt;&gt;"", " NOT NULL", "")&amp;
    IF(H37&lt;&gt;"",
       ",",
       IF(B38&lt;&gt;"", ",", "")
    )&amp;
    " -- "&amp;B37
)</f>
        <v xml:space="preserve"> CO2_ADJUSTED_EMISSIONS NUMERIC(12,4), -- CO2調整後排出量</v>
      </c>
    </row>
    <row r="39" spans="1:12">
      <c r="A39" s="17">
        <v>32</v>
      </c>
      <c r="B39" s="108" t="s">
        <v>1068</v>
      </c>
      <c r="C39" s="11" t="s">
        <v>1069</v>
      </c>
      <c r="D39" s="11" t="s">
        <v>175</v>
      </c>
      <c r="E39" s="34">
        <v>12</v>
      </c>
      <c r="F39" s="34">
        <v>4</v>
      </c>
      <c r="G39" s="35"/>
      <c r="H39" s="22"/>
      <c r="I39" s="292"/>
      <c r="J39" s="293"/>
      <c r="K39" s="294"/>
      <c r="L39" s="13" t="str" cm="1">
        <f t="array" ref="L39">IF(B38="",
    IF($L$6="PRIMARY_KEYS",
        ",PRIMARY KEY ("&amp;_xlfn.TEXTJOIN(", ", TRUE, $C$8)&amp;")" &amp; CHAR(10) &amp; ");",
        ");"
    ),
    " "&amp;C38&amp;" "&amp;D38&amp;
    _xlfn.IFS(
        E38="-", "",
        OR(D38="TIMESTAMP", D38="SMALLINT"), E38&amp;IF(F38&lt;&gt;"-", ","&amp;F38, ""),
        TRUE, "("&amp;E38&amp;IF(F38&lt;&gt;"-", ","&amp;F38, "")&amp;")"
    )&amp;
    IF(G38&lt;&gt;"", " NOT NULL", "")&amp;
    IF(H38&lt;&gt;"",
       ",",
       IF(B39&lt;&gt;"", ",", "")
    )&amp;
    " -- "&amp;B38
)</f>
        <v xml:space="preserve"> CO2_ADJUSTED_EMISSIONS_UNIT VARCHAR(20), -- CO2調整後排出量単位</v>
      </c>
    </row>
    <row r="40" spans="1:12">
      <c r="A40" s="17">
        <v>33</v>
      </c>
      <c r="B40" s="103" t="s">
        <v>987</v>
      </c>
      <c r="C40" s="11" t="s">
        <v>1017</v>
      </c>
      <c r="D40" s="11" t="s">
        <v>175</v>
      </c>
      <c r="E40" s="34">
        <v>10</v>
      </c>
      <c r="F40" s="34">
        <v>6</v>
      </c>
      <c r="G40" s="35"/>
      <c r="H40" s="22"/>
      <c r="I40" s="292"/>
      <c r="J40" s="293"/>
      <c r="K40" s="294"/>
      <c r="L40" s="13" t="str" cm="1">
        <f t="array" ref="L40">IF(B39="",
    IF($L$6="PRIMARY_KEYS",
        ",PRIMARY KEY ("&amp;_xlfn.TEXTJOIN(", ", TRUE, $C$8)&amp;")" &amp; CHAR(10) &amp; ");",
        ");"
    ),
    " "&amp;C39&amp;" "&amp;D39&amp;
    _xlfn.IFS(
        E39="-", "",
        OR(D39="TIMESTAMP", D39="SMALLINT"), E39&amp;IF(F39&lt;&gt;"-", ","&amp;F39, ""),
        TRUE, "("&amp;E39&amp;IF(F39&lt;&gt;"-", ","&amp;F39, "")&amp;")"
    )&amp;
    IF(G39&lt;&gt;"", " NOT NULL", "")&amp;
    IF(H39&lt;&gt;"",
       ",",
       IF(B40&lt;&gt;"", ",", "")
    )&amp;
    " -- "&amp;B39
)</f>
        <v xml:space="preserve"> CO2_ADJUSTED_EMISSIONS_AREA_UNIT NUMERIC(12,4), -- CO2調整後排出量原単位</v>
      </c>
    </row>
    <row r="41" spans="1:12">
      <c r="A41" s="17">
        <v>34</v>
      </c>
      <c r="B41" s="103" t="s">
        <v>988</v>
      </c>
      <c r="C41" s="11" t="s">
        <v>1018</v>
      </c>
      <c r="D41" s="11" t="s">
        <v>156</v>
      </c>
      <c r="E41" s="34">
        <v>100</v>
      </c>
      <c r="F41" s="21" t="s">
        <v>18</v>
      </c>
      <c r="G41" s="35"/>
      <c r="H41" s="22"/>
      <c r="I41" s="292"/>
      <c r="J41" s="293"/>
      <c r="K41" s="294"/>
      <c r="L41" s="13" t="str" cm="1">
        <f t="array" ref="L41">IF(B40="",
    IF($L$6="PRIMARY_KEYS",
        ",PRIMARY KEY ("&amp;_xlfn.TEXTJOIN(", ", TRUE, $C$8)&amp;")" &amp; CHAR(10) &amp; ");",
        ");"
    ),
    " "&amp;C40&amp;" "&amp;D40&amp;
    _xlfn.IFS(
        E40="-", "",
        OR(D40="TIMESTAMP", D40="SMALLINT"), E40&amp;IF(F40&lt;&gt;"-", ","&amp;F40, ""),
        TRUE, "("&amp;E40&amp;IF(F40&lt;&gt;"-", ","&amp;F40, "")&amp;")"
    )&amp;
    IF(G40&lt;&gt;"", " NOT NULL", "")&amp;
    IF(H40&lt;&gt;"",
       ",",
       IF(B41&lt;&gt;"", ",", "")
    )&amp;
    " -- "&amp;B40
)</f>
        <v xml:space="preserve"> CO2_ADJUSTED_EMISSION_FACTOR NUMERIC(10,6), -- CO2調整後排出係数</v>
      </c>
    </row>
    <row r="42" spans="1:12">
      <c r="A42" s="17">
        <v>35</v>
      </c>
      <c r="B42" s="103" t="s">
        <v>989</v>
      </c>
      <c r="C42" s="11" t="s">
        <v>1019</v>
      </c>
      <c r="D42" s="11" t="s">
        <v>156</v>
      </c>
      <c r="E42" s="34">
        <v>20</v>
      </c>
      <c r="F42" s="21" t="s">
        <v>18</v>
      </c>
      <c r="G42" s="35"/>
      <c r="H42" s="22"/>
      <c r="I42" s="292"/>
      <c r="J42" s="293"/>
      <c r="K42" s="294"/>
      <c r="L42" s="13" t="str" cm="1">
        <f t="array" ref="L42">IF(B41="",
    IF($L$6="PRIMARY_KEYS",
        ",PRIMARY KEY ("&amp;_xlfn.TEXTJOIN(", ", TRUE, $C$8)&amp;")" &amp; CHAR(10) &amp; ");",
        ");"
    ),
    " "&amp;C41&amp;" "&amp;D41&amp;
    _xlfn.IFS(
        E41="-", "",
        OR(D41="TIMESTAMP", D41="SMALLINT"), E41&amp;IF(F41&lt;&gt;"-", ","&amp;F41, ""),
        TRUE, "("&amp;E41&amp;IF(F41&lt;&gt;"-", ","&amp;F41, "")&amp;")"
    )&amp;
    IF(G41&lt;&gt;"", " NOT NULL", "")&amp;
    IF(H41&lt;&gt;"",
       ",",
       IF(B42&lt;&gt;"", ",", "")
    )&amp;
    " -- "&amp;B41
)</f>
        <v xml:space="preserve"> CO2_ADJUSTED_EMISSION_FACTOR_SOURCE VARCHAR(100), -- CO2調整後排出係数データソース</v>
      </c>
    </row>
    <row r="43" spans="1:12">
      <c r="A43" s="17">
        <v>36</v>
      </c>
      <c r="B43" s="103" t="s">
        <v>990</v>
      </c>
      <c r="C43" s="11" t="s">
        <v>1021</v>
      </c>
      <c r="D43" s="11" t="s">
        <v>175</v>
      </c>
      <c r="E43" s="34">
        <v>12</v>
      </c>
      <c r="F43" s="34">
        <v>3</v>
      </c>
      <c r="G43" s="35"/>
      <c r="H43" s="22"/>
      <c r="I43" s="292"/>
      <c r="J43" s="293"/>
      <c r="K43" s="294"/>
      <c r="L43" s="13" t="str" cm="1">
        <f t="array" ref="L43">IF(B42="",
    IF($L$6="PRIMARY_KEYS",
        ",PRIMARY KEY ("&amp;_xlfn.TEXTJOIN(", ", TRUE, $C$8)&amp;")" &amp; CHAR(10) &amp; ");",
        ");"
    ),
    " "&amp;C42&amp;" "&amp;D42&amp;
    _xlfn.IFS(
        E42="-", "",
        OR(D42="TIMESTAMP", D42="SMALLINT"), E42&amp;IF(F42&lt;&gt;"-", ","&amp;F42, ""),
        TRUE, "("&amp;E42&amp;IF(F42&lt;&gt;"-", ","&amp;F42, "")&amp;")"
    )&amp;
    IF(G42&lt;&gt;"", " NOT NULL", "")&amp;
    IF(H42&lt;&gt;"",
       ",",
       IF(B43&lt;&gt;"", ",", "")
    )&amp;
    " -- "&amp;B42
)</f>
        <v xml:space="preserve"> CO2_ADJUSTED_EMISSION_FACTOR_UNIT VARCHAR(20), -- CO2調整後排出係数単位</v>
      </c>
    </row>
    <row r="44" spans="1:12">
      <c r="A44" s="17">
        <v>37</v>
      </c>
      <c r="B44" s="103" t="s">
        <v>991</v>
      </c>
      <c r="C44" s="11" t="s">
        <v>1022</v>
      </c>
      <c r="D44" s="11" t="s">
        <v>156</v>
      </c>
      <c r="E44" s="34">
        <v>20</v>
      </c>
      <c r="F44" s="21" t="s">
        <v>18</v>
      </c>
      <c r="G44" s="35"/>
      <c r="H44" s="22"/>
      <c r="I44" s="292"/>
      <c r="J44" s="293"/>
      <c r="K44" s="294"/>
      <c r="L44" s="13" t="str" cm="1">
        <f t="array" ref="L44">IF(B43="",
    IF($L$6="PRIMARY_KEYS",
        ",PRIMARY KEY ("&amp;_xlfn.TEXTJOIN(", ", TRUE, $C$8)&amp;")" &amp; CHAR(10) &amp; ");",
        ");"
    ),
    " "&amp;C43&amp;" "&amp;D43&amp;
    _xlfn.IFS(
        E43="-", "",
        OR(D43="TIMESTAMP", D43="SMALLINT"), E43&amp;IF(F43&lt;&gt;"-", ","&amp;F43, ""),
        TRUE, "("&amp;E43&amp;IF(F43&lt;&gt;"-", ","&amp;F43, "")&amp;")"
    )&amp;
    IF(G43&lt;&gt;"", " NOT NULL", "")&amp;
    IF(H43&lt;&gt;"",
       ",",
       IF(B44&lt;&gt;"", ",", "")
    )&amp;
    " -- "&amp;B43
)</f>
        <v xml:space="preserve"> CREDIT_CERTIFICATE_PURCHASE_ENERGY_AMOUNT NUMERIC(12,3), -- 証書・クレジット購入量（エネルギー量）</v>
      </c>
    </row>
    <row r="45" spans="1:12">
      <c r="A45" s="17">
        <v>38</v>
      </c>
      <c r="B45" s="103" t="s">
        <v>992</v>
      </c>
      <c r="C45" s="11" t="s">
        <v>1023</v>
      </c>
      <c r="D45" s="11" t="s">
        <v>175</v>
      </c>
      <c r="E45" s="34">
        <v>12</v>
      </c>
      <c r="F45" s="34">
        <v>3</v>
      </c>
      <c r="G45" s="35"/>
      <c r="H45" s="22"/>
      <c r="I45" s="292"/>
      <c r="J45" s="293"/>
      <c r="K45" s="294"/>
      <c r="L45" s="13" t="str" cm="1">
        <f t="array" ref="L45">IF(B44="",
    IF($L$6="PRIMARY_KEYS",
        ",PRIMARY KEY ("&amp;_xlfn.TEXTJOIN(", ", TRUE, $C$8)&amp;")" &amp; CHAR(10) &amp; ");",
        ");"
    ),
    " "&amp;C44&amp;" "&amp;D44&amp;
    _xlfn.IFS(
        E44="-", "",
        OR(D44="TIMESTAMP", D44="SMALLINT"), E44&amp;IF(F44&lt;&gt;"-", ","&amp;F44, ""),
        TRUE, "("&amp;E44&amp;IF(F44&lt;&gt;"-", ","&amp;F44, "")&amp;")"
    )&amp;
    IF(G44&lt;&gt;"", " NOT NULL", "")&amp;
    IF(H44&lt;&gt;"",
       ",",
       IF(B45&lt;&gt;"", ",", "")
    )&amp;
    " -- "&amp;B44
)</f>
        <v xml:space="preserve"> CREDIT_CERTIFICATE_UNIT VARCHAR(20), -- 証書・クレジット単位</v>
      </c>
    </row>
    <row r="46" spans="1:12">
      <c r="A46" s="17">
        <v>39</v>
      </c>
      <c r="B46" s="11" t="s">
        <v>51</v>
      </c>
      <c r="C46" s="11" t="s">
        <v>551</v>
      </c>
      <c r="D46" s="11" t="s">
        <v>163</v>
      </c>
      <c r="E46" s="34" t="s">
        <v>18</v>
      </c>
      <c r="F46" s="21" t="s">
        <v>18</v>
      </c>
      <c r="G46" s="132" t="s">
        <v>381</v>
      </c>
      <c r="H46" s="22"/>
      <c r="I46" s="137" t="s">
        <v>1329</v>
      </c>
      <c r="J46" s="138"/>
      <c r="K46" s="139"/>
      <c r="L46" s="13" t="str" cm="1">
        <f t="array" ref="L46">IF(B45="",
    IF($L$6="PRIMARY_KEYS",
        ",PRIMARY KEY ("&amp;_xlfn.TEXTJOIN(", ", TRUE, $C$8)&amp;")" &amp; CHAR(10) &amp; ");",
        ");"
    ),
    " "&amp;C45&amp;" "&amp;D45&amp;
    _xlfn.IFS(
        E45="-", "",
        OR(D45="TIMESTAMP", D45="SMALLINT"), E45&amp;IF(F45&lt;&gt;"-", ","&amp;F45, ""),
        TRUE, "("&amp;E45&amp;IF(F45&lt;&gt;"-", ","&amp;F45, "")&amp;")"
    )&amp;
    IF(G45&lt;&gt;"", " NOT NULL", "")&amp;
    IF(H45&lt;&gt;"",
       ",",
       IF(B46&lt;&gt;"", ",", "")
    )&amp;
    " -- "&amp;B45
)</f>
        <v xml:space="preserve"> CREDIT_CERTIFICATE_PURCHASE_TCO2_AMOUNT NUMERIC(12,3), -- 証書・クレジット購入量（tｰCO2）</v>
      </c>
    </row>
    <row r="47" spans="1:12">
      <c r="A47" s="17">
        <v>40</v>
      </c>
      <c r="B47" s="11" t="s">
        <v>374</v>
      </c>
      <c r="C47" s="11" t="s">
        <v>511</v>
      </c>
      <c r="D47" s="11" t="s">
        <v>156</v>
      </c>
      <c r="E47" s="34">
        <v>50</v>
      </c>
      <c r="F47" s="21" t="s">
        <v>18</v>
      </c>
      <c r="G47" s="35"/>
      <c r="H47" s="22"/>
      <c r="I47" s="292"/>
      <c r="J47" s="293"/>
      <c r="K47" s="294"/>
      <c r="L47" s="13" t="str" cm="1">
        <f t="array" ref="L47">IF(B46="",
    IF($L$6="PRIMARY_KEYS",
        ",PRIMARY KEY ("&amp;_xlfn.TEXTJOIN(", ", TRUE, $C$8)&amp;")" &amp; CHAR(10) &amp; ");",
        ");"
    ),
    " "&amp;C46&amp;" "&amp;D46&amp;
    _xlfn.IFS(
        E46="-", "",
        OR(D46="TIMESTAMP", D46="SMALLINT"), E46&amp;IF(F46&lt;&gt;"-", ","&amp;F46, ""),
        TRUE, "("&amp;E46&amp;IF(F46&lt;&gt;"-", ","&amp;F46, "")&amp;")"
    )&amp;
    IF(G46&lt;&gt;"", " NOT NULL", "")&amp;
    IF(H46&lt;&gt;"",
       ",",
       IF(B47&lt;&gt;"", ",", "")
    )&amp;
    " -- "&amp;B46
)</f>
        <v xml:space="preserve"> DELETE_FLG BOOLEAN NOT NULL, -- 削除フラグ</v>
      </c>
    </row>
    <row r="48" spans="1:12">
      <c r="A48" s="17">
        <v>41</v>
      </c>
      <c r="B48" s="11" t="s">
        <v>375</v>
      </c>
      <c r="C48" s="11" t="s">
        <v>513</v>
      </c>
      <c r="D48" s="11" t="s">
        <v>526</v>
      </c>
      <c r="E48" s="34" t="s">
        <v>18</v>
      </c>
      <c r="F48" s="21" t="s">
        <v>18</v>
      </c>
      <c r="G48" s="35"/>
      <c r="H48" s="22"/>
      <c r="I48" s="292"/>
      <c r="J48" s="293"/>
      <c r="K48" s="294"/>
      <c r="L48" s="13" t="str" cm="1">
        <f t="array" ref="L48">IF(B47="",
    IF($L$6="PRIMARY_KEYS",
        ",PRIMARY KEY ("&amp;_xlfn.TEXTJOIN(", ", TRUE, $C$8)&amp;")" &amp; CHAR(10) &amp; ");",
        ");"
    ),
    " "&amp;C47&amp;" "&amp;D47&amp;
    _xlfn.IFS(
        E47="-", "",
        OR(D47="TIMESTAMP", D47="SMALLINT"), E47&amp;IF(F47&lt;&gt;"-", ","&amp;F47, ""),
        TRUE, "("&amp;E47&amp;IF(F47&lt;&gt;"-", ","&amp;F47, "")&amp;")"
    )&amp;
    IF(G47&lt;&gt;"", " NOT NULL", "")&amp;
    IF(H47&lt;&gt;"",
       ",",
       IF(B48&lt;&gt;"", ",", "")
    )&amp;
    " -- "&amp;B47
)</f>
        <v xml:space="preserve"> CREATED_BY VARCHAR(50), -- 作成者</v>
      </c>
    </row>
    <row r="49" spans="1:12">
      <c r="A49" s="17">
        <v>42</v>
      </c>
      <c r="B49" s="11" t="s">
        <v>43</v>
      </c>
      <c r="C49" s="11" t="s">
        <v>515</v>
      </c>
      <c r="D49" s="11" t="s">
        <v>156</v>
      </c>
      <c r="E49" s="34">
        <v>50</v>
      </c>
      <c r="F49" s="21" t="s">
        <v>18</v>
      </c>
      <c r="G49" s="35"/>
      <c r="H49" s="22"/>
      <c r="I49" s="292"/>
      <c r="J49" s="293"/>
      <c r="K49" s="294"/>
      <c r="L49" s="13" t="str" cm="1">
        <f t="array" ref="L49">IF(B48="",
    IF($L$6="PRIMARY_KEYS",
        ",PRIMARY KEY ("&amp;_xlfn.TEXTJOIN(", ", TRUE, $C$8)&amp;")" &amp; CHAR(10) &amp; ");",
        ");"
    ),
    " "&amp;C48&amp;" "&amp;D48&amp;
    _xlfn.IFS(
        E48="-", "",
        OR(D48="TIMESTAMP", D48="SMALLINT"), E48&amp;IF(F48&lt;&gt;"-", ","&amp;F48, ""),
        TRUE, "("&amp;E48&amp;IF(F48&lt;&gt;"-", ","&amp;F48, "")&amp;")"
    )&amp;
    IF(G48&lt;&gt;"", " NOT NULL", "")&amp;
    IF(H48&lt;&gt;"",
       ",",
       IF(B49&lt;&gt;"", ",", "")
    )&amp;
    " -- "&amp;B48
)</f>
        <v xml:space="preserve"> CREATED_AT TIMESTAMP, -- 作成日時</v>
      </c>
    </row>
    <row r="50" spans="1:12">
      <c r="A50" s="24">
        <v>43</v>
      </c>
      <c r="B50" s="15" t="s">
        <v>49</v>
      </c>
      <c r="C50" s="15" t="s">
        <v>517</v>
      </c>
      <c r="D50" s="15" t="s">
        <v>526</v>
      </c>
      <c r="E50" s="25" t="s">
        <v>18</v>
      </c>
      <c r="F50" s="25" t="s">
        <v>18</v>
      </c>
      <c r="G50" s="36"/>
      <c r="H50" s="26"/>
      <c r="I50" s="307"/>
      <c r="J50" s="308"/>
      <c r="K50" s="309"/>
      <c r="L50" s="13" t="str" cm="1">
        <f t="array" ref="L50">IF(B49="",
    IF($L$6="PRIMARY_KEYS",
        ",PRIMARY KEY ("&amp;_xlfn.TEXTJOIN(", ", TRUE, $C$8)&amp;")" &amp; CHAR(10) &amp; ");",
        ");"
    ),
    " "&amp;C49&amp;" "&amp;D49&amp;
    _xlfn.IFS(
        E49="-", "",
        OR(D49="TIMESTAMP", D49="SMALLINT"), E49&amp;IF(F49&lt;&gt;"-", ","&amp;F49, ""),
        TRUE, "("&amp;E49&amp;IF(F49&lt;&gt;"-", ","&amp;F49, "")&amp;")"
    )&amp;
    IF(G49&lt;&gt;"", " NOT NULL", "")&amp;
    IF(H49&lt;&gt;"",
       ",",
       IF(B50&lt;&gt;"", ",", "")
    )&amp;
    " -- "&amp;B49
)</f>
        <v xml:space="preserve"> UPDATED_BY VARCHAR(50), -- 更新者</v>
      </c>
    </row>
    <row r="51" spans="1:12">
      <c r="L51" s="13" t="str" cm="1">
        <f t="array" ref="L51">IF(B50="",
    IF($L$6="PRIMARY_KEYS",
        ",PRIMARY KEY ("&amp;_xlfn.TEXTJOIN(", ", TRUE, $C$8)&amp;")" &amp; CHAR(10) &amp; ");",
        ");"
    ),
    " "&amp;C50&amp;" "&amp;D50&amp;
    _xlfn.IFS(
        E50="-", "",
        OR(D50="TIMESTAMP", D50="SMALLINT"), E50&amp;IF(F50&lt;&gt;"-", ","&amp;F50, ""),
        TRUE, "("&amp;E50&amp;IF(F50&lt;&gt;"-", ","&amp;F50, "")&amp;")"
    )&amp;
    IF(G50&lt;&gt;"", " NOT NULL", "")&amp;
    IF(H50&lt;&gt;"",
       ",",
       IF(B51&lt;&gt;"", ",", "")
    )&amp;
    " -- "&amp;B50
)</f>
        <v xml:space="preserve"> UPDATED_AT TIMESTAMP -- 更新日時</v>
      </c>
    </row>
    <row r="52" spans="1:12">
      <c r="L52" s="13" t="str" cm="1">
        <f t="array" ref="L52">IF(B51="",
    IF($L$6="PRIMARY_KEYS",
        ",PRIMARY KEY ("&amp;_xlfn.TEXTJOIN(", ", TRUE, $C$8)&amp;")" &amp; CHAR(10) &amp; ");",
        ");"
    ),
    " "&amp;C51&amp;" "&amp;D51&amp;
    _xlfn.IFS(
        E51="-", "",
        OR(D51="TIMESTAMP", D51="SMALLINT"), E51&amp;IF(F51&lt;&gt;"-", ","&amp;F51, ""),
        TRUE, "("&amp;E51&amp;IF(F51&lt;&gt;"-", ","&amp;F51, "")&amp;")"
    )&amp;
    IF(G51&lt;&gt;"", " NOT NULL", "")&amp;
    IF(H51&lt;&gt;"",
       ",",
       IF(B52&lt;&gt;"", ",", "")
    )&amp;
    " -- "&amp;B51
)</f>
        <v>,PRIMARY KEY (CORPORATE_NUMBER)
);</v>
      </c>
    </row>
    <row r="53" spans="1:12">
      <c r="L53" s="13" t="str" cm="1">
        <f t="array" ref="L53">IF(B52="",
    IF($L$6="PRIMARY_KEYS",
        ",PRIMARY KEY ("&amp;_xlfn.TEXTJOIN(", ", TRUE, $C$8:$C$13)&amp;")" &amp; CHAR(10) &amp; ");",
        ");"
    ),
    " "&amp;C52&amp;" "&amp;D52&amp;
    _xlfn.IFS(
        E52="-", "",
        OR(D52="TIMESTAMP", D52="SMALLINT"), E52&amp;IF(F52&lt;&gt;"-", ","&amp;F52, ""),
        TRUE, "("&amp;E52&amp;IF(F52&lt;&gt;"-", ","&amp;F52, "")&amp;")"
    )&amp;
    IF(G52&lt;&gt;"", " NOT NULL", "")&amp;
    IF(H52&lt;&gt;"",
       ",",
       IF(B53&lt;&gt;"", ",", "")
    )&amp;
    " -- "&amp;B52
)</f>
        <v>,PRIMARY KEY (CORPORATE_NUMBER, AGREEMENT_CATEGORY, ORG_ID, ENERGY_CODE, TARGET_YEAR_MONTH, REGISTRATION_SEQ)
);</v>
      </c>
    </row>
    <row r="55" spans="1:12">
      <c r="L55" s="7" t="str">
        <f>"COMMENT ON TABLE db_corp." &amp; A5 &amp; " IS '" &amp; A3 &amp; "';"</f>
        <v>COMMENT ON TABLE db_corp.T_MONTHLY_CORPORATE_ENERGY_AGGREGATION IS '月別法人エネルギー集計情報';</v>
      </c>
    </row>
    <row r="56" spans="1:12">
      <c r="L56" s="4" t="str">
        <f>"COMMENT ON COLUMN db_corp." &amp;  $A$5&amp;"."&amp;C8&amp;" IS '" &amp;B8&amp;"';"</f>
        <v>COMMENT ON COLUMN db_corp.T_MONTHLY_CORPORATE_ENERGY_AGGREGATION.CORPORATE_NUMBER IS '法人番号（FK）';</v>
      </c>
    </row>
    <row r="57" spans="1:12">
      <c r="L57" s="4" t="str">
        <f t="shared" ref="L57:L98" si="0">"COMMENT ON COLUMN db_corp." &amp;  $A$5&amp;"."&amp;C9&amp;" IS '" &amp;B9&amp;"';"</f>
        <v>COMMENT ON COLUMN db_corp.T_MONTHLY_CORPORATE_ENERGY_AGGREGATION.AGREEMENT_CATEGORY IS '同意書取得区分';</v>
      </c>
    </row>
    <row r="58" spans="1:12">
      <c r="L58" s="4" t="str">
        <f t="shared" si="0"/>
        <v>COMMENT ON COLUMN db_corp.T_MONTHLY_CORPORATE_ENERGY_AGGREGATION.ORG_ID IS '組織ID（FK）';</v>
      </c>
    </row>
    <row r="59" spans="1:12">
      <c r="L59" s="4" t="str">
        <f t="shared" si="0"/>
        <v>COMMENT ON COLUMN db_corp.T_MONTHLY_CORPORATE_ENERGY_AGGREGATION.ENERGY_CODE IS 'エネルギ―コード';</v>
      </c>
    </row>
    <row r="60" spans="1:12">
      <c r="L60" s="4" t="str">
        <f t="shared" si="0"/>
        <v>COMMENT ON COLUMN db_corp.T_MONTHLY_CORPORATE_ENERGY_AGGREGATION.TARGET_YEAR_MONTH IS '対象年月';</v>
      </c>
    </row>
    <row r="61" spans="1:12">
      <c r="L61" s="4" t="str">
        <f t="shared" si="0"/>
        <v>COMMENT ON COLUMN db_corp.T_MONTHLY_CORPORATE_ENERGY_AGGREGATION.REGISTRATION_SEQ IS '登録回数';</v>
      </c>
    </row>
    <row r="62" spans="1:12">
      <c r="L62" s="4" t="str">
        <f t="shared" si="0"/>
        <v>COMMENT ON COLUMN db_corp.T_MONTHLY_CORPORATE_ENERGY_AGGREGATION.FISCAL_YEAR IS '登录年度';</v>
      </c>
    </row>
    <row r="63" spans="1:12">
      <c r="L63" s="4" t="str">
        <f t="shared" si="0"/>
        <v>COMMENT ON COLUMN db_corp.T_MONTHLY_CORPORATE_ENERGY_AGGREGATION.ENERGY_CATEGORY_NAME IS 'エネルギー名';</v>
      </c>
    </row>
    <row r="64" spans="1:12">
      <c r="L64" s="4" t="str">
        <f t="shared" si="0"/>
        <v>COMMENT ON COLUMN db_corp.T_MONTHLY_CORPORATE_ENERGY_AGGREGATION.ENERGY_NAME_FOR_COEFFICIENT_MATCHING IS 'エネルギ―名称（係数突合用）';</v>
      </c>
    </row>
    <row r="65" spans="12:12">
      <c r="L65" s="4" t="str">
        <f t="shared" si="0"/>
        <v>COMMENT ON COLUMN db_corp.T_MONTHLY_CORPORATE_ENERGY_AGGREGATION.ENERGY_QUANTITY_FOR_LAW IS 'エネルギー使用量（省エネ法）';</v>
      </c>
    </row>
    <row r="66" spans="12:12">
      <c r="L66" s="4" t="str">
        <f t="shared" si="0"/>
        <v>COMMENT ON COLUMN db_corp.T_MONTHLY_CORPORATE_ENERGY_AGGREGATION.ENERGY_USAGE_AREA_UNIT IS 'エネルギー使用量原単位';</v>
      </c>
    </row>
    <row r="67" spans="12:12">
      <c r="L67" s="4" t="str">
        <f t="shared" si="0"/>
        <v>COMMENT ON COLUMN db_corp.T_MONTHLY_CORPORATE_ENERGY_AGGREGATION.ENERGY_UNIT_FOR_LAW IS 'エネルギー使用量単位（省エネ法）';</v>
      </c>
    </row>
    <row r="68" spans="12:12">
      <c r="L68" s="4" t="str">
        <f t="shared" si="0"/>
        <v>COMMENT ON COLUMN db_corp.T_MONTHLY_CORPORATE_ENERGY_AGGREGATION.ENERGY_QUANTITY IS 'エネルギー使用量（元データ）';</v>
      </c>
    </row>
    <row r="69" spans="12:12">
      <c r="L69" s="4" t="str">
        <f t="shared" si="0"/>
        <v>COMMENT ON COLUMN db_corp.T_MONTHLY_CORPORATE_ENERGY_AGGREGATION.ENERGY_UNIT_ORIGINAL IS 'エネルギー使用量単位（元データ）';</v>
      </c>
    </row>
    <row r="70" spans="12:12">
      <c r="L70" s="4" t="str">
        <f t="shared" si="0"/>
        <v>COMMENT ON COLUMN db_corp.T_MONTHLY_CORPORATE_ENERGY_AGGREGATION.ENERGY_QUANTITY_FOR_REPORT IS 'エネルギー使用量（レポート）';</v>
      </c>
    </row>
    <row r="71" spans="12:12">
      <c r="L71" s="4" t="str">
        <f t="shared" si="0"/>
        <v>COMMENT ON COLUMN db_corp.T_MONTHLY_CORPORATE_ENERGY_AGGREGATION.ENERGY_UNIT_FOR_REPORT IS 'エネルギー使用量単位（レポート）';</v>
      </c>
    </row>
    <row r="72" spans="12:12">
      <c r="L72" s="4" t="str">
        <f t="shared" si="0"/>
        <v>COMMENT ON COLUMN db_corp.T_MONTHLY_CORPORATE_ENERGY_AGGREGATION.SUPPLIER_NAME IS '供給事業者名';</v>
      </c>
    </row>
    <row r="73" spans="12:12">
      <c r="L73" s="4" t="str">
        <f t="shared" si="0"/>
        <v>COMMENT ON COLUMN db_corp.T_MONTHLY_CORPORATE_ENERGY_AGGREGATION.SUPPLY_MENU IS '供給メニュー';</v>
      </c>
    </row>
    <row r="74" spans="12:12">
      <c r="L74" s="4" t="str">
        <f t="shared" si="0"/>
        <v>COMMENT ON COLUMN db_corp.T_MONTHLY_CORPORATE_ENERGY_AGGREGATION.SUPPLY_CONDITIONS IS '供給条件';</v>
      </c>
    </row>
    <row r="75" spans="12:12">
      <c r="L75" s="4" t="str">
        <f t="shared" si="0"/>
        <v>COMMENT ON COLUMN db_corp.T_MONTHLY_CORPORATE_ENERGY_AGGREGATION.HEAT_CONVERTED_ENERGY_USAGE IS '熱量換算エネルギー使用量';</v>
      </c>
    </row>
    <row r="76" spans="12:12">
      <c r="L76" s="4" t="str">
        <f t="shared" si="0"/>
        <v>COMMENT ON COLUMN db_corp.T_MONTHLY_CORPORATE_ENERGY_AGGREGATION.HEAT_CONVERTED_ENERGY_USAGE_AREA_UNIT IS '熱量換算エネルギー使用量原単位';</v>
      </c>
    </row>
    <row r="77" spans="12:12">
      <c r="L77" s="4" t="str">
        <f t="shared" si="0"/>
        <v>COMMENT ON COLUMN db_corp.T_MONTHLY_CORPORATE_ENERGY_AGGREGATION.HEAT_CONVERTED_ENERGY_UNIT IS '熱量換算エネルギー使用量単位';</v>
      </c>
    </row>
    <row r="78" spans="12:12">
      <c r="L78" s="4" t="str">
        <f t="shared" si="0"/>
        <v>COMMENT ON COLUMN db_corp.T_MONTHLY_CORPORATE_ENERGY_AGGREGATION.HEAT_CONVERSION_COEFFICIENT IS '熱量換算係数';</v>
      </c>
    </row>
    <row r="79" spans="12:12">
      <c r="L79" s="4" t="str">
        <f t="shared" si="0"/>
        <v>COMMENT ON COLUMN db_corp.T_MONTHLY_CORPORATE_ENERGY_AGGREGATION.HEAT_CONVERSION_COEFFICIENT_SOURCE IS '熱量換算係数データソース';</v>
      </c>
    </row>
    <row r="80" spans="12:12">
      <c r="L80" s="4" t="str">
        <f t="shared" si="0"/>
        <v>COMMENT ON COLUMN db_corp.T_MONTHLY_CORPORATE_ENERGY_AGGREGATION.HEAT_CONVERSION_COEFFICIENT_UNIT IS '熱量換算係数単位';</v>
      </c>
    </row>
    <row r="81" spans="12:12">
      <c r="L81" s="4" t="str">
        <f t="shared" si="0"/>
        <v>COMMENT ON COLUMN db_corp.T_MONTHLY_CORPORATE_ENERGY_AGGREGATION.CO2_BASE_EMISSIONS IS 'CO2基礎排出量';</v>
      </c>
    </row>
    <row r="82" spans="12:12">
      <c r="L82" s="4" t="str">
        <f t="shared" si="0"/>
        <v>COMMENT ON COLUMN db_corp.T_MONTHLY_CORPORATE_ENERGY_AGGREGATION.CO2_BASE_EMISSIONS_UNIT IS 'CO2基礎排出量単位';</v>
      </c>
    </row>
    <row r="83" spans="12:12">
      <c r="L83" s="4" t="str">
        <f t="shared" si="0"/>
        <v>COMMENT ON COLUMN db_corp.T_MONTHLY_CORPORATE_ENERGY_AGGREGATION.CO2_BASE_EMISSION_FACTOR IS 'CO2基礎排出係数';</v>
      </c>
    </row>
    <row r="84" spans="12:12">
      <c r="L84" s="4" t="str">
        <f t="shared" si="0"/>
        <v>COMMENT ON COLUMN db_corp.T_MONTHLY_CORPORATE_ENERGY_AGGREGATION.CO2_BASE_EMISSION_FACTOR_UNIT IS 'CO2基礎排出係数単位';</v>
      </c>
    </row>
    <row r="85" spans="12:12">
      <c r="L85" s="4" t="str">
        <f t="shared" si="0"/>
        <v>COMMENT ON COLUMN db_corp.T_MONTHLY_CORPORATE_ENERGY_AGGREGATION.CO2_ADJUSTED_EMISSIONS IS 'CO2調整後排出量';</v>
      </c>
    </row>
    <row r="86" spans="12:12">
      <c r="L86" s="4" t="str">
        <f t="shared" si="0"/>
        <v>COMMENT ON COLUMN db_corp.T_MONTHLY_CORPORATE_ENERGY_AGGREGATION.CO2_ADJUSTED_EMISSIONS_UNIT IS 'CO2調整後排出量単位';</v>
      </c>
    </row>
    <row r="87" spans="12:12">
      <c r="L87" s="4" t="str">
        <f t="shared" si="0"/>
        <v>COMMENT ON COLUMN db_corp.T_MONTHLY_CORPORATE_ENERGY_AGGREGATION.CO2_ADJUSTED_EMISSIONS_AREA_UNIT IS 'CO2調整後排出量原単位';</v>
      </c>
    </row>
    <row r="88" spans="12:12">
      <c r="L88" s="4" t="str">
        <f t="shared" si="0"/>
        <v>COMMENT ON COLUMN db_corp.T_MONTHLY_CORPORATE_ENERGY_AGGREGATION.CO2_ADJUSTED_EMISSION_FACTOR IS 'CO2調整後排出係数';</v>
      </c>
    </row>
    <row r="89" spans="12:12">
      <c r="L89" s="4" t="str">
        <f t="shared" si="0"/>
        <v>COMMENT ON COLUMN db_corp.T_MONTHLY_CORPORATE_ENERGY_AGGREGATION.CO2_ADJUSTED_EMISSION_FACTOR_SOURCE IS 'CO2調整後排出係数データソース';</v>
      </c>
    </row>
    <row r="90" spans="12:12">
      <c r="L90" s="4" t="str">
        <f t="shared" si="0"/>
        <v>COMMENT ON COLUMN db_corp.T_MONTHLY_CORPORATE_ENERGY_AGGREGATION.CO2_ADJUSTED_EMISSION_FACTOR_UNIT IS 'CO2調整後排出係数単位';</v>
      </c>
    </row>
    <row r="91" spans="12:12">
      <c r="L91" s="4" t="str">
        <f t="shared" si="0"/>
        <v>COMMENT ON COLUMN db_corp.T_MONTHLY_CORPORATE_ENERGY_AGGREGATION.CREDIT_CERTIFICATE_PURCHASE_ENERGY_AMOUNT IS '証書・クレジット購入量（エネルギー量）';</v>
      </c>
    </row>
    <row r="92" spans="12:12">
      <c r="L92" s="4" t="str">
        <f t="shared" si="0"/>
        <v>COMMENT ON COLUMN db_corp.T_MONTHLY_CORPORATE_ENERGY_AGGREGATION.CREDIT_CERTIFICATE_UNIT IS '証書・クレジット単位';</v>
      </c>
    </row>
    <row r="93" spans="12:12">
      <c r="L93" s="4" t="str">
        <f t="shared" si="0"/>
        <v>COMMENT ON COLUMN db_corp.T_MONTHLY_CORPORATE_ENERGY_AGGREGATION.CREDIT_CERTIFICATE_PURCHASE_TCO2_AMOUNT IS '証書・クレジット購入量（tｰCO2）';</v>
      </c>
    </row>
    <row r="94" spans="12:12">
      <c r="L94" s="4" t="str">
        <f t="shared" si="0"/>
        <v>COMMENT ON COLUMN db_corp.T_MONTHLY_CORPORATE_ENERGY_AGGREGATION.DELETE_FLG IS '削除フラグ';</v>
      </c>
    </row>
    <row r="95" spans="12:12">
      <c r="L95" s="4" t="str">
        <f t="shared" si="0"/>
        <v>COMMENT ON COLUMN db_corp.T_MONTHLY_CORPORATE_ENERGY_AGGREGATION.CREATED_BY IS '作成者';</v>
      </c>
    </row>
    <row r="96" spans="12:12">
      <c r="L96" s="4" t="str">
        <f t="shared" si="0"/>
        <v>COMMENT ON COLUMN db_corp.T_MONTHLY_CORPORATE_ENERGY_AGGREGATION.CREATED_AT IS '作成日時';</v>
      </c>
    </row>
    <row r="97" spans="12:12">
      <c r="L97" s="4" t="str">
        <f t="shared" si="0"/>
        <v>COMMENT ON COLUMN db_corp.T_MONTHLY_CORPORATE_ENERGY_AGGREGATION.UPDATED_BY IS '更新者';</v>
      </c>
    </row>
    <row r="98" spans="12:12">
      <c r="L98" s="4" t="str">
        <f t="shared" si="0"/>
        <v>COMMENT ON COLUMN db_corp.T_MONTHLY_CORPORATE_ENERGY_AGGREGATION.UPDATED_AT IS '更新日時';</v>
      </c>
    </row>
  </sheetData>
  <mergeCells count="52">
    <mergeCell ref="I50:K50"/>
    <mergeCell ref="I19:K19"/>
    <mergeCell ref="I21:K21"/>
    <mergeCell ref="I24:K24"/>
    <mergeCell ref="I25:K25"/>
    <mergeCell ref="I20:K20"/>
    <mergeCell ref="I22:K22"/>
    <mergeCell ref="I23:K23"/>
    <mergeCell ref="I26:K26"/>
    <mergeCell ref="I27:K27"/>
    <mergeCell ref="I28:K28"/>
    <mergeCell ref="I29:K29"/>
    <mergeCell ref="I30:K30"/>
    <mergeCell ref="I31:K31"/>
    <mergeCell ref="I32:K32"/>
    <mergeCell ref="I33:K33"/>
    <mergeCell ref="I16:K16"/>
    <mergeCell ref="I11:K11"/>
    <mergeCell ref="I12:K12"/>
    <mergeCell ref="I13:K13"/>
    <mergeCell ref="I14:K14"/>
    <mergeCell ref="I18:K18"/>
    <mergeCell ref="I9:K9"/>
    <mergeCell ref="I10:K10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7:K17"/>
    <mergeCell ref="I15:K15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7:K47"/>
    <mergeCell ref="I48:K48"/>
    <mergeCell ref="I49:K49"/>
  </mergeCells>
  <phoneticPr fontId="3"/>
  <pageMargins left="0.75" right="0.75" top="1" bottom="1" header="0.5" footer="0.5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32C2-F544-4E14-8A03-6AB425577429}">
  <sheetPr codeName="Sheet50"/>
  <dimension ref="A1:S31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2.625" style="4" bestFit="1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568</v>
      </c>
      <c r="B3" s="260"/>
      <c r="C3" s="261"/>
      <c r="D3" s="262" t="s">
        <v>147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569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db_corp.M_CORP_CODE_INFO CASCADE;</v>
      </c>
    </row>
    <row r="8" spans="1:19" s="14" customFormat="1" ht="13.5" customHeight="1">
      <c r="A8" s="16">
        <v>1</v>
      </c>
      <c r="B8" s="9" t="s">
        <v>570</v>
      </c>
      <c r="C8" s="9" t="s">
        <v>575</v>
      </c>
      <c r="D8" s="11" t="s">
        <v>156</v>
      </c>
      <c r="E8" s="32">
        <v>20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db_corp.M_CORP_CODE_INFO (</v>
      </c>
      <c r="S8"/>
    </row>
    <row r="9" spans="1:19">
      <c r="A9" s="17">
        <v>2</v>
      </c>
      <c r="B9" s="11" t="s">
        <v>571</v>
      </c>
      <c r="C9" s="11" t="s">
        <v>576</v>
      </c>
      <c r="D9" s="11" t="s">
        <v>156</v>
      </c>
      <c r="E9" s="34">
        <v>20</v>
      </c>
      <c r="F9" s="21" t="s">
        <v>18</v>
      </c>
      <c r="G9" s="35" t="s">
        <v>22</v>
      </c>
      <c r="H9" s="28">
        <v>2</v>
      </c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CODE_TYPE VARCHAR(20) NOT NULL, -- コードタイプ</v>
      </c>
    </row>
    <row r="10" spans="1:19">
      <c r="A10" s="146">
        <v>3</v>
      </c>
      <c r="B10" s="147" t="s">
        <v>572</v>
      </c>
      <c r="C10" s="147" t="s">
        <v>522</v>
      </c>
      <c r="D10" s="147" t="s">
        <v>156</v>
      </c>
      <c r="E10" s="148">
        <v>4</v>
      </c>
      <c r="F10" s="149" t="s">
        <v>18</v>
      </c>
      <c r="G10" s="150" t="s">
        <v>22</v>
      </c>
      <c r="H10" s="151">
        <v>3</v>
      </c>
      <c r="I10" s="377"/>
      <c r="J10" s="378"/>
      <c r="K10" s="379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CODE VARCHAR(20) NOT NULL, -- コード</v>
      </c>
    </row>
    <row r="11" spans="1:19">
      <c r="A11" s="17">
        <v>4</v>
      </c>
      <c r="B11" s="11" t="s">
        <v>573</v>
      </c>
      <c r="C11" s="11" t="s">
        <v>577</v>
      </c>
      <c r="D11" s="11" t="s">
        <v>156</v>
      </c>
      <c r="E11" s="34">
        <v>50</v>
      </c>
      <c r="F11" s="21" t="s">
        <v>18</v>
      </c>
      <c r="G11" s="35" t="s">
        <v>22</v>
      </c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TARGET_YEAR VARCHAR(4) NOT NULL, -- 対象年度</v>
      </c>
    </row>
    <row r="12" spans="1:19">
      <c r="A12" s="17">
        <v>5</v>
      </c>
      <c r="B12" s="11" t="s">
        <v>574</v>
      </c>
      <c r="C12" s="11" t="s">
        <v>578</v>
      </c>
      <c r="D12" s="11" t="s">
        <v>156</v>
      </c>
      <c r="E12" s="34">
        <v>50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JP_CODE_NAME VARCHAR(50) NOT NULL, -- コード和名</v>
      </c>
    </row>
    <row r="13" spans="1:19">
      <c r="A13" s="17">
        <v>6</v>
      </c>
      <c r="B13" s="11" t="s">
        <v>51</v>
      </c>
      <c r="C13" s="11" t="s">
        <v>551</v>
      </c>
      <c r="D13" s="11" t="s">
        <v>163</v>
      </c>
      <c r="E13" s="34" t="s">
        <v>18</v>
      </c>
      <c r="F13" s="21" t="s">
        <v>18</v>
      </c>
      <c r="G13" s="132" t="s">
        <v>381</v>
      </c>
      <c r="H13" s="22"/>
      <c r="I13" s="304" t="s">
        <v>1329</v>
      </c>
      <c r="J13" s="305"/>
      <c r="K13" s="306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EN_CODE_NAME VARCHAR(50), -- コード英名</v>
      </c>
    </row>
    <row r="14" spans="1:19">
      <c r="A14" s="17">
        <v>7</v>
      </c>
      <c r="B14" s="11" t="s">
        <v>374</v>
      </c>
      <c r="C14" s="11" t="s">
        <v>511</v>
      </c>
      <c r="D14" s="11" t="s">
        <v>156</v>
      </c>
      <c r="E14" s="34">
        <v>50</v>
      </c>
      <c r="F14" s="21" t="s">
        <v>18</v>
      </c>
      <c r="G14" s="35"/>
      <c r="H14" s="22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DELETE_FLG BOOLEAN NOT NULL, -- 削除フラグ</v>
      </c>
    </row>
    <row r="15" spans="1:19">
      <c r="A15" s="17">
        <v>8</v>
      </c>
      <c r="B15" s="11" t="s">
        <v>375</v>
      </c>
      <c r="C15" s="11" t="s">
        <v>513</v>
      </c>
      <c r="D15" s="11" t="s">
        <v>526</v>
      </c>
      <c r="E15" s="34" t="s">
        <v>18</v>
      </c>
      <c r="F15" s="21" t="s">
        <v>18</v>
      </c>
      <c r="G15" s="35"/>
      <c r="H15" s="22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CREATED_BY VARCHAR(50), -- 作成者</v>
      </c>
    </row>
    <row r="16" spans="1:19">
      <c r="A16" s="17">
        <v>9</v>
      </c>
      <c r="B16" s="11" t="s">
        <v>43</v>
      </c>
      <c r="C16" s="11" t="s">
        <v>515</v>
      </c>
      <c r="D16" s="11" t="s">
        <v>156</v>
      </c>
      <c r="E16" s="34">
        <v>50</v>
      </c>
      <c r="F16" s="21" t="s">
        <v>18</v>
      </c>
      <c r="G16" s="35"/>
      <c r="H16" s="22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CREATED_AT TIMESTAMP, -- 作成日時</v>
      </c>
    </row>
    <row r="17" spans="1:12">
      <c r="A17" s="24">
        <v>10</v>
      </c>
      <c r="B17" s="15" t="s">
        <v>49</v>
      </c>
      <c r="C17" s="15" t="s">
        <v>517</v>
      </c>
      <c r="D17" s="15" t="s">
        <v>526</v>
      </c>
      <c r="E17" s="25" t="s">
        <v>18</v>
      </c>
      <c r="F17" s="25" t="s">
        <v>18</v>
      </c>
      <c r="G17" s="36"/>
      <c r="H17" s="26"/>
      <c r="I17" s="307"/>
      <c r="J17" s="308"/>
      <c r="K17" s="309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UPDATED_BY VARCHAR(50), -- 更新者</v>
      </c>
    </row>
    <row r="18" spans="1:12"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UPDATED_AT TIMESTAMP -- 更新日時</v>
      </c>
    </row>
    <row r="19" spans="1:12">
      <c r="L19" s="13" t="str" cm="1">
        <f t="array" ref="L19">IF(B18="",
    IF($L$6="PRIMARY_KEYS",
        ",PRIMARY KEY ("&amp;_xlfn.TEXTJOIN(", ", TRUE, C8:C10)&amp;")"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>,PRIMARY KEY (CODE_TYPE, CODE, TARGET_YEAR)
);</v>
      </c>
    </row>
    <row r="21" spans="1:12">
      <c r="L21" s="7" t="str">
        <f>"COMMENT ON TABLE db_corp." &amp; A5 &amp; " IS '" &amp; A3 &amp; "';"</f>
        <v>COMMENT ON TABLE db_corp.M_CORP_CODE_INFO IS '法人コード情報マスタ';</v>
      </c>
    </row>
    <row r="22" spans="1:12">
      <c r="L22" s="4" t="str">
        <f>"COMMENT ON COLUMN db_corp." &amp;  $A$5&amp;"."&amp;C8&amp;" IS '" &amp;B8&amp;"';"</f>
        <v>COMMENT ON COLUMN db_corp.M_CORP_CODE_INFO.CODE_TYPE IS 'コードタイプ';</v>
      </c>
    </row>
    <row r="23" spans="1:12">
      <c r="L23" s="4" t="str">
        <f>"COMMENT ON COLUMN db_corp." &amp;  $A$5&amp;"."&amp;C9&amp;" IS '" &amp;B9&amp;"';"</f>
        <v>COMMENT ON COLUMN db_corp.M_CORP_CODE_INFO.CODE IS 'コード';</v>
      </c>
    </row>
    <row r="24" spans="1:12">
      <c r="L24" s="4" t="str">
        <f>"COMMENT ON COLUMN db_corp." &amp;  $A$5&amp;"."&amp;C10&amp;" IS '" &amp;B10&amp;"';"</f>
        <v>COMMENT ON COLUMN db_corp.M_CORP_CODE_INFO.TARGET_YEAR IS '対象年度';</v>
      </c>
    </row>
    <row r="25" spans="1:12">
      <c r="L25" s="4" t="str">
        <f>"COMMENT ON COLUMN db_corp." &amp;  $A$5&amp;"."&amp;C11&amp;" IS '" &amp;B11&amp;"';"</f>
        <v>COMMENT ON COLUMN db_corp.M_CORP_CODE_INFO.JP_CODE_NAME IS 'コード和名';</v>
      </c>
    </row>
    <row r="26" spans="1:12">
      <c r="L26" s="4" t="str">
        <f>"COMMENT ON COLUMN db_corp." &amp;  $A$5&amp;"."&amp;C12&amp;" IS '" &amp;B12&amp;"';"</f>
        <v>COMMENT ON COLUMN db_corp.M_CORP_CODE_INFO.EN_CODE_NAME IS 'コード英名';</v>
      </c>
    </row>
    <row r="27" spans="1:12">
      <c r="L27" s="4" t="str">
        <f t="shared" ref="L27:L31" si="0">"COMMENT ON COLUMN db_corp." &amp;  $A$5&amp;"."&amp;C13&amp;" IS '" &amp;B13&amp;"';"</f>
        <v>COMMENT ON COLUMN db_corp.M_CORP_CODE_INFO.DELETE_FLG IS '削除フラグ';</v>
      </c>
    </row>
    <row r="28" spans="1:12">
      <c r="L28" s="4" t="str">
        <f t="shared" si="0"/>
        <v>COMMENT ON COLUMN db_corp.M_CORP_CODE_INFO.CREATED_BY IS '作成者';</v>
      </c>
    </row>
    <row r="29" spans="1:12">
      <c r="L29" s="4" t="str">
        <f t="shared" si="0"/>
        <v>COMMENT ON COLUMN db_corp.M_CORP_CODE_INFO.CREATED_AT IS '作成日時';</v>
      </c>
    </row>
    <row r="30" spans="1:12">
      <c r="L30" s="4" t="str">
        <f t="shared" si="0"/>
        <v>COMMENT ON COLUMN db_corp.M_CORP_CODE_INFO.UPDATED_BY IS '更新者';</v>
      </c>
    </row>
    <row r="31" spans="1:12">
      <c r="L31" s="4" t="str">
        <f t="shared" si="0"/>
        <v>COMMENT ON COLUMN db_corp.M_CORP_CODE_INFO.UPDATED_AT IS '更新日時';</v>
      </c>
    </row>
  </sheetData>
  <mergeCells count="20">
    <mergeCell ref="I15:K15"/>
    <mergeCell ref="I16:K16"/>
    <mergeCell ref="I17:K17"/>
    <mergeCell ref="I13:K13"/>
    <mergeCell ref="I14:K14"/>
    <mergeCell ref="I10:K10"/>
    <mergeCell ref="I11:K11"/>
    <mergeCell ref="I12:K12"/>
    <mergeCell ref="A5:C5"/>
    <mergeCell ref="D5:H5"/>
    <mergeCell ref="A6:K6"/>
    <mergeCell ref="I7:K7"/>
    <mergeCell ref="I8:K8"/>
    <mergeCell ref="I9:K9"/>
    <mergeCell ref="A2:C2"/>
    <mergeCell ref="D2:H2"/>
    <mergeCell ref="A3:C3"/>
    <mergeCell ref="D3:H3"/>
    <mergeCell ref="A4:C4"/>
    <mergeCell ref="D4:H4"/>
  </mergeCells>
  <phoneticPr fontId="3"/>
  <pageMargins left="0.75" right="0.75" top="1" bottom="1" header="0.5" footer="0.5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A03B-C09A-49DC-9FC1-2F19746E2799}">
  <sheetPr codeName="Sheet51"/>
  <dimension ref="A1:S39"/>
  <sheetViews>
    <sheetView zoomScale="85" zoomScaleNormal="85" workbookViewId="0">
      <selection activeCell="B10" sqref="B10:K16"/>
    </sheetView>
  </sheetViews>
  <sheetFormatPr defaultColWidth="9" defaultRowHeight="15.75"/>
  <cols>
    <col min="1" max="1" width="5" style="4" customWidth="1"/>
    <col min="2" max="2" width="17.125" style="4" customWidth="1"/>
    <col min="3" max="3" width="25" style="4" customWidth="1"/>
    <col min="4" max="4" width="10" style="4" customWidth="1"/>
    <col min="5" max="10" width="7" style="4" customWidth="1"/>
    <col min="11" max="11" width="13" style="4" customWidth="1"/>
    <col min="12" max="16384" width="9" style="4"/>
  </cols>
  <sheetData>
    <row r="1" spans="1:19" ht="17.100000000000001" customHeight="1"/>
    <row r="2" spans="1:19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9">
      <c r="A3" s="259" t="s">
        <v>670</v>
      </c>
      <c r="B3" s="260"/>
      <c r="C3" s="261"/>
      <c r="D3" s="262" t="s">
        <v>510</v>
      </c>
      <c r="E3" s="263"/>
      <c r="F3" s="263"/>
      <c r="G3" s="263"/>
      <c r="H3" s="264"/>
      <c r="I3" s="6"/>
      <c r="J3" s="5"/>
      <c r="K3" s="5"/>
    </row>
    <row r="4" spans="1:19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9">
      <c r="A5" s="259" t="s">
        <v>669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9" ht="16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9" ht="16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db_corp.T_FILE CASCADE;</v>
      </c>
    </row>
    <row r="8" spans="1:19" s="14" customFormat="1" ht="13.5" customHeight="1">
      <c r="A8" s="16">
        <v>1</v>
      </c>
      <c r="B8" s="9" t="s">
        <v>671</v>
      </c>
      <c r="C8" s="9" t="s">
        <v>672</v>
      </c>
      <c r="D8" s="11" t="s">
        <v>532</v>
      </c>
      <c r="E8" s="32" t="s">
        <v>18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db_corp.T_FILE (</v>
      </c>
      <c r="S8"/>
    </row>
    <row r="9" spans="1:19">
      <c r="A9" s="17">
        <v>2</v>
      </c>
      <c r="B9" s="11" t="s">
        <v>673</v>
      </c>
      <c r="C9" s="11" t="s">
        <v>186</v>
      </c>
      <c r="D9" s="11" t="s">
        <v>156</v>
      </c>
      <c r="E9" s="21">
        <v>255</v>
      </c>
      <c r="F9" s="21" t="s">
        <v>18</v>
      </c>
      <c r="G9" s="35" t="s">
        <v>22</v>
      </c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FILE_ID SERIAL NOT NULL, -- ファイルID</v>
      </c>
    </row>
    <row r="10" spans="1:19">
      <c r="A10" s="17">
        <v>3</v>
      </c>
      <c r="B10" s="11" t="s">
        <v>674</v>
      </c>
      <c r="C10" s="11" t="s">
        <v>675</v>
      </c>
      <c r="D10" s="11" t="s">
        <v>156</v>
      </c>
      <c r="E10" s="21">
        <v>255</v>
      </c>
      <c r="F10" s="21" t="s">
        <v>18</v>
      </c>
      <c r="G10" s="35" t="s">
        <v>22</v>
      </c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FILE_NAME VARCHAR(255) NOT NULL, -- ファイル名</v>
      </c>
    </row>
    <row r="11" spans="1:19">
      <c r="A11" s="17">
        <v>4</v>
      </c>
      <c r="B11" s="11" t="s">
        <v>676</v>
      </c>
      <c r="C11" s="11" t="s">
        <v>677</v>
      </c>
      <c r="D11" s="11" t="s">
        <v>156</v>
      </c>
      <c r="E11" s="34">
        <v>10</v>
      </c>
      <c r="F11" s="21" t="s">
        <v>18</v>
      </c>
      <c r="G11" s="35"/>
      <c r="H11" s="28"/>
      <c r="I11" s="292" t="s">
        <v>688</v>
      </c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FILE_PATH VARCHAR(255) NOT NULL, -- ファイルパス</v>
      </c>
    </row>
    <row r="12" spans="1:19">
      <c r="A12" s="17">
        <v>5</v>
      </c>
      <c r="B12" s="11" t="s">
        <v>678</v>
      </c>
      <c r="C12" s="11" t="s">
        <v>679</v>
      </c>
      <c r="D12" s="11" t="s">
        <v>686</v>
      </c>
      <c r="E12" s="21" t="s">
        <v>18</v>
      </c>
      <c r="F12" s="21" t="s">
        <v>18</v>
      </c>
      <c r="G12" s="35"/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FILE_TYPE VARCHAR(10), -- ファイルの種類</v>
      </c>
    </row>
    <row r="13" spans="1:19">
      <c r="A13" s="17">
        <v>6</v>
      </c>
      <c r="B13" s="11" t="s">
        <v>680</v>
      </c>
      <c r="C13" s="11" t="s">
        <v>681</v>
      </c>
      <c r="D13" s="11" t="s">
        <v>156</v>
      </c>
      <c r="E13" s="34">
        <v>50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FILE_SIZE BIGINT, -- ファイルサイズ（バイト単位）</v>
      </c>
    </row>
    <row r="14" spans="1:19">
      <c r="A14" s="17">
        <v>7</v>
      </c>
      <c r="B14" s="11" t="s">
        <v>682</v>
      </c>
      <c r="C14" s="11" t="s">
        <v>683</v>
      </c>
      <c r="D14" s="11" t="s">
        <v>526</v>
      </c>
      <c r="E14" s="21" t="s">
        <v>18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UPLOADED_BY VARCHAR(50), -- アップロード者</v>
      </c>
    </row>
    <row r="15" spans="1:19">
      <c r="A15" s="17">
        <v>8</v>
      </c>
      <c r="B15" s="11" t="s">
        <v>684</v>
      </c>
      <c r="C15" s="11" t="s">
        <v>685</v>
      </c>
      <c r="D15" s="11" t="s">
        <v>687</v>
      </c>
      <c r="E15" s="21" t="s">
        <v>18</v>
      </c>
      <c r="F15" s="21" t="s">
        <v>18</v>
      </c>
      <c r="G15" s="35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UPLOADED_AT TIMESTAMP, -- アップロード日時</v>
      </c>
    </row>
    <row r="16" spans="1:19">
      <c r="A16" s="17">
        <v>9</v>
      </c>
      <c r="B16" s="11" t="s">
        <v>178</v>
      </c>
      <c r="C16" s="11" t="s">
        <v>179</v>
      </c>
      <c r="D16" s="11" t="s">
        <v>156</v>
      </c>
      <c r="E16" s="34">
        <v>255</v>
      </c>
      <c r="F16" s="21" t="s">
        <v>18</v>
      </c>
      <c r="G16" s="35"/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DESCRIPTION TEXT, -- ファイル説明</v>
      </c>
    </row>
    <row r="17" spans="1:12">
      <c r="A17" s="17">
        <v>10</v>
      </c>
      <c r="B17" s="11" t="s">
        <v>51</v>
      </c>
      <c r="C17" s="11" t="s">
        <v>551</v>
      </c>
      <c r="D17" s="11" t="s">
        <v>163</v>
      </c>
      <c r="E17" s="34" t="s">
        <v>18</v>
      </c>
      <c r="F17" s="21" t="s">
        <v>18</v>
      </c>
      <c r="G17" s="132" t="s">
        <v>381</v>
      </c>
      <c r="H17" s="22"/>
      <c r="I17" s="304" t="s">
        <v>1329</v>
      </c>
      <c r="J17" s="305"/>
      <c r="K17" s="306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STATUS VARCHAR(255), -- 状態</v>
      </c>
    </row>
    <row r="18" spans="1:12">
      <c r="A18" s="17">
        <v>11</v>
      </c>
      <c r="B18" s="11" t="s">
        <v>374</v>
      </c>
      <c r="C18" s="11" t="s">
        <v>511</v>
      </c>
      <c r="D18" s="11" t="s">
        <v>156</v>
      </c>
      <c r="E18" s="34">
        <v>50</v>
      </c>
      <c r="F18" s="21" t="s">
        <v>18</v>
      </c>
      <c r="G18" s="35"/>
      <c r="H18" s="22"/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DELETE_FLG BOOLEAN NOT NULL, -- 削除フラグ</v>
      </c>
    </row>
    <row r="19" spans="1:12">
      <c r="A19" s="17">
        <v>12</v>
      </c>
      <c r="B19" s="11" t="s">
        <v>375</v>
      </c>
      <c r="C19" s="11" t="s">
        <v>513</v>
      </c>
      <c r="D19" s="11" t="s">
        <v>526</v>
      </c>
      <c r="E19" s="34" t="s">
        <v>18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CREATED_BY VARCHAR(50), -- 作成者</v>
      </c>
    </row>
    <row r="20" spans="1:12">
      <c r="A20" s="17">
        <v>13</v>
      </c>
      <c r="B20" s="11" t="s">
        <v>43</v>
      </c>
      <c r="C20" s="11" t="s">
        <v>515</v>
      </c>
      <c r="D20" s="11" t="s">
        <v>156</v>
      </c>
      <c r="E20" s="34">
        <v>50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CREATED_AT TIMESTAMP, -- 作成日時</v>
      </c>
    </row>
    <row r="21" spans="1:12">
      <c r="A21" s="24">
        <v>14</v>
      </c>
      <c r="B21" s="15" t="s">
        <v>49</v>
      </c>
      <c r="C21" s="15" t="s">
        <v>517</v>
      </c>
      <c r="D21" s="15" t="s">
        <v>526</v>
      </c>
      <c r="E21" s="25" t="s">
        <v>18</v>
      </c>
      <c r="F21" s="25" t="s">
        <v>18</v>
      </c>
      <c r="G21" s="36"/>
      <c r="H21" s="26"/>
      <c r="I21" s="307"/>
      <c r="J21" s="308"/>
      <c r="K21" s="30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UPDATED_BY VARCHAR(50), -- 更新者</v>
      </c>
    </row>
    <row r="22" spans="1:12"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UPDATED_AT TIMESTAMP -- 更新日時</v>
      </c>
    </row>
    <row r="23" spans="1:12"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>,PRIMARY KEY (FILE_ID)
);</v>
      </c>
    </row>
    <row r="25" spans="1:12">
      <c r="L25" s="7" t="str">
        <f>"COMMENT ON TABLE db_corp." &amp; A5 &amp; " IS '" &amp; A3 &amp; "';"</f>
        <v>COMMENT ON TABLE db_corp.T_FILE IS 'ファイル管理';</v>
      </c>
    </row>
    <row r="26" spans="1:12">
      <c r="L26" s="4" t="str">
        <f t="shared" ref="L26:L39" si="0">"COMMENT ON COLUMN db_corp." &amp;  $A$5&amp;"."&amp;C8&amp;" IS '" &amp;B8&amp;"';"</f>
        <v>COMMENT ON COLUMN db_corp.T_FILE.FILE_ID IS 'ファイルID';</v>
      </c>
    </row>
    <row r="27" spans="1:12">
      <c r="L27" s="4" t="str">
        <f t="shared" si="0"/>
        <v>COMMENT ON COLUMN db_corp.T_FILE.FILE_NAME IS 'ファイル名';</v>
      </c>
    </row>
    <row r="28" spans="1:12">
      <c r="L28" s="4" t="str">
        <f t="shared" si="0"/>
        <v>COMMENT ON COLUMN db_corp.T_FILE.FILE_PATH IS 'ファイルパス';</v>
      </c>
    </row>
    <row r="29" spans="1:12">
      <c r="L29" s="4" t="str">
        <f t="shared" si="0"/>
        <v>COMMENT ON COLUMN db_corp.T_FILE.FILE_TYPE IS 'ファイルの種類';</v>
      </c>
    </row>
    <row r="30" spans="1:12">
      <c r="L30" s="4" t="str">
        <f t="shared" si="0"/>
        <v>COMMENT ON COLUMN db_corp.T_FILE.FILE_SIZE IS 'ファイルサイズ（バイト単位）';</v>
      </c>
    </row>
    <row r="31" spans="1:12">
      <c r="L31" s="4" t="str">
        <f t="shared" si="0"/>
        <v>COMMENT ON COLUMN db_corp.T_FILE.UPLOADED_BY IS 'アップロード者';</v>
      </c>
    </row>
    <row r="32" spans="1:12">
      <c r="L32" s="4" t="str">
        <f t="shared" si="0"/>
        <v>COMMENT ON COLUMN db_corp.T_FILE.UPLOADED_AT IS 'アップロード日時';</v>
      </c>
    </row>
    <row r="33" spans="12:12">
      <c r="L33" s="4" t="str">
        <f t="shared" si="0"/>
        <v>COMMENT ON COLUMN db_corp.T_FILE.DESCRIPTION IS 'ファイル説明';</v>
      </c>
    </row>
    <row r="34" spans="12:12">
      <c r="L34" s="4" t="str">
        <f t="shared" si="0"/>
        <v>COMMENT ON COLUMN db_corp.T_FILE.STATUS IS '状態';</v>
      </c>
    </row>
    <row r="35" spans="12:12">
      <c r="L35" s="4" t="str">
        <f t="shared" si="0"/>
        <v>COMMENT ON COLUMN db_corp.T_FILE.DELETE_FLG IS '削除フラグ';</v>
      </c>
    </row>
    <row r="36" spans="12:12">
      <c r="L36" s="4" t="str">
        <f t="shared" si="0"/>
        <v>COMMENT ON COLUMN db_corp.T_FILE.CREATED_BY IS '作成者';</v>
      </c>
    </row>
    <row r="37" spans="12:12">
      <c r="L37" s="4" t="str">
        <f t="shared" si="0"/>
        <v>COMMENT ON COLUMN db_corp.T_FILE.CREATED_AT IS '作成日時';</v>
      </c>
    </row>
    <row r="38" spans="12:12">
      <c r="L38" s="4" t="str">
        <f t="shared" si="0"/>
        <v>COMMENT ON COLUMN db_corp.T_FILE.UPDATED_BY IS '更新者';</v>
      </c>
    </row>
    <row r="39" spans="12:12">
      <c r="L39" s="4" t="str">
        <f t="shared" si="0"/>
        <v>COMMENT ON COLUMN db_corp.T_FILE.UPDATED_AT IS '更新日時';</v>
      </c>
    </row>
  </sheetData>
  <mergeCells count="24"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  <mergeCell ref="I10:K10"/>
    <mergeCell ref="I16:K16"/>
    <mergeCell ref="I17:K17"/>
    <mergeCell ref="I18:K18"/>
    <mergeCell ref="I19:K19"/>
    <mergeCell ref="I21:K21"/>
    <mergeCell ref="I11:K11"/>
    <mergeCell ref="I12:K12"/>
    <mergeCell ref="I13:K13"/>
    <mergeCell ref="I14:K14"/>
    <mergeCell ref="I15:K15"/>
    <mergeCell ref="I20:K20"/>
  </mergeCells>
  <phoneticPr fontId="3"/>
  <pageMargins left="0.75" right="0.75" top="1" bottom="1" header="0.5" footer="0.5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EFCE-EDD7-4F9F-8D24-26BD41692BDE}">
  <sheetPr codeName="Sheet52"/>
  <dimension ref="A1:L60"/>
  <sheetViews>
    <sheetView zoomScale="85" zoomScaleNormal="85" workbookViewId="0">
      <selection activeCell="B11" sqref="B11"/>
    </sheetView>
  </sheetViews>
  <sheetFormatPr defaultRowHeight="18.75"/>
  <cols>
    <col min="2" max="2" width="16.375" customWidth="1"/>
    <col min="3" max="3" width="36" customWidth="1"/>
    <col min="4" max="4" width="18" customWidth="1"/>
  </cols>
  <sheetData>
    <row r="1" spans="1:12" ht="17.100000000000001" customHeight="1"/>
    <row r="2" spans="1:12">
      <c r="A2" s="253" t="s">
        <v>146</v>
      </c>
      <c r="B2" s="254"/>
      <c r="C2" s="255"/>
      <c r="D2" s="256" t="s">
        <v>1</v>
      </c>
      <c r="E2" s="257"/>
      <c r="F2" s="257"/>
      <c r="G2" s="257"/>
      <c r="H2" s="258"/>
      <c r="I2" s="3" t="s">
        <v>2</v>
      </c>
      <c r="J2" s="3" t="s">
        <v>3</v>
      </c>
      <c r="K2" s="3" t="s">
        <v>4</v>
      </c>
    </row>
    <row r="3" spans="1:12">
      <c r="A3" s="259" t="s">
        <v>1584</v>
      </c>
      <c r="B3" s="260"/>
      <c r="C3" s="261"/>
      <c r="D3" s="262" t="s">
        <v>510</v>
      </c>
      <c r="E3" s="263"/>
      <c r="F3" s="263"/>
      <c r="G3" s="263"/>
      <c r="H3" s="264"/>
      <c r="I3" s="6"/>
      <c r="J3" s="5"/>
      <c r="K3" s="5"/>
    </row>
    <row r="4" spans="1:12">
      <c r="A4" s="253" t="s">
        <v>148</v>
      </c>
      <c r="B4" s="254"/>
      <c r="C4" s="255"/>
      <c r="D4" s="256" t="s">
        <v>5</v>
      </c>
      <c r="E4" s="257"/>
      <c r="F4" s="257"/>
      <c r="G4" s="257"/>
      <c r="H4" s="258"/>
      <c r="I4" s="3" t="s">
        <v>43</v>
      </c>
      <c r="J4" s="3" t="s">
        <v>3</v>
      </c>
      <c r="K4" s="3" t="s">
        <v>149</v>
      </c>
    </row>
    <row r="5" spans="1:12">
      <c r="A5" s="259" t="s">
        <v>1585</v>
      </c>
      <c r="B5" s="260"/>
      <c r="C5" s="261"/>
      <c r="D5" s="262" t="s">
        <v>245</v>
      </c>
      <c r="E5" s="263"/>
      <c r="F5" s="263"/>
      <c r="G5" s="263"/>
      <c r="H5" s="264"/>
      <c r="I5" s="5"/>
      <c r="J5" s="5"/>
      <c r="K5" s="5"/>
    </row>
    <row r="6" spans="1:12" ht="19.5" thickBot="1">
      <c r="A6" s="268"/>
      <c r="B6" s="269"/>
      <c r="C6" s="269"/>
      <c r="D6" s="269"/>
      <c r="E6" s="269"/>
      <c r="F6" s="269"/>
      <c r="G6" s="269"/>
      <c r="H6" s="269"/>
      <c r="I6" s="269"/>
      <c r="J6" s="269"/>
      <c r="K6" s="270"/>
      <c r="L6" s="7" t="s">
        <v>150</v>
      </c>
    </row>
    <row r="7" spans="1:12" ht="19.5" thickTop="1">
      <c r="A7" s="8" t="s">
        <v>151</v>
      </c>
      <c r="B7" s="8" t="s">
        <v>152</v>
      </c>
      <c r="C7" s="8" t="s">
        <v>153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154</v>
      </c>
      <c r="I7" s="271" t="s">
        <v>155</v>
      </c>
      <c r="J7" s="272"/>
      <c r="K7" s="273"/>
      <c r="L7" s="27" t="str">
        <f>"drop TABLE IF EXISTS  db_corp."&amp;A5&amp;" CASCADE;"</f>
        <v>drop TABLE IF EXISTS  db_corp.T_ELECTRICITY_VIS_FLG_SNAPSHOT CASCADE;</v>
      </c>
    </row>
    <row r="8" spans="1:12">
      <c r="A8" s="16">
        <v>1</v>
      </c>
      <c r="B8" s="9" t="s">
        <v>1564</v>
      </c>
      <c r="C8" s="9" t="s">
        <v>1465</v>
      </c>
      <c r="D8" s="11" t="s">
        <v>158</v>
      </c>
      <c r="E8" s="32">
        <v>80</v>
      </c>
      <c r="F8" s="10" t="s">
        <v>18</v>
      </c>
      <c r="G8" s="33" t="s">
        <v>22</v>
      </c>
      <c r="H8" s="12">
        <v>1</v>
      </c>
      <c r="I8" s="295"/>
      <c r="J8" s="296"/>
      <c r="K8" s="297"/>
      <c r="L8" s="13" t="str">
        <f>"CREATE TABLE IF NOT EXISTS db_corp."&amp;A5&amp;" ("</f>
        <v>CREATE TABLE IF NOT EXISTS db_corp.T_ELECTRICITY_VIS_FLG_SNAPSHOT (</v>
      </c>
    </row>
    <row r="9" spans="1:12">
      <c r="A9" s="17">
        <v>2</v>
      </c>
      <c r="B9" s="11" t="s">
        <v>582</v>
      </c>
      <c r="C9" s="11" t="s">
        <v>69</v>
      </c>
      <c r="D9" s="11" t="s">
        <v>158</v>
      </c>
      <c r="E9" s="21">
        <v>13</v>
      </c>
      <c r="F9" s="21" t="s">
        <v>18</v>
      </c>
      <c r="G9" s="33" t="s">
        <v>22</v>
      </c>
      <c r="H9" s="28"/>
      <c r="I9" s="349"/>
      <c r="J9" s="293"/>
      <c r="K9" s="294"/>
      <c r="L9" s="13" t="str" cm="1">
        <f t="array" ref="L9">IF(B8="",
    IF($L$6="PRIMARY_KEYS",
        ",PRIMARY KEY ("&amp;_xlfn.TEXTJOIN(", ", TRUE, $C$8)&amp;")" &amp; CHAR(10) &amp; ");",
        ");"
    ),
    " "&amp;C8&amp;" "&amp;D8&amp;
    _xlfn.IFS(
        E8="-", "",
        OR(D8="TIMESTAMP", D8="SMALLINT"), E8&amp;IF(F8&lt;&gt;"-", ","&amp;F8, ""),
        TRUE, "("&amp;E8&amp;IF(F8&lt;&gt;"-", ","&amp;F8, "")&amp;")"
    )&amp;
    IF(G8&lt;&gt;"", " NOT NULL", "")&amp;
    IF(H8&lt;&gt;"",
       ",",
       IF(B9&lt;&gt;"", ",", "")
    )&amp;
    " -- "&amp;B8
)</f>
        <v xml:space="preserve"> CREATION_ID VARCHAR(80) NOT NULL, -- 識別子</v>
      </c>
    </row>
    <row r="10" spans="1:12">
      <c r="A10" s="17">
        <v>3</v>
      </c>
      <c r="B10" s="11" t="s">
        <v>666</v>
      </c>
      <c r="C10" s="11" t="s">
        <v>402</v>
      </c>
      <c r="D10" s="11" t="s">
        <v>158</v>
      </c>
      <c r="E10" s="21">
        <v>2</v>
      </c>
      <c r="F10" s="21" t="s">
        <v>18</v>
      </c>
      <c r="G10" s="33" t="s">
        <v>22</v>
      </c>
      <c r="H10" s="28"/>
      <c r="I10" s="292"/>
      <c r="J10" s="293"/>
      <c r="K10" s="294"/>
      <c r="L10" s="13" t="str" cm="1">
        <f t="array" ref="L10">IF(B9="",
    IF($L$6="PRIMARY_KEYS",
        ",PRIMARY KEY ("&amp;_xlfn.TEXTJOIN(", ", TRUE, $C$8)&amp;")" &amp; CHAR(10) &amp; ");",
        ");"
    ),
    " "&amp;C9&amp;" "&amp;D9&amp;
    _xlfn.IFS(
        E9="-", "",
        OR(D9="TIMESTAMP", D9="SMALLINT"), E9&amp;IF(F9&lt;&gt;"-", ","&amp;F9, ""),
        TRUE, "("&amp;E9&amp;IF(F9&lt;&gt;"-", ","&amp;F9, "")&amp;")"
    )&amp;
    IF(G9&lt;&gt;"", " NOT NULL", "")&amp;
    IF(H9&lt;&gt;"",
       ",",
       IF(B10&lt;&gt;"", ",", "")
    )&amp;
    " -- "&amp;B9
)</f>
        <v xml:space="preserve"> CORP_NUMBER VARCHAR(13) NOT NULL, -- 法人番号</v>
      </c>
    </row>
    <row r="11" spans="1:12">
      <c r="A11" s="17">
        <v>4</v>
      </c>
      <c r="B11" s="11" t="s">
        <v>1565</v>
      </c>
      <c r="C11" s="11" t="s">
        <v>358</v>
      </c>
      <c r="D11" s="11" t="s">
        <v>158</v>
      </c>
      <c r="E11" s="34">
        <v>20</v>
      </c>
      <c r="F11" s="21" t="s">
        <v>18</v>
      </c>
      <c r="G11" s="33" t="s">
        <v>22</v>
      </c>
      <c r="H11" s="28"/>
      <c r="I11" s="292"/>
      <c r="J11" s="293"/>
      <c r="K11" s="294"/>
      <c r="L11" s="13" t="str" cm="1">
        <f t="array" ref="L11">IF(B10="",
    IF($L$6="PRIMARY_KEYS",
        ",PRIMARY KEY ("&amp;_xlfn.TEXTJOIN(", ", TRUE, $C$8)&amp;")" &amp; CHAR(10) &amp; ");",
        ");"
    ),
    " "&amp;C10&amp;" "&amp;D10&amp;
    _xlfn.IFS(
        E10="-", "",
        OR(D10="TIMESTAMP", D10="SMALLINT"), E10&amp;IF(F10&lt;&gt;"-", ","&amp;F10, ""),
        TRUE, "("&amp;E10&amp;IF(F10&lt;&gt;"-", ","&amp;F10, "")&amp;")"
    )&amp;
    IF(G10&lt;&gt;"", " NOT NULL", "")&amp;
    IF(H10&lt;&gt;"",
       ",",
       IF(B11&lt;&gt;"", ",", "")
    )&amp;
    " -- "&amp;B10
)</f>
        <v xml:space="preserve"> AGREEMENT_CATEGORY VARCHAR(2) NOT NULL, -- 同意書取得区分</v>
      </c>
    </row>
    <row r="12" spans="1:12">
      <c r="A12" s="17">
        <v>5</v>
      </c>
      <c r="B12" s="11" t="s">
        <v>1137</v>
      </c>
      <c r="C12" s="11" t="s">
        <v>609</v>
      </c>
      <c r="D12" s="11" t="s">
        <v>158</v>
      </c>
      <c r="E12" s="21">
        <v>113</v>
      </c>
      <c r="F12" s="21" t="s">
        <v>18</v>
      </c>
      <c r="G12" s="33" t="s">
        <v>22</v>
      </c>
      <c r="H12" s="28"/>
      <c r="I12" s="292"/>
      <c r="J12" s="293"/>
      <c r="K12" s="294"/>
      <c r="L12" s="13" t="str" cm="1">
        <f t="array" ref="L12">IF(B11="",
    IF($L$6="PRIMARY_KEYS",
        ",PRIMARY KEY ("&amp;_xlfn.TEXTJOIN(", ", TRUE, $C$8)&amp;")" &amp; CHAR(10) &amp; ");",
        ");"
    ),
    " "&amp;C11&amp;" "&amp;D11&amp;
    _xlfn.IFS(
        E11="-", "",
        OR(D11="TIMESTAMP", D11="SMALLINT"), E11&amp;IF(F11&lt;&gt;"-", ","&amp;F11, ""),
        TRUE, "("&amp;E11&amp;IF(F11&lt;&gt;"-", ","&amp;F11, "")&amp;")"
    )&amp;
    IF(G11&lt;&gt;"", " NOT NULL", "")&amp;
    IF(H11&lt;&gt;"",
       ",",
       IF(B12&lt;&gt;"", ",", "")
    )&amp;
    " -- "&amp;B11
)</f>
        <v xml:space="preserve"> ORG_ID VARCHAR(20) NOT NULL, -- 組織ID</v>
      </c>
    </row>
    <row r="13" spans="1:12">
      <c r="A13" s="17">
        <v>6</v>
      </c>
      <c r="B13" s="11" t="s">
        <v>1566</v>
      </c>
      <c r="C13" s="11" t="s">
        <v>799</v>
      </c>
      <c r="D13" s="11" t="s">
        <v>158</v>
      </c>
      <c r="E13" s="34">
        <v>100</v>
      </c>
      <c r="F13" s="21" t="s">
        <v>18</v>
      </c>
      <c r="G13" s="35"/>
      <c r="H13" s="28"/>
      <c r="I13" s="292"/>
      <c r="J13" s="293"/>
      <c r="K13" s="294"/>
      <c r="L13" s="13" t="str" cm="1">
        <f t="array" ref="L13">IF(B12="",
    IF($L$6="PRIMARY_KEYS",
        ",PRIMARY KEY ("&amp;_xlfn.TEXTJOIN(", ", TRUE, $C$8)&amp;")" &amp; CHAR(10) &amp; ");",
        ");"
    ),
    " "&amp;C12&amp;" "&amp;D12&amp;
    _xlfn.IFS(
        E12="-", "",
        OR(D12="TIMESTAMP", D12="SMALLINT"), E12&amp;IF(F12&lt;&gt;"-", ","&amp;F12, ""),
        TRUE, "("&amp;E12&amp;IF(F12&lt;&gt;"-", ","&amp;F12, "")&amp;")"
    )&amp;
    IF(G12&lt;&gt;"", " NOT NULL", "")&amp;
    IF(H12&lt;&gt;"",
       ",",
       IF(B13&lt;&gt;"", ",", "")
    )&amp;
    " -- "&amp;B12
)</f>
        <v xml:space="preserve"> BUILDING_ID VARCHAR(113) NOT NULL, -- 拠点ID</v>
      </c>
    </row>
    <row r="14" spans="1:12">
      <c r="A14" s="17">
        <v>7</v>
      </c>
      <c r="B14" s="11" t="s">
        <v>608</v>
      </c>
      <c r="C14" s="11" t="s">
        <v>610</v>
      </c>
      <c r="D14" s="11" t="s">
        <v>158</v>
      </c>
      <c r="E14" s="21">
        <v>100</v>
      </c>
      <c r="F14" s="21" t="s">
        <v>18</v>
      </c>
      <c r="G14" s="35"/>
      <c r="H14" s="28"/>
      <c r="I14" s="292"/>
      <c r="J14" s="293"/>
      <c r="K14" s="294"/>
      <c r="L14" s="13" t="str" cm="1">
        <f t="array" ref="L14">IF(B13="",
    IF($L$6="PRIMARY_KEYS",
        ",PRIMARY KEY ("&amp;_xlfn.TEXTJOIN(", ", TRUE, $C$8)&amp;")" &amp; CHAR(10) &amp; ");",
        ");"
    ),
    " "&amp;C13&amp;" "&amp;D13&amp;
    _xlfn.IFS(
        E13="-", "",
        OR(D13="TIMESTAMP", D13="SMALLINT"), E13&amp;IF(F13&lt;&gt;"-", ","&amp;F13, ""),
        TRUE, "("&amp;E13&amp;IF(F13&lt;&gt;"-", ","&amp;F13, "")&amp;")"
    )&amp;
    IF(G13&lt;&gt;"", " NOT NULL", "")&amp;
    IF(H13&lt;&gt;"",
       ",",
       IF(B14&lt;&gt;"", ",", "")
    )&amp;
    " -- "&amp;B13
)</f>
        <v xml:space="preserve"> CORP_NAME VARCHAR(100), -- お客さま名</v>
      </c>
    </row>
    <row r="15" spans="1:12">
      <c r="A15" s="17">
        <v>8</v>
      </c>
      <c r="B15" s="11" t="s">
        <v>1567</v>
      </c>
      <c r="C15" s="11" t="s">
        <v>1573</v>
      </c>
      <c r="D15" s="11" t="s">
        <v>158</v>
      </c>
      <c r="E15" s="21">
        <v>16</v>
      </c>
      <c r="F15" s="21" t="s">
        <v>18</v>
      </c>
      <c r="G15" s="35"/>
      <c r="H15" s="28"/>
      <c r="I15" s="292"/>
      <c r="J15" s="293"/>
      <c r="K15" s="294"/>
      <c r="L15" s="13" t="str" cm="1">
        <f t="array" ref="L15">IF(B14="",
    IF($L$6="PRIMARY_KEYS",
        ",PRIMARY KEY ("&amp;_xlfn.TEXTJOIN(", ", TRUE, $C$8)&amp;")" &amp; CHAR(10) &amp; ");",
        ");"
    ),
    " "&amp;C14&amp;" "&amp;D14&amp;
    _xlfn.IFS(
        E14="-", "",
        OR(D14="TIMESTAMP", D14="SMALLINT"), E14&amp;IF(F14&lt;&gt;"-", ","&amp;F14, ""),
        TRUE, "("&amp;E14&amp;IF(F14&lt;&gt;"-", ","&amp;F14, "")&amp;")"
    )&amp;
    IF(G14&lt;&gt;"", " NOT NULL", "")&amp;
    IF(H14&lt;&gt;"",
       ",",
       IF(B15&lt;&gt;"", ",", "")
    )&amp;
    " -- "&amp;B14
)</f>
        <v xml:space="preserve"> BUILDING_NAME VARCHAR(100), -- 建物名</v>
      </c>
    </row>
    <row r="16" spans="1:12">
      <c r="A16" s="17">
        <v>9</v>
      </c>
      <c r="B16" s="11" t="s">
        <v>70</v>
      </c>
      <c r="C16" s="11" t="s">
        <v>1574</v>
      </c>
      <c r="D16" s="11" t="s">
        <v>158</v>
      </c>
      <c r="E16" s="34">
        <v>27</v>
      </c>
      <c r="F16" s="21" t="s">
        <v>18</v>
      </c>
      <c r="G16" s="33" t="s">
        <v>22</v>
      </c>
      <c r="H16" s="28"/>
      <c r="I16" s="292"/>
      <c r="J16" s="293"/>
      <c r="K16" s="294"/>
      <c r="L16" s="13" t="str" cm="1">
        <f t="array" ref="L16">IF(B15="",
    IF($L$6="PRIMARY_KEYS",
        ",PRIMARY KEY ("&amp;_xlfn.TEXTJOIN(", ", TRUE, $C$8)&amp;")" &amp; CHAR(10) &amp; ");",
        ");"
    ),
    " "&amp;C15&amp;" "&amp;D15&amp;
    _xlfn.IFS(
        E15="-", "",
        OR(D15="TIMESTAMP", D15="SMALLINT"), E15&amp;IF(F15&lt;&gt;"-", ","&amp;F15, ""),
        TRUE, "("&amp;E15&amp;IF(F15&lt;&gt;"-", ","&amp;F15, "")&amp;")"
    )&amp;
    IF(G15&lt;&gt;"", " NOT NULL", "")&amp;
    IF(H15&lt;&gt;"",
       ",",
       IF(B16&lt;&gt;"", ",", "")
    )&amp;
    " -- "&amp;B15
)</f>
        <v xml:space="preserve"> EP_CUSTOMER_NUMBER VARCHAR(16), -- EPお客さま番号</v>
      </c>
    </row>
    <row r="17" spans="1:12">
      <c r="A17" s="17">
        <v>10</v>
      </c>
      <c r="B17" s="11" t="s">
        <v>1568</v>
      </c>
      <c r="C17" s="11" t="s">
        <v>1575</v>
      </c>
      <c r="D17" s="11" t="s">
        <v>158</v>
      </c>
      <c r="E17" s="34">
        <v>8</v>
      </c>
      <c r="F17" s="21" t="s">
        <v>18</v>
      </c>
      <c r="G17" s="33" t="s">
        <v>22</v>
      </c>
      <c r="H17" s="12">
        <v>2</v>
      </c>
      <c r="I17" s="380"/>
      <c r="J17" s="381"/>
      <c r="K17" s="382"/>
      <c r="L17" s="13" t="str" cm="1">
        <f t="array" ref="L17">IF(B16="",
    IF($L$6="PRIMARY_KEYS",
        ",PRIMARY KEY ("&amp;_xlfn.TEXTJOIN(", ", TRUE, $C$8)&amp;")" &amp; CHAR(10) &amp; ");",
        ");"
    ),
    " "&amp;C16&amp;" "&amp;D16&amp;
    _xlfn.IFS(
        E16="-", "",
        OR(D16="TIMESTAMP", D16="SMALLINT"), E16&amp;IF(F16&lt;&gt;"-", ","&amp;F16, ""),
        TRUE, "("&amp;E16&amp;IF(F16&lt;&gt;"-", ","&amp;F16, "")&amp;")"
    )&amp;
    IF(G16&lt;&gt;"", " NOT NULL", "")&amp;
    IF(H16&lt;&gt;"",
       ",",
       IF(B17&lt;&gt;"", ",", "")
    )&amp;
    " -- "&amp;B16
)</f>
        <v xml:space="preserve"> SUPPLY_POINT_NUMBER VARCHAR(27) NOT NULL, -- 供給地点特定番号</v>
      </c>
    </row>
    <row r="18" spans="1:12">
      <c r="A18" s="17">
        <v>11</v>
      </c>
      <c r="B18" s="11" t="s">
        <v>1569</v>
      </c>
      <c r="C18" s="11" t="s">
        <v>1576</v>
      </c>
      <c r="D18" s="11" t="s">
        <v>158</v>
      </c>
      <c r="E18" s="34">
        <v>5</v>
      </c>
      <c r="F18" s="21" t="s">
        <v>18</v>
      </c>
      <c r="G18" s="33" t="s">
        <v>22</v>
      </c>
      <c r="H18" s="12">
        <v>3</v>
      </c>
      <c r="I18" s="292"/>
      <c r="J18" s="293"/>
      <c r="K18" s="294"/>
      <c r="L18" s="13" t="str" cm="1">
        <f t="array" ref="L18">IF(B17="",
    IF($L$6="PRIMARY_KEYS",
        ",PRIMARY KEY ("&amp;_xlfn.TEXTJOIN(", ", TRUE, $C$8)&amp;")" &amp; CHAR(10) &amp; ");",
        ");"
    ),
    " "&amp;C17&amp;" "&amp;D17&amp;
    _xlfn.IFS(
        E17="-", "",
        OR(D17="TIMESTAMP", D17="SMALLINT"), E17&amp;IF(F17&lt;&gt;"-", ","&amp;F17, ""),
        TRUE, "("&amp;E17&amp;IF(F17&lt;&gt;"-", ","&amp;F17, "")&amp;")"
    )&amp;
    IF(G17&lt;&gt;"", " NOT NULL", "")&amp;
    IF(H17&lt;&gt;"",
       ",",
       IF(B18&lt;&gt;"", ",", "")
    )&amp;
    " -- "&amp;B17
)</f>
        <v xml:space="preserve"> ACQUISITION_DATE VARCHAR(8) NOT NULL, -- 取得年月日</v>
      </c>
    </row>
    <row r="19" spans="1:12">
      <c r="A19" s="17">
        <v>12</v>
      </c>
      <c r="B19" s="11" t="s">
        <v>1587</v>
      </c>
      <c r="C19" s="11" t="s">
        <v>1577</v>
      </c>
      <c r="D19" s="11" t="s">
        <v>158</v>
      </c>
      <c r="E19" s="34">
        <v>5</v>
      </c>
      <c r="F19" s="21" t="s">
        <v>18</v>
      </c>
      <c r="G19" s="35"/>
      <c r="H19" s="22"/>
      <c r="I19" s="292"/>
      <c r="J19" s="293"/>
      <c r="K19" s="294"/>
      <c r="L19" s="13" t="str" cm="1">
        <f t="array" ref="L19">IF(B18="",
    IF($L$6="PRIMARY_KEYS",
        ",PRIMARY KEY ("&amp;_xlfn.TEXTJOIN(", ", TRUE, $C$8)&amp;")" &amp; CHAR(10) &amp; ");",
        ");"
    ),
    " "&amp;C18&amp;" "&amp;D18&amp;
    _xlfn.IFS(
        E18="-", "",
        OR(D18="TIMESTAMP", D18="SMALLINT"), E18&amp;IF(F18&lt;&gt;"-", ","&amp;F18, ""),
        TRUE, "("&amp;E18&amp;IF(F18&lt;&gt;"-", ","&amp;F18, "")&amp;")"
    )&amp;
    IF(G18&lt;&gt;"", " NOT NULL", "")&amp;
    IF(H18&lt;&gt;"",
       ",",
       IF(B19&lt;&gt;"", ",", "")
    )&amp;
    " -- "&amp;B18
)</f>
        <v xml:space="preserve"> ACQUISITION_TIME VARCHAR(5) NOT NULL, -- 取得_時刻</v>
      </c>
    </row>
    <row r="20" spans="1:12">
      <c r="A20" s="17">
        <v>13</v>
      </c>
      <c r="B20" s="11" t="s">
        <v>1588</v>
      </c>
      <c r="C20" s="11" t="s">
        <v>1578</v>
      </c>
      <c r="D20" s="11" t="s">
        <v>158</v>
      </c>
      <c r="E20" s="34">
        <v>5</v>
      </c>
      <c r="F20" s="21" t="s">
        <v>18</v>
      </c>
      <c r="G20" s="35"/>
      <c r="H20" s="22"/>
      <c r="I20" s="292"/>
      <c r="J20" s="293"/>
      <c r="K20" s="294"/>
      <c r="L20" s="13" t="str" cm="1">
        <f t="array" ref="L20">IF(B19="",
    IF($L$6="PRIMARY_KEYS",
        ",PRIMARY KEY ("&amp;_xlfn.TEXTJOIN(", ", TRUE, $C$8)&amp;")" &amp; CHAR(10) &amp; ");",
        ");"
    ),
    " "&amp;C19&amp;" "&amp;D19&amp;
    _xlfn.IFS(
        E19="-", "",
        OR(D19="TIMESTAMP", D19="SMALLINT"), E19&amp;IF(F19&lt;&gt;"-", ","&amp;F19, ""),
        TRUE, "("&amp;E19&amp;IF(F19&lt;&gt;"-", ","&amp;F19, "")&amp;")"
    )&amp;
    IF(G19&lt;&gt;"", " NOT NULL", "")&amp;
    IF(H19&lt;&gt;"",
       ",",
       IF(B20&lt;&gt;"", ",", "")
    )&amp;
    " -- "&amp;B19
)</f>
        <v xml:space="preserve"> REPORT_MAX_DAY VARCHAR(5), -- 電力最大日フラグ</v>
      </c>
    </row>
    <row r="21" spans="1:12">
      <c r="A21" s="24">
        <v>14</v>
      </c>
      <c r="B21" s="11" t="s">
        <v>1589</v>
      </c>
      <c r="C21" s="15" t="s">
        <v>1579</v>
      </c>
      <c r="D21" s="11" t="s">
        <v>158</v>
      </c>
      <c r="E21" s="25">
        <v>5</v>
      </c>
      <c r="F21" s="25" t="s">
        <v>18</v>
      </c>
      <c r="G21" s="36"/>
      <c r="H21" s="26"/>
      <c r="I21" s="307"/>
      <c r="J21" s="308"/>
      <c r="K21" s="309"/>
      <c r="L21" s="13" t="str" cm="1">
        <f t="array" ref="L21">IF(B20="",
    IF($L$6="PRIMARY_KEYS",
        ",PRIMARY KEY ("&amp;_xlfn.TEXTJOIN(", ", TRUE, $C$8)&amp;")" &amp; CHAR(10) &amp; ");",
        ");"
    ),
    " "&amp;C20&amp;" "&amp;D20&amp;
    _xlfn.IFS(
        E20="-", "",
        OR(D20="TIMESTAMP", D20="SMALLINT"), E20&amp;IF(F20&lt;&gt;"-", ","&amp;F20, ""),
        TRUE, "("&amp;E20&amp;IF(F20&lt;&gt;"-", ","&amp;F20, "")&amp;")"
    )&amp;
    IF(G20&lt;&gt;"", " NOT NULL", "")&amp;
    IF(H20&lt;&gt;"",
       ",",
       IF(B21&lt;&gt;"", ",", "")
    )&amp;
    " -- "&amp;B20
)</f>
        <v xml:space="preserve"> REPORT_MAX_WEEK VARCHAR(5), -- 電力最大週フラグ</v>
      </c>
    </row>
    <row r="22" spans="1:12">
      <c r="A22" s="24">
        <v>15</v>
      </c>
      <c r="B22" s="11" t="s">
        <v>1590</v>
      </c>
      <c r="C22" s="15" t="s">
        <v>1580</v>
      </c>
      <c r="D22" s="11" t="s">
        <v>158</v>
      </c>
      <c r="E22" s="25">
        <v>5</v>
      </c>
      <c r="F22" s="25" t="s">
        <v>18</v>
      </c>
      <c r="G22" s="36"/>
      <c r="H22" s="26"/>
      <c r="I22" s="307"/>
      <c r="J22" s="308"/>
      <c r="K22" s="309"/>
      <c r="L22" s="13" t="str" cm="1">
        <f t="array" ref="L22">IF(B21="",
    IF($L$6="PRIMARY_KEYS",
        ",PRIMARY KEY ("&amp;_xlfn.TEXTJOIN(", ", TRUE, $C$8)&amp;")" &amp; CHAR(10) &amp; ");",
        ");"
    ),
    " "&amp;C21&amp;" "&amp;D21&amp;
    _xlfn.IFS(
        E21="-", "",
        OR(D21="TIMESTAMP", D21="SMALLINT"), E21&amp;IF(F21&lt;&gt;"-", ","&amp;F21, ""),
        TRUE, "("&amp;E21&amp;IF(F21&lt;&gt;"-", ","&amp;F21, "")&amp;")"
    )&amp;
    IF(G21&lt;&gt;"", " NOT NULL", "")&amp;
    IF(H21&lt;&gt;"",
       ",",
       IF(B22&lt;&gt;"", ",", "")
    )&amp;
    " -- "&amp;B21
)</f>
        <v xml:space="preserve"> REPORT_MAX_FREQUENCY VARCHAR(5), -- 電力最大頻度フラグ</v>
      </c>
    </row>
    <row r="23" spans="1:12">
      <c r="A23" s="24">
        <v>15</v>
      </c>
      <c r="B23" s="11" t="s">
        <v>1594</v>
      </c>
      <c r="C23" s="15" t="s">
        <v>1583</v>
      </c>
      <c r="D23" s="15" t="s">
        <v>158</v>
      </c>
      <c r="E23" s="25">
        <v>5</v>
      </c>
      <c r="F23" s="25" t="s">
        <v>18</v>
      </c>
      <c r="G23" s="36"/>
      <c r="H23" s="26"/>
      <c r="I23" s="307"/>
      <c r="J23" s="308"/>
      <c r="K23" s="309"/>
      <c r="L23" s="13" t="str" cm="1">
        <f t="array" ref="L23">IF(B22="",
    IF($L$6="PRIMARY_KEYS",
        ",PRIMARY KEY ("&amp;_xlfn.TEXTJOIN(", ", TRUE, $C$8)&amp;")" &amp; CHAR(10) &amp; ");",
        ");"
    ),
    " "&amp;C22&amp;" "&amp;D22&amp;
    _xlfn.IFS(
        E22="-", "",
        OR(D22="TIMESTAMP", D22="SMALLINT"), E22&amp;IF(F22&lt;&gt;"-", ","&amp;F22, ""),
        TRUE, "("&amp;E22&amp;IF(F22&lt;&gt;"-", ","&amp;F22, "")&amp;")"
    )&amp;
    IF(G22&lt;&gt;"", " NOT NULL", "")&amp;
    IF(H22&lt;&gt;"",
       ",",
       IF(B23&lt;&gt;"", ",", "")
    )&amp;
    " -- "&amp;B22
)</f>
        <v xml:space="preserve"> REPORT_TARGET_MONTH VARCHAR(5), -- 電力対象月フラグ</v>
      </c>
    </row>
    <row r="24" spans="1:12">
      <c r="A24" s="24">
        <v>15</v>
      </c>
      <c r="B24" s="15" t="s">
        <v>1189</v>
      </c>
      <c r="C24" s="15" t="s">
        <v>551</v>
      </c>
      <c r="D24" s="11" t="s">
        <v>550</v>
      </c>
      <c r="E24" s="25" t="s">
        <v>18</v>
      </c>
      <c r="F24" s="25" t="s">
        <v>18</v>
      </c>
      <c r="G24" s="36"/>
      <c r="H24" s="26"/>
      <c r="I24" s="307"/>
      <c r="J24" s="308"/>
      <c r="K24" s="309"/>
      <c r="L24" s="13" t="str" cm="1">
        <f t="array" ref="L24">IF(B23="",
    IF($L$6="PRIMARY_KEYS",
        ",PRIMARY KEY ("&amp;_xlfn.TEXTJOIN(", ", TRUE, $C$8)&amp;")" &amp; CHAR(10) &amp; ");",
        ");"
    ),
    " "&amp;C23&amp;" "&amp;D23&amp;
    _xlfn.IFS(
        E23="-", "",
        OR(D23="TIMESTAMP", D23="SMALLINT"), E23&amp;IF(F23&lt;&gt;"-", ","&amp;F23, ""),
        TRUE, "("&amp;E23&amp;IF(F23&lt;&gt;"-", ","&amp;F23, "")&amp;")"
    )&amp;
    IF(G23&lt;&gt;"", " NOT NULL", "")&amp;
    IF(H23&lt;&gt;"",
       ",",
       IF(B24&lt;&gt;"", ",", "")
    )&amp;
    " -- "&amp;B23
)</f>
        <v xml:space="preserve"> REPORT_MAX_TARGET_MONTH VARCHAR(5), -- 電力最大対象月フラグ</v>
      </c>
    </row>
    <row r="25" spans="1:12">
      <c r="A25" s="24">
        <v>15</v>
      </c>
      <c r="B25" s="15" t="s">
        <v>1570</v>
      </c>
      <c r="C25" s="15" t="s">
        <v>512</v>
      </c>
      <c r="D25" s="15" t="s">
        <v>158</v>
      </c>
      <c r="E25" s="25">
        <v>50</v>
      </c>
      <c r="F25" s="25" t="s">
        <v>18</v>
      </c>
      <c r="G25" s="36"/>
      <c r="H25" s="26"/>
      <c r="I25" s="307"/>
      <c r="J25" s="308"/>
      <c r="K25" s="309"/>
      <c r="L25" s="13" t="str" cm="1">
        <f t="array" ref="L25">IF(B24="",
    IF($L$6="PRIMARY_KEYS",
        ",PRIMARY KEY ("&amp;_xlfn.TEXTJOIN(", ", TRUE, $C$8)&amp;")" &amp; CHAR(10) &amp; ");",
        ");"
    ),
    " "&amp;C24&amp;" "&amp;D24&amp;
    _xlfn.IFS(
        E24="-", "",
        OR(D24="TIMESTAMP", D24="SMALLINT"), E24&amp;IF(F24&lt;&gt;"-", ","&amp;F24, ""),
        TRUE, "("&amp;E24&amp;IF(F24&lt;&gt;"-", ","&amp;F24, "")&amp;")"
    )&amp;
    IF(G24&lt;&gt;"", " NOT NULL", "")&amp;
    IF(H24&lt;&gt;"",
       ",",
       IF(B25&lt;&gt;"", ",", "")
    )&amp;
    " -- "&amp;B24
)</f>
        <v xml:space="preserve"> DELETE_FLG BOOLEAN, -- 削除フラグ</v>
      </c>
    </row>
    <row r="26" spans="1:12">
      <c r="A26" s="24">
        <v>15</v>
      </c>
      <c r="B26" s="15" t="s">
        <v>1571</v>
      </c>
      <c r="C26" s="152" t="s">
        <v>514</v>
      </c>
      <c r="D26" s="15" t="s">
        <v>526</v>
      </c>
      <c r="E26" s="25" t="s">
        <v>18</v>
      </c>
      <c r="F26" s="25" t="s">
        <v>18</v>
      </c>
      <c r="G26" s="33" t="s">
        <v>22</v>
      </c>
      <c r="H26" s="26"/>
      <c r="I26" s="307"/>
      <c r="J26" s="308"/>
      <c r="K26" s="309"/>
      <c r="L26" s="13" t="str" cm="1">
        <f t="array" ref="L26">IF(B25="",
    IF($L$6="PRIMARY_KEYS",
        ",PRIMARY KEY ("&amp;_xlfn.TEXTJOIN(", ", TRUE, $C$8)&amp;")" &amp; CHAR(10) &amp; ");",
        ");"
    ),
    " "&amp;C25&amp;" "&amp;D25&amp;
    _xlfn.IFS(
        E25="-", "",
        OR(D25="TIMESTAMP", D25="SMALLINT"), E25&amp;IF(F25&lt;&gt;"-", ","&amp;F25, ""),
        TRUE, "("&amp;E25&amp;IF(F25&lt;&gt;"-", ","&amp;F25, "")&amp;")"
    )&amp;
    IF(G25&lt;&gt;"", " NOT NULL", "")&amp;
    IF(H25&lt;&gt;"",
       ",",
       IF(B26&lt;&gt;"", ",", "")
    )&amp;
    " -- "&amp;B25
)</f>
        <v xml:space="preserve"> CREATED_BY VARCHAR(50), -- 作成者</v>
      </c>
    </row>
    <row r="27" spans="1:12">
      <c r="A27" s="24">
        <v>15</v>
      </c>
      <c r="B27" s="15" t="s">
        <v>1572</v>
      </c>
      <c r="C27" s="15" t="s">
        <v>516</v>
      </c>
      <c r="D27" s="15" t="s">
        <v>158</v>
      </c>
      <c r="E27" s="25">
        <v>50</v>
      </c>
      <c r="F27" s="25" t="s">
        <v>18</v>
      </c>
      <c r="G27" s="36"/>
      <c r="H27" s="26"/>
      <c r="I27" s="307"/>
      <c r="J27" s="308"/>
      <c r="K27" s="309"/>
      <c r="L27" s="13" t="str" cm="1">
        <f t="array" ref="L27">IF(B26="",
    IF($L$6="PRIMARY_KEYS",
        ",PRIMARY KEY ("&amp;_xlfn.TEXTJOIN(", ", TRUE, $C$8)&amp;")" &amp; CHAR(10) &amp; ");",
        ");"
    ),
    " "&amp;C26&amp;" "&amp;D26&amp;
    _xlfn.IFS(
        E26="-", "",
        OR(D26="TIMESTAMP", D26="SMALLINT"), E26&amp;IF(F26&lt;&gt;"-", ","&amp;F26, ""),
        TRUE, "("&amp;E26&amp;IF(F26&lt;&gt;"-", ","&amp;F26, "")&amp;")"
    )&amp;
    IF(G26&lt;&gt;"", " NOT NULL", "")&amp;
    IF(H26&lt;&gt;"",
       ",",
       IF(B27&lt;&gt;"", ",", "")
    )&amp;
    " -- "&amp;B26
)</f>
        <v xml:space="preserve"> CREATED_AT TIMESTAMP NOT NULL, -- 作成日時</v>
      </c>
    </row>
    <row r="28" spans="1:12">
      <c r="A28" s="24">
        <v>15</v>
      </c>
      <c r="B28" s="15" t="s">
        <v>49</v>
      </c>
      <c r="C28" s="15" t="s">
        <v>518</v>
      </c>
      <c r="D28" s="15" t="s">
        <v>526</v>
      </c>
      <c r="E28" s="25" t="s">
        <v>18</v>
      </c>
      <c r="F28" s="25" t="s">
        <v>18</v>
      </c>
      <c r="G28" s="36"/>
      <c r="H28" s="26"/>
      <c r="I28" s="307"/>
      <c r="J28" s="308"/>
      <c r="K28" s="309"/>
      <c r="L28" s="13" t="str" cm="1">
        <f t="array" ref="L28">IF(B27="",
    IF($L$6="PRIMARY_KEYS",
        ",PRIMARY KEY ("&amp;_xlfn.TEXTJOIN(", ", TRUE, $C$8)&amp;")" &amp; CHAR(10) &amp; ");",
        ");"
    ),
    " "&amp;C27&amp;" "&amp;D27&amp;
    _xlfn.IFS(
        E27="-", "",
        OR(D27="TIMESTAMP", D27="SMALLINT"), E27&amp;IF(F27&lt;&gt;"-", ","&amp;F27, ""),
        TRUE, "("&amp;E27&amp;IF(F27&lt;&gt;"-", ","&amp;F27, "")&amp;")"
    )&amp;
    IF(G27&lt;&gt;"", " NOT NULL", "")&amp;
    IF(H27&lt;&gt;"",
       ",",
       IF(B28&lt;&gt;"", ",", "")
    )&amp;
    " -- "&amp;B27
)</f>
        <v xml:space="preserve"> UPDATED_BY VARCHAR(50), -- 更新者</v>
      </c>
    </row>
    <row r="29" spans="1:12">
      <c r="A29" s="24">
        <v>15</v>
      </c>
      <c r="B29" s="15" t="s">
        <v>1591</v>
      </c>
      <c r="C29" s="15" t="s">
        <v>1581</v>
      </c>
      <c r="D29" s="15" t="s">
        <v>158</v>
      </c>
      <c r="E29" s="25">
        <v>50</v>
      </c>
      <c r="F29" s="25" t="s">
        <v>18</v>
      </c>
      <c r="G29" s="36"/>
      <c r="H29" s="26"/>
      <c r="I29" s="307"/>
      <c r="J29" s="308"/>
      <c r="K29" s="309"/>
      <c r="L29" s="13" t="str" cm="1">
        <f t="array" ref="L29">IF(B28="",
    IF($L$6="PRIMARY_KEYS",
        ",PRIMARY KEY ("&amp;_xlfn.TEXTJOIN(", ", TRUE, $C$8)&amp;")" &amp; CHAR(10) &amp; ");",
        ");"
    ),
    " "&amp;C28&amp;" "&amp;D28&amp;
    _xlfn.IFS(
        E28="-", "",
        OR(D28="TIMESTAMP", D28="SMALLINT"), E28&amp;IF(F28&lt;&gt;"-", ","&amp;F28, ""),
        TRUE, "("&amp;E28&amp;IF(F28&lt;&gt;"-", ","&amp;F28, "")&amp;")"
    )&amp;
    IF(G28&lt;&gt;"", " NOT NULL", "")&amp;
    IF(H28&lt;&gt;"",
       ",",
       IF(B29&lt;&gt;"", ",", "")
    )&amp;
    " -- "&amp;B28
)</f>
        <v xml:space="preserve"> UPDATED_AT TIMESTAMP, -- 更新日時</v>
      </c>
    </row>
    <row r="30" spans="1:12">
      <c r="A30" s="24">
        <v>15</v>
      </c>
      <c r="B30" s="15" t="s">
        <v>1592</v>
      </c>
      <c r="C30" s="15" t="s">
        <v>1582</v>
      </c>
      <c r="D30" s="15" t="s">
        <v>158</v>
      </c>
      <c r="E30" s="25">
        <v>120</v>
      </c>
      <c r="F30" s="25" t="s">
        <v>18</v>
      </c>
      <c r="G30" s="36"/>
      <c r="H30" s="26"/>
      <c r="I30" s="307"/>
      <c r="J30" s="308"/>
      <c r="K30" s="309"/>
      <c r="L30" s="13" t="str" cm="1">
        <f t="array" ref="L30">IF(B29="",
    IF($L$6="PRIMARY_KEYS",
        ",PRIMARY KEY ("&amp;_xlfn.TEXTJOIN(", ", TRUE, $C$8)&amp;")" &amp; CHAR(10) &amp; ");",
        ");"
    ),
    " "&amp;C29&amp;" "&amp;D29&amp;
    _xlfn.IFS(
        E29="-", "",
        OR(D29="TIMESTAMP", D29="SMALLINT"), E29&amp;IF(F29&lt;&gt;"-", ","&amp;F29, ""),
        TRUE, "("&amp;E29&amp;IF(F29&lt;&gt;"-", ","&amp;F29, "")&amp;")"
    )&amp;
    IF(G29&lt;&gt;"", " NOT NULL", "")&amp;
    IF(H29&lt;&gt;"",
       ",",
       IF(B30&lt;&gt;"", ",", "")
    )&amp;
    " -- "&amp;B29
)</f>
        <v xml:space="preserve"> COMPANY_ID VARCHAR(50), -- 会社ID</v>
      </c>
    </row>
    <row r="31" spans="1:12">
      <c r="A31" s="24">
        <v>15</v>
      </c>
      <c r="B31" s="15" t="s">
        <v>1593</v>
      </c>
      <c r="C31" s="15" t="s">
        <v>1236</v>
      </c>
      <c r="D31" s="15" t="s">
        <v>175</v>
      </c>
      <c r="E31" s="25" t="s">
        <v>18</v>
      </c>
      <c r="F31" s="25" t="s">
        <v>18</v>
      </c>
      <c r="G31" s="36"/>
      <c r="H31" s="26"/>
      <c r="I31" s="307"/>
      <c r="J31" s="308"/>
      <c r="K31" s="309"/>
      <c r="L31" s="13" t="str" cm="1">
        <f t="array" ref="L31">IF(B30="",
    IF($L$6="PRIMARY_KEYS",
        ",PRIMARY KEY ("&amp;_xlfn.TEXTJOIN(", ", TRUE, $C$8)&amp;")" &amp; CHAR(10) &amp; ");",
        ");"
    ),
    " "&amp;C30&amp;" "&amp;D30&amp;
    _xlfn.IFS(
        E30="-", "",
        OR(D30="TIMESTAMP", D30="SMALLINT"), E30&amp;IF(F30&lt;&gt;"-", ","&amp;F30, ""),
        TRUE, "("&amp;E30&amp;IF(F30&lt;&gt;"-", ","&amp;F30, "")&amp;")"
    )&amp;
    IF(G30&lt;&gt;"", " NOT NULL", "")&amp;
    IF(H30&lt;&gt;"",
       ",",
       IF(B31&lt;&gt;"", ",", "")
    )&amp;
    " -- "&amp;B30
)</f>
        <v xml:space="preserve"> BUILDING_ADDRESS VARCHAR(120), -- 拠点住所</v>
      </c>
    </row>
    <row r="32" spans="1:12">
      <c r="L32" s="13" t="str" cm="1">
        <f t="array" ref="L32">IF(B31="",
    IF($L$6="PRIMARY_KEYS",
        ",PRIMARY KEY ("&amp;_xlfn.TEXTJOIN(", ", TRUE, $C$8)&amp;")" &amp; CHAR(10) &amp; ");",
        ");"
    ),
    " "&amp;C31&amp;" "&amp;D31&amp;
    _xlfn.IFS(
        E31="-", "",
        OR(D31="TIMESTAMP", D31="SMALLINT"), E31&amp;IF(F31&lt;&gt;"-", ","&amp;F31, ""),
        TRUE, "("&amp;E31&amp;IF(F31&lt;&gt;"-", ","&amp;F31, "")&amp;")"
    )&amp;
    IF(G31&lt;&gt;"", " NOT NULL", "")&amp;
    IF(H31&lt;&gt;"",
       ",",
       IF(B32&lt;&gt;"", ",", "")
    )&amp;
    " -- "&amp;B31
)</f>
        <v xml:space="preserve"> CONTRACTED_POWER NUMERIC -- 契約電力</v>
      </c>
    </row>
    <row r="33" spans="12:12">
      <c r="L33" s="13" t="str" cm="1">
        <f t="array" ref="L33">IF(B32="",
    IF($L$6="PRIMARY_KEYS",
        ",PRIMARY KEY ("&amp;_xlfn.TEXTJOIN(", ", TRUE, $C$8)&amp;")" &amp; CHAR(10) &amp; ");",
        ");"
    ),
    " "&amp;C32&amp;" "&amp;D32&amp;
    _xlfn.IFS(
        E32="-", "",
        OR(D32="TIMESTAMP", D32="SMALLINT"), E32&amp;IF(F32&lt;&gt;"-", ","&amp;F32, ""),
        TRUE, "("&amp;E32&amp;IF(F32&lt;&gt;"-", ","&amp;F32, "")&amp;")"
    )&amp;
    IF(G32&lt;&gt;"", " NOT NULL", "")&amp;
    IF(H32&lt;&gt;"",
       ",",
       IF(B33&lt;&gt;"", ",", "")
    )&amp;
    " -- "&amp;B32
)</f>
        <v>,PRIMARY KEY (CREATION_ID)
);</v>
      </c>
    </row>
    <row r="34" spans="12:12">
      <c r="L34" s="7" t="str">
        <f>"COMMENT ON TABLE db_corp." &amp; A5 &amp; " IS '" &amp; A3 &amp; "';"</f>
        <v>COMMENT ON TABLE db_corp.T_ELECTRICITY_VIS_FLG_SNAPSHOT IS '電力見える化レポートフラグ付けスナップショット';</v>
      </c>
    </row>
    <row r="35" spans="12:12">
      <c r="L35" s="4" t="str">
        <f t="shared" ref="L35:L49" si="0">"COMMENT ON COLUMN db_corp." &amp;  $A$5&amp;"."&amp;C8&amp;" IS '" &amp;B8&amp;"';"</f>
        <v>COMMENT ON COLUMN db_corp.T_ELECTRICITY_VIS_FLG_SNAPSHOT.CREATION_ID IS '識別子';</v>
      </c>
    </row>
    <row r="36" spans="12:12">
      <c r="L36" s="4" t="str">
        <f t="shared" si="0"/>
        <v>COMMENT ON COLUMN db_corp.T_ELECTRICITY_VIS_FLG_SNAPSHOT.CORP_NUMBER IS '法人番号';</v>
      </c>
    </row>
    <row r="37" spans="12:12">
      <c r="L37" s="4" t="str">
        <f t="shared" si="0"/>
        <v>COMMENT ON COLUMN db_corp.T_ELECTRICITY_VIS_FLG_SNAPSHOT.AGREEMENT_CATEGORY IS '同意書取得区分';</v>
      </c>
    </row>
    <row r="38" spans="12:12">
      <c r="L38" s="4" t="str">
        <f t="shared" si="0"/>
        <v>COMMENT ON COLUMN db_corp.T_ELECTRICITY_VIS_FLG_SNAPSHOT.ORG_ID IS '組織ID';</v>
      </c>
    </row>
    <row r="39" spans="12:12">
      <c r="L39" s="4" t="str">
        <f t="shared" si="0"/>
        <v>COMMENT ON COLUMN db_corp.T_ELECTRICITY_VIS_FLG_SNAPSHOT.BUILDING_ID IS '拠点ID';</v>
      </c>
    </row>
    <row r="40" spans="12:12">
      <c r="L40" s="4" t="str">
        <f t="shared" si="0"/>
        <v>COMMENT ON COLUMN db_corp.T_ELECTRICITY_VIS_FLG_SNAPSHOT.CORP_NAME IS 'お客さま名';</v>
      </c>
    </row>
    <row r="41" spans="12:12">
      <c r="L41" s="4" t="str">
        <f t="shared" si="0"/>
        <v>COMMENT ON COLUMN db_corp.T_ELECTRICITY_VIS_FLG_SNAPSHOT.BUILDING_NAME IS '建物名';</v>
      </c>
    </row>
    <row r="42" spans="12:12">
      <c r="L42" s="4" t="str">
        <f t="shared" si="0"/>
        <v>COMMENT ON COLUMN db_corp.T_ELECTRICITY_VIS_FLG_SNAPSHOT.EP_CUSTOMER_NUMBER IS 'EPお客さま番号';</v>
      </c>
    </row>
    <row r="43" spans="12:12">
      <c r="L43" s="4" t="str">
        <f t="shared" si="0"/>
        <v>COMMENT ON COLUMN db_corp.T_ELECTRICITY_VIS_FLG_SNAPSHOT.SUPPLY_POINT_NUMBER IS '供給地点特定番号';</v>
      </c>
    </row>
    <row r="44" spans="12:12">
      <c r="L44" s="4" t="str">
        <f t="shared" si="0"/>
        <v>COMMENT ON COLUMN db_corp.T_ELECTRICITY_VIS_FLG_SNAPSHOT.ACQUISITION_DATE IS '取得年月日';</v>
      </c>
    </row>
    <row r="45" spans="12:12">
      <c r="L45" s="4" t="str">
        <f t="shared" si="0"/>
        <v>COMMENT ON COLUMN db_corp.T_ELECTRICITY_VIS_FLG_SNAPSHOT.ACQUISITION_TIME IS '取得_時刻';</v>
      </c>
    </row>
    <row r="46" spans="12:12">
      <c r="L46" s="4" t="str">
        <f t="shared" si="0"/>
        <v>COMMENT ON COLUMN db_corp.T_ELECTRICITY_VIS_FLG_SNAPSHOT.REPORT_MAX_DAY IS '電力最大日フラグ';</v>
      </c>
    </row>
    <row r="47" spans="12:12">
      <c r="L47" s="4" t="str">
        <f t="shared" si="0"/>
        <v>COMMENT ON COLUMN db_corp.T_ELECTRICITY_VIS_FLG_SNAPSHOT.REPORT_MAX_WEEK IS '電力最大週フラグ';</v>
      </c>
    </row>
    <row r="48" spans="12:12">
      <c r="L48" s="4" t="str">
        <f t="shared" si="0"/>
        <v>COMMENT ON COLUMN db_corp.T_ELECTRICITY_VIS_FLG_SNAPSHOT.REPORT_MAX_FREQUENCY IS '電力最大頻度フラグ';</v>
      </c>
    </row>
    <row r="49" spans="12:12">
      <c r="L49" s="4" t="str">
        <f t="shared" si="0"/>
        <v>COMMENT ON COLUMN db_corp.T_ELECTRICITY_VIS_FLG_SNAPSHOT.REPORT_TARGET_MONTH IS '電力対象月フラグ';</v>
      </c>
    </row>
    <row r="50" spans="12:12">
      <c r="L50" s="4" t="str">
        <f t="shared" ref="L50:L57" si="1">"COMMENT ON COLUMN db_corp." &amp;  $A$5&amp;"."&amp;C24&amp;" IS '" &amp;B24&amp;"';"</f>
        <v>COMMENT ON COLUMN db_corp.T_ELECTRICITY_VIS_FLG_SNAPSHOT.DELETE_FLG IS '削除フラグ';</v>
      </c>
    </row>
    <row r="51" spans="12:12">
      <c r="L51" s="4" t="str">
        <f t="shared" si="1"/>
        <v>COMMENT ON COLUMN db_corp.T_ELECTRICITY_VIS_FLG_SNAPSHOT.CREATED_BY IS '作成者';</v>
      </c>
    </row>
    <row r="52" spans="12:12">
      <c r="L52" s="4" t="str">
        <f t="shared" si="1"/>
        <v>COMMENT ON COLUMN db_corp.T_ELECTRICITY_VIS_FLG_SNAPSHOT.CREATED_AT IS '作成日時';</v>
      </c>
    </row>
    <row r="53" spans="12:12">
      <c r="L53" s="4" t="str">
        <f t="shared" si="1"/>
        <v>COMMENT ON COLUMN db_corp.T_ELECTRICITY_VIS_FLG_SNAPSHOT.UPDATED_BY IS '更新者';</v>
      </c>
    </row>
    <row r="54" spans="12:12">
      <c r="L54" s="4" t="str">
        <f t="shared" si="1"/>
        <v>COMMENT ON COLUMN db_corp.T_ELECTRICITY_VIS_FLG_SNAPSHOT.UPDATED_AT IS '更新日時';</v>
      </c>
    </row>
    <row r="55" spans="12:12">
      <c r="L55" s="4" t="str">
        <f t="shared" si="1"/>
        <v>COMMENT ON COLUMN db_corp.T_ELECTRICITY_VIS_FLG_SNAPSHOT.COMPANY_ID IS '会社ID';</v>
      </c>
    </row>
    <row r="56" spans="12:12">
      <c r="L56" s="4" t="str">
        <f t="shared" si="1"/>
        <v>COMMENT ON COLUMN db_corp.T_ELECTRICITY_VIS_FLG_SNAPSHOT.BUILDING_ADDRESS IS '拠点住所';</v>
      </c>
    </row>
    <row r="57" spans="12:12">
      <c r="L57" s="4" t="str">
        <f t="shared" si="1"/>
        <v>COMMENT ON COLUMN db_corp.T_ELECTRICITY_VIS_FLG_SNAPSHOT.CONTRACTED_POWER IS '契約電力';</v>
      </c>
    </row>
    <row r="60" spans="12:12">
      <c r="L60" s="4"/>
    </row>
  </sheetData>
  <mergeCells count="34">
    <mergeCell ref="I29:K29"/>
    <mergeCell ref="I30:K30"/>
    <mergeCell ref="I31:K31"/>
    <mergeCell ref="I22:K22"/>
    <mergeCell ref="I24:K24"/>
    <mergeCell ref="I25:K25"/>
    <mergeCell ref="I26:K26"/>
    <mergeCell ref="I27:K27"/>
    <mergeCell ref="I28:K28"/>
    <mergeCell ref="I23:K23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9:K9"/>
    <mergeCell ref="A2:C2"/>
    <mergeCell ref="D2:H2"/>
    <mergeCell ref="A3:C3"/>
    <mergeCell ref="D3:H3"/>
    <mergeCell ref="A4:C4"/>
    <mergeCell ref="D4:H4"/>
    <mergeCell ref="A5:C5"/>
    <mergeCell ref="D5:H5"/>
    <mergeCell ref="A6:K6"/>
    <mergeCell ref="I7:K7"/>
    <mergeCell ref="I8:K8"/>
  </mergeCells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63</vt:i4>
      </vt:variant>
      <vt:variant>
        <vt:lpstr>名前付き一覧</vt:lpstr>
      </vt:variant>
      <vt:variant>
        <vt:i4>61</vt:i4>
      </vt:variant>
    </vt:vector>
  </HeadingPairs>
  <TitlesOfParts>
    <vt:vector size="124" baseType="lpstr">
      <vt:lpstr>修正履歴</vt:lpstr>
      <vt:lpstr>ER図</vt:lpstr>
      <vt:lpstr>SS2-3-05_テーブル一覧</vt:lpstr>
      <vt:lpstr>SS2-3-04_物理データモデル</vt:lpstr>
      <vt:lpstr>SS2-3-06_テーブル定義書→</vt:lpstr>
      <vt:lpstr>担当者別電力見える化レポート管理情報</vt:lpstr>
      <vt:lpstr>電力見える化レポート管理情報</vt:lpstr>
      <vt:lpstr>EPデータ参照基盤契約電力</vt:lpstr>
      <vt:lpstr>EPデータ参照基盤30分値</vt:lpstr>
      <vt:lpstr>30分値取込管理</vt:lpstr>
      <vt:lpstr>過去分ARVEお客さま情報</vt:lpstr>
      <vt:lpstr>ARVEお客さま情報</vt:lpstr>
      <vt:lpstr>CO2集計レポート管理情報</vt:lpstr>
      <vt:lpstr>営業担当引継情報</vt:lpstr>
      <vt:lpstr>ユーザー情報</vt:lpstr>
      <vt:lpstr>最終ログイン情報</vt:lpstr>
      <vt:lpstr>セッション情報</vt:lpstr>
      <vt:lpstr>都道府県情報マスタ</vt:lpstr>
      <vt:lpstr>利用者組織情報</vt:lpstr>
      <vt:lpstr>組織権限情報</vt:lpstr>
      <vt:lpstr>同意書取得経路情報</vt:lpstr>
      <vt:lpstr>ユーザー別利用状況</vt:lpstr>
      <vt:lpstr>操作履歴情報</vt:lpstr>
      <vt:lpstr>お知らせ</vt:lpstr>
      <vt:lpstr>30分値の生データ情報</vt:lpstr>
      <vt:lpstr>Scope3集計情報</vt:lpstr>
      <vt:lpstr>可視化事業者ヒアリングデータの生データ情報</vt:lpstr>
      <vt:lpstr>CN対策実施申込情報</vt:lpstr>
      <vt:lpstr>企業基本情報マスタ</vt:lpstr>
      <vt:lpstr>CNランキングスナップショット</vt:lpstr>
      <vt:lpstr>レポート作成要求（出力条件・KPI・積み上げ内訳）</vt:lpstr>
      <vt:lpstr>企業詳細情報マスタ</vt:lpstr>
      <vt:lpstr>担当者情報マスタ</vt:lpstr>
      <vt:lpstr>建物マスタ</vt:lpstr>
      <vt:lpstr>建物グループマスタ</vt:lpstr>
      <vt:lpstr>建物情報</vt:lpstr>
      <vt:lpstr>フォーマット格納情報</vt:lpstr>
      <vt:lpstr>レポート格納情報</vt:lpstr>
      <vt:lpstr>気象データ情報</vt:lpstr>
      <vt:lpstr>公表ベンチマークデータ情報</vt:lpstr>
      <vt:lpstr>CNレポート情報</vt:lpstr>
      <vt:lpstr>電力使用状況見える化レポート</vt:lpstr>
      <vt:lpstr>可視化事業者受領エネルギーの生データ情報（JFS）</vt:lpstr>
      <vt:lpstr>可視化事業者共通エネルギー格納情報</vt:lpstr>
      <vt:lpstr>欠損一覧情報</vt:lpstr>
      <vt:lpstr>KPI一覧情報　</vt:lpstr>
      <vt:lpstr>活動項目小分類（事業者）マスタ</vt:lpstr>
      <vt:lpstr>日本標準産業分類マスタ</vt:lpstr>
      <vt:lpstr>電力会社排出係数マスタ</vt:lpstr>
      <vt:lpstr>熱供給事業者基礎排出係数マスタ</vt:lpstr>
      <vt:lpstr>熱供給事業者メニュー別マスタ</vt:lpstr>
      <vt:lpstr>都市ガス供給事業者マスタ</vt:lpstr>
      <vt:lpstr>都市ガス供給事業者別単位発熱量マスタ</vt:lpstr>
      <vt:lpstr>非化石証書定数マスタ</vt:lpstr>
      <vt:lpstr>エリア情報マスタ</vt:lpstr>
      <vt:lpstr>算定ロジックマスタ</vt:lpstr>
      <vt:lpstr>年度別建物エネルギー集計情報</vt:lpstr>
      <vt:lpstr>月別建物エネルギー集計情報</vt:lpstr>
      <vt:lpstr>年度別法人エネルギー集計情報</vt:lpstr>
      <vt:lpstr>月別法人エネルギー集計情報</vt:lpstr>
      <vt:lpstr>法人コード情報マスタ</vt:lpstr>
      <vt:lpstr>ファイル管理</vt:lpstr>
      <vt:lpstr>電力見える化レポートフラグ付けスナップショット</vt:lpstr>
      <vt:lpstr>'30分値の生データ情報'!Print_Titles</vt:lpstr>
      <vt:lpstr>'30分値取込管理'!Print_Titles</vt:lpstr>
      <vt:lpstr>ARVEお客さま情報!Print_Titles</vt:lpstr>
      <vt:lpstr>CNランキングスナップショット!Print_Titles</vt:lpstr>
      <vt:lpstr>CNレポート情報!Print_Titles</vt:lpstr>
      <vt:lpstr>CN対策実施申込情報!Print_Titles</vt:lpstr>
      <vt:lpstr>CO2集計レポート管理情報!Print_Titles</vt:lpstr>
      <vt:lpstr>EPデータ参照基盤30分値!Print_Titles</vt:lpstr>
      <vt:lpstr>EPデータ参照基盤契約電力!Print_Titles</vt:lpstr>
      <vt:lpstr>ER図!Print_Titles</vt:lpstr>
      <vt:lpstr>'KPI一覧情報　'!Print_Titles</vt:lpstr>
      <vt:lpstr>Scope3集計情報!Print_Titles</vt:lpstr>
      <vt:lpstr>'SS2-3-05_テーブル一覧'!Print_Titles</vt:lpstr>
      <vt:lpstr>エリア情報マスタ!Print_Titles</vt:lpstr>
      <vt:lpstr>お知らせ!Print_Titles</vt:lpstr>
      <vt:lpstr>セッション情報!Print_Titles</vt:lpstr>
      <vt:lpstr>ファイル管理!Print_Titles</vt:lpstr>
      <vt:lpstr>フォーマット格納情報!Print_Titles</vt:lpstr>
      <vt:lpstr>ユーザー情報!Print_Titles</vt:lpstr>
      <vt:lpstr>ユーザー別利用状況!Print_Titles</vt:lpstr>
      <vt:lpstr>レポート格納情報!Print_Titles</vt:lpstr>
      <vt:lpstr>'レポート作成要求（出力条件・KPI・積み上げ内訳）'!Print_Titles</vt:lpstr>
      <vt:lpstr>営業担当引継情報!Print_Titles</vt:lpstr>
      <vt:lpstr>可視化事業者ヒアリングデータの生データ情報!Print_Titles</vt:lpstr>
      <vt:lpstr>可視化事業者共通エネルギー格納情報!Print_Titles</vt:lpstr>
      <vt:lpstr>'可視化事業者受領エネルギーの生データ情報（JFS）'!Print_Titles</vt:lpstr>
      <vt:lpstr>過去分ARVEお客さま情報!Print_Titles</vt:lpstr>
      <vt:lpstr>'活動項目小分類（事業者）マスタ'!Print_Titles</vt:lpstr>
      <vt:lpstr>企業基本情報マスタ!Print_Titles</vt:lpstr>
      <vt:lpstr>企業詳細情報マスタ!Print_Titles</vt:lpstr>
      <vt:lpstr>気象データ情報!Print_Titles</vt:lpstr>
      <vt:lpstr>欠損一覧情報!Print_Titles</vt:lpstr>
      <vt:lpstr>月別建物エネルギー集計情報!Print_Titles</vt:lpstr>
      <vt:lpstr>月別法人エネルギー集計情報!Print_Titles</vt:lpstr>
      <vt:lpstr>建物グループマスタ!Print_Titles</vt:lpstr>
      <vt:lpstr>建物マスタ!Print_Titles</vt:lpstr>
      <vt:lpstr>建物情報!Print_Titles</vt:lpstr>
      <vt:lpstr>公表ベンチマークデータ情報!Print_Titles</vt:lpstr>
      <vt:lpstr>最終ログイン情報!Print_Titles</vt:lpstr>
      <vt:lpstr>算定ロジックマスタ!Print_Titles</vt:lpstr>
      <vt:lpstr>修正履歴!Print_Titles</vt:lpstr>
      <vt:lpstr>組織権限情報!Print_Titles</vt:lpstr>
      <vt:lpstr>操作履歴情報!Print_Titles</vt:lpstr>
      <vt:lpstr>担当者情報マスタ!Print_Titles</vt:lpstr>
      <vt:lpstr>担当者別電力見える化レポート管理情報!Print_Titles</vt:lpstr>
      <vt:lpstr>電力会社排出係数マスタ!Print_Titles</vt:lpstr>
      <vt:lpstr>電力見える化レポートフラグ付けスナップショット!Print_Titles</vt:lpstr>
      <vt:lpstr>電力見える化レポート管理情報!Print_Titles</vt:lpstr>
      <vt:lpstr>電力使用状況見える化レポート!Print_Titles</vt:lpstr>
      <vt:lpstr>都市ガス供給事業者マスタ!Print_Titles</vt:lpstr>
      <vt:lpstr>都市ガス供給事業者別単位発熱量マスタ!Print_Titles</vt:lpstr>
      <vt:lpstr>都道府県情報マスタ!Print_Titles</vt:lpstr>
      <vt:lpstr>同意書取得経路情報!Print_Titles</vt:lpstr>
      <vt:lpstr>日本標準産業分類マスタ!Print_Titles</vt:lpstr>
      <vt:lpstr>熱供給事業者メニュー別マスタ!Print_Titles</vt:lpstr>
      <vt:lpstr>熱供給事業者基礎排出係数マスタ!Print_Titles</vt:lpstr>
      <vt:lpstr>年度別建物エネルギー集計情報!Print_Titles</vt:lpstr>
      <vt:lpstr>年度別法人エネルギー集計情報!Print_Titles</vt:lpstr>
      <vt:lpstr>非化石証書定数マスタ!Print_Titles</vt:lpstr>
      <vt:lpstr>法人コード情報マスタ!Print_Titles</vt:lpstr>
      <vt:lpstr>利用者組織情報!Print_Titles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周鋒</dc:creator>
  <cp:lastModifiedBy>下田　晃平</cp:lastModifiedBy>
  <dcterms:created xsi:type="dcterms:W3CDTF">2023-12-25T08:43:17Z</dcterms:created>
  <dcterms:modified xsi:type="dcterms:W3CDTF">2026-10-13T01:59:25Z</dcterms:modified>
</cp:coreProperties>
</file>