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tutorials\"/>
    </mc:Choice>
  </mc:AlternateContent>
  <xr:revisionPtr revIDLastSave="0" documentId="13_ncr:1_{62B4FFB3-6265-40BE-852B-BF1D4E383D16}" xr6:coauthVersionLast="41" xr6:coauthVersionMax="41" xr10:uidLastSave="{00000000-0000-0000-0000-000000000000}"/>
  <bookViews>
    <workbookView xWindow="2060" yWindow="730" windowWidth="14400" windowHeight="7440" activeTab="8" xr2:uid="{DBB35EE7-C701-497C-9608-BD395BF20AB9}"/>
  </bookViews>
  <sheets>
    <sheet name="T9Q1" sheetId="3" r:id="rId1"/>
    <sheet name="T9Q2" sheetId="4" r:id="rId2"/>
    <sheet name="T9Q3" sheetId="5" r:id="rId3"/>
    <sheet name="T9Q4" sheetId="6" r:id="rId4"/>
    <sheet name="T9Q5" sheetId="7" r:id="rId5"/>
    <sheet name="Q6" sheetId="8" r:id="rId6"/>
    <sheet name="Q7" sheetId="9" r:id="rId7"/>
    <sheet name="Q8" sheetId="10" r:id="rId8"/>
    <sheet name="Q9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1" l="1"/>
  <c r="H6" i="11"/>
  <c r="G6" i="11"/>
  <c r="F6" i="11"/>
  <c r="E6" i="11"/>
  <c r="D6" i="11"/>
  <c r="C6" i="11"/>
  <c r="D5" i="10"/>
  <c r="C8" i="10" s="1"/>
  <c r="C5" i="10"/>
  <c r="F4" i="10" s="1"/>
  <c r="I6" i="9"/>
  <c r="H6" i="9"/>
  <c r="G6" i="9"/>
  <c r="F6" i="9"/>
  <c r="E6" i="9"/>
  <c r="D6" i="9"/>
  <c r="C6" i="9"/>
  <c r="B10" i="8"/>
  <c r="B9" i="8"/>
  <c r="G7" i="8"/>
  <c r="C11" i="8" s="1"/>
  <c r="F7" i="8"/>
  <c r="E7" i="8"/>
  <c r="C12" i="8" s="1"/>
  <c r="D7" i="8"/>
  <c r="M6" i="8"/>
  <c r="L6" i="8"/>
  <c r="K6" i="8"/>
  <c r="J6" i="8"/>
  <c r="I6" i="8"/>
  <c r="H6" i="8"/>
  <c r="M5" i="8"/>
  <c r="L5" i="8"/>
  <c r="K5" i="8"/>
  <c r="K7" i="8" s="1"/>
  <c r="J5" i="8"/>
  <c r="I5" i="8"/>
  <c r="H5" i="8"/>
  <c r="M4" i="8"/>
  <c r="M7" i="8" s="1"/>
  <c r="L4" i="8"/>
  <c r="L7" i="8" s="1"/>
  <c r="C18" i="8" s="1"/>
  <c r="K4" i="8"/>
  <c r="J4" i="8"/>
  <c r="J7" i="8" s="1"/>
  <c r="I4" i="8"/>
  <c r="I7" i="8" s="1"/>
  <c r="C13" i="8" s="1"/>
  <c r="H4" i="8"/>
  <c r="H7" i="8" s="1"/>
  <c r="C14" i="8" s="1"/>
  <c r="C7" i="10" l="1"/>
  <c r="C21" i="8"/>
  <c r="C16" i="8"/>
  <c r="C19" i="8"/>
  <c r="C20" i="8" s="1"/>
  <c r="C15" i="8"/>
  <c r="B6" i="7"/>
  <c r="B5" i="7"/>
  <c r="K4" i="7"/>
  <c r="B10" i="7" s="1"/>
  <c r="J4" i="7"/>
  <c r="G4" i="7"/>
  <c r="F4" i="7"/>
  <c r="E4" i="7"/>
  <c r="D4" i="7"/>
  <c r="C4" i="7"/>
  <c r="M3" i="7"/>
  <c r="L3" i="7"/>
  <c r="K3" i="7"/>
  <c r="J3" i="7"/>
  <c r="I3" i="7"/>
  <c r="H3" i="7"/>
  <c r="G3" i="7"/>
  <c r="M2" i="7"/>
  <c r="M4" i="7" s="1"/>
  <c r="L2" i="7"/>
  <c r="L4" i="7" s="1"/>
  <c r="B8" i="7" s="1"/>
  <c r="K2" i="7"/>
  <c r="J2" i="7"/>
  <c r="I2" i="7"/>
  <c r="I4" i="7" s="1"/>
  <c r="H2" i="7"/>
  <c r="H4" i="7" s="1"/>
  <c r="G2" i="7"/>
  <c r="G5" i="6"/>
  <c r="F5" i="6"/>
  <c r="E5" i="6"/>
  <c r="D5" i="6"/>
  <c r="H5" i="6" s="1"/>
  <c r="C7" i="6" s="1"/>
  <c r="C5" i="6"/>
  <c r="B5" i="6"/>
  <c r="H4" i="6"/>
  <c r="J16" i="5"/>
  <c r="C16" i="5"/>
  <c r="J15" i="5"/>
  <c r="I15" i="5"/>
  <c r="G15" i="5"/>
  <c r="H15" i="5" s="1"/>
  <c r="J14" i="5"/>
  <c r="I14" i="5"/>
  <c r="G14" i="5"/>
  <c r="H14" i="5" s="1"/>
  <c r="J13" i="5"/>
  <c r="I13" i="5"/>
  <c r="G13" i="5"/>
  <c r="H13" i="5" s="1"/>
  <c r="J12" i="5"/>
  <c r="I12" i="5"/>
  <c r="I16" i="5" s="1"/>
  <c r="G12" i="5"/>
  <c r="G16" i="5" s="1"/>
  <c r="C18" i="5" s="1"/>
  <c r="B9" i="5"/>
  <c r="D7" i="5"/>
  <c r="C7" i="5"/>
  <c r="B10" i="5" s="1"/>
  <c r="B10" i="4"/>
  <c r="B9" i="4"/>
  <c r="E7" i="4"/>
  <c r="D7" i="4"/>
  <c r="C7" i="4"/>
  <c r="I6" i="4"/>
  <c r="H6" i="4"/>
  <c r="F6" i="4"/>
  <c r="G6" i="4" s="1"/>
  <c r="I5" i="4"/>
  <c r="H5" i="4"/>
  <c r="F5" i="4"/>
  <c r="G5" i="4" s="1"/>
  <c r="I4" i="4"/>
  <c r="H4" i="4"/>
  <c r="F4" i="4"/>
  <c r="G4" i="4" s="1"/>
  <c r="I3" i="4"/>
  <c r="I7" i="4" s="1"/>
  <c r="H3" i="4"/>
  <c r="H7" i="4" s="1"/>
  <c r="F3" i="4"/>
  <c r="F7" i="4" s="1"/>
  <c r="H7" i="3"/>
  <c r="G7" i="3"/>
  <c r="F7" i="3"/>
  <c r="E7" i="3"/>
  <c r="D7" i="3"/>
  <c r="C7" i="3"/>
  <c r="H5" i="3"/>
  <c r="G5" i="3"/>
  <c r="F5" i="3"/>
  <c r="E5" i="3"/>
  <c r="D5" i="3"/>
  <c r="C5" i="3"/>
  <c r="B5" i="3"/>
  <c r="C17" i="8" l="1"/>
  <c r="B12" i="7"/>
  <c r="B9" i="7"/>
  <c r="B11" i="7"/>
  <c r="B7" i="7"/>
  <c r="B20" i="5"/>
  <c r="H12" i="5"/>
  <c r="H16" i="5" s="1"/>
  <c r="B19" i="5" s="1"/>
  <c r="B13" i="4"/>
  <c r="B12" i="4"/>
  <c r="G3" i="4"/>
  <c r="G7" i="4" s="1"/>
  <c r="B11" i="4"/>
</calcChain>
</file>

<file path=xl/sharedStrings.xml><?xml version="1.0" encoding="utf-8"?>
<sst xmlns="http://schemas.openxmlformats.org/spreadsheetml/2006/main" count="148" uniqueCount="116">
  <si>
    <t>Average Price</t>
  </si>
  <si>
    <t>Product</t>
  </si>
  <si>
    <t>A</t>
  </si>
  <si>
    <t>B</t>
  </si>
  <si>
    <t>C</t>
  </si>
  <si>
    <t>D</t>
  </si>
  <si>
    <t>SUM</t>
  </si>
  <si>
    <t>WQ0</t>
  </si>
  <si>
    <t>WQ1</t>
  </si>
  <si>
    <t>Category</t>
  </si>
  <si>
    <t>Food</t>
  </si>
  <si>
    <t>Transport</t>
  </si>
  <si>
    <t>Housing</t>
  </si>
  <si>
    <t>Services</t>
  </si>
  <si>
    <t>Clothing</t>
  </si>
  <si>
    <t>Weight</t>
  </si>
  <si>
    <t>Answer</t>
  </si>
  <si>
    <t>Item</t>
  </si>
  <si>
    <t>Quantity in 2010</t>
  </si>
  <si>
    <t>LQI</t>
  </si>
  <si>
    <t>PQI</t>
  </si>
  <si>
    <t>Quantity ( tonnes )</t>
  </si>
  <si>
    <t>Material</t>
  </si>
  <si>
    <t>Year1</t>
  </si>
  <si>
    <t>Year2</t>
  </si>
  <si>
    <t>p1/p0*100</t>
  </si>
  <si>
    <t>Year</t>
  </si>
  <si>
    <t>CompanyA</t>
  </si>
  <si>
    <t>-</t>
  </si>
  <si>
    <t>CompanyB</t>
  </si>
  <si>
    <t>CompanyBAdjusted</t>
  </si>
  <si>
    <t>Expenditure on petrol and servicing ( $’000 )</t>
  </si>
  <si>
    <t>Petrol and servicing price index</t>
  </si>
  <si>
    <t>Real expenditure</t>
  </si>
  <si>
    <t>Q1</t>
  </si>
  <si>
    <t>Mar</t>
  </si>
  <si>
    <t>Apr</t>
  </si>
  <si>
    <t>May</t>
  </si>
  <si>
    <t>Jun</t>
  </si>
  <si>
    <t>Jul</t>
  </si>
  <si>
    <t>Aug</t>
  </si>
  <si>
    <t>Sep</t>
  </si>
  <si>
    <t>a)</t>
  </si>
  <si>
    <t>Fixed base relatives</t>
  </si>
  <si>
    <t>Chain base relatives</t>
  </si>
  <si>
    <t>N.A</t>
  </si>
  <si>
    <t>Q2</t>
  </si>
  <si>
    <t>Commodity</t>
  </si>
  <si>
    <t xml:space="preserve">Price in year 1 </t>
  </si>
  <si>
    <t>Price in year 2</t>
  </si>
  <si>
    <t>W*PRI</t>
  </si>
  <si>
    <t>W*P0</t>
  </si>
  <si>
    <t>W*P1</t>
  </si>
  <si>
    <t>W</t>
  </si>
  <si>
    <t>X</t>
  </si>
  <si>
    <t>Y</t>
  </si>
  <si>
    <t>Z</t>
  </si>
  <si>
    <t>(a)</t>
  </si>
  <si>
    <t>(b)</t>
  </si>
  <si>
    <t>c)</t>
  </si>
  <si>
    <t>(d)</t>
  </si>
  <si>
    <t>e)</t>
  </si>
  <si>
    <t xml:space="preserve">Production ( in thousands units ) </t>
  </si>
  <si>
    <t>b)</t>
  </si>
  <si>
    <t>Price, W</t>
  </si>
  <si>
    <t>Q1/Q0*100</t>
  </si>
  <si>
    <t>W*Q1/Q0*100</t>
  </si>
  <si>
    <t>d)</t>
  </si>
  <si>
    <t>Durable House Good</t>
  </si>
  <si>
    <t>Price Relative</t>
  </si>
  <si>
    <t>PR*W</t>
  </si>
  <si>
    <t>Price of Living Index</t>
  </si>
  <si>
    <t>Q5</t>
  </si>
  <si>
    <t>Price in 2005</t>
  </si>
  <si>
    <t>Quantity in 2005</t>
  </si>
  <si>
    <t>Price in 2010</t>
  </si>
  <si>
    <t>P1/P0*100</t>
  </si>
  <si>
    <t>P1Q1/P0Q0*100</t>
  </si>
  <si>
    <t>P0Q0</t>
  </si>
  <si>
    <t>P0Q1</t>
  </si>
  <si>
    <t>P1Q0</t>
  </si>
  <si>
    <t>P1Q1</t>
  </si>
  <si>
    <t>TOTAL</t>
  </si>
  <si>
    <t>f)</t>
  </si>
  <si>
    <t>g)</t>
  </si>
  <si>
    <t>h)</t>
  </si>
  <si>
    <t>Q6</t>
  </si>
  <si>
    <t xml:space="preserve">Cost ( RM’000 ) </t>
  </si>
  <si>
    <t>Qty.Rel.Ind</t>
  </si>
  <si>
    <t>Cos.Rel.In</t>
  </si>
  <si>
    <t>Q0P0</t>
  </si>
  <si>
    <t>Q0P1</t>
  </si>
  <si>
    <t>Q1P0</t>
  </si>
  <si>
    <t>Q1P1</t>
  </si>
  <si>
    <t>Aggr.Price</t>
  </si>
  <si>
    <t>Aggr.Qty</t>
  </si>
  <si>
    <t>Avg.Price</t>
  </si>
  <si>
    <t>Avg.Qty</t>
  </si>
  <si>
    <t>LPI</t>
  </si>
  <si>
    <t>PPI</t>
  </si>
  <si>
    <t>FIP</t>
  </si>
  <si>
    <t>FIQ</t>
  </si>
  <si>
    <t>Val.Index</t>
  </si>
  <si>
    <t>Question 7</t>
  </si>
  <si>
    <t>Comment:</t>
  </si>
  <si>
    <t>The growth of profits in company A is faster than company B</t>
  </si>
  <si>
    <t>Question 8</t>
  </si>
  <si>
    <t>Amount</t>
  </si>
  <si>
    <t>Employeees</t>
  </si>
  <si>
    <t>P.Rel</t>
  </si>
  <si>
    <t>V.Rel</t>
  </si>
  <si>
    <t>January</t>
  </si>
  <si>
    <t>July</t>
  </si>
  <si>
    <t>Val.Rel</t>
  </si>
  <si>
    <t>Qty.Rel.</t>
  </si>
  <si>
    <t>Question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</si>
</sst>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8EDD-2D17-4960-9D41-AD278DE25376}">
  <dimension ref="A1:H7"/>
  <sheetViews>
    <sheetView workbookViewId="0">
      <selection activeCell="D6" sqref="A1:XFD1048576"/>
    </sheetView>
  </sheetViews>
  <sheetFormatPr defaultRowHeight="14.5" x14ac:dyDescent="0.35"/>
  <sheetData>
    <row r="1" spans="1:8" x14ac:dyDescent="0.35">
      <c r="A1" t="s">
        <v>34</v>
      </c>
    </row>
    <row r="2" spans="1:8" x14ac:dyDescent="0.35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</row>
    <row r="3" spans="1:8" x14ac:dyDescent="0.35">
      <c r="B3">
        <v>216.9</v>
      </c>
      <c r="C3">
        <v>225.1</v>
      </c>
      <c r="D3">
        <v>234.6</v>
      </c>
      <c r="E3">
        <v>237.2</v>
      </c>
      <c r="F3">
        <v>235.2</v>
      </c>
      <c r="G3">
        <v>230.1</v>
      </c>
      <c r="H3">
        <v>224.4</v>
      </c>
    </row>
    <row r="4" spans="1:8" x14ac:dyDescent="0.35">
      <c r="A4" t="s">
        <v>42</v>
      </c>
      <c r="B4" s="1" t="s">
        <v>43</v>
      </c>
    </row>
    <row r="5" spans="1:8" x14ac:dyDescent="0.35">
      <c r="B5">
        <f>B3/216.9*100</f>
        <v>100</v>
      </c>
      <c r="C5">
        <f t="shared" ref="C5:H5" si="0">C3/216.9*100</f>
        <v>103.78054402950667</v>
      </c>
      <c r="D5">
        <f t="shared" si="0"/>
        <v>108.16044260027662</v>
      </c>
      <c r="E5">
        <f t="shared" si="0"/>
        <v>109.35915168280313</v>
      </c>
      <c r="F5">
        <f t="shared" si="0"/>
        <v>108.43706777316736</v>
      </c>
      <c r="G5">
        <f t="shared" si="0"/>
        <v>106.08575380359613</v>
      </c>
      <c r="H5">
        <f t="shared" si="0"/>
        <v>103.45781466113418</v>
      </c>
    </row>
    <row r="6" spans="1:8" x14ac:dyDescent="0.35">
      <c r="B6" s="1" t="s">
        <v>44</v>
      </c>
    </row>
    <row r="7" spans="1:8" x14ac:dyDescent="0.35">
      <c r="B7" t="s">
        <v>45</v>
      </c>
      <c r="C7">
        <f>C3/B3*100</f>
        <v>103.78054402950667</v>
      </c>
      <c r="D7">
        <f t="shared" ref="D7:H7" si="1">D3/C3*100</f>
        <v>104.22034651266104</v>
      </c>
      <c r="E7">
        <f t="shared" si="1"/>
        <v>101.1082693947144</v>
      </c>
      <c r="F7">
        <f t="shared" si="1"/>
        <v>99.156829679595276</v>
      </c>
      <c r="G7">
        <f t="shared" si="1"/>
        <v>97.831632653061234</v>
      </c>
      <c r="H7">
        <f t="shared" si="1"/>
        <v>97.522816166883956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11AD-1C38-4552-BCAD-05E66673920E}">
  <dimension ref="A1:I13"/>
  <sheetViews>
    <sheetView topLeftCell="A7" workbookViewId="0">
      <selection sqref="A1:I13"/>
    </sheetView>
  </sheetViews>
  <sheetFormatPr defaultRowHeight="14.5" x14ac:dyDescent="0.35"/>
  <sheetData>
    <row r="1" spans="1:9" x14ac:dyDescent="0.35">
      <c r="A1" t="s">
        <v>46</v>
      </c>
    </row>
    <row r="2" spans="1:9" x14ac:dyDescent="0.35">
      <c r="B2" t="s">
        <v>47</v>
      </c>
      <c r="C2" t="s">
        <v>15</v>
      </c>
      <c r="D2" t="s">
        <v>48</v>
      </c>
      <c r="E2" t="s">
        <v>49</v>
      </c>
      <c r="F2" t="s">
        <v>25</v>
      </c>
      <c r="G2" t="s">
        <v>50</v>
      </c>
      <c r="H2" t="s">
        <v>51</v>
      </c>
      <c r="I2" t="s">
        <v>52</v>
      </c>
    </row>
    <row r="3" spans="1:9" x14ac:dyDescent="0.35">
      <c r="B3" t="s">
        <v>53</v>
      </c>
      <c r="C3">
        <v>5</v>
      </c>
      <c r="D3">
        <v>215</v>
      </c>
      <c r="E3">
        <v>210</v>
      </c>
      <c r="F3">
        <f>E3/D3*100</f>
        <v>97.674418604651152</v>
      </c>
      <c r="G3">
        <f>C3*F3</f>
        <v>488.37209302325573</v>
      </c>
      <c r="H3">
        <f>C3*D3</f>
        <v>1075</v>
      </c>
      <c r="I3">
        <f>C3*E3</f>
        <v>1050</v>
      </c>
    </row>
    <row r="4" spans="1:9" x14ac:dyDescent="0.35">
      <c r="B4" t="s">
        <v>54</v>
      </c>
      <c r="C4">
        <v>12</v>
      </c>
      <c r="D4">
        <v>250</v>
      </c>
      <c r="E4">
        <v>275</v>
      </c>
      <c r="F4">
        <f>E4/D4*100</f>
        <v>110.00000000000001</v>
      </c>
      <c r="G4">
        <f>C4*F4</f>
        <v>1320.0000000000002</v>
      </c>
      <c r="H4">
        <f t="shared" ref="H4:H6" si="0">C4*D4</f>
        <v>3000</v>
      </c>
      <c r="I4">
        <f t="shared" ref="I4:I6" si="1">C4*E4</f>
        <v>3300</v>
      </c>
    </row>
    <row r="5" spans="1:9" x14ac:dyDescent="0.35">
      <c r="B5" t="s">
        <v>55</v>
      </c>
      <c r="C5">
        <v>2</v>
      </c>
      <c r="D5">
        <v>1100</v>
      </c>
      <c r="E5">
        <v>1300</v>
      </c>
      <c r="F5">
        <f>E5/D5*100</f>
        <v>118.18181818181819</v>
      </c>
      <c r="G5">
        <f t="shared" ref="G5:G6" si="2">C5*F5</f>
        <v>236.36363636363637</v>
      </c>
      <c r="H5">
        <f t="shared" si="0"/>
        <v>2200</v>
      </c>
      <c r="I5">
        <f t="shared" si="1"/>
        <v>2600</v>
      </c>
    </row>
    <row r="6" spans="1:9" x14ac:dyDescent="0.35">
      <c r="B6" t="s">
        <v>56</v>
      </c>
      <c r="C6">
        <v>8</v>
      </c>
      <c r="D6">
        <v>950</v>
      </c>
      <c r="E6">
        <v>950</v>
      </c>
      <c r="F6">
        <f>E6/D6*100</f>
        <v>100</v>
      </c>
      <c r="G6">
        <f t="shared" si="2"/>
        <v>800</v>
      </c>
      <c r="H6">
        <f t="shared" si="0"/>
        <v>7600</v>
      </c>
      <c r="I6">
        <f t="shared" si="1"/>
        <v>7600</v>
      </c>
    </row>
    <row r="7" spans="1:9" x14ac:dyDescent="0.35">
      <c r="A7" t="s">
        <v>6</v>
      </c>
      <c r="C7">
        <f t="shared" ref="C7:I7" si="3">SUM(C3:C6)</f>
        <v>27</v>
      </c>
      <c r="D7">
        <f t="shared" si="3"/>
        <v>2515</v>
      </c>
      <c r="E7">
        <f t="shared" si="3"/>
        <v>2735</v>
      </c>
      <c r="F7">
        <f t="shared" si="3"/>
        <v>425.85623678646937</v>
      </c>
      <c r="G7">
        <f t="shared" si="3"/>
        <v>2844.7357293868922</v>
      </c>
      <c r="H7">
        <f t="shared" si="3"/>
        <v>13875</v>
      </c>
      <c r="I7">
        <f t="shared" si="3"/>
        <v>14550</v>
      </c>
    </row>
    <row r="9" spans="1:9" x14ac:dyDescent="0.35">
      <c r="A9" t="s">
        <v>57</v>
      </c>
      <c r="B9">
        <f>E5/D5*100</f>
        <v>118.18181818181819</v>
      </c>
    </row>
    <row r="10" spans="1:9" x14ac:dyDescent="0.35">
      <c r="A10" t="s">
        <v>58</v>
      </c>
      <c r="B10">
        <f>E7/D7*100</f>
        <v>108.74751491053678</v>
      </c>
    </row>
    <row r="11" spans="1:9" x14ac:dyDescent="0.35">
      <c r="A11" t="s">
        <v>59</v>
      </c>
      <c r="B11">
        <f>1/4*SUM(F3:F6)</f>
        <v>106.46405919661734</v>
      </c>
    </row>
    <row r="12" spans="1:9" x14ac:dyDescent="0.35">
      <c r="A12" t="s">
        <v>60</v>
      </c>
      <c r="B12">
        <f>1/C7*G7</f>
        <v>105.3605825698849</v>
      </c>
    </row>
    <row r="13" spans="1:9" x14ac:dyDescent="0.35">
      <c r="A13" t="s">
        <v>61</v>
      </c>
      <c r="B13">
        <f>I7/H7*100</f>
        <v>104.86486486486486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5B71-A216-439D-8DD7-C282CF610C8C}">
  <dimension ref="A1:J20"/>
  <sheetViews>
    <sheetView workbookViewId="0">
      <selection activeCell="E3" sqref="A1:XFD1048576"/>
    </sheetView>
  </sheetViews>
  <sheetFormatPr defaultRowHeight="14.5" x14ac:dyDescent="0.35"/>
  <cols>
    <col min="2" max="2" width="14.08984375" customWidth="1"/>
  </cols>
  <sheetData>
    <row r="1" spans="1:10" x14ac:dyDescent="0.35">
      <c r="A1" s="2"/>
      <c r="B1" s="2" t="s">
        <v>0</v>
      </c>
      <c r="C1" s="6" t="s">
        <v>62</v>
      </c>
      <c r="D1" s="7"/>
      <c r="E1" s="7"/>
      <c r="F1" s="8"/>
      <c r="G1" s="4"/>
    </row>
    <row r="2" spans="1:10" x14ac:dyDescent="0.35">
      <c r="A2" s="2" t="s">
        <v>1</v>
      </c>
      <c r="B2" s="2">
        <v>2007</v>
      </c>
      <c r="C2" s="2">
        <v>2007</v>
      </c>
      <c r="D2" s="2">
        <v>2008</v>
      </c>
      <c r="E2" s="2">
        <v>2009</v>
      </c>
      <c r="F2" s="2">
        <v>2010</v>
      </c>
    </row>
    <row r="3" spans="1:10" x14ac:dyDescent="0.35">
      <c r="A3" s="2" t="s">
        <v>2</v>
      </c>
      <c r="B3" s="2">
        <v>2</v>
      </c>
      <c r="C3" s="2">
        <v>62</v>
      </c>
      <c r="D3" s="2">
        <v>65</v>
      </c>
      <c r="E3" s="2">
        <v>66</v>
      </c>
      <c r="F3" s="2">
        <v>90</v>
      </c>
    </row>
    <row r="4" spans="1:10" x14ac:dyDescent="0.35">
      <c r="A4" s="2" t="s">
        <v>3</v>
      </c>
      <c r="B4" s="2">
        <v>3</v>
      </c>
      <c r="C4" s="2">
        <v>138</v>
      </c>
      <c r="D4" s="2">
        <v>120</v>
      </c>
      <c r="E4" s="2">
        <v>110</v>
      </c>
      <c r="F4" s="2">
        <v>80</v>
      </c>
    </row>
    <row r="5" spans="1:10" x14ac:dyDescent="0.35">
      <c r="A5" s="2" t="s">
        <v>4</v>
      </c>
      <c r="B5" s="2">
        <v>0.5</v>
      </c>
      <c r="C5" s="2">
        <v>500</v>
      </c>
      <c r="D5" s="2">
        <v>540</v>
      </c>
      <c r="E5" s="2">
        <v>580</v>
      </c>
      <c r="F5" s="2">
        <v>800</v>
      </c>
    </row>
    <row r="6" spans="1:10" x14ac:dyDescent="0.35">
      <c r="A6" s="2" t="s">
        <v>5</v>
      </c>
      <c r="B6" s="2">
        <v>4.5</v>
      </c>
      <c r="C6" s="2">
        <v>10</v>
      </c>
      <c r="D6" s="2">
        <v>10</v>
      </c>
      <c r="E6" s="2">
        <v>10</v>
      </c>
      <c r="F6" s="2">
        <v>10</v>
      </c>
    </row>
    <row r="7" spans="1:10" x14ac:dyDescent="0.35">
      <c r="A7" s="3" t="s">
        <v>6</v>
      </c>
      <c r="C7">
        <f>SUM(C2:C6)</f>
        <v>2717</v>
      </c>
      <c r="D7">
        <f>SUM(D2:D6)</f>
        <v>2743</v>
      </c>
    </row>
    <row r="8" spans="1:10" x14ac:dyDescent="0.35">
      <c r="A8" s="5"/>
    </row>
    <row r="9" spans="1:10" x14ac:dyDescent="0.35">
      <c r="A9" t="s">
        <v>42</v>
      </c>
      <c r="B9">
        <f>E3/C3*100</f>
        <v>106.45161290322579</v>
      </c>
    </row>
    <row r="10" spans="1:10" x14ac:dyDescent="0.35">
      <c r="A10" t="s">
        <v>63</v>
      </c>
      <c r="B10">
        <f>D7/C7*100</f>
        <v>100.95693779904306</v>
      </c>
    </row>
    <row r="11" spans="1:10" x14ac:dyDescent="0.35">
      <c r="A11" t="s">
        <v>59</v>
      </c>
      <c r="C11" t="s">
        <v>64</v>
      </c>
      <c r="D11" s="2">
        <v>2007</v>
      </c>
      <c r="E11" s="2">
        <v>2009</v>
      </c>
      <c r="F11" s="2">
        <v>2010</v>
      </c>
      <c r="G11" t="s">
        <v>65</v>
      </c>
      <c r="H11" t="s">
        <v>66</v>
      </c>
      <c r="I11" t="s">
        <v>7</v>
      </c>
      <c r="J11" t="s">
        <v>8</v>
      </c>
    </row>
    <row r="12" spans="1:10" x14ac:dyDescent="0.35">
      <c r="C12">
        <v>2</v>
      </c>
      <c r="D12" s="2">
        <v>62</v>
      </c>
      <c r="E12" s="2">
        <v>66</v>
      </c>
      <c r="F12" s="2">
        <v>90</v>
      </c>
      <c r="G12">
        <f>E12/D12*100</f>
        <v>106.45161290322579</v>
      </c>
      <c r="H12">
        <f>C12*G12</f>
        <v>212.90322580645159</v>
      </c>
      <c r="I12">
        <f>C12*D12</f>
        <v>124</v>
      </c>
      <c r="J12">
        <f>C12*F12</f>
        <v>180</v>
      </c>
    </row>
    <row r="13" spans="1:10" x14ac:dyDescent="0.35">
      <c r="C13">
        <v>3</v>
      </c>
      <c r="D13" s="2">
        <v>138</v>
      </c>
      <c r="E13" s="2">
        <v>110</v>
      </c>
      <c r="F13" s="2">
        <v>80</v>
      </c>
      <c r="G13">
        <f t="shared" ref="G13:G15" si="0">E13/D13*100</f>
        <v>79.710144927536234</v>
      </c>
      <c r="H13">
        <f>C13*G13</f>
        <v>239.13043478260869</v>
      </c>
      <c r="I13">
        <f t="shared" ref="I13:I15" si="1">C13*D13</f>
        <v>414</v>
      </c>
      <c r="J13">
        <f t="shared" ref="J13:J15" si="2">C13*F13</f>
        <v>240</v>
      </c>
    </row>
    <row r="14" spans="1:10" x14ac:dyDescent="0.35">
      <c r="C14">
        <v>0.5</v>
      </c>
      <c r="D14" s="2">
        <v>500</v>
      </c>
      <c r="E14" s="2">
        <v>580</v>
      </c>
      <c r="F14" s="2">
        <v>800</v>
      </c>
      <c r="G14">
        <f t="shared" si="0"/>
        <v>115.99999999999999</v>
      </c>
      <c r="H14">
        <f>C14*G14</f>
        <v>57.999999999999993</v>
      </c>
      <c r="I14">
        <f t="shared" si="1"/>
        <v>250</v>
      </c>
      <c r="J14">
        <f t="shared" si="2"/>
        <v>400</v>
      </c>
    </row>
    <row r="15" spans="1:10" x14ac:dyDescent="0.35">
      <c r="C15">
        <v>4.5</v>
      </c>
      <c r="D15" s="2">
        <v>10</v>
      </c>
      <c r="E15" s="2">
        <v>10</v>
      </c>
      <c r="F15" s="2">
        <v>10</v>
      </c>
      <c r="G15">
        <f t="shared" si="0"/>
        <v>100</v>
      </c>
      <c r="H15">
        <f>C15*G15</f>
        <v>450</v>
      </c>
      <c r="I15">
        <f t="shared" si="1"/>
        <v>45</v>
      </c>
      <c r="J15">
        <f t="shared" si="2"/>
        <v>45</v>
      </c>
    </row>
    <row r="16" spans="1:10" x14ac:dyDescent="0.35">
      <c r="B16" t="s">
        <v>6</v>
      </c>
      <c r="C16">
        <f>SUM(C12:C15)</f>
        <v>10</v>
      </c>
      <c r="G16">
        <f>SUM(G12:G15)</f>
        <v>402.16175783076204</v>
      </c>
      <c r="H16">
        <f>SUM(H12:H15)</f>
        <v>960.03366058906022</v>
      </c>
      <c r="I16">
        <f>SUM(I12:I15)</f>
        <v>833</v>
      </c>
      <c r="J16">
        <f>SUM(J12:J15)</f>
        <v>865</v>
      </c>
    </row>
    <row r="18" spans="1:3" x14ac:dyDescent="0.35">
      <c r="B18" t="s">
        <v>16</v>
      </c>
      <c r="C18">
        <f>1/4*G16</f>
        <v>100.54043945769051</v>
      </c>
    </row>
    <row r="19" spans="1:3" x14ac:dyDescent="0.35">
      <c r="A19" t="s">
        <v>67</v>
      </c>
      <c r="B19">
        <f>1/C16*H16</f>
        <v>96.003366058906025</v>
      </c>
    </row>
    <row r="20" spans="1:3" x14ac:dyDescent="0.35">
      <c r="A20" t="s">
        <v>61</v>
      </c>
      <c r="B20">
        <f>J16/I16*100</f>
        <v>103.84153661464586</v>
      </c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E152-A61B-4256-ACF7-31B6CE2FB9C5}">
  <dimension ref="A2:H7"/>
  <sheetViews>
    <sheetView workbookViewId="0">
      <selection activeCell="F6" sqref="A1:XFD1048576"/>
    </sheetView>
  </sheetViews>
  <sheetFormatPr defaultRowHeight="14.5" x14ac:dyDescent="0.35"/>
  <cols>
    <col min="5" max="5" width="17.54296875" customWidth="1"/>
  </cols>
  <sheetData>
    <row r="2" spans="1:8" x14ac:dyDescent="0.35">
      <c r="A2" t="s">
        <v>9</v>
      </c>
      <c r="B2" t="s">
        <v>10</v>
      </c>
      <c r="C2" t="s">
        <v>11</v>
      </c>
      <c r="D2" t="s">
        <v>12</v>
      </c>
      <c r="E2" t="s">
        <v>68</v>
      </c>
      <c r="F2" t="s">
        <v>13</v>
      </c>
      <c r="G2" t="s">
        <v>14</v>
      </c>
    </row>
    <row r="3" spans="1:8" x14ac:dyDescent="0.35">
      <c r="A3" t="s">
        <v>69</v>
      </c>
      <c r="B3">
        <v>103.4</v>
      </c>
      <c r="C3">
        <v>112.5</v>
      </c>
      <c r="D3">
        <v>111.2</v>
      </c>
      <c r="E3">
        <v>115.3</v>
      </c>
      <c r="F3">
        <v>100.6</v>
      </c>
      <c r="G3">
        <v>107.2</v>
      </c>
    </row>
    <row r="4" spans="1:8" x14ac:dyDescent="0.35">
      <c r="A4" t="s">
        <v>15</v>
      </c>
      <c r="B4">
        <v>25</v>
      </c>
      <c r="C4">
        <v>12</v>
      </c>
      <c r="D4">
        <v>11</v>
      </c>
      <c r="E4">
        <v>6</v>
      </c>
      <c r="F4">
        <v>8</v>
      </c>
      <c r="G4">
        <v>8</v>
      </c>
      <c r="H4">
        <f>SUM(B4:G4)</f>
        <v>70</v>
      </c>
    </row>
    <row r="5" spans="1:8" x14ac:dyDescent="0.35">
      <c r="A5" t="s">
        <v>70</v>
      </c>
      <c r="B5">
        <f>B3*B4</f>
        <v>2585</v>
      </c>
      <c r="C5">
        <f t="shared" ref="C5:G5" si="0">C3*C4</f>
        <v>1350</v>
      </c>
      <c r="D5">
        <f t="shared" si="0"/>
        <v>1223.2</v>
      </c>
      <c r="E5">
        <f t="shared" si="0"/>
        <v>691.8</v>
      </c>
      <c r="F5">
        <f t="shared" si="0"/>
        <v>804.8</v>
      </c>
      <c r="G5">
        <f t="shared" si="0"/>
        <v>857.6</v>
      </c>
      <c r="H5">
        <f>SUM(B5:G5)</f>
        <v>7512.4000000000005</v>
      </c>
    </row>
    <row r="7" spans="1:8" x14ac:dyDescent="0.35">
      <c r="A7" t="s">
        <v>71</v>
      </c>
      <c r="C7">
        <f>H5/H4</f>
        <v>107.32000000000001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1B43-E7B0-4EB6-802B-D42B2D568971}">
  <dimension ref="A1:M12"/>
  <sheetViews>
    <sheetView workbookViewId="0">
      <selection activeCell="F5" sqref="A1:XFD1048576"/>
    </sheetView>
  </sheetViews>
  <sheetFormatPr defaultColWidth="17.54296875" defaultRowHeight="14.5" x14ac:dyDescent="0.35"/>
  <sheetData>
    <row r="1" spans="1:13" x14ac:dyDescent="0.35">
      <c r="A1" t="s">
        <v>72</v>
      </c>
      <c r="B1" t="s">
        <v>17</v>
      </c>
      <c r="C1" t="s">
        <v>73</v>
      </c>
      <c r="D1" t="s">
        <v>74</v>
      </c>
      <c r="E1" t="s">
        <v>75</v>
      </c>
      <c r="F1" t="s">
        <v>18</v>
      </c>
      <c r="G1" t="s">
        <v>76</v>
      </c>
      <c r="H1" t="s">
        <v>65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35">
      <c r="B2" t="s">
        <v>2</v>
      </c>
      <c r="C2">
        <v>7</v>
      </c>
      <c r="D2">
        <v>61</v>
      </c>
      <c r="E2">
        <v>8</v>
      </c>
      <c r="F2">
        <v>77</v>
      </c>
      <c r="G2">
        <f>E2/C2*100</f>
        <v>114.28571428571428</v>
      </c>
      <c r="H2">
        <f>F2/D2*100</f>
        <v>126.22950819672131</v>
      </c>
      <c r="I2">
        <f>E2*F2/(D2*C2)*100</f>
        <v>144.26229508196721</v>
      </c>
      <c r="J2">
        <f>C2*D2</f>
        <v>427</v>
      </c>
      <c r="K2">
        <f>C2*F2</f>
        <v>539</v>
      </c>
      <c r="L2">
        <f>E2*D2</f>
        <v>488</v>
      </c>
      <c r="M2">
        <f>E2*F2</f>
        <v>616</v>
      </c>
    </row>
    <row r="3" spans="1:13" x14ac:dyDescent="0.35">
      <c r="B3" t="s">
        <v>3</v>
      </c>
      <c r="C3">
        <v>5</v>
      </c>
      <c r="D3">
        <v>81</v>
      </c>
      <c r="E3">
        <v>7</v>
      </c>
      <c r="F3">
        <v>71</v>
      </c>
      <c r="G3">
        <f>E3/C3</f>
        <v>1.4</v>
      </c>
      <c r="H3">
        <f>F3/D3*100</f>
        <v>87.654320987654316</v>
      </c>
      <c r="I3">
        <f>E3*F3/(D3*C3)*100</f>
        <v>122.71604938271605</v>
      </c>
      <c r="J3">
        <f>C3*D3</f>
        <v>405</v>
      </c>
      <c r="K3">
        <f>C3*F3</f>
        <v>355</v>
      </c>
      <c r="L3">
        <f>E3*D3</f>
        <v>567</v>
      </c>
      <c r="M3">
        <f>E3*F3</f>
        <v>497</v>
      </c>
    </row>
    <row r="4" spans="1:13" x14ac:dyDescent="0.35">
      <c r="A4" t="s">
        <v>82</v>
      </c>
      <c r="C4">
        <f>SUM(C2:C3)</f>
        <v>12</v>
      </c>
      <c r="D4">
        <f t="shared" ref="D4:M4" si="0">SUM(D2:D3)</f>
        <v>142</v>
      </c>
      <c r="E4">
        <f t="shared" si="0"/>
        <v>15</v>
      </c>
      <c r="F4">
        <f t="shared" si="0"/>
        <v>148</v>
      </c>
      <c r="G4">
        <f t="shared" si="0"/>
        <v>115.68571428571428</v>
      </c>
      <c r="H4">
        <f t="shared" si="0"/>
        <v>213.88382918437563</v>
      </c>
      <c r="I4">
        <f t="shared" si="0"/>
        <v>266.97834446468323</v>
      </c>
      <c r="J4">
        <f t="shared" si="0"/>
        <v>832</v>
      </c>
      <c r="K4">
        <f t="shared" si="0"/>
        <v>894</v>
      </c>
      <c r="L4">
        <f t="shared" si="0"/>
        <v>1055</v>
      </c>
      <c r="M4">
        <f t="shared" si="0"/>
        <v>1113</v>
      </c>
    </row>
    <row r="5" spans="1:13" x14ac:dyDescent="0.35">
      <c r="A5" t="s">
        <v>57</v>
      </c>
      <c r="B5">
        <f>G2</f>
        <v>114.28571428571428</v>
      </c>
    </row>
    <row r="6" spans="1:13" x14ac:dyDescent="0.35">
      <c r="A6" t="s">
        <v>58</v>
      </c>
      <c r="B6">
        <f>H3</f>
        <v>87.654320987654316</v>
      </c>
    </row>
    <row r="7" spans="1:13" x14ac:dyDescent="0.35">
      <c r="A7" t="s">
        <v>59</v>
      </c>
      <c r="B7">
        <f>I2</f>
        <v>144.26229508196721</v>
      </c>
    </row>
    <row r="8" spans="1:13" x14ac:dyDescent="0.35">
      <c r="A8" t="s">
        <v>67</v>
      </c>
      <c r="B8">
        <f>L4/J4*100</f>
        <v>126.80288461538463</v>
      </c>
    </row>
    <row r="9" spans="1:13" x14ac:dyDescent="0.35">
      <c r="A9" t="s">
        <v>61</v>
      </c>
      <c r="B9">
        <f>M4/K4*100</f>
        <v>124.496644295302</v>
      </c>
    </row>
    <row r="10" spans="1:13" x14ac:dyDescent="0.35">
      <c r="A10" t="s">
        <v>83</v>
      </c>
      <c r="B10">
        <f>K4/J4*100</f>
        <v>107.45192307692308</v>
      </c>
    </row>
    <row r="11" spans="1:13" x14ac:dyDescent="0.35">
      <c r="A11" t="s">
        <v>84</v>
      </c>
      <c r="B11">
        <f>M4/L4*100</f>
        <v>105.49763033175354</v>
      </c>
    </row>
    <row r="12" spans="1:13" x14ac:dyDescent="0.35">
      <c r="A12" t="s">
        <v>85</v>
      </c>
      <c r="B12">
        <f>M4/J4*100</f>
        <v>133.77403846153845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D74B-FD16-42F8-98B5-D412F1BC1442}">
  <dimension ref="A1:M21"/>
  <sheetViews>
    <sheetView workbookViewId="0">
      <selection sqref="A1:XFD1048576"/>
    </sheetView>
  </sheetViews>
  <sheetFormatPr defaultRowHeight="14.5" x14ac:dyDescent="0.35"/>
  <sheetData>
    <row r="1" spans="1:13" x14ac:dyDescent="0.35">
      <c r="A1" t="s">
        <v>86</v>
      </c>
    </row>
    <row r="2" spans="1:13" x14ac:dyDescent="0.35">
      <c r="C2" s="9" t="s">
        <v>22</v>
      </c>
      <c r="D2" s="9" t="s">
        <v>21</v>
      </c>
      <c r="E2" s="9"/>
      <c r="F2" s="9" t="s">
        <v>87</v>
      </c>
      <c r="G2" s="9"/>
    </row>
    <row r="3" spans="1:13" x14ac:dyDescent="0.35">
      <c r="C3" s="9"/>
      <c r="D3" t="s">
        <v>23</v>
      </c>
      <c r="E3" t="s">
        <v>24</v>
      </c>
      <c r="F3" t="s">
        <v>23</v>
      </c>
      <c r="G3" t="s">
        <v>24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</row>
    <row r="4" spans="1:13" x14ac:dyDescent="0.35">
      <c r="C4" t="s">
        <v>2</v>
      </c>
      <c r="D4">
        <v>175</v>
      </c>
      <c r="E4">
        <v>201</v>
      </c>
      <c r="F4">
        <v>15.4</v>
      </c>
      <c r="G4">
        <v>18.3</v>
      </c>
      <c r="H4">
        <f>E4/D4*100</f>
        <v>114.85714285714286</v>
      </c>
      <c r="I4">
        <f>G4/F4*100</f>
        <v>118.83116883116884</v>
      </c>
      <c r="J4">
        <f>D4*F4</f>
        <v>2695</v>
      </c>
      <c r="K4">
        <f>D4*G4</f>
        <v>3202.5</v>
      </c>
      <c r="L4">
        <f>E4*F4</f>
        <v>3095.4</v>
      </c>
      <c r="M4">
        <f>E4*G4</f>
        <v>3678.3</v>
      </c>
    </row>
    <row r="5" spans="1:13" x14ac:dyDescent="0.35">
      <c r="C5" t="s">
        <v>3</v>
      </c>
      <c r="D5">
        <v>32</v>
      </c>
      <c r="E5">
        <v>46</v>
      </c>
      <c r="F5">
        <v>12.7</v>
      </c>
      <c r="G5">
        <v>14.9</v>
      </c>
      <c r="H5">
        <f t="shared" ref="H5:H6" si="0">E5/D5*100</f>
        <v>143.75</v>
      </c>
      <c r="I5">
        <f t="shared" ref="I5:I6" si="1">G5/F5*100</f>
        <v>117.3228346456693</v>
      </c>
      <c r="J5">
        <f t="shared" ref="J5:J6" si="2">D5*F5</f>
        <v>406.4</v>
      </c>
      <c r="K5">
        <f t="shared" ref="K5:K6" si="3">D5*G5</f>
        <v>476.8</v>
      </c>
      <c r="L5">
        <f t="shared" ref="L5:L6" si="4">E5*F5</f>
        <v>584.19999999999993</v>
      </c>
      <c r="M5">
        <f t="shared" ref="M5:M6" si="5">E5*G5</f>
        <v>685.4</v>
      </c>
    </row>
    <row r="6" spans="1:13" x14ac:dyDescent="0.35">
      <c r="C6" t="s">
        <v>4</v>
      </c>
      <c r="D6">
        <v>48</v>
      </c>
      <c r="E6">
        <v>43</v>
      </c>
      <c r="F6">
        <v>27.6</v>
      </c>
      <c r="G6">
        <v>24.9</v>
      </c>
      <c r="H6">
        <f t="shared" si="0"/>
        <v>89.583333333333343</v>
      </c>
      <c r="I6">
        <f t="shared" si="1"/>
        <v>90.217391304347814</v>
      </c>
      <c r="J6">
        <f t="shared" si="2"/>
        <v>1324.8000000000002</v>
      </c>
      <c r="K6">
        <f t="shared" si="3"/>
        <v>1195.1999999999998</v>
      </c>
      <c r="L6">
        <f t="shared" si="4"/>
        <v>1186.8</v>
      </c>
      <c r="M6">
        <f t="shared" si="5"/>
        <v>1070.7</v>
      </c>
    </row>
    <row r="7" spans="1:13" x14ac:dyDescent="0.35">
      <c r="B7" t="s">
        <v>82</v>
      </c>
      <c r="D7">
        <f>SUM(D4:D6)</f>
        <v>255</v>
      </c>
      <c r="E7">
        <f>SUM(E4:E6)</f>
        <v>290</v>
      </c>
      <c r="F7">
        <f>SUM(F4:F6)</f>
        <v>55.7</v>
      </c>
      <c r="G7">
        <f>SUM(G4:G6)</f>
        <v>58.1</v>
      </c>
      <c r="H7">
        <f>SUM(H4:H6)</f>
        <v>348.19047619047626</v>
      </c>
      <c r="I7">
        <f>SUM(I4:I6)</f>
        <v>326.37139478118593</v>
      </c>
      <c r="J7">
        <f>SUM(J4:J6)</f>
        <v>4426.2000000000007</v>
      </c>
      <c r="K7">
        <f t="shared" ref="K7:M7" si="6">SUM(K4:K6)</f>
        <v>4874.5</v>
      </c>
      <c r="L7">
        <f t="shared" si="6"/>
        <v>4866.3999999999996</v>
      </c>
      <c r="M7">
        <f t="shared" si="6"/>
        <v>5434.4</v>
      </c>
    </row>
    <row r="9" spans="1:13" x14ac:dyDescent="0.35">
      <c r="A9" t="s">
        <v>42</v>
      </c>
      <c r="B9">
        <f>G4/F4*100</f>
        <v>118.83116883116884</v>
      </c>
    </row>
    <row r="10" spans="1:13" x14ac:dyDescent="0.35">
      <c r="A10" t="s">
        <v>63</v>
      </c>
      <c r="B10">
        <f>E6/D6*100</f>
        <v>89.583333333333343</v>
      </c>
    </row>
    <row r="11" spans="1:13" x14ac:dyDescent="0.35">
      <c r="A11" t="s">
        <v>59</v>
      </c>
      <c r="B11" t="s">
        <v>94</v>
      </c>
      <c r="C11">
        <f>G7/F7*100</f>
        <v>104.30879712746859</v>
      </c>
    </row>
    <row r="12" spans="1:13" x14ac:dyDescent="0.35">
      <c r="B12" t="s">
        <v>95</v>
      </c>
      <c r="C12">
        <f>E7/D7*100</f>
        <v>113.72549019607843</v>
      </c>
    </row>
    <row r="13" spans="1:13" x14ac:dyDescent="0.35">
      <c r="A13" t="s">
        <v>67</v>
      </c>
      <c r="B13" t="s">
        <v>96</v>
      </c>
      <c r="C13">
        <f>I7/3</f>
        <v>108.79046492706198</v>
      </c>
    </row>
    <row r="14" spans="1:13" x14ac:dyDescent="0.35">
      <c r="B14" t="s">
        <v>97</v>
      </c>
      <c r="C14">
        <f>H7/3</f>
        <v>116.06349206349209</v>
      </c>
    </row>
    <row r="15" spans="1:13" x14ac:dyDescent="0.35">
      <c r="A15" t="s">
        <v>61</v>
      </c>
      <c r="B15" t="s">
        <v>98</v>
      </c>
      <c r="C15">
        <f>K7/J7*100</f>
        <v>110.12832678143778</v>
      </c>
    </row>
    <row r="16" spans="1:13" x14ac:dyDescent="0.35">
      <c r="B16" t="s">
        <v>99</v>
      </c>
      <c r="C16">
        <f>M7/L7*100</f>
        <v>111.6718724313661</v>
      </c>
    </row>
    <row r="17" spans="1:3" x14ac:dyDescent="0.35">
      <c r="B17" t="s">
        <v>100</v>
      </c>
      <c r="C17">
        <f>SQRT(C15*C16)</f>
        <v>110.89741412411976</v>
      </c>
    </row>
    <row r="18" spans="1:3" x14ac:dyDescent="0.35">
      <c r="A18" t="s">
        <v>83</v>
      </c>
      <c r="B18" t="s">
        <v>19</v>
      </c>
      <c r="C18">
        <f>L7/J7*100</f>
        <v>109.94532556142964</v>
      </c>
    </row>
    <row r="19" spans="1:3" x14ac:dyDescent="0.35">
      <c r="B19" t="s">
        <v>20</v>
      </c>
      <c r="C19">
        <f>M7/K7*100</f>
        <v>111.48630628782439</v>
      </c>
    </row>
    <row r="20" spans="1:3" x14ac:dyDescent="0.35">
      <c r="B20" t="s">
        <v>101</v>
      </c>
      <c r="C20">
        <f>SQRT(C18*C19)</f>
        <v>110.71313490483463</v>
      </c>
    </row>
    <row r="21" spans="1:3" x14ac:dyDescent="0.35">
      <c r="A21" t="s">
        <v>84</v>
      </c>
      <c r="B21" t="s">
        <v>102</v>
      </c>
      <c r="C21">
        <f>M7/J7*100</f>
        <v>122.77800370520985</v>
      </c>
    </row>
  </sheetData>
  <mergeCells count="3">
    <mergeCell ref="C2:C3"/>
    <mergeCell ref="D2:E2"/>
    <mergeCell ref="F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8C4B-03A2-4DAE-A042-CCB39F0E4102}">
  <dimension ref="A1:I8"/>
  <sheetViews>
    <sheetView workbookViewId="0">
      <selection activeCell="E4" sqref="A1:XFD1048576"/>
    </sheetView>
  </sheetViews>
  <sheetFormatPr defaultRowHeight="14.5" x14ac:dyDescent="0.35"/>
  <cols>
    <col min="2" max="2" width="17.453125" customWidth="1"/>
  </cols>
  <sheetData>
    <row r="1" spans="1:9" x14ac:dyDescent="0.35">
      <c r="A1" t="s">
        <v>103</v>
      </c>
    </row>
    <row r="3" spans="1:9" x14ac:dyDescent="0.35">
      <c r="B3" t="s">
        <v>26</v>
      </c>
      <c r="C3">
        <v>2004</v>
      </c>
      <c r="D3">
        <v>2005</v>
      </c>
      <c r="E3">
        <v>2006</v>
      </c>
      <c r="F3">
        <v>2007</v>
      </c>
      <c r="G3">
        <v>2008</v>
      </c>
      <c r="H3">
        <v>2009</v>
      </c>
      <c r="I3">
        <v>2010</v>
      </c>
    </row>
    <row r="4" spans="1:9" x14ac:dyDescent="0.35">
      <c r="B4" t="s">
        <v>27</v>
      </c>
      <c r="C4" t="s">
        <v>28</v>
      </c>
      <c r="D4" t="s">
        <v>28</v>
      </c>
      <c r="E4">
        <v>100</v>
      </c>
      <c r="F4">
        <v>110.61</v>
      </c>
      <c r="G4">
        <v>123.45</v>
      </c>
      <c r="H4">
        <v>136.22999999999999</v>
      </c>
      <c r="I4">
        <v>151.16</v>
      </c>
    </row>
    <row r="5" spans="1:9" x14ac:dyDescent="0.35">
      <c r="B5" t="s">
        <v>29</v>
      </c>
      <c r="C5">
        <v>100</v>
      </c>
      <c r="D5">
        <v>109.16</v>
      </c>
      <c r="E5">
        <v>118.32</v>
      </c>
      <c r="F5">
        <v>127.61</v>
      </c>
      <c r="G5">
        <v>136.21</v>
      </c>
      <c r="H5">
        <v>145.56</v>
      </c>
      <c r="I5">
        <v>156.22999999999999</v>
      </c>
    </row>
    <row r="6" spans="1:9" x14ac:dyDescent="0.35">
      <c r="B6" t="s">
        <v>30</v>
      </c>
      <c r="C6">
        <f>C5/118.32*100</f>
        <v>84.516565246788375</v>
      </c>
      <c r="D6">
        <f t="shared" ref="D6:I6" si="0">D5/118.32*100</f>
        <v>92.25828262339418</v>
      </c>
      <c r="E6">
        <f t="shared" si="0"/>
        <v>100</v>
      </c>
      <c r="F6">
        <f t="shared" si="0"/>
        <v>107.85158891142666</v>
      </c>
      <c r="G6">
        <f t="shared" si="0"/>
        <v>115.12001352265044</v>
      </c>
      <c r="H6">
        <f t="shared" si="0"/>
        <v>123.02231237322516</v>
      </c>
      <c r="I6">
        <f t="shared" si="0"/>
        <v>132.04022988505747</v>
      </c>
    </row>
    <row r="8" spans="1:9" x14ac:dyDescent="0.35">
      <c r="B8" t="s">
        <v>104</v>
      </c>
      <c r="C8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ABA6-305A-4539-A0A1-50A36320655F}">
  <dimension ref="A1:G8"/>
  <sheetViews>
    <sheetView workbookViewId="0">
      <selection activeCell="H6" sqref="H6"/>
    </sheetView>
  </sheetViews>
  <sheetFormatPr defaultRowHeight="14.5" x14ac:dyDescent="0.35"/>
  <sheetData>
    <row r="1" spans="1:7" x14ac:dyDescent="0.35">
      <c r="A1" t="s">
        <v>106</v>
      </c>
    </row>
    <row r="3" spans="1:7" x14ac:dyDescent="0.35">
      <c r="B3" t="s">
        <v>26</v>
      </c>
      <c r="C3" t="s">
        <v>107</v>
      </c>
      <c r="D3" t="s">
        <v>108</v>
      </c>
      <c r="F3" t="s">
        <v>109</v>
      </c>
      <c r="G3" t="s">
        <v>110</v>
      </c>
    </row>
    <row r="4" spans="1:7" x14ac:dyDescent="0.35">
      <c r="B4" t="s">
        <v>111</v>
      </c>
      <c r="C4">
        <v>64000</v>
      </c>
      <c r="D4">
        <v>120</v>
      </c>
      <c r="F4">
        <f>C5/C4*100</f>
        <v>118.4375</v>
      </c>
    </row>
    <row r="5" spans="1:7" x14ac:dyDescent="0.35">
      <c r="B5" t="s">
        <v>112</v>
      </c>
      <c r="C5">
        <f>C4+11800</f>
        <v>75800</v>
      </c>
      <c r="D5">
        <f>D4+30</f>
        <v>150</v>
      </c>
    </row>
    <row r="7" spans="1:7" x14ac:dyDescent="0.35">
      <c r="A7" t="s">
        <v>42</v>
      </c>
      <c r="B7" t="s">
        <v>113</v>
      </c>
      <c r="C7">
        <f>C5/C4*100</f>
        <v>118.4375</v>
      </c>
    </row>
    <row r="8" spans="1:7" x14ac:dyDescent="0.35">
      <c r="A8" t="s">
        <v>63</v>
      </c>
      <c r="B8" t="s">
        <v>114</v>
      </c>
      <c r="C8">
        <f>D5/D4*100</f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4439-5D3D-4B79-BE61-2E8B8E3529E6}">
  <dimension ref="A1:I6"/>
  <sheetViews>
    <sheetView tabSelected="1" workbookViewId="0">
      <selection activeCell="F7" sqref="F7"/>
    </sheetView>
  </sheetViews>
  <sheetFormatPr defaultRowHeight="14.5" x14ac:dyDescent="0.35"/>
  <cols>
    <col min="2" max="2" width="30.1796875" customWidth="1"/>
  </cols>
  <sheetData>
    <row r="1" spans="1:9" x14ac:dyDescent="0.35">
      <c r="A1" t="s">
        <v>115</v>
      </c>
    </row>
    <row r="3" spans="1:9" x14ac:dyDescent="0.35">
      <c r="B3" t="s">
        <v>26</v>
      </c>
      <c r="C3">
        <v>2004</v>
      </c>
      <c r="D3">
        <v>2005</v>
      </c>
      <c r="E3">
        <v>2006</v>
      </c>
      <c r="F3">
        <v>2007</v>
      </c>
      <c r="G3">
        <v>2008</v>
      </c>
      <c r="H3">
        <v>2009</v>
      </c>
      <c r="I3">
        <v>2010</v>
      </c>
    </row>
    <row r="4" spans="1:9" x14ac:dyDescent="0.35">
      <c r="B4" t="s">
        <v>31</v>
      </c>
      <c r="C4">
        <v>166</v>
      </c>
      <c r="D4">
        <v>220</v>
      </c>
      <c r="E4">
        <v>360</v>
      </c>
      <c r="F4">
        <v>528</v>
      </c>
      <c r="G4">
        <v>664</v>
      </c>
      <c r="H4">
        <v>763</v>
      </c>
      <c r="I4">
        <v>912</v>
      </c>
    </row>
    <row r="5" spans="1:9" x14ac:dyDescent="0.35">
      <c r="B5" t="s">
        <v>32</v>
      </c>
      <c r="C5">
        <v>111</v>
      </c>
      <c r="D5">
        <v>147</v>
      </c>
      <c r="E5">
        <v>182</v>
      </c>
      <c r="F5">
        <v>211</v>
      </c>
      <c r="G5">
        <v>228</v>
      </c>
      <c r="H5">
        <v>251</v>
      </c>
      <c r="I5">
        <v>260</v>
      </c>
    </row>
    <row r="6" spans="1:9" x14ac:dyDescent="0.35">
      <c r="B6" t="s">
        <v>33</v>
      </c>
      <c r="C6">
        <f>C4*100/C5</f>
        <v>149.54954954954954</v>
      </c>
      <c r="D6">
        <f t="shared" ref="D6:I6" si="0">D4*100/D5</f>
        <v>149.65986394557822</v>
      </c>
      <c r="E6">
        <f t="shared" si="0"/>
        <v>197.80219780219781</v>
      </c>
      <c r="F6">
        <f t="shared" si="0"/>
        <v>250.23696682464455</v>
      </c>
      <c r="G6">
        <f t="shared" si="0"/>
        <v>291.22807017543857</v>
      </c>
      <c r="H6">
        <f t="shared" si="0"/>
        <v>303.98406374501991</v>
      </c>
      <c r="I6">
        <f t="shared" si="0"/>
        <v>350.76923076923077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T9Q1</vt:lpstr>
      <vt:lpstr>T9Q2</vt:lpstr>
      <vt:lpstr>T9Q3</vt:lpstr>
      <vt:lpstr>T9Q4</vt:lpstr>
      <vt:lpstr>T9Q5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cp:lastPrinted>2019-08-27T13:03:02Z</cp:lastPrinted>
  <dcterms:created xsi:type="dcterms:W3CDTF">2019-08-27T12:59:54Z</dcterms:created>
  <dcterms:modified xsi:type="dcterms:W3CDTF">2019-08-27T22:38:52Z</dcterms:modified>
</cp:coreProperties>
</file>