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5A5C3EB-AC16-4981-B934-983D6E858B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ersonnel" sheetId="1" r:id="rId1"/>
  </sheets>
  <definedNames>
    <definedName name="_xlnm._FilterDatabase" localSheetId="0" hidden="1">Personnel!$A$4:$K$22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J32" i="1"/>
  <c r="E44" i="1"/>
  <c r="D44" i="1"/>
  <c r="C44" i="1"/>
  <c r="B44" i="1"/>
  <c r="E42" i="1"/>
  <c r="D42" i="1"/>
  <c r="C43" i="1"/>
  <c r="C42" i="1"/>
  <c r="B43" i="1"/>
  <c r="B42" i="1"/>
  <c r="E43" i="1"/>
  <c r="D43" i="1"/>
  <c r="E35" i="1"/>
  <c r="E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D34" i="1"/>
  <c r="D3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K5" i="1" s="1"/>
  <c r="J5" i="1"/>
  <c r="C34" i="1" l="1"/>
  <c r="C35" i="1"/>
  <c r="B34" i="1" l="1"/>
  <c r="G6" i="1"/>
  <c r="G7" i="1"/>
  <c r="G8" i="1"/>
  <c r="G9" i="1"/>
  <c r="G10" i="1"/>
  <c r="G11" i="1"/>
  <c r="G12" i="1"/>
  <c r="G13" i="1"/>
  <c r="B35" i="1" s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<sst xmlns="http://schemas.openxmlformats.org/spreadsheetml/2006/main" count="92" uniqueCount="56">
  <si>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</si>
  <si>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</si>
  <si>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</si>
  <si>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</si>
  <si>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</si>
  <si>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</si>
  <si>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</si>
  <si>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</si>
  <si>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</si>
  <si>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</si>
  <si>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</si>
  <si>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</si>
  <si>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</si>
  <si>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</si>
  <si>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</si>
  <si>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</si>
  <si>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</si>
  <si>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</si>
  <si>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</si>
  <si>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</si>
  <si>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</si>
  <si>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</si>
  <si>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</si>
  <si>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</si>
  <si>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</si>
  <si>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</si>
  <si>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</si>
  <si>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</si>
  <si>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</si>
  <si>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</si>
  <si>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</si>
  <si>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</si>
  <si>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</si>
  <si>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</si>
  <si>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</si>
  <si>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</si>
  <si>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</si>
  <si>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</si>
  <si>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</si>
  <si>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</si>
  <si>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</si>
  <si>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</si>
  <si>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</si>
  <si>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</si>
  <si>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</si>
  <si>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</si>
  <si>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</si>
  <si>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</si>
  <si>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</si>
  <si>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</si>
  <si>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</si>
  <si>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</si>
  <si>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</si>
  <si>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</si>
  <si>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</si>
  <si>
    <t>ADMINISTERATION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</si>
</sst>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71" formatCode="#,##0.00\ [$€-40B]"/>
    <numFmt numFmtId="176" formatCode="&quot;FIN-&quot;000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6" borderId="8" xfId="0" applyNumberFormat="1" applyFont="1" applyFill="1" applyBorder="1"/>
    <xf numFmtId="0" fontId="6" fillId="6" borderId="14" xfId="0" applyFont="1" applyFill="1" applyBorder="1"/>
    <xf numFmtId="0" fontId="1" fillId="0" borderId="11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6" xfId="0" applyBorder="1" applyAlignment="1">
      <alignment horizontal="center"/>
    </xf>
    <xf numFmtId="171" fontId="0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71" fontId="6" fillId="4" borderId="8" xfId="0" applyNumberFormat="1" applyFont="1" applyFill="1" applyBorder="1" applyAlignment="1">
      <alignment horizontal="center"/>
    </xf>
    <xf numFmtId="171" fontId="6" fillId="4" borderId="16" xfId="0" applyNumberFormat="1" applyFont="1" applyFill="1" applyBorder="1" applyAlignment="1">
      <alignment horizontal="center"/>
    </xf>
    <xf numFmtId="171" fontId="6" fillId="4" borderId="8" xfId="0" applyNumberFormat="1" applyFont="1" applyFill="1" applyBorder="1"/>
    <xf numFmtId="171" fontId="6" fillId="4" borderId="16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49" fontId="7" fillId="7" borderId="7" xfId="0" applyNumberFormat="1" applyFont="1" applyFill="1" applyBorder="1" applyAlignment="1">
      <alignment horizontal="right"/>
    </xf>
    <xf numFmtId="0" fontId="1" fillId="5" borderId="19" xfId="0" applyFont="1" applyFill="1" applyBorder="1"/>
    <xf numFmtId="166" fontId="6" fillId="6" borderId="22" xfId="0" applyNumberFormat="1" applyFont="1" applyFill="1" applyBorder="1"/>
    <xf numFmtId="171" fontId="6" fillId="6" borderId="22" xfId="0" applyNumberFormat="1" applyFont="1" applyFill="1" applyBorder="1" applyAlignment="1">
      <alignment horizontal="center"/>
    </xf>
    <xf numFmtId="171" fontId="6" fillId="6" borderId="22" xfId="0" applyNumberFormat="1" applyFont="1" applyFill="1" applyBorder="1"/>
    <xf numFmtId="166" fontId="6" fillId="6" borderId="23" xfId="0" applyNumberFormat="1" applyFont="1" applyFill="1" applyBorder="1"/>
    <xf numFmtId="171" fontId="6" fillId="6" borderId="8" xfId="0" applyNumberFormat="1" applyFont="1" applyFill="1" applyBorder="1" applyAlignment="1">
      <alignment horizontal="center"/>
    </xf>
    <xf numFmtId="171" fontId="6" fillId="6" borderId="8" xfId="0" applyNumberFormat="1" applyFont="1" applyFill="1" applyBorder="1"/>
    <xf numFmtId="2" fontId="0" fillId="0" borderId="25" xfId="0" applyNumberFormat="1" applyBorder="1"/>
    <xf numFmtId="171" fontId="0" fillId="0" borderId="25" xfId="0" applyNumberFormat="1" applyBorder="1" applyAlignment="1">
      <alignment horizontal="center"/>
    </xf>
    <xf numFmtId="171" fontId="0" fillId="0" borderId="25" xfId="0" applyNumberFormat="1" applyBorder="1"/>
    <xf numFmtId="4" fontId="0" fillId="0" borderId="25" xfId="0" applyNumberFormat="1" applyBorder="1"/>
    <xf numFmtId="176" fontId="6" fillId="7" borderId="19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Gross salaries by department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Personnel!$D$5:$D$22</c:f>
              <c:strCache>
                <c:ptCount val="18"/>
                <c:pt idx="0">
                  <c:v>Administration</c:v>
                </c:pt>
                <c:pt idx="1">
                  <c:v>Sales dep.</c:v>
                </c:pt>
                <c:pt idx="2">
                  <c:v>Administration</c:v>
                </c:pt>
                <c:pt idx="3">
                  <c:v>Administration</c:v>
                </c:pt>
                <c:pt idx="4">
                  <c:v>Sales dep.</c:v>
                </c:pt>
                <c:pt idx="5">
                  <c:v>Administration</c:v>
                </c:pt>
                <c:pt idx="6">
                  <c:v>Administration</c:v>
                </c:pt>
                <c:pt idx="7">
                  <c:v>Sales dep.</c:v>
                </c:pt>
                <c:pt idx="8">
                  <c:v>Administration</c:v>
                </c:pt>
                <c:pt idx="9">
                  <c:v>Sales dep.</c:v>
                </c:pt>
                <c:pt idx="10">
                  <c:v>Administration</c:v>
                </c:pt>
                <c:pt idx="11">
                  <c:v>Sales dep.</c:v>
                </c:pt>
                <c:pt idx="12">
                  <c:v>Sales dep.</c:v>
                </c:pt>
                <c:pt idx="13">
                  <c:v>Sales dep.</c:v>
                </c:pt>
                <c:pt idx="14">
                  <c:v>Sales dep.</c:v>
                </c:pt>
                <c:pt idx="15">
                  <c:v>Administration</c:v>
                </c:pt>
                <c:pt idx="16">
                  <c:v>Administration</c:v>
                </c:pt>
                <c:pt idx="17">
                  <c:v>Sales dep.</c:v>
                </c:pt>
              </c:strCache>
            </c:strRef>
          </c:cat>
          <c:val>
            <c:numRef>
              <c:f>Personnel!$G$5:$G$22</c:f>
              <c:numCache>
                <c:formatCode>#,##0.00\ "€"</c:formatCode>
                <c:ptCount val="18"/>
                <c:pt idx="0">
                  <c:v>2018.2551175381323</c:v>
                </c:pt>
                <c:pt idx="1">
                  <c:v>1824.8390021073947</c:v>
                </c:pt>
                <c:pt idx="2">
                  <c:v>968.7624564183036</c:v>
                </c:pt>
                <c:pt idx="3">
                  <c:v>1614.6040940305058</c:v>
                </c:pt>
                <c:pt idx="4">
                  <c:v>2215.8759311304079</c:v>
                </c:pt>
                <c:pt idx="5">
                  <c:v>1469.2897255677601</c:v>
                </c:pt>
                <c:pt idx="6">
                  <c:v>2315.9477473750067</c:v>
                </c:pt>
                <c:pt idx="7">
                  <c:v>2476.56721714575</c:v>
                </c:pt>
                <c:pt idx="8">
                  <c:v>1132.2411209388922</c:v>
                </c:pt>
                <c:pt idx="9">
                  <c:v>2276.5917725830132</c:v>
                </c:pt>
                <c:pt idx="10">
                  <c:v>2712.5348779712499</c:v>
                </c:pt>
                <c:pt idx="11">
                  <c:v>2220.0806292919456</c:v>
                </c:pt>
                <c:pt idx="12">
                  <c:v>2087.2121673873521</c:v>
                </c:pt>
                <c:pt idx="13">
                  <c:v>1532.8647617702115</c:v>
                </c:pt>
                <c:pt idx="14">
                  <c:v>1267.2960258874855</c:v>
                </c:pt>
                <c:pt idx="15">
                  <c:v>1579.9573811794348</c:v>
                </c:pt>
                <c:pt idx="16">
                  <c:v>7265.7184231372767</c:v>
                </c:pt>
                <c:pt idx="17">
                  <c:v>2648.9598417687989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B-4838-882F-9A20D4AA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23392"/>
        <c:axId val="635531712"/>
      </c:barChart>
      <c:catAx>
        <c:axId val="635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5531712"/>
        <c:crosses val="autoZero"/>
        <c:auto val="1"/>
        <c:lblAlgn val="ctr"/>
        <c:lblOffset val="100"/>
        <c:noMultiLvlLbl val="0"/>
      </c:catAx>
      <c:valAx>
        <c:axId val="6355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55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765175</xdr:colOff>
      <xdr:row>3</xdr:row>
      <xdr:rowOff>168275</xdr:rowOff>
    </xdr:from>
    <xdr:to>
      <xdr:col>18</xdr:col>
      <xdr:colOff>3175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986A6-BC28-ECDD-E6B0-6B40FD113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30" workbookViewId="0">
      <selection activeCell="C47" sqref="C47"/>
    </sheetView>
  </sheetViews>
  <sheetFormatPr defaultRowHeight="12.5" x14ac:dyDescent="0.25"/>
  <cols>
    <col min="1" max="1" width="25.7265625" customWidth="1"/>
    <col min="2" max="2" width="20.54296875" customWidth="1"/>
    <col min="3" max="3" width="16.1796875" style="3" customWidth="1"/>
    <col min="4" max="4" width="17.453125" customWidth="1"/>
    <col min="5" max="5" width="17" customWidth="1"/>
    <col min="6" max="6" width="19" customWidth="1"/>
    <col min="7" max="8" width="13" customWidth="1"/>
    <col min="9" max="10" width="19.54296875" customWidth="1"/>
    <col min="11" max="11" width="16.81640625" customWidth="1"/>
    <col min="12" max="12" width="19.7265625" customWidth="1"/>
    <col min="13" max="13" width="13" customWidth="1"/>
  </cols>
  <sheetData>
    <row r="1" spans="1:16" ht="18" x14ac:dyDescent="0.4">
      <c r="A1" s="11"/>
    </row>
    <row r="2" spans="1:16" x14ac:dyDescent="0.25">
      <c r="A2" s="59" t="s">
        <v>54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6" ht="13.5" thickBot="1" x14ac:dyDescent="0.35">
      <c r="A3" s="32"/>
      <c r="B3" s="32"/>
      <c r="C3" s="47"/>
      <c r="D3" s="32"/>
      <c r="E3" s="32"/>
      <c r="F3" s="32"/>
      <c r="G3" s="32"/>
      <c r="H3" s="32"/>
      <c r="I3" s="33">
        <v>4.1000000000000002E-2</v>
      </c>
      <c r="J3" s="33">
        <v>3.3999999999999998E-3</v>
      </c>
      <c r="K3" s="32"/>
    </row>
    <row r="4" spans="1:16" ht="26" x14ac:dyDescent="0.3">
      <c r="A4" s="34" t="s">
        <v>0</v>
      </c>
      <c r="B4" s="35" t="s">
        <v>1</v>
      </c>
      <c r="C4" s="48" t="s">
        <v>2</v>
      </c>
      <c r="D4" s="48" t="s">
        <v>3</v>
      </c>
      <c r="E4" s="36" t="s">
        <v>4</v>
      </c>
      <c r="F4" s="36" t="s">
        <v>5</v>
      </c>
      <c r="G4" s="36" t="s">
        <v>6</v>
      </c>
      <c r="H4" s="36" t="s">
        <v>7</v>
      </c>
      <c r="I4" s="36" t="s">
        <v>8</v>
      </c>
      <c r="J4" s="36" t="s">
        <v>9</v>
      </c>
      <c r="K4" s="37" t="s">
        <v>10</v>
      </c>
      <c r="L4" s="5"/>
    </row>
    <row r="5" spans="1:16" x14ac:dyDescent="0.25">
      <c r="A5" s="38" t="s">
        <v>11</v>
      </c>
      <c r="B5" s="24" t="s">
        <v>12</v>
      </c>
      <c r="C5" s="29">
        <v>2225</v>
      </c>
      <c r="D5" s="29" t="s">
        <v>13</v>
      </c>
      <c r="E5" s="28">
        <v>12.614094484613327</v>
      </c>
      <c r="F5" s="29">
        <v>160</v>
      </c>
      <c r="G5" s="30">
        <f>E5*F5</f>
        <v>2018.2551175381323</v>
      </c>
      <c r="H5" s="31">
        <v>0.27</v>
      </c>
      <c r="I5" s="60">
        <f>G5*$I$3</f>
        <v>82.748459819063427</v>
      </c>
      <c r="J5" s="60">
        <f>G5*$J$3</f>
        <v>6.8620673996296491</v>
      </c>
      <c r="K5" s="39">
        <f>(G5-(G5*H5/100)-I5-J5)</f>
        <v>1923.1953015020863</v>
      </c>
      <c r="L5" s="5"/>
      <c r="N5" s="3"/>
    </row>
    <row r="6" spans="1:16" x14ac:dyDescent="0.25">
      <c r="A6" s="38" t="s">
        <v>14</v>
      </c>
      <c r="B6" s="24" t="s">
        <v>15</v>
      </c>
      <c r="C6" s="29">
        <v>4332</v>
      </c>
      <c r="D6" s="29" t="s">
        <v>16</v>
      </c>
      <c r="E6" s="28">
        <v>11.773154852305773</v>
      </c>
      <c r="F6" s="29">
        <v>155</v>
      </c>
      <c r="G6" s="30">
        <f t="shared" ref="G6:G22" si="0">E6*F6</f>
        <v>1824.8390021073947</v>
      </c>
      <c r="H6" s="31">
        <v>0.32600000000000001</v>
      </c>
      <c r="I6" s="60">
        <f t="shared" ref="I6:I22" si="1">G6*$I$3</f>
        <v>74.81839908640319</v>
      </c>
      <c r="J6" s="60">
        <f t="shared" ref="J6:J22" si="2">G6*$J$3</f>
        <v>6.2044526071651411</v>
      </c>
      <c r="K6" s="39">
        <f t="shared" ref="K6:K22" si="3">(G6-(G6*H6/100)-I6-J6)</f>
        <v>1737.8671752669563</v>
      </c>
      <c r="L6" s="5"/>
      <c r="N6" s="3"/>
      <c r="O6" s="2"/>
      <c r="P6" s="2"/>
    </row>
    <row r="7" spans="1:16" x14ac:dyDescent="0.25">
      <c r="A7" s="38" t="s">
        <v>17</v>
      </c>
      <c r="B7" s="24" t="s">
        <v>18</v>
      </c>
      <c r="C7" s="29">
        <v>3312</v>
      </c>
      <c r="D7" s="29" t="s">
        <v>13</v>
      </c>
      <c r="E7" s="28">
        <v>8.0730204701525299</v>
      </c>
      <c r="F7" s="29">
        <v>120</v>
      </c>
      <c r="G7" s="30">
        <f t="shared" si="0"/>
        <v>968.7624564183036</v>
      </c>
      <c r="H7" s="31">
        <v>0.26500000000000001</v>
      </c>
      <c r="I7" s="60">
        <f t="shared" si="1"/>
        <v>39.719260713150447</v>
      </c>
      <c r="J7" s="60">
        <f t="shared" si="2"/>
        <v>3.2937923518222321</v>
      </c>
      <c r="K7" s="39">
        <f t="shared" si="3"/>
        <v>923.18218284382237</v>
      </c>
      <c r="L7" s="5"/>
      <c r="N7" s="3"/>
      <c r="O7" s="2"/>
      <c r="P7" s="2"/>
    </row>
    <row r="8" spans="1:16" x14ac:dyDescent="0.25">
      <c r="A8" s="38" t="s">
        <v>19</v>
      </c>
      <c r="B8" s="24" t="s">
        <v>12</v>
      </c>
      <c r="C8" s="29">
        <v>4432</v>
      </c>
      <c r="D8" s="29" t="s">
        <v>13</v>
      </c>
      <c r="E8" s="28">
        <v>10.091275587690662</v>
      </c>
      <c r="F8" s="29">
        <v>160</v>
      </c>
      <c r="G8" s="30">
        <f t="shared" si="0"/>
        <v>1614.6040940305058</v>
      </c>
      <c r="H8" s="31">
        <v>0.22900000000000001</v>
      </c>
      <c r="I8" s="60">
        <f t="shared" si="1"/>
        <v>66.198767855250736</v>
      </c>
      <c r="J8" s="60">
        <f t="shared" si="2"/>
        <v>5.48965391970372</v>
      </c>
      <c r="K8" s="39">
        <f t="shared" si="3"/>
        <v>1539.2182288802217</v>
      </c>
      <c r="L8" s="5"/>
      <c r="N8" s="3"/>
      <c r="O8" s="2"/>
      <c r="P8" s="2"/>
    </row>
    <row r="9" spans="1:16" x14ac:dyDescent="0.25">
      <c r="A9" s="38" t="s">
        <v>20</v>
      </c>
      <c r="B9" s="24" t="s">
        <v>15</v>
      </c>
      <c r="C9" s="29">
        <v>4223</v>
      </c>
      <c r="D9" s="29" t="s">
        <v>16</v>
      </c>
      <c r="E9" s="28">
        <v>14.295973749228438</v>
      </c>
      <c r="F9" s="29">
        <v>155</v>
      </c>
      <c r="G9" s="30">
        <f t="shared" si="0"/>
        <v>2215.8759311304079</v>
      </c>
      <c r="H9" s="31">
        <v>0.28999999999999998</v>
      </c>
      <c r="I9" s="60">
        <f t="shared" si="1"/>
        <v>90.850913176346722</v>
      </c>
      <c r="J9" s="60">
        <f t="shared" si="2"/>
        <v>7.5339781658433864</v>
      </c>
      <c r="K9" s="39">
        <f t="shared" si="3"/>
        <v>2111.0649995879394</v>
      </c>
      <c r="L9" s="5"/>
      <c r="N9" s="3"/>
      <c r="O9" s="2"/>
      <c r="P9" s="2"/>
    </row>
    <row r="10" spans="1:16" x14ac:dyDescent="0.25">
      <c r="A10" s="38" t="s">
        <v>21</v>
      </c>
      <c r="B10" s="52" t="s">
        <v>22</v>
      </c>
      <c r="C10" s="29">
        <v>2345</v>
      </c>
      <c r="D10" s="29" t="s">
        <v>13</v>
      </c>
      <c r="E10" s="28">
        <v>8.7457721759985727</v>
      </c>
      <c r="F10" s="29">
        <v>168</v>
      </c>
      <c r="G10" s="30">
        <f t="shared" si="0"/>
        <v>1469.2897255677601</v>
      </c>
      <c r="H10" s="31">
        <v>0.27</v>
      </c>
      <c r="I10" s="60">
        <f t="shared" si="1"/>
        <v>60.24087874827817</v>
      </c>
      <c r="J10" s="60">
        <f t="shared" si="2"/>
        <v>4.9955850669303841</v>
      </c>
      <c r="K10" s="39">
        <f t="shared" si="3"/>
        <v>1400.0861794935188</v>
      </c>
      <c r="L10" s="5"/>
      <c r="N10" s="3"/>
      <c r="O10" s="2"/>
      <c r="P10" s="2"/>
    </row>
    <row r="11" spans="1:16" x14ac:dyDescent="0.25">
      <c r="A11" s="38" t="s">
        <v>23</v>
      </c>
      <c r="B11" s="52" t="s">
        <v>24</v>
      </c>
      <c r="C11" s="29">
        <v>4773</v>
      </c>
      <c r="D11" s="29" t="s">
        <v>13</v>
      </c>
      <c r="E11" s="28">
        <v>15.136913381535992</v>
      </c>
      <c r="F11" s="29">
        <v>153</v>
      </c>
      <c r="G11" s="30">
        <f t="shared" si="0"/>
        <v>2315.9477473750067</v>
      </c>
      <c r="H11" s="31">
        <v>0.33</v>
      </c>
      <c r="I11" s="60">
        <f t="shared" si="1"/>
        <v>94.953857642375283</v>
      </c>
      <c r="J11" s="60">
        <f t="shared" si="2"/>
        <v>7.8742223410750221</v>
      </c>
      <c r="K11" s="39">
        <f t="shared" si="3"/>
        <v>2205.477039825219</v>
      </c>
      <c r="L11" s="5"/>
      <c r="N11" s="3"/>
      <c r="O11" s="2"/>
      <c r="P11" s="2"/>
    </row>
    <row r="12" spans="1:16" x14ac:dyDescent="0.25">
      <c r="A12" s="38" t="s">
        <v>25</v>
      </c>
      <c r="B12" s="52" t="s">
        <v>26</v>
      </c>
      <c r="C12" s="29">
        <v>5634</v>
      </c>
      <c r="D12" s="29" t="s">
        <v>16</v>
      </c>
      <c r="E12" s="28">
        <v>15.977853013843548</v>
      </c>
      <c r="F12" s="29">
        <v>155</v>
      </c>
      <c r="G12" s="30">
        <f t="shared" si="0"/>
        <v>2476.56721714575</v>
      </c>
      <c r="H12" s="31">
        <v>0.36</v>
      </c>
      <c r="I12" s="60">
        <f t="shared" si="1"/>
        <v>101.53925590297575</v>
      </c>
      <c r="J12" s="60">
        <f t="shared" si="2"/>
        <v>8.4203285382955499</v>
      </c>
      <c r="K12" s="39">
        <f t="shared" si="3"/>
        <v>2357.6919907227543</v>
      </c>
      <c r="L12" s="5"/>
      <c r="N12" s="3"/>
      <c r="O12" s="2"/>
      <c r="P12" s="2"/>
    </row>
    <row r="13" spans="1:16" x14ac:dyDescent="0.25">
      <c r="A13" s="38" t="s">
        <v>27</v>
      </c>
      <c r="B13" s="52" t="s">
        <v>28</v>
      </c>
      <c r="C13" s="29">
        <v>8867</v>
      </c>
      <c r="D13" s="29" t="s">
        <v>13</v>
      </c>
      <c r="E13" s="28">
        <v>8.5775842495370629</v>
      </c>
      <c r="F13" s="29">
        <v>132</v>
      </c>
      <c r="G13" s="30">
        <f t="shared" si="0"/>
        <v>1132.2411209388922</v>
      </c>
      <c r="H13" s="31">
        <v>0.24</v>
      </c>
      <c r="I13" s="60">
        <f t="shared" si="1"/>
        <v>46.421885958494585</v>
      </c>
      <c r="J13" s="60">
        <f t="shared" si="2"/>
        <v>3.8496198111922335</v>
      </c>
      <c r="K13" s="39">
        <f t="shared" si="3"/>
        <v>1079.252236478952</v>
      </c>
      <c r="L13" s="5"/>
      <c r="N13" s="3"/>
      <c r="O13" s="2"/>
      <c r="P13" s="2"/>
    </row>
    <row r="14" spans="1:16" x14ac:dyDescent="0.25">
      <c r="A14" s="38" t="s">
        <v>29</v>
      </c>
      <c r="B14" s="52" t="s">
        <v>30</v>
      </c>
      <c r="C14" s="29">
        <v>3376</v>
      </c>
      <c r="D14" s="29" t="s">
        <v>16</v>
      </c>
      <c r="E14" s="28">
        <v>15.809665087382037</v>
      </c>
      <c r="F14" s="29">
        <v>144</v>
      </c>
      <c r="G14" s="30">
        <f t="shared" si="0"/>
        <v>2276.5917725830132</v>
      </c>
      <c r="H14" s="31">
        <v>0.36499999999999999</v>
      </c>
      <c r="I14" s="60">
        <f t="shared" si="1"/>
        <v>93.340262675903546</v>
      </c>
      <c r="J14" s="60">
        <f t="shared" si="2"/>
        <v>7.740412026782244</v>
      </c>
      <c r="K14" s="39">
        <f t="shared" si="3"/>
        <v>2167.2015379103991</v>
      </c>
      <c r="L14" s="5"/>
      <c r="N14" s="3"/>
      <c r="O14" s="2"/>
      <c r="P14" s="2"/>
    </row>
    <row r="15" spans="1:16" x14ac:dyDescent="0.25">
      <c r="A15" s="38" t="s">
        <v>31</v>
      </c>
      <c r="B15" s="52" t="s">
        <v>32</v>
      </c>
      <c r="C15" s="29">
        <v>6654</v>
      </c>
      <c r="D15" s="29" t="s">
        <v>13</v>
      </c>
      <c r="E15" s="28">
        <v>16.14604094030506</v>
      </c>
      <c r="F15" s="29">
        <v>168</v>
      </c>
      <c r="G15" s="30">
        <f t="shared" si="0"/>
        <v>2712.5348779712499</v>
      </c>
      <c r="H15" s="31">
        <v>0.35199999999999998</v>
      </c>
      <c r="I15" s="60">
        <f t="shared" si="1"/>
        <v>111.21392999682125</v>
      </c>
      <c r="J15" s="60">
        <f t="shared" si="2"/>
        <v>9.22261858510225</v>
      </c>
      <c r="K15" s="39">
        <f t="shared" si="3"/>
        <v>2582.5502066188678</v>
      </c>
      <c r="L15" s="5"/>
      <c r="N15" s="3"/>
      <c r="O15" s="2"/>
      <c r="P15" s="2"/>
    </row>
    <row r="16" spans="1:16" x14ac:dyDescent="0.25">
      <c r="A16" s="38" t="s">
        <v>33</v>
      </c>
      <c r="B16" s="24" t="s">
        <v>15</v>
      </c>
      <c r="C16" s="29">
        <v>4435</v>
      </c>
      <c r="D16" s="29" t="s">
        <v>16</v>
      </c>
      <c r="E16" s="28">
        <v>18.500671910766211</v>
      </c>
      <c r="F16" s="29">
        <v>120</v>
      </c>
      <c r="G16" s="30">
        <f t="shared" si="0"/>
        <v>2220.0806292919456</v>
      </c>
      <c r="H16" s="31">
        <v>0.41</v>
      </c>
      <c r="I16" s="60">
        <f t="shared" si="1"/>
        <v>91.023305800969766</v>
      </c>
      <c r="J16" s="60">
        <f t="shared" si="2"/>
        <v>7.548274139592615</v>
      </c>
      <c r="K16" s="39">
        <f t="shared" si="3"/>
        <v>2112.4067187712863</v>
      </c>
      <c r="L16" s="5"/>
      <c r="N16" s="3"/>
      <c r="O16" s="2"/>
      <c r="P16" s="2"/>
    </row>
    <row r="17" spans="1:16" x14ac:dyDescent="0.25">
      <c r="A17" s="38" t="s">
        <v>34</v>
      </c>
      <c r="B17" s="24" t="s">
        <v>15</v>
      </c>
      <c r="C17" s="29">
        <v>3645</v>
      </c>
      <c r="D17" s="29" t="s">
        <v>16</v>
      </c>
      <c r="E17" s="28">
        <v>12.277718631690306</v>
      </c>
      <c r="F17" s="29">
        <v>170</v>
      </c>
      <c r="G17" s="30">
        <f t="shared" si="0"/>
        <v>2087.2121673873521</v>
      </c>
      <c r="H17" s="31">
        <v>0.32800000000000001</v>
      </c>
      <c r="I17" s="60">
        <f t="shared" si="1"/>
        <v>85.575698862881438</v>
      </c>
      <c r="J17" s="60">
        <f t="shared" si="2"/>
        <v>7.0965213691169966</v>
      </c>
      <c r="K17" s="39">
        <f t="shared" si="3"/>
        <v>1987.6938912463233</v>
      </c>
      <c r="L17" s="5"/>
      <c r="N17" s="3"/>
      <c r="O17" s="2"/>
      <c r="P17" s="2"/>
    </row>
    <row r="18" spans="1:16" x14ac:dyDescent="0.25">
      <c r="A18" s="38" t="s">
        <v>35</v>
      </c>
      <c r="B18" s="24" t="s">
        <v>15</v>
      </c>
      <c r="C18" s="29">
        <v>6654</v>
      </c>
      <c r="D18" s="29" t="s">
        <v>16</v>
      </c>
      <c r="E18" s="28">
        <v>10.427651440613683</v>
      </c>
      <c r="F18" s="29">
        <v>147</v>
      </c>
      <c r="G18" s="30">
        <f t="shared" si="0"/>
        <v>1532.8647617702115</v>
      </c>
      <c r="H18" s="31">
        <v>0.318</v>
      </c>
      <c r="I18" s="60">
        <f t="shared" si="1"/>
        <v>62.847455232578675</v>
      </c>
      <c r="J18" s="60">
        <f t="shared" si="2"/>
        <v>5.2117401900187188</v>
      </c>
      <c r="K18" s="39">
        <f t="shared" si="3"/>
        <v>1459.931056405185</v>
      </c>
      <c r="L18" s="5"/>
      <c r="N18" s="3"/>
      <c r="O18" s="2"/>
      <c r="P18" s="2"/>
    </row>
    <row r="19" spans="1:16" x14ac:dyDescent="0.25">
      <c r="A19" s="38" t="s">
        <v>36</v>
      </c>
      <c r="B19" s="24" t="s">
        <v>15</v>
      </c>
      <c r="C19" s="29">
        <v>1196</v>
      </c>
      <c r="D19" s="29" t="s">
        <v>16</v>
      </c>
      <c r="E19" s="28">
        <v>9.2503359553831057</v>
      </c>
      <c r="F19" s="29">
        <v>137</v>
      </c>
      <c r="G19" s="30">
        <f t="shared" si="0"/>
        <v>1267.2960258874855</v>
      </c>
      <c r="H19" s="31">
        <v>0.307</v>
      </c>
      <c r="I19" s="60">
        <f t="shared" si="1"/>
        <v>51.959137061386905</v>
      </c>
      <c r="J19" s="60">
        <f t="shared" si="2"/>
        <v>4.3088064880174501</v>
      </c>
      <c r="K19" s="39">
        <f t="shared" si="3"/>
        <v>1207.1374835386066</v>
      </c>
      <c r="L19" s="5"/>
      <c r="N19" s="3"/>
      <c r="O19" s="2"/>
      <c r="P19" s="2"/>
    </row>
    <row r="20" spans="1:16" x14ac:dyDescent="0.25">
      <c r="A20" s="38" t="s">
        <v>37</v>
      </c>
      <c r="B20" s="52" t="s">
        <v>38</v>
      </c>
      <c r="C20" s="29">
        <v>5647</v>
      </c>
      <c r="D20" s="29" t="s">
        <v>13</v>
      </c>
      <c r="E20" s="28">
        <v>10.259463514152174</v>
      </c>
      <c r="F20" s="29">
        <v>154</v>
      </c>
      <c r="G20" s="30">
        <f t="shared" si="0"/>
        <v>1579.9573811794348</v>
      </c>
      <c r="H20" s="31">
        <v>0.24299999999999999</v>
      </c>
      <c r="I20" s="60">
        <f t="shared" si="1"/>
        <v>64.778252628356825</v>
      </c>
      <c r="J20" s="60">
        <f t="shared" si="2"/>
        <v>5.3718550960100782</v>
      </c>
      <c r="K20" s="39">
        <f t="shared" si="3"/>
        <v>1505.967977018802</v>
      </c>
      <c r="L20" s="5"/>
      <c r="N20" s="3"/>
      <c r="O20" s="2"/>
      <c r="P20" s="2"/>
    </row>
    <row r="21" spans="1:16" x14ac:dyDescent="0.25">
      <c r="A21" s="38" t="s">
        <v>39</v>
      </c>
      <c r="B21" s="52" t="s">
        <v>40</v>
      </c>
      <c r="C21" s="29">
        <v>4432</v>
      </c>
      <c r="D21" s="29" t="s">
        <v>13</v>
      </c>
      <c r="E21" s="28">
        <v>50.456377938453308</v>
      </c>
      <c r="F21" s="29">
        <v>144</v>
      </c>
      <c r="G21" s="30">
        <f t="shared" si="0"/>
        <v>7265.7184231372767</v>
      </c>
      <c r="H21" s="31">
        <v>0.54</v>
      </c>
      <c r="I21" s="60">
        <f t="shared" si="1"/>
        <v>297.89445534862836</v>
      </c>
      <c r="J21" s="60">
        <f t="shared" si="2"/>
        <v>24.70344263866674</v>
      </c>
      <c r="K21" s="39">
        <f t="shared" si="3"/>
        <v>6903.8856456650401</v>
      </c>
      <c r="L21" s="5"/>
      <c r="N21" s="3"/>
      <c r="O21" s="2"/>
      <c r="P21" s="2"/>
    </row>
    <row r="22" spans="1:16" ht="13" thickBot="1" x14ac:dyDescent="0.3">
      <c r="A22" s="40" t="s">
        <v>41</v>
      </c>
      <c r="B22" s="53" t="s">
        <v>26</v>
      </c>
      <c r="C22" s="42">
        <v>1123</v>
      </c>
      <c r="D22" s="29" t="s">
        <v>16</v>
      </c>
      <c r="E22" s="41">
        <v>17.659732278458659</v>
      </c>
      <c r="F22" s="42">
        <v>150</v>
      </c>
      <c r="G22" s="30">
        <f t="shared" si="0"/>
        <v>2648.9598417687989</v>
      </c>
      <c r="H22" s="43">
        <v>0.34</v>
      </c>
      <c r="I22" s="60">
        <f t="shared" si="1"/>
        <v>108.60735351252076</v>
      </c>
      <c r="J22" s="60">
        <f t="shared" si="2"/>
        <v>9.0064634620139152</v>
      </c>
      <c r="K22" s="39">
        <f t="shared" si="3"/>
        <v>2522.3395613322505</v>
      </c>
      <c r="L22" s="5"/>
      <c r="N22" s="3"/>
      <c r="O22" s="2"/>
      <c r="P22" s="2"/>
    </row>
    <row r="23" spans="1:16" x14ac:dyDescent="0.25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5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5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5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5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ht="13" x14ac:dyDescent="0.3">
      <c r="A28" s="1"/>
      <c r="O28" s="2"/>
      <c r="P28" s="2"/>
    </row>
    <row r="29" spans="1:16" ht="13" thickBot="1" x14ac:dyDescent="0.3"/>
    <row r="30" spans="1:16" ht="16" thickBot="1" x14ac:dyDescent="0.4">
      <c r="A30" s="54" t="s">
        <v>42</v>
      </c>
      <c r="B30" s="55"/>
      <c r="C30" s="55"/>
      <c r="D30" s="55"/>
      <c r="E30" s="56"/>
      <c r="I30" s="57" t="s">
        <v>43</v>
      </c>
      <c r="J30" s="58"/>
    </row>
    <row r="31" spans="1:16" ht="16" thickBot="1" x14ac:dyDescent="0.4">
      <c r="A31" s="17"/>
      <c r="B31" s="18"/>
      <c r="C31" s="49"/>
      <c r="D31" s="18"/>
      <c r="E31" s="18"/>
      <c r="I31" s="7"/>
      <c r="J31" s="6"/>
    </row>
    <row r="32" spans="1:16" ht="16" thickBot="1" x14ac:dyDescent="0.4">
      <c r="A32" s="19" t="s">
        <v>44</v>
      </c>
      <c r="B32" s="20"/>
      <c r="C32" s="50"/>
      <c r="D32" s="20"/>
      <c r="E32" s="20"/>
      <c r="I32" s="21" t="s">
        <v>45</v>
      </c>
      <c r="J32" s="70" t="str">
        <f>A5</f>
        <v>Nieminen Kalle</v>
      </c>
      <c r="K32" t="s">
        <v>46</v>
      </c>
    </row>
    <row r="33" spans="1:11" ht="27" thickBot="1" x14ac:dyDescent="0.4">
      <c r="A33" s="12" t="s">
        <v>3</v>
      </c>
      <c r="B33" s="46" t="s">
        <v>6</v>
      </c>
      <c r="C33" s="36" t="s">
        <v>47</v>
      </c>
      <c r="D33" s="36" t="s">
        <v>48</v>
      </c>
      <c r="E33" s="37" t="s">
        <v>10</v>
      </c>
      <c r="I33" s="23" t="s">
        <v>49</v>
      </c>
      <c r="J33" s="81">
        <v>358415706649</v>
      </c>
      <c r="K33" t="s">
        <v>50</v>
      </c>
    </row>
    <row r="34" spans="1:11" ht="15" customHeight="1" thickBot="1" x14ac:dyDescent="0.4">
      <c r="A34" s="12" t="s">
        <v>16</v>
      </c>
      <c r="B34" s="61">
        <f>SUM(G22,G19,G18,G17,G16,G14,G12,G9,G6)</f>
        <v>18550.287349072358</v>
      </c>
      <c r="C34" s="63">
        <f>SUM(I22,I19,I18,I17,I16,I14,I12,I9,I6)</f>
        <v>760.56178131196657</v>
      </c>
      <c r="D34" s="65">
        <f>SUM(J22,J19,J18,J17,J16,J14,J12,J9,J6)</f>
        <v>63.07097698684602</v>
      </c>
      <c r="E34" s="67">
        <f>SUM(K22,K19,K18,K17,K16,K14,K12,K9,K6)</f>
        <v>17663.334414781701</v>
      </c>
      <c r="I34" s="22" t="s">
        <v>51</v>
      </c>
      <c r="J34" s="69" t="s">
        <v>55</v>
      </c>
      <c r="K34" t="s">
        <v>50</v>
      </c>
    </row>
    <row r="35" spans="1:11" ht="16" thickBot="1" x14ac:dyDescent="0.4">
      <c r="A35" s="12" t="s">
        <v>13</v>
      </c>
      <c r="B35" s="62">
        <f>SUM(G5,G7,G8,G10,G11,G13,G15,G20,G21)</f>
        <v>21077.310944156561</v>
      </c>
      <c r="C35" s="64">
        <f>SUM(I21,I20,I15,I13,I11,I10,I8,I7,I5)</f>
        <v>864.16974871041907</v>
      </c>
      <c r="D35" s="66">
        <f>SUM(J21,J20,J15,J13,J11,J10,J8,J7,J5)</f>
        <v>71.662857210132302</v>
      </c>
      <c r="E35" s="68">
        <f>SUM(K21,K20,K15,K13,K11,K10,K8,K7,K5)</f>
        <v>20062.814998326532</v>
      </c>
      <c r="I35" t="str">
        <f>LOOKUP(J32,I32:J34)</f>
        <v>Nieminen Kalle</v>
      </c>
    </row>
    <row r="38" spans="1:11" ht="16" thickBot="1" x14ac:dyDescent="0.4">
      <c r="A38" s="26"/>
      <c r="B38" s="16"/>
      <c r="C38" s="51"/>
      <c r="D38" s="16"/>
      <c r="E38" s="16"/>
    </row>
    <row r="39" spans="1:11" ht="16" thickBot="1" x14ac:dyDescent="0.4">
      <c r="A39" s="27"/>
      <c r="B39" s="20"/>
      <c r="C39" s="50"/>
      <c r="D39" s="20"/>
      <c r="E39" s="20"/>
    </row>
    <row r="40" spans="1:11" ht="16" thickBot="1" x14ac:dyDescent="0.4">
      <c r="A40" s="19" t="s">
        <v>52</v>
      </c>
      <c r="B40" s="20"/>
      <c r="C40" s="50"/>
      <c r="D40" s="20"/>
      <c r="E40" s="20"/>
    </row>
    <row r="41" spans="1:11" ht="27" thickBot="1" x14ac:dyDescent="0.4">
      <c r="A41" s="12" t="s">
        <v>3</v>
      </c>
      <c r="B41" s="46" t="s">
        <v>6</v>
      </c>
      <c r="C41" s="36" t="s">
        <v>47</v>
      </c>
      <c r="D41" s="36" t="s">
        <v>48</v>
      </c>
      <c r="E41" s="37" t="s">
        <v>10</v>
      </c>
    </row>
    <row r="42" spans="1:11" ht="16" thickBot="1" x14ac:dyDescent="0.4">
      <c r="A42" s="12" t="s">
        <v>16</v>
      </c>
      <c r="B42" s="44">
        <f>B34*12</f>
        <v>222603.44818886829</v>
      </c>
      <c r="C42" s="75">
        <f>C34*12</f>
        <v>9126.7413757435988</v>
      </c>
      <c r="D42" s="76">
        <f>D34*12</f>
        <v>756.8517238421523</v>
      </c>
      <c r="E42" s="45">
        <f>E34*12</f>
        <v>211960.01297738042</v>
      </c>
    </row>
    <row r="43" spans="1:11" ht="16" thickBot="1" x14ac:dyDescent="0.4">
      <c r="A43" s="12" t="s">
        <v>13</v>
      </c>
      <c r="B43" s="71">
        <f>B35*12</f>
        <v>252927.73132987873</v>
      </c>
      <c r="C43" s="72">
        <f>C35*12</f>
        <v>10370.036984525028</v>
      </c>
      <c r="D43" s="73">
        <f>D35</f>
        <v>71.662857210132302</v>
      </c>
      <c r="E43" s="74">
        <f>E35</f>
        <v>20062.814998326532</v>
      </c>
    </row>
    <row r="44" spans="1:11" ht="16" thickBot="1" x14ac:dyDescent="0.4">
      <c r="A44" s="25" t="s">
        <v>53</v>
      </c>
      <c r="B44" s="77">
        <f>B42+B43</f>
        <v>475531.17951874703</v>
      </c>
      <c r="C44" s="78">
        <f>C42+C43</f>
        <v>19496.778360268625</v>
      </c>
      <c r="D44" s="79">
        <f>D42+D43</f>
        <v>828.5145810522846</v>
      </c>
      <c r="E44" s="80">
        <f>E42+E43</f>
        <v>232022.82797570695</v>
      </c>
    </row>
  </sheetData>
  <mergeCells count="3">
    <mergeCell ref="A30:E30"/>
    <mergeCell ref="I30:J30"/>
    <mergeCell ref="A2:K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2022-11-18T22:09:54Z</dcterms:modified>
  <cp:category/>
  <cp:contentStatus/>
</cp:coreProperties>
</file>