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277" documentId="11_AD4DC2C4214B839BC62F9C76F60B1C346AE8DE2F" xr6:coauthVersionLast="36" xr6:coauthVersionMax="36" xr10:uidLastSave="{BC254717-EDF7-4B2B-80BC-9B8C722FFCB2}"/>
  <bookViews>
    <workbookView xWindow="0" yWindow="0" windowWidth="19200" windowHeight="6525" activeTab="1" xr2:uid="{00000000-000D-0000-FFFF-FFFF00000000}"/>
  </bookViews>
  <sheets>
    <sheet name="9_bus" sheetId="1" r:id="rId1"/>
    <sheet name="118_bu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K56" i="2"/>
  <c r="J56" i="2"/>
  <c r="I79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6" i="2"/>
  <c r="G78" i="2"/>
  <c r="G79" i="2"/>
  <c r="G77" i="2"/>
  <c r="G74" i="2"/>
  <c r="G75" i="2"/>
  <c r="G76" i="2"/>
  <c r="G73" i="2"/>
  <c r="G64" i="2"/>
  <c r="G65" i="2"/>
  <c r="G66" i="2"/>
  <c r="G67" i="2"/>
  <c r="G68" i="2"/>
  <c r="G69" i="2"/>
  <c r="G70" i="2"/>
  <c r="G71" i="2"/>
  <c r="G72" i="2"/>
  <c r="G63" i="2"/>
  <c r="G62" i="2"/>
  <c r="G57" i="2"/>
  <c r="G58" i="2"/>
  <c r="G59" i="2"/>
  <c r="G60" i="2"/>
  <c r="G61" i="2"/>
  <c r="G56" i="2"/>
  <c r="F74" i="2"/>
  <c r="F75" i="2"/>
  <c r="F76" i="2"/>
  <c r="F77" i="2"/>
  <c r="F78" i="2"/>
  <c r="F79" i="2"/>
  <c r="F73" i="2"/>
  <c r="F64" i="2"/>
  <c r="F65" i="2"/>
  <c r="F66" i="2"/>
  <c r="F67" i="2"/>
  <c r="F68" i="2"/>
  <c r="F69" i="2"/>
  <c r="F70" i="2"/>
  <c r="F71" i="2"/>
  <c r="F72" i="2"/>
  <c r="F63" i="2"/>
  <c r="F57" i="2"/>
  <c r="F58" i="2"/>
  <c r="F59" i="2"/>
  <c r="F60" i="2"/>
  <c r="F61" i="2"/>
  <c r="F62" i="2"/>
  <c r="F56" i="2"/>
  <c r="E79" i="2"/>
  <c r="E78" i="2"/>
  <c r="E74" i="2"/>
  <c r="E75" i="2"/>
  <c r="E76" i="2"/>
  <c r="E77" i="2"/>
  <c r="E73" i="2"/>
  <c r="E64" i="2"/>
  <c r="E65" i="2"/>
  <c r="E66" i="2"/>
  <c r="E67" i="2"/>
  <c r="E68" i="2"/>
  <c r="E69" i="2"/>
  <c r="E70" i="2"/>
  <c r="E71" i="2"/>
  <c r="E72" i="2"/>
  <c r="E63" i="2"/>
  <c r="E57" i="2"/>
  <c r="E58" i="2"/>
  <c r="E59" i="2"/>
  <c r="E60" i="2"/>
  <c r="E61" i="2"/>
  <c r="E62" i="2"/>
  <c r="E56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M4" i="1"/>
  <c r="M5" i="1"/>
  <c r="M6" i="1"/>
  <c r="M7" i="1"/>
  <c r="M8" i="1"/>
  <c r="M9" i="1"/>
  <c r="M10" i="1"/>
  <c r="M11" i="1"/>
  <c r="M12" i="1"/>
  <c r="M13" i="1"/>
  <c r="M14" i="1"/>
  <c r="M3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K46" i="1"/>
  <c r="K47" i="1"/>
  <c r="K48" i="1"/>
  <c r="K49" i="1"/>
  <c r="K50" i="1"/>
  <c r="K51" i="1"/>
  <c r="K52" i="1"/>
  <c r="K45" i="1"/>
  <c r="K38" i="1"/>
  <c r="K39" i="1"/>
  <c r="K40" i="1"/>
  <c r="K41" i="1"/>
  <c r="K42" i="1"/>
  <c r="K43" i="1"/>
  <c r="K44" i="1"/>
  <c r="K37" i="1"/>
  <c r="K30" i="1"/>
  <c r="K31" i="1"/>
  <c r="K32" i="1"/>
  <c r="K33" i="1"/>
  <c r="K34" i="1"/>
  <c r="K35" i="1"/>
  <c r="K36" i="1"/>
  <c r="K29" i="1"/>
  <c r="J45" i="1"/>
  <c r="J46" i="1"/>
  <c r="J47" i="1"/>
  <c r="J48" i="1"/>
  <c r="J49" i="1"/>
  <c r="J50" i="1"/>
  <c r="J51" i="1"/>
  <c r="J52" i="1"/>
  <c r="J44" i="1"/>
  <c r="J38" i="1"/>
  <c r="J39" i="1"/>
  <c r="J40" i="1"/>
  <c r="J41" i="1"/>
  <c r="J42" i="1"/>
  <c r="J43" i="1"/>
  <c r="J37" i="1"/>
  <c r="J30" i="1"/>
  <c r="J31" i="1"/>
  <c r="J32" i="1"/>
  <c r="J33" i="1"/>
  <c r="J34" i="1"/>
  <c r="J35" i="1"/>
  <c r="J36" i="1"/>
  <c r="J29" i="1"/>
  <c r="I46" i="1"/>
  <c r="I47" i="1"/>
  <c r="I48" i="1"/>
  <c r="I49" i="1"/>
  <c r="I50" i="1"/>
  <c r="I51" i="1"/>
  <c r="I52" i="1"/>
  <c r="I45" i="1"/>
  <c r="I38" i="1"/>
  <c r="I39" i="1"/>
  <c r="I40" i="1"/>
  <c r="I41" i="1"/>
  <c r="I42" i="1"/>
  <c r="I43" i="1"/>
  <c r="I44" i="1"/>
  <c r="I37" i="1"/>
  <c r="I30" i="1"/>
  <c r="I31" i="1"/>
  <c r="I32" i="1"/>
  <c r="I33" i="1"/>
  <c r="I34" i="1"/>
  <c r="I35" i="1"/>
  <c r="I36" i="1"/>
  <c r="I29" i="1"/>
  <c r="H49" i="1"/>
  <c r="H50" i="1"/>
  <c r="H51" i="1"/>
  <c r="H52" i="1"/>
  <c r="H48" i="1"/>
  <c r="H39" i="1"/>
  <c r="H40" i="1"/>
  <c r="H41" i="1"/>
  <c r="H42" i="1"/>
  <c r="H43" i="1"/>
  <c r="H44" i="1"/>
  <c r="H45" i="1"/>
  <c r="H46" i="1"/>
  <c r="H47" i="1"/>
  <c r="H38" i="1"/>
  <c r="H30" i="1"/>
  <c r="H31" i="1"/>
  <c r="H32" i="1"/>
  <c r="H33" i="1"/>
  <c r="H34" i="1"/>
  <c r="H35" i="1"/>
  <c r="H36" i="1"/>
  <c r="H37" i="1"/>
  <c r="H29" i="1"/>
  <c r="G49" i="1"/>
  <c r="G50" i="1"/>
  <c r="G51" i="1"/>
  <c r="G52" i="1"/>
  <c r="G48" i="1"/>
  <c r="G39" i="1"/>
  <c r="G40" i="1"/>
  <c r="G41" i="1"/>
  <c r="G42" i="1"/>
  <c r="G43" i="1"/>
  <c r="G44" i="1"/>
  <c r="G45" i="1"/>
  <c r="G46" i="1"/>
  <c r="G47" i="1"/>
  <c r="G38" i="1"/>
  <c r="G30" i="1"/>
  <c r="G31" i="1"/>
  <c r="G32" i="1"/>
  <c r="G33" i="1"/>
  <c r="G34" i="1"/>
  <c r="G35" i="1"/>
  <c r="G36" i="1"/>
  <c r="G37" i="1"/>
  <c r="G29" i="1"/>
  <c r="F47" i="1"/>
  <c r="F48" i="1"/>
  <c r="F49" i="1"/>
  <c r="F50" i="1"/>
  <c r="F51" i="1"/>
  <c r="F52" i="1"/>
  <c r="F46" i="1"/>
  <c r="F38" i="1"/>
  <c r="F39" i="1"/>
  <c r="F40" i="1"/>
  <c r="F41" i="1"/>
  <c r="F42" i="1"/>
  <c r="F43" i="1"/>
  <c r="F44" i="1"/>
  <c r="F45" i="1"/>
  <c r="F37" i="1"/>
  <c r="F30" i="1"/>
  <c r="F31" i="1"/>
  <c r="F32" i="1"/>
  <c r="F33" i="1"/>
  <c r="F34" i="1"/>
  <c r="F35" i="1"/>
  <c r="F36" i="1"/>
  <c r="F29" i="1"/>
  <c r="E48" i="1"/>
  <c r="E49" i="1"/>
  <c r="E50" i="1"/>
  <c r="E51" i="1"/>
  <c r="E52" i="1"/>
  <c r="E47" i="1"/>
  <c r="E46" i="1"/>
  <c r="E38" i="1"/>
  <c r="E39" i="1"/>
  <c r="E40" i="1"/>
  <c r="E41" i="1"/>
  <c r="E42" i="1"/>
  <c r="E43" i="1"/>
  <c r="E44" i="1"/>
  <c r="E45" i="1"/>
  <c r="E37" i="1"/>
  <c r="E30" i="1"/>
  <c r="E31" i="1"/>
  <c r="E32" i="1"/>
  <c r="E33" i="1"/>
  <c r="E34" i="1"/>
  <c r="E35" i="1"/>
  <c r="E36" i="1"/>
  <c r="E29" i="1"/>
</calcChain>
</file>

<file path=xl/sharedStrings.xml><?xml version="1.0" encoding="utf-8"?>
<sst xmlns="http://schemas.openxmlformats.org/spreadsheetml/2006/main" count="130" uniqueCount="32">
  <si>
    <t>Candidate thermal generators</t>
    <phoneticPr fontId="1" type="noConversion"/>
  </si>
  <si>
    <t>bus</t>
    <phoneticPr fontId="1" type="noConversion"/>
  </si>
  <si>
    <t>capacity (MW)</t>
    <phoneticPr fontId="1" type="noConversion"/>
  </si>
  <si>
    <t>inertia (s)</t>
    <phoneticPr fontId="1" type="noConversion"/>
  </si>
  <si>
    <t>investment cost (M$/MW/year)</t>
    <phoneticPr fontId="1" type="noConversion"/>
  </si>
  <si>
    <t>operation cost ($/MW)</t>
    <phoneticPr fontId="1" type="noConversion"/>
  </si>
  <si>
    <t>rated capacity (MW)</t>
    <phoneticPr fontId="1" type="noConversion"/>
  </si>
  <si>
    <t>minimum power output (MW)</t>
    <phoneticPr fontId="1" type="noConversion"/>
  </si>
  <si>
    <t>time</t>
    <phoneticPr fontId="1" type="noConversion"/>
  </si>
  <si>
    <t>coefficient</t>
    <phoneticPr fontId="1" type="noConversion"/>
  </si>
  <si>
    <r>
      <t>virtual inertia (s</t>
    </r>
    <r>
      <rPr>
        <sz val="11"/>
        <color theme="1"/>
        <rFont val="等线"/>
        <family val="2"/>
      </rPr>
      <t>）</t>
    </r>
    <phoneticPr fontId="1" type="noConversion"/>
  </si>
  <si>
    <t>Candidate wind farms</t>
    <phoneticPr fontId="1" type="noConversion"/>
  </si>
  <si>
    <t>Wind farm's profile</t>
    <phoneticPr fontId="1" type="noConversion"/>
  </si>
  <si>
    <t>Demand</t>
    <phoneticPr fontId="1" type="noConversion"/>
  </si>
  <si>
    <t>wind power output MW=rated capacity MW*coefficient</t>
    <phoneticPr fontId="1" type="noConversion"/>
  </si>
  <si>
    <t>demand MW=original demand MW*coefficient</t>
    <phoneticPr fontId="1" type="noConversion"/>
  </si>
  <si>
    <t>time/bus</t>
    <phoneticPr fontId="1" type="noConversion"/>
  </si>
  <si>
    <t>Demand (MW)</t>
    <phoneticPr fontId="1" type="noConversion"/>
  </si>
  <si>
    <t>rp1</t>
    <phoneticPr fontId="1" type="noConversion"/>
  </si>
  <si>
    <t>rp2</t>
    <phoneticPr fontId="1" type="noConversion"/>
  </si>
  <si>
    <t>rp3</t>
  </si>
  <si>
    <t>rp4</t>
  </si>
  <si>
    <t>rp5</t>
  </si>
  <si>
    <t>rp6</t>
  </si>
  <si>
    <t>rp7</t>
  </si>
  <si>
    <t>rp8</t>
  </si>
  <si>
    <t>rp3</t>
    <phoneticPr fontId="1" type="noConversion"/>
  </si>
  <si>
    <t>rp4</t>
    <phoneticPr fontId="1" type="noConversion"/>
  </si>
  <si>
    <t>rp5</t>
    <phoneticPr fontId="1" type="noConversion"/>
  </si>
  <si>
    <t>rp6</t>
    <phoneticPr fontId="1" type="noConversion"/>
  </si>
  <si>
    <t>rp7</t>
    <phoneticPr fontId="1" type="noConversion"/>
  </si>
  <si>
    <t>rp8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</si>
</sst>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"/>
  <sheetViews>
    <sheetView topLeftCell="G13" workbookViewId="0">
      <selection activeCell="D27" sqref="D27:K27"/>
    </sheetView>
  </sheetViews>
  <sheetFormatPr defaultRowHeight="13.9" x14ac:dyDescent="0.4"/>
  <cols>
    <col min="1" max="1" width="23.86328125" style="1" bestFit="1" customWidth="1"/>
    <col min="2" max="2" width="9.06640625" style="1"/>
    <col min="3" max="3" width="7.59765625" style="1" bestFit="1" customWidth="1"/>
    <col min="4" max="4" width="17.06640625" style="1" bestFit="1" customWidth="1"/>
    <col min="5" max="5" width="25" style="1" bestFit="1" customWidth="1"/>
    <col min="6" max="7" width="26.06640625" style="1" bestFit="1" customWidth="1"/>
    <col min="8" max="14" width="19" style="1" bestFit="1" customWidth="1"/>
    <col min="15" max="26" width="11.3984375" style="1" bestFit="1" customWidth="1"/>
    <col min="27" max="27" width="10.46484375" style="1" bestFit="1" customWidth="1"/>
    <col min="28" max="16384" width="9.06640625" style="1"/>
  </cols>
  <sheetData>
    <row r="1" spans="1:14" ht="14.25" thickBot="1" x14ac:dyDescent="0.45">
      <c r="A1" s="3" t="s">
        <v>0</v>
      </c>
      <c r="G1" s="1" t="s">
        <v>18</v>
      </c>
      <c r="H1" s="1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</row>
    <row r="2" spans="1:14" x14ac:dyDescent="0.4">
      <c r="C2" s="16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5</v>
      </c>
      <c r="I2" s="17" t="s">
        <v>5</v>
      </c>
      <c r="J2" s="17" t="s">
        <v>5</v>
      </c>
      <c r="K2" s="17" t="s">
        <v>5</v>
      </c>
      <c r="L2" s="17" t="s">
        <v>5</v>
      </c>
      <c r="M2" s="17" t="s">
        <v>5</v>
      </c>
      <c r="N2" s="18" t="s">
        <v>5</v>
      </c>
    </row>
    <row r="3" spans="1:14" x14ac:dyDescent="0.4">
      <c r="C3" s="19">
        <v>1</v>
      </c>
      <c r="D3" s="15">
        <v>588</v>
      </c>
      <c r="E3" s="15">
        <v>7.5</v>
      </c>
      <c r="F3" s="15">
        <v>0.15</v>
      </c>
      <c r="G3" s="15">
        <v>8</v>
      </c>
      <c r="H3" s="15">
        <v>8</v>
      </c>
      <c r="I3" s="15">
        <f>1.01*G3</f>
        <v>8.08</v>
      </c>
      <c r="J3" s="15">
        <f>1.01*H3</f>
        <v>8.08</v>
      </c>
      <c r="K3" s="15">
        <v>8.08</v>
      </c>
      <c r="L3" s="15">
        <v>8.08</v>
      </c>
      <c r="M3" s="15">
        <f>1.03*G3</f>
        <v>8.24</v>
      </c>
      <c r="N3" s="20">
        <v>8.24</v>
      </c>
    </row>
    <row r="4" spans="1:14" x14ac:dyDescent="0.4">
      <c r="C4" s="19">
        <v>2</v>
      </c>
      <c r="D4" s="15">
        <v>203</v>
      </c>
      <c r="E4" s="15">
        <v>7.5</v>
      </c>
      <c r="F4" s="15">
        <v>0.15</v>
      </c>
      <c r="G4" s="15">
        <v>5</v>
      </c>
      <c r="H4" s="15">
        <v>5</v>
      </c>
      <c r="I4" s="15">
        <f t="shared" ref="I4:L14" si="0">1.01*G4</f>
        <v>5.05</v>
      </c>
      <c r="J4" s="15">
        <f t="shared" si="0"/>
        <v>5.05</v>
      </c>
      <c r="K4" s="15">
        <v>5.05</v>
      </c>
      <c r="L4" s="15">
        <v>5.05</v>
      </c>
      <c r="M4" s="15">
        <f t="shared" ref="M4:M14" si="1">1.03*G4</f>
        <v>5.15</v>
      </c>
      <c r="N4" s="20">
        <v>5.15</v>
      </c>
    </row>
    <row r="5" spans="1:14" x14ac:dyDescent="0.4">
      <c r="C5" s="19">
        <v>3</v>
      </c>
      <c r="D5" s="15">
        <v>150</v>
      </c>
      <c r="E5" s="15">
        <v>7.5</v>
      </c>
      <c r="F5" s="15">
        <v>0.15</v>
      </c>
      <c r="G5" s="15">
        <v>8</v>
      </c>
      <c r="H5" s="15">
        <v>8</v>
      </c>
      <c r="I5" s="15">
        <f t="shared" si="0"/>
        <v>8.08</v>
      </c>
      <c r="J5" s="15">
        <f t="shared" si="0"/>
        <v>8.08</v>
      </c>
      <c r="K5" s="15">
        <v>8.08</v>
      </c>
      <c r="L5" s="15">
        <v>8.08</v>
      </c>
      <c r="M5" s="15">
        <f t="shared" si="1"/>
        <v>8.24</v>
      </c>
      <c r="N5" s="20">
        <v>8.24</v>
      </c>
    </row>
    <row r="6" spans="1:14" x14ac:dyDescent="0.4">
      <c r="C6" s="19">
        <v>4</v>
      </c>
      <c r="D6" s="15">
        <v>194</v>
      </c>
      <c r="E6" s="15">
        <v>7.5</v>
      </c>
      <c r="F6" s="15">
        <v>0.15</v>
      </c>
      <c r="G6" s="15">
        <v>15</v>
      </c>
      <c r="H6" s="15">
        <v>15</v>
      </c>
      <c r="I6" s="15">
        <f t="shared" si="0"/>
        <v>15.15</v>
      </c>
      <c r="J6" s="15">
        <f t="shared" si="0"/>
        <v>15.15</v>
      </c>
      <c r="K6" s="15">
        <v>15.15</v>
      </c>
      <c r="L6" s="15">
        <v>15.15</v>
      </c>
      <c r="M6" s="15">
        <f t="shared" si="1"/>
        <v>15.450000000000001</v>
      </c>
      <c r="N6" s="20">
        <v>15.450000000000001</v>
      </c>
    </row>
    <row r="7" spans="1:14" x14ac:dyDescent="0.4">
      <c r="C7" s="19">
        <v>1</v>
      </c>
      <c r="D7" s="15">
        <v>500</v>
      </c>
      <c r="E7" s="15">
        <v>4.5</v>
      </c>
      <c r="F7" s="15">
        <v>0.04</v>
      </c>
      <c r="G7" s="15">
        <v>15</v>
      </c>
      <c r="H7" s="15">
        <v>15</v>
      </c>
      <c r="I7" s="15">
        <f t="shared" si="0"/>
        <v>15.15</v>
      </c>
      <c r="J7" s="15">
        <f t="shared" si="0"/>
        <v>15.15</v>
      </c>
      <c r="K7" s="15">
        <v>15.15</v>
      </c>
      <c r="L7" s="15">
        <v>15.15</v>
      </c>
      <c r="M7" s="15">
        <f t="shared" si="1"/>
        <v>15.450000000000001</v>
      </c>
      <c r="N7" s="20">
        <v>15.450000000000001</v>
      </c>
    </row>
    <row r="8" spans="1:14" x14ac:dyDescent="0.4">
      <c r="C8" s="19">
        <v>3</v>
      </c>
      <c r="D8" s="15">
        <v>500</v>
      </c>
      <c r="E8" s="15">
        <v>4.5</v>
      </c>
      <c r="F8" s="15">
        <v>0.04</v>
      </c>
      <c r="G8" s="15">
        <v>15</v>
      </c>
      <c r="H8" s="15">
        <v>15</v>
      </c>
      <c r="I8" s="15">
        <f t="shared" si="0"/>
        <v>15.15</v>
      </c>
      <c r="J8" s="15">
        <f t="shared" si="0"/>
        <v>15.15</v>
      </c>
      <c r="K8" s="15">
        <v>15.15</v>
      </c>
      <c r="L8" s="15">
        <v>15.15</v>
      </c>
      <c r="M8" s="15">
        <f t="shared" si="1"/>
        <v>15.450000000000001</v>
      </c>
      <c r="N8" s="20">
        <v>15.450000000000001</v>
      </c>
    </row>
    <row r="9" spans="1:14" x14ac:dyDescent="0.4">
      <c r="C9" s="19">
        <v>4</v>
      </c>
      <c r="D9" s="15">
        <v>500</v>
      </c>
      <c r="E9" s="15">
        <v>4.5</v>
      </c>
      <c r="F9" s="15">
        <v>0.04</v>
      </c>
      <c r="G9" s="15">
        <v>10</v>
      </c>
      <c r="H9" s="15">
        <v>10</v>
      </c>
      <c r="I9" s="15">
        <f t="shared" si="0"/>
        <v>10.1</v>
      </c>
      <c r="J9" s="15">
        <f t="shared" si="0"/>
        <v>10.1</v>
      </c>
      <c r="K9" s="15">
        <v>10.1</v>
      </c>
      <c r="L9" s="15">
        <v>10.1</v>
      </c>
      <c r="M9" s="15">
        <f t="shared" si="1"/>
        <v>10.3</v>
      </c>
      <c r="N9" s="20">
        <v>10.3</v>
      </c>
    </row>
    <row r="10" spans="1:14" x14ac:dyDescent="0.4">
      <c r="C10" s="19">
        <v>6</v>
      </c>
      <c r="D10" s="15">
        <v>667</v>
      </c>
      <c r="E10" s="15">
        <v>4.5</v>
      </c>
      <c r="F10" s="15">
        <v>7.0000000000000007E-2</v>
      </c>
      <c r="G10" s="15">
        <v>10</v>
      </c>
      <c r="H10" s="15">
        <v>10</v>
      </c>
      <c r="I10" s="15">
        <f t="shared" si="0"/>
        <v>10.1</v>
      </c>
      <c r="J10" s="15">
        <f t="shared" si="0"/>
        <v>10.1</v>
      </c>
      <c r="K10" s="15">
        <v>10.1</v>
      </c>
      <c r="L10" s="15">
        <v>10.1</v>
      </c>
      <c r="M10" s="15">
        <f t="shared" si="1"/>
        <v>10.3</v>
      </c>
      <c r="N10" s="20">
        <v>10.3</v>
      </c>
    </row>
    <row r="11" spans="1:14" x14ac:dyDescent="0.4">
      <c r="C11" s="19">
        <v>2</v>
      </c>
      <c r="D11" s="15">
        <v>400</v>
      </c>
      <c r="E11" s="15">
        <v>3.5</v>
      </c>
      <c r="F11" s="15">
        <v>0.02</v>
      </c>
      <c r="G11" s="15">
        <v>10</v>
      </c>
      <c r="H11" s="15">
        <v>10</v>
      </c>
      <c r="I11" s="15">
        <f t="shared" si="0"/>
        <v>10.1</v>
      </c>
      <c r="J11" s="15">
        <f t="shared" si="0"/>
        <v>10.1</v>
      </c>
      <c r="K11" s="15">
        <v>10.1</v>
      </c>
      <c r="L11" s="15">
        <v>10.1</v>
      </c>
      <c r="M11" s="15">
        <f t="shared" si="1"/>
        <v>10.3</v>
      </c>
      <c r="N11" s="20">
        <v>10.3</v>
      </c>
    </row>
    <row r="12" spans="1:14" x14ac:dyDescent="0.4">
      <c r="C12" s="19">
        <v>4</v>
      </c>
      <c r="D12" s="15">
        <v>400</v>
      </c>
      <c r="E12" s="15">
        <v>3.5</v>
      </c>
      <c r="F12" s="15">
        <v>0.02</v>
      </c>
      <c r="G12" s="15">
        <v>8</v>
      </c>
      <c r="H12" s="15">
        <v>8</v>
      </c>
      <c r="I12" s="15">
        <f t="shared" si="0"/>
        <v>8.08</v>
      </c>
      <c r="J12" s="15">
        <f t="shared" si="0"/>
        <v>8.08</v>
      </c>
      <c r="K12" s="15">
        <v>8.08</v>
      </c>
      <c r="L12" s="15">
        <v>8.08</v>
      </c>
      <c r="M12" s="15">
        <f t="shared" si="1"/>
        <v>8.24</v>
      </c>
      <c r="N12" s="20">
        <v>8.24</v>
      </c>
    </row>
    <row r="13" spans="1:14" x14ac:dyDescent="0.4">
      <c r="C13" s="19">
        <v>6</v>
      </c>
      <c r="D13" s="15">
        <v>400</v>
      </c>
      <c r="E13" s="15">
        <v>3.5</v>
      </c>
      <c r="F13" s="15">
        <v>0.02</v>
      </c>
      <c r="G13" s="15">
        <v>10</v>
      </c>
      <c r="H13" s="15">
        <v>10</v>
      </c>
      <c r="I13" s="15">
        <f t="shared" si="0"/>
        <v>10.1</v>
      </c>
      <c r="J13" s="15">
        <f t="shared" si="0"/>
        <v>10.1</v>
      </c>
      <c r="K13" s="15">
        <v>10.1</v>
      </c>
      <c r="L13" s="15">
        <v>10.1</v>
      </c>
      <c r="M13" s="15">
        <f t="shared" si="1"/>
        <v>10.3</v>
      </c>
      <c r="N13" s="20">
        <v>10.3</v>
      </c>
    </row>
    <row r="14" spans="1:14" ht="14.25" thickBot="1" x14ac:dyDescent="0.45">
      <c r="C14" s="21">
        <v>9</v>
      </c>
      <c r="D14" s="22">
        <v>442</v>
      </c>
      <c r="E14" s="22">
        <v>4</v>
      </c>
      <c r="F14" s="22">
        <v>0.04</v>
      </c>
      <c r="G14" s="22">
        <v>10</v>
      </c>
      <c r="H14" s="22">
        <v>10</v>
      </c>
      <c r="I14" s="22">
        <f t="shared" si="0"/>
        <v>10.1</v>
      </c>
      <c r="J14" s="22">
        <f t="shared" si="0"/>
        <v>10.1</v>
      </c>
      <c r="K14" s="22">
        <v>10.1</v>
      </c>
      <c r="L14" s="22">
        <v>10.1</v>
      </c>
      <c r="M14" s="22">
        <f t="shared" si="1"/>
        <v>10.3</v>
      </c>
      <c r="N14" s="23">
        <v>10.3</v>
      </c>
    </row>
    <row r="15" spans="1:14" x14ac:dyDescent="0.4">
      <c r="C15" s="4"/>
      <c r="D15" s="4"/>
      <c r="E15" s="4"/>
      <c r="F15" s="4"/>
      <c r="G15" s="4"/>
    </row>
    <row r="16" spans="1:14" x14ac:dyDescent="0.4">
      <c r="C16" s="4"/>
      <c r="D16" s="4"/>
      <c r="E16" s="4"/>
      <c r="F16" s="4"/>
      <c r="G16" s="4"/>
    </row>
    <row r="17" spans="1:11" x14ac:dyDescent="0.4">
      <c r="C17" s="4"/>
      <c r="D17" s="4"/>
      <c r="E17" s="4"/>
      <c r="F17" s="4"/>
      <c r="G17" s="4"/>
    </row>
    <row r="18" spans="1:11" x14ac:dyDescent="0.4">
      <c r="C18" s="4"/>
      <c r="D18" s="4"/>
      <c r="E18" s="4"/>
      <c r="F18" s="4"/>
      <c r="G18" s="4"/>
    </row>
    <row r="21" spans="1:11" ht="14.25" thickBot="1" x14ac:dyDescent="0.45">
      <c r="A21" s="3" t="s">
        <v>11</v>
      </c>
    </row>
    <row r="22" spans="1:11" x14ac:dyDescent="0.4">
      <c r="C22" s="5" t="s">
        <v>1</v>
      </c>
      <c r="D22" s="6" t="s">
        <v>6</v>
      </c>
      <c r="E22" s="6" t="s">
        <v>7</v>
      </c>
      <c r="F22" s="6" t="s">
        <v>10</v>
      </c>
      <c r="G22" s="6" t="s">
        <v>4</v>
      </c>
      <c r="H22" s="7" t="s">
        <v>5</v>
      </c>
    </row>
    <row r="23" spans="1:11" ht="14.25" thickBot="1" x14ac:dyDescent="0.45">
      <c r="C23" s="10">
        <v>5</v>
      </c>
      <c r="D23" s="11">
        <v>2900</v>
      </c>
      <c r="E23" s="11">
        <v>0</v>
      </c>
      <c r="F23" s="11">
        <v>2.5</v>
      </c>
      <c r="G23" s="11">
        <v>0.08</v>
      </c>
      <c r="H23" s="12">
        <v>0</v>
      </c>
    </row>
    <row r="24" spans="1:11" x14ac:dyDescent="0.4">
      <c r="C24" s="13"/>
      <c r="D24" s="13"/>
      <c r="E24" s="13"/>
      <c r="F24" s="13"/>
      <c r="G24" s="13"/>
      <c r="H24" s="13"/>
    </row>
    <row r="27" spans="1:11" ht="14.25" thickBot="1" x14ac:dyDescent="0.45">
      <c r="A27" s="3" t="s">
        <v>12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</row>
    <row r="28" spans="1:11" ht="41.65" x14ac:dyDescent="0.4">
      <c r="A28" s="2" t="s">
        <v>14</v>
      </c>
      <c r="C28" s="5" t="s">
        <v>8</v>
      </c>
      <c r="D28" s="6" t="s">
        <v>9</v>
      </c>
      <c r="E28" s="6" t="s">
        <v>9</v>
      </c>
      <c r="F28" s="6" t="s">
        <v>9</v>
      </c>
      <c r="G28" s="6" t="s">
        <v>9</v>
      </c>
      <c r="H28" s="6" t="s">
        <v>9</v>
      </c>
      <c r="I28" s="6" t="s">
        <v>9</v>
      </c>
      <c r="J28" s="6" t="s">
        <v>9</v>
      </c>
      <c r="K28" s="7" t="s">
        <v>9</v>
      </c>
    </row>
    <row r="29" spans="1:11" x14ac:dyDescent="0.4">
      <c r="C29" s="8">
        <v>1</v>
      </c>
      <c r="D29" s="4">
        <v>0.377142857142857</v>
      </c>
      <c r="E29" s="4">
        <f>D29+0.03</f>
        <v>0.40714285714285703</v>
      </c>
      <c r="F29" s="4">
        <f>D29-0.013</f>
        <v>0.36414285714285699</v>
      </c>
      <c r="G29" s="4">
        <f>E29-0.012</f>
        <v>0.39514285714285702</v>
      </c>
      <c r="H29" s="4">
        <f>D29+0.022</f>
        <v>0.39914285714285702</v>
      </c>
      <c r="I29" s="4">
        <f>E29+0.025</f>
        <v>0.43214285714285705</v>
      </c>
      <c r="J29" s="4">
        <f>D29+0.03</f>
        <v>0.40714285714285703</v>
      </c>
      <c r="K29" s="9">
        <f>E29+0.032</f>
        <v>0.43914285714285706</v>
      </c>
    </row>
    <row r="30" spans="1:11" x14ac:dyDescent="0.4">
      <c r="C30" s="8">
        <v>2</v>
      </c>
      <c r="D30" s="4">
        <v>0.38428571428571401</v>
      </c>
      <c r="E30" s="4">
        <f t="shared" ref="E30:E36" si="2">D30+0.03</f>
        <v>0.41428571428571404</v>
      </c>
      <c r="F30" s="4">
        <f t="shared" ref="F30:F36" si="3">D30-0.013</f>
        <v>0.371285714285714</v>
      </c>
      <c r="G30" s="4">
        <f t="shared" ref="G30:G37" si="4">E30-0.012</f>
        <v>0.40228571428571402</v>
      </c>
      <c r="H30" s="4">
        <f t="shared" ref="H30:H37" si="5">D30+0.022</f>
        <v>0.40628571428571403</v>
      </c>
      <c r="I30" s="4">
        <f t="shared" ref="I30:I36" si="6">E30+0.025</f>
        <v>0.43928571428571406</v>
      </c>
      <c r="J30" s="4">
        <f t="shared" ref="J30:J36" si="7">D30+0.03</f>
        <v>0.41428571428571404</v>
      </c>
      <c r="K30" s="9">
        <f t="shared" ref="K30:K36" si="8">E30+0.032</f>
        <v>0.44628571428571406</v>
      </c>
    </row>
    <row r="31" spans="1:11" x14ac:dyDescent="0.4">
      <c r="C31" s="8">
        <v>3</v>
      </c>
      <c r="D31" s="4">
        <v>0.39142857142857101</v>
      </c>
      <c r="E31" s="4">
        <f t="shared" si="2"/>
        <v>0.42142857142857104</v>
      </c>
      <c r="F31" s="4">
        <f t="shared" si="3"/>
        <v>0.378428571428571</v>
      </c>
      <c r="G31" s="4">
        <f t="shared" si="4"/>
        <v>0.40942857142857103</v>
      </c>
      <c r="H31" s="4">
        <f t="shared" si="5"/>
        <v>0.41342857142857103</v>
      </c>
      <c r="I31" s="4">
        <f t="shared" si="6"/>
        <v>0.44642857142857106</v>
      </c>
      <c r="J31" s="4">
        <f t="shared" si="7"/>
        <v>0.42142857142857104</v>
      </c>
      <c r="K31" s="9">
        <f t="shared" si="8"/>
        <v>0.45342857142857107</v>
      </c>
    </row>
    <row r="32" spans="1:11" x14ac:dyDescent="0.4">
      <c r="C32" s="8">
        <v>4</v>
      </c>
      <c r="D32" s="4">
        <v>0.39142857142857101</v>
      </c>
      <c r="E32" s="4">
        <f t="shared" si="2"/>
        <v>0.42142857142857104</v>
      </c>
      <c r="F32" s="4">
        <f t="shared" si="3"/>
        <v>0.378428571428571</v>
      </c>
      <c r="G32" s="4">
        <f t="shared" si="4"/>
        <v>0.40942857142857103</v>
      </c>
      <c r="H32" s="4">
        <f t="shared" si="5"/>
        <v>0.41342857142857103</v>
      </c>
      <c r="I32" s="4">
        <f t="shared" si="6"/>
        <v>0.44642857142857106</v>
      </c>
      <c r="J32" s="4">
        <f t="shared" si="7"/>
        <v>0.42142857142857104</v>
      </c>
      <c r="K32" s="9">
        <f t="shared" si="8"/>
        <v>0.45342857142857107</v>
      </c>
    </row>
    <row r="33" spans="3:11" x14ac:dyDescent="0.4">
      <c r="C33" s="8">
        <v>5</v>
      </c>
      <c r="D33" s="4">
        <v>0.38857142857142901</v>
      </c>
      <c r="E33" s="4">
        <f t="shared" si="2"/>
        <v>0.41857142857142904</v>
      </c>
      <c r="F33" s="4">
        <f t="shared" si="3"/>
        <v>0.375571428571429</v>
      </c>
      <c r="G33" s="4">
        <f t="shared" si="4"/>
        <v>0.40657142857142903</v>
      </c>
      <c r="H33" s="4">
        <f t="shared" si="5"/>
        <v>0.41057142857142903</v>
      </c>
      <c r="I33" s="4">
        <f t="shared" si="6"/>
        <v>0.44357142857142906</v>
      </c>
      <c r="J33" s="4">
        <f t="shared" si="7"/>
        <v>0.41857142857142904</v>
      </c>
      <c r="K33" s="9">
        <f t="shared" si="8"/>
        <v>0.45057142857142907</v>
      </c>
    </row>
    <row r="34" spans="3:11" x14ac:dyDescent="0.4">
      <c r="C34" s="8">
        <v>6</v>
      </c>
      <c r="D34" s="4">
        <v>0.38857142857142901</v>
      </c>
      <c r="E34" s="4">
        <f t="shared" si="2"/>
        <v>0.41857142857142904</v>
      </c>
      <c r="F34" s="4">
        <f t="shared" si="3"/>
        <v>0.375571428571429</v>
      </c>
      <c r="G34" s="4">
        <f t="shared" si="4"/>
        <v>0.40657142857142903</v>
      </c>
      <c r="H34" s="4">
        <f t="shared" si="5"/>
        <v>0.41057142857142903</v>
      </c>
      <c r="I34" s="4">
        <f t="shared" si="6"/>
        <v>0.44357142857142906</v>
      </c>
      <c r="J34" s="4">
        <f t="shared" si="7"/>
        <v>0.41857142857142904</v>
      </c>
      <c r="K34" s="9">
        <f t="shared" si="8"/>
        <v>0.45057142857142907</v>
      </c>
    </row>
    <row r="35" spans="3:11" x14ac:dyDescent="0.4">
      <c r="C35" s="8">
        <v>7</v>
      </c>
      <c r="D35" s="4">
        <v>0.38142857142857101</v>
      </c>
      <c r="E35" s="4">
        <f t="shared" si="2"/>
        <v>0.41142857142857103</v>
      </c>
      <c r="F35" s="4">
        <f t="shared" si="3"/>
        <v>0.36842857142857099</v>
      </c>
      <c r="G35" s="4">
        <f t="shared" si="4"/>
        <v>0.39942857142857102</v>
      </c>
      <c r="H35" s="4">
        <f t="shared" si="5"/>
        <v>0.40342857142857103</v>
      </c>
      <c r="I35" s="4">
        <f t="shared" si="6"/>
        <v>0.43642857142857105</v>
      </c>
      <c r="J35" s="4">
        <f t="shared" si="7"/>
        <v>0.41142857142857103</v>
      </c>
      <c r="K35" s="9">
        <f t="shared" si="8"/>
        <v>0.44342857142857106</v>
      </c>
    </row>
    <row r="36" spans="3:11" x14ac:dyDescent="0.4">
      <c r="C36" s="8">
        <v>8</v>
      </c>
      <c r="D36" s="4">
        <v>0.378571428571429</v>
      </c>
      <c r="E36" s="4">
        <f t="shared" si="2"/>
        <v>0.40857142857142903</v>
      </c>
      <c r="F36" s="4">
        <f t="shared" si="3"/>
        <v>0.36557142857142899</v>
      </c>
      <c r="G36" s="4">
        <f t="shared" si="4"/>
        <v>0.39657142857142902</v>
      </c>
      <c r="H36" s="4">
        <f t="shared" si="5"/>
        <v>0.40057142857142902</v>
      </c>
      <c r="I36" s="4">
        <f t="shared" si="6"/>
        <v>0.43357142857142905</v>
      </c>
      <c r="J36" s="4">
        <f t="shared" si="7"/>
        <v>0.40857142857142903</v>
      </c>
      <c r="K36" s="9">
        <f t="shared" si="8"/>
        <v>0.44057142857142906</v>
      </c>
    </row>
    <row r="37" spans="3:11" x14ac:dyDescent="0.4">
      <c r="C37" s="8">
        <v>9</v>
      </c>
      <c r="D37" s="4">
        <v>0.377142857142857</v>
      </c>
      <c r="E37" s="4">
        <f>D37+0.02</f>
        <v>0.39714285714285702</v>
      </c>
      <c r="F37" s="4">
        <f>D37-0.02</f>
        <v>0.35714285714285698</v>
      </c>
      <c r="G37" s="4">
        <f t="shared" si="4"/>
        <v>0.38514285714285701</v>
      </c>
      <c r="H37" s="4">
        <f t="shared" si="5"/>
        <v>0.39914285714285702</v>
      </c>
      <c r="I37" s="4">
        <f>E37+0.0189</f>
        <v>0.41604285714285705</v>
      </c>
      <c r="J37" s="4">
        <f>D37+0.0275</f>
        <v>0.40464285714285703</v>
      </c>
      <c r="K37" s="9">
        <f>E37+0.0285</f>
        <v>0.42564285714285705</v>
      </c>
    </row>
    <row r="38" spans="3:11" x14ac:dyDescent="0.4">
      <c r="C38" s="8">
        <v>10</v>
      </c>
      <c r="D38" s="4">
        <v>0.378571428571429</v>
      </c>
      <c r="E38" s="4">
        <f t="shared" ref="E38:E46" si="9">D38+0.02</f>
        <v>0.39857142857142902</v>
      </c>
      <c r="F38" s="4">
        <f t="shared" ref="F38:F45" si="10">D38-0.02</f>
        <v>0.35857142857142899</v>
      </c>
      <c r="G38" s="4">
        <f>E38-0.016</f>
        <v>0.38257142857142901</v>
      </c>
      <c r="H38" s="4">
        <f>D38+0.015</f>
        <v>0.39357142857142902</v>
      </c>
      <c r="I38" s="4">
        <f t="shared" ref="I38:I44" si="11">E38+0.0189</f>
        <v>0.41747142857142905</v>
      </c>
      <c r="J38" s="4">
        <f t="shared" ref="J38:J43" si="12">D38+0.0275</f>
        <v>0.40607142857142903</v>
      </c>
      <c r="K38" s="9">
        <f t="shared" ref="K38:K44" si="13">E38+0.0285</f>
        <v>0.42707142857142905</v>
      </c>
    </row>
    <row r="39" spans="3:11" x14ac:dyDescent="0.4">
      <c r="C39" s="8">
        <v>11</v>
      </c>
      <c r="D39" s="4">
        <v>0.38428571428571401</v>
      </c>
      <c r="E39" s="4">
        <f t="shared" si="9"/>
        <v>0.40428571428571403</v>
      </c>
      <c r="F39" s="4">
        <f t="shared" si="10"/>
        <v>0.36428571428571399</v>
      </c>
      <c r="G39" s="4">
        <f t="shared" ref="G39:G47" si="14">E39-0.016</f>
        <v>0.38828571428571401</v>
      </c>
      <c r="H39" s="4">
        <f t="shared" ref="H39:H47" si="15">D39+0.015</f>
        <v>0.39928571428571402</v>
      </c>
      <c r="I39" s="4">
        <f t="shared" si="11"/>
        <v>0.42318571428571405</v>
      </c>
      <c r="J39" s="4">
        <f t="shared" si="12"/>
        <v>0.41178571428571403</v>
      </c>
      <c r="K39" s="9">
        <f t="shared" si="13"/>
        <v>0.43278571428571405</v>
      </c>
    </row>
    <row r="40" spans="3:11" x14ac:dyDescent="0.4">
      <c r="C40" s="8">
        <v>12</v>
      </c>
      <c r="D40" s="4">
        <v>0.39285714285714302</v>
      </c>
      <c r="E40" s="4">
        <f t="shared" si="9"/>
        <v>0.41285714285714303</v>
      </c>
      <c r="F40" s="4">
        <f t="shared" si="10"/>
        <v>0.372857142857143</v>
      </c>
      <c r="G40" s="4">
        <f t="shared" si="14"/>
        <v>0.39685714285714302</v>
      </c>
      <c r="H40" s="4">
        <f t="shared" si="15"/>
        <v>0.40785714285714303</v>
      </c>
      <c r="I40" s="4">
        <f t="shared" si="11"/>
        <v>0.43175714285714306</v>
      </c>
      <c r="J40" s="4">
        <f t="shared" si="12"/>
        <v>0.42035714285714304</v>
      </c>
      <c r="K40" s="9">
        <f t="shared" si="13"/>
        <v>0.44135714285714306</v>
      </c>
    </row>
    <row r="41" spans="3:11" x14ac:dyDescent="0.4">
      <c r="C41" s="8">
        <v>13</v>
      </c>
      <c r="D41" s="4">
        <v>0.39857142857142902</v>
      </c>
      <c r="E41" s="4">
        <f t="shared" si="9"/>
        <v>0.41857142857142904</v>
      </c>
      <c r="F41" s="4">
        <f t="shared" si="10"/>
        <v>0.378571428571429</v>
      </c>
      <c r="G41" s="4">
        <f t="shared" si="14"/>
        <v>0.40257142857142902</v>
      </c>
      <c r="H41" s="4">
        <f t="shared" si="15"/>
        <v>0.41357142857142903</v>
      </c>
      <c r="I41" s="4">
        <f t="shared" si="11"/>
        <v>0.43747142857142907</v>
      </c>
      <c r="J41" s="4">
        <f t="shared" si="12"/>
        <v>0.42607142857142905</v>
      </c>
      <c r="K41" s="9">
        <f t="shared" si="13"/>
        <v>0.44707142857142906</v>
      </c>
    </row>
    <row r="42" spans="3:11" x14ac:dyDescent="0.4">
      <c r="C42" s="8">
        <v>14</v>
      </c>
      <c r="D42" s="4">
        <v>0.4</v>
      </c>
      <c r="E42" s="4">
        <f t="shared" si="9"/>
        <v>0.42000000000000004</v>
      </c>
      <c r="F42" s="4">
        <f t="shared" si="10"/>
        <v>0.38</v>
      </c>
      <c r="G42" s="4">
        <f t="shared" si="14"/>
        <v>0.40400000000000003</v>
      </c>
      <c r="H42" s="4">
        <f t="shared" si="15"/>
        <v>0.41500000000000004</v>
      </c>
      <c r="I42" s="4">
        <f t="shared" si="11"/>
        <v>0.43890000000000007</v>
      </c>
      <c r="J42" s="4">
        <f t="shared" si="12"/>
        <v>0.42750000000000005</v>
      </c>
      <c r="K42" s="9">
        <f t="shared" si="13"/>
        <v>0.44850000000000007</v>
      </c>
    </row>
    <row r="43" spans="3:11" x14ac:dyDescent="0.4">
      <c r="C43" s="8">
        <v>15</v>
      </c>
      <c r="D43" s="4">
        <v>0.39714285714285702</v>
      </c>
      <c r="E43" s="4">
        <f t="shared" si="9"/>
        <v>0.41714285714285704</v>
      </c>
      <c r="F43" s="4">
        <f t="shared" si="10"/>
        <v>0.377142857142857</v>
      </c>
      <c r="G43" s="4">
        <f t="shared" si="14"/>
        <v>0.40114285714285702</v>
      </c>
      <c r="H43" s="4">
        <f t="shared" si="15"/>
        <v>0.41214285714285703</v>
      </c>
      <c r="I43" s="4">
        <f t="shared" si="11"/>
        <v>0.43604285714285707</v>
      </c>
      <c r="J43" s="4">
        <f t="shared" si="12"/>
        <v>0.42464285714285704</v>
      </c>
      <c r="K43" s="9">
        <f t="shared" si="13"/>
        <v>0.44564285714285706</v>
      </c>
    </row>
    <row r="44" spans="3:11" x14ac:dyDescent="0.4">
      <c r="C44" s="8">
        <v>16</v>
      </c>
      <c r="D44" s="4">
        <v>0.38857142857142901</v>
      </c>
      <c r="E44" s="4">
        <f t="shared" si="9"/>
        <v>0.40857142857142903</v>
      </c>
      <c r="F44" s="4">
        <f t="shared" si="10"/>
        <v>0.36857142857142899</v>
      </c>
      <c r="G44" s="4">
        <f t="shared" si="14"/>
        <v>0.39257142857142902</v>
      </c>
      <c r="H44" s="4">
        <f t="shared" si="15"/>
        <v>0.40357142857142903</v>
      </c>
      <c r="I44" s="4">
        <f t="shared" si="11"/>
        <v>0.42747142857142906</v>
      </c>
      <c r="J44" s="4">
        <f>D44+0.0315</f>
        <v>0.42007142857142898</v>
      </c>
      <c r="K44" s="9">
        <f t="shared" si="13"/>
        <v>0.43707142857142905</v>
      </c>
    </row>
    <row r="45" spans="3:11" x14ac:dyDescent="0.4">
      <c r="C45" s="8">
        <v>17</v>
      </c>
      <c r="D45" s="4">
        <v>0.38428571428571401</v>
      </c>
      <c r="E45" s="4">
        <f t="shared" si="9"/>
        <v>0.40428571428571403</v>
      </c>
      <c r="F45" s="4">
        <f t="shared" si="10"/>
        <v>0.36428571428571399</v>
      </c>
      <c r="G45" s="4">
        <f t="shared" si="14"/>
        <v>0.38828571428571401</v>
      </c>
      <c r="H45" s="4">
        <f t="shared" si="15"/>
        <v>0.39928571428571402</v>
      </c>
      <c r="I45" s="4">
        <f>E45+0.0299</f>
        <v>0.43418571428571401</v>
      </c>
      <c r="J45" s="4">
        <f t="shared" ref="J45:J52" si="16">D45+0.0315</f>
        <v>0.41578571428571398</v>
      </c>
      <c r="K45" s="9">
        <f>E45+0.032</f>
        <v>0.43628571428571405</v>
      </c>
    </row>
    <row r="46" spans="3:11" x14ac:dyDescent="0.4">
      <c r="C46" s="8">
        <v>18</v>
      </c>
      <c r="D46" s="4">
        <v>0.38</v>
      </c>
      <c r="E46" s="4">
        <f t="shared" si="9"/>
        <v>0.4</v>
      </c>
      <c r="F46" s="4">
        <f>D46-0.011</f>
        <v>0.36899999999999999</v>
      </c>
      <c r="G46" s="4">
        <f t="shared" si="14"/>
        <v>0.38400000000000001</v>
      </c>
      <c r="H46" s="4">
        <f t="shared" si="15"/>
        <v>0.39500000000000002</v>
      </c>
      <c r="I46" s="4">
        <f t="shared" ref="I46:I52" si="17">E46+0.0299</f>
        <v>0.4299</v>
      </c>
      <c r="J46" s="4">
        <f t="shared" si="16"/>
        <v>0.41149999999999998</v>
      </c>
      <c r="K46" s="9">
        <f t="shared" ref="K46:K52" si="18">E46+0.032</f>
        <v>0.43200000000000005</v>
      </c>
    </row>
    <row r="47" spans="3:11" x14ac:dyDescent="0.4">
      <c r="C47" s="8">
        <v>19</v>
      </c>
      <c r="D47" s="4">
        <v>0.378571428571429</v>
      </c>
      <c r="E47" s="4">
        <f>D47+0.035</f>
        <v>0.41357142857142903</v>
      </c>
      <c r="F47" s="4">
        <f t="shared" ref="F47:F52" si="19">D47-0.011</f>
        <v>0.36757142857142899</v>
      </c>
      <c r="G47" s="4">
        <f t="shared" si="14"/>
        <v>0.39757142857142902</v>
      </c>
      <c r="H47" s="4">
        <f t="shared" si="15"/>
        <v>0.39357142857142902</v>
      </c>
      <c r="I47" s="4">
        <f t="shared" si="17"/>
        <v>0.44347142857142902</v>
      </c>
      <c r="J47" s="4">
        <f t="shared" si="16"/>
        <v>0.41007142857142898</v>
      </c>
      <c r="K47" s="9">
        <f t="shared" si="18"/>
        <v>0.44557142857142906</v>
      </c>
    </row>
    <row r="48" spans="3:11" x14ac:dyDescent="0.4">
      <c r="C48" s="8">
        <v>20</v>
      </c>
      <c r="D48" s="4">
        <v>0.372857142857143</v>
      </c>
      <c r="E48" s="4">
        <f t="shared" ref="E48:E52" si="20">D48+0.035</f>
        <v>0.40785714285714303</v>
      </c>
      <c r="F48" s="4">
        <f t="shared" si="19"/>
        <v>0.36185714285714299</v>
      </c>
      <c r="G48" s="4">
        <f>E48-0.0095</f>
        <v>0.39835714285714302</v>
      </c>
      <c r="H48" s="4">
        <f>D48+0.023</f>
        <v>0.39585714285714302</v>
      </c>
      <c r="I48" s="4">
        <f t="shared" si="17"/>
        <v>0.43775714285714301</v>
      </c>
      <c r="J48" s="4">
        <f t="shared" si="16"/>
        <v>0.40435714285714297</v>
      </c>
      <c r="K48" s="9">
        <f t="shared" si="18"/>
        <v>0.43985714285714306</v>
      </c>
    </row>
    <row r="49" spans="1:27" x14ac:dyDescent="0.4">
      <c r="C49" s="8">
        <v>21</v>
      </c>
      <c r="D49" s="4">
        <v>0.36857142857142899</v>
      </c>
      <c r="E49" s="4">
        <f t="shared" si="20"/>
        <v>0.40357142857142903</v>
      </c>
      <c r="F49" s="4">
        <f t="shared" si="19"/>
        <v>0.35757142857142898</v>
      </c>
      <c r="G49" s="4">
        <f t="shared" ref="G49:G52" si="21">E49-0.0095</f>
        <v>0.39407142857142902</v>
      </c>
      <c r="H49" s="4">
        <f t="shared" ref="H49:H52" si="22">D49+0.023</f>
        <v>0.39157142857142901</v>
      </c>
      <c r="I49" s="4">
        <f t="shared" si="17"/>
        <v>0.43347142857142901</v>
      </c>
      <c r="J49" s="4">
        <f t="shared" si="16"/>
        <v>0.40007142857142897</v>
      </c>
      <c r="K49" s="9">
        <f t="shared" si="18"/>
        <v>0.43557142857142905</v>
      </c>
    </row>
    <row r="50" spans="1:27" x14ac:dyDescent="0.4">
      <c r="C50" s="8">
        <v>22</v>
      </c>
      <c r="D50" s="4">
        <v>0.36571428571428599</v>
      </c>
      <c r="E50" s="4">
        <f t="shared" si="20"/>
        <v>0.40071428571428602</v>
      </c>
      <c r="F50" s="4">
        <f t="shared" si="19"/>
        <v>0.35471428571428598</v>
      </c>
      <c r="G50" s="4">
        <f t="shared" si="21"/>
        <v>0.39121428571428601</v>
      </c>
      <c r="H50" s="4">
        <f t="shared" si="22"/>
        <v>0.38871428571428601</v>
      </c>
      <c r="I50" s="4">
        <f t="shared" si="17"/>
        <v>0.430614285714286</v>
      </c>
      <c r="J50" s="4">
        <f t="shared" si="16"/>
        <v>0.39721428571428596</v>
      </c>
      <c r="K50" s="9">
        <f t="shared" si="18"/>
        <v>0.43271428571428605</v>
      </c>
    </row>
    <row r="51" spans="1:27" x14ac:dyDescent="0.4">
      <c r="C51" s="8">
        <v>23</v>
      </c>
      <c r="D51" s="4">
        <v>0.36857142857142899</v>
      </c>
      <c r="E51" s="4">
        <f t="shared" si="20"/>
        <v>0.40357142857142903</v>
      </c>
      <c r="F51" s="4">
        <f t="shared" si="19"/>
        <v>0.35757142857142898</v>
      </c>
      <c r="G51" s="4">
        <f t="shared" si="21"/>
        <v>0.39407142857142902</v>
      </c>
      <c r="H51" s="4">
        <f t="shared" si="22"/>
        <v>0.39157142857142901</v>
      </c>
      <c r="I51" s="4">
        <f t="shared" si="17"/>
        <v>0.43347142857142901</v>
      </c>
      <c r="J51" s="4">
        <f t="shared" si="16"/>
        <v>0.40007142857142897</v>
      </c>
      <c r="K51" s="9">
        <f t="shared" si="18"/>
        <v>0.43557142857142905</v>
      </c>
    </row>
    <row r="52" spans="1:27" ht="14.25" thickBot="1" x14ac:dyDescent="0.45">
      <c r="C52" s="10">
        <v>24</v>
      </c>
      <c r="D52" s="11">
        <v>0.374285714285714</v>
      </c>
      <c r="E52" s="11">
        <f t="shared" si="20"/>
        <v>0.40928571428571403</v>
      </c>
      <c r="F52" s="11">
        <f t="shared" si="19"/>
        <v>0.36328571428571399</v>
      </c>
      <c r="G52" s="11">
        <f t="shared" si="21"/>
        <v>0.39978571428571402</v>
      </c>
      <c r="H52" s="11">
        <f t="shared" si="22"/>
        <v>0.39728571428571402</v>
      </c>
      <c r="I52" s="11">
        <f t="shared" si="17"/>
        <v>0.43918571428571401</v>
      </c>
      <c r="J52" s="11">
        <f t="shared" si="16"/>
        <v>0.40578571428571397</v>
      </c>
      <c r="K52" s="12">
        <f t="shared" si="18"/>
        <v>0.44128571428571406</v>
      </c>
    </row>
    <row r="54" spans="1:27" ht="14.25" thickBot="1" x14ac:dyDescent="0.45">
      <c r="A54" s="3" t="s">
        <v>17</v>
      </c>
      <c r="C54" s="1" t="s">
        <v>18</v>
      </c>
    </row>
    <row r="55" spans="1:27" x14ac:dyDescent="0.4">
      <c r="A55" s="2"/>
      <c r="C55" s="5" t="s">
        <v>16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>
        <v>6</v>
      </c>
      <c r="J55" s="6">
        <v>7</v>
      </c>
      <c r="K55" s="6">
        <v>8</v>
      </c>
      <c r="L55" s="6">
        <v>9</v>
      </c>
      <c r="M55" s="6">
        <v>10</v>
      </c>
      <c r="N55" s="6">
        <v>11</v>
      </c>
      <c r="O55" s="6">
        <v>12</v>
      </c>
      <c r="P55" s="6">
        <v>13</v>
      </c>
      <c r="Q55" s="6">
        <v>14</v>
      </c>
      <c r="R55" s="6">
        <v>15</v>
      </c>
      <c r="S55" s="6">
        <v>16</v>
      </c>
      <c r="T55" s="6">
        <v>17</v>
      </c>
      <c r="U55" s="6">
        <v>18</v>
      </c>
      <c r="V55" s="6">
        <v>19</v>
      </c>
      <c r="W55" s="6">
        <v>20</v>
      </c>
      <c r="X55" s="6">
        <v>21</v>
      </c>
      <c r="Y55" s="6">
        <v>22</v>
      </c>
      <c r="Z55" s="6">
        <v>23</v>
      </c>
      <c r="AA55" s="7">
        <v>24</v>
      </c>
    </row>
    <row r="56" spans="1:27" x14ac:dyDescent="0.4">
      <c r="C56" s="8">
        <v>1</v>
      </c>
      <c r="D56" s="4">
        <v>533.1</v>
      </c>
      <c r="E56" s="4">
        <v>493.05</v>
      </c>
      <c r="F56" s="4">
        <v>464.7</v>
      </c>
      <c r="G56" s="4">
        <v>448.8</v>
      </c>
      <c r="H56" s="4">
        <v>439.8</v>
      </c>
      <c r="I56" s="4">
        <v>438.75</v>
      </c>
      <c r="J56" s="4">
        <v>462.3</v>
      </c>
      <c r="K56" s="4">
        <v>501.6</v>
      </c>
      <c r="L56" s="4">
        <v>544.5</v>
      </c>
      <c r="M56" s="4">
        <v>572.4</v>
      </c>
      <c r="N56" s="4">
        <v>599.25</v>
      </c>
      <c r="O56" s="4">
        <v>607.79999999999995</v>
      </c>
      <c r="P56" s="4">
        <v>609</v>
      </c>
      <c r="Q56" s="4">
        <v>604.04999999999995</v>
      </c>
      <c r="R56" s="4">
        <v>582.15</v>
      </c>
      <c r="S56" s="4">
        <v>574.20000000000005</v>
      </c>
      <c r="T56" s="4">
        <v>573.15</v>
      </c>
      <c r="U56" s="4">
        <v>583.04999999999995</v>
      </c>
      <c r="V56" s="4">
        <v>609</v>
      </c>
      <c r="W56" s="4">
        <v>620.85</v>
      </c>
      <c r="X56" s="4">
        <v>627.15</v>
      </c>
      <c r="Y56" s="4">
        <v>628.79999999999995</v>
      </c>
      <c r="Z56" s="4">
        <v>598.20000000000005</v>
      </c>
      <c r="AA56" s="9">
        <v>575.25</v>
      </c>
    </row>
    <row r="57" spans="1:27" x14ac:dyDescent="0.4">
      <c r="C57" s="8">
        <v>2</v>
      </c>
      <c r="D57" s="4">
        <v>248.78</v>
      </c>
      <c r="E57" s="4">
        <v>230.09</v>
      </c>
      <c r="F57" s="4">
        <v>216.86</v>
      </c>
      <c r="G57" s="4">
        <v>209.44</v>
      </c>
      <c r="H57" s="4">
        <v>205.24</v>
      </c>
      <c r="I57" s="4">
        <v>204.75</v>
      </c>
      <c r="J57" s="4">
        <v>215.74</v>
      </c>
      <c r="K57" s="4">
        <v>234.08</v>
      </c>
      <c r="L57" s="4">
        <v>254.1</v>
      </c>
      <c r="M57" s="4">
        <v>267.12</v>
      </c>
      <c r="N57" s="4">
        <v>279.64999999999998</v>
      </c>
      <c r="O57" s="4">
        <v>283.64</v>
      </c>
      <c r="P57" s="4">
        <v>284.2</v>
      </c>
      <c r="Q57" s="4">
        <v>281.89</v>
      </c>
      <c r="R57" s="4">
        <v>271.67</v>
      </c>
      <c r="S57" s="4">
        <v>267.95999999999998</v>
      </c>
      <c r="T57" s="4">
        <v>267.47000000000003</v>
      </c>
      <c r="U57" s="4">
        <v>272.08999999999997</v>
      </c>
      <c r="V57" s="4">
        <v>284.2</v>
      </c>
      <c r="W57" s="4">
        <v>289.73</v>
      </c>
      <c r="X57" s="4">
        <v>292.67</v>
      </c>
      <c r="Y57" s="4">
        <v>293.44</v>
      </c>
      <c r="Z57" s="4">
        <v>279.16000000000003</v>
      </c>
      <c r="AA57" s="9">
        <v>268.45</v>
      </c>
    </row>
    <row r="58" spans="1:27" x14ac:dyDescent="0.4">
      <c r="C58" s="8">
        <v>3</v>
      </c>
      <c r="D58" s="4">
        <v>355.4</v>
      </c>
      <c r="E58" s="4">
        <v>328.7</v>
      </c>
      <c r="F58" s="4">
        <v>309.8</v>
      </c>
      <c r="G58" s="4">
        <v>299.2</v>
      </c>
      <c r="H58" s="4">
        <v>293.2</v>
      </c>
      <c r="I58" s="4">
        <v>292.5</v>
      </c>
      <c r="J58" s="4">
        <v>308.2</v>
      </c>
      <c r="K58" s="4">
        <v>334.4</v>
      </c>
      <c r="L58" s="4">
        <v>363</v>
      </c>
      <c r="M58" s="4">
        <v>381.6</v>
      </c>
      <c r="N58" s="4">
        <v>399.5</v>
      </c>
      <c r="O58" s="4">
        <v>405.2</v>
      </c>
      <c r="P58" s="4">
        <v>406</v>
      </c>
      <c r="Q58" s="4">
        <v>402.7</v>
      </c>
      <c r="R58" s="4">
        <v>388.1</v>
      </c>
      <c r="S58" s="4">
        <v>382.8</v>
      </c>
      <c r="T58" s="4">
        <v>382.1</v>
      </c>
      <c r="U58" s="4">
        <v>388.7</v>
      </c>
      <c r="V58" s="4">
        <v>406</v>
      </c>
      <c r="W58" s="4">
        <v>413.9</v>
      </c>
      <c r="X58" s="4">
        <v>418.1</v>
      </c>
      <c r="Y58" s="4">
        <v>419.2</v>
      </c>
      <c r="Z58" s="4">
        <v>398.8</v>
      </c>
      <c r="AA58" s="9">
        <v>383.5</v>
      </c>
    </row>
    <row r="59" spans="1:27" x14ac:dyDescent="0.4">
      <c r="C59" s="8">
        <v>4</v>
      </c>
      <c r="D59" s="4">
        <v>710.8</v>
      </c>
      <c r="E59" s="4">
        <v>657.4</v>
      </c>
      <c r="F59" s="4">
        <v>619.6</v>
      </c>
      <c r="G59" s="4">
        <v>598.4</v>
      </c>
      <c r="H59" s="4">
        <v>586.4</v>
      </c>
      <c r="I59" s="4">
        <v>585</v>
      </c>
      <c r="J59" s="4">
        <v>616.4</v>
      </c>
      <c r="K59" s="4">
        <v>668.8</v>
      </c>
      <c r="L59" s="4">
        <v>726</v>
      </c>
      <c r="M59" s="4">
        <v>763.2</v>
      </c>
      <c r="N59" s="4">
        <v>799</v>
      </c>
      <c r="O59" s="4">
        <v>810.4</v>
      </c>
      <c r="P59" s="4">
        <v>812</v>
      </c>
      <c r="Q59" s="4">
        <v>805.4</v>
      </c>
      <c r="R59" s="4">
        <v>776.2</v>
      </c>
      <c r="S59" s="4">
        <v>765.6</v>
      </c>
      <c r="T59" s="4">
        <v>764.2</v>
      </c>
      <c r="U59" s="4">
        <v>777.4</v>
      </c>
      <c r="V59" s="4">
        <v>812</v>
      </c>
      <c r="W59" s="4">
        <v>827.8</v>
      </c>
      <c r="X59" s="4">
        <v>836.2</v>
      </c>
      <c r="Y59" s="4">
        <v>838.4</v>
      </c>
      <c r="Z59" s="4">
        <v>797.6</v>
      </c>
      <c r="AA59" s="9">
        <v>767</v>
      </c>
    </row>
    <row r="60" spans="1:27" x14ac:dyDescent="0.4">
      <c r="C60" s="8">
        <v>5</v>
      </c>
      <c r="D60" s="4">
        <v>177.7</v>
      </c>
      <c r="E60" s="4">
        <v>164.35</v>
      </c>
      <c r="F60" s="4">
        <v>154.9</v>
      </c>
      <c r="G60" s="4">
        <v>149.6</v>
      </c>
      <c r="H60" s="4">
        <v>146.6</v>
      </c>
      <c r="I60" s="4">
        <v>146.25</v>
      </c>
      <c r="J60" s="4">
        <v>154.1</v>
      </c>
      <c r="K60" s="4">
        <v>167.2</v>
      </c>
      <c r="L60" s="4">
        <v>181.5</v>
      </c>
      <c r="M60" s="4">
        <v>190.8</v>
      </c>
      <c r="N60" s="4">
        <v>199.75</v>
      </c>
      <c r="O60" s="4">
        <v>202.6</v>
      </c>
      <c r="P60" s="4">
        <v>203</v>
      </c>
      <c r="Q60" s="4">
        <v>201.35</v>
      </c>
      <c r="R60" s="4">
        <v>194.05</v>
      </c>
      <c r="S60" s="4">
        <v>191.4</v>
      </c>
      <c r="T60" s="4">
        <v>191.05</v>
      </c>
      <c r="U60" s="4">
        <v>194.35</v>
      </c>
      <c r="V60" s="4">
        <v>203</v>
      </c>
      <c r="W60" s="4">
        <v>206.95</v>
      </c>
      <c r="X60" s="4">
        <v>209.05</v>
      </c>
      <c r="Y60" s="4">
        <v>209.6</v>
      </c>
      <c r="Z60" s="4">
        <v>199.4</v>
      </c>
      <c r="AA60" s="9">
        <v>191.75</v>
      </c>
    </row>
    <row r="61" spans="1:27" x14ac:dyDescent="0.4">
      <c r="C61" s="8">
        <v>6</v>
      </c>
      <c r="D61" s="4">
        <v>888.5</v>
      </c>
      <c r="E61" s="4">
        <v>821.75</v>
      </c>
      <c r="F61" s="4">
        <v>774.5</v>
      </c>
      <c r="G61" s="4">
        <v>748</v>
      </c>
      <c r="H61" s="4">
        <v>733</v>
      </c>
      <c r="I61" s="4">
        <v>719.82142857142901</v>
      </c>
      <c r="J61" s="4">
        <v>684.78571428571399</v>
      </c>
      <c r="K61" s="4">
        <v>570.28571428571399</v>
      </c>
      <c r="L61" s="4">
        <v>330.35714285714198</v>
      </c>
      <c r="M61" s="4">
        <v>42.571428571428001</v>
      </c>
      <c r="N61" s="4">
        <v>1.1000000000000001</v>
      </c>
      <c r="O61" s="4">
        <v>0.8</v>
      </c>
      <c r="P61" s="4">
        <v>0.2</v>
      </c>
      <c r="Q61" s="4">
        <v>0.1</v>
      </c>
      <c r="R61" s="4">
        <v>0.5</v>
      </c>
      <c r="S61" s="4">
        <v>219.85714285714201</v>
      </c>
      <c r="T61" s="4">
        <v>575.25</v>
      </c>
      <c r="U61" s="4">
        <v>831.75</v>
      </c>
      <c r="V61" s="4">
        <v>986.42857142857099</v>
      </c>
      <c r="W61" s="4">
        <v>1034.75</v>
      </c>
      <c r="X61" s="4">
        <v>1045.25</v>
      </c>
      <c r="Y61" s="4">
        <v>1048</v>
      </c>
      <c r="Z61" s="4">
        <v>997</v>
      </c>
      <c r="AA61" s="9">
        <v>958.75</v>
      </c>
    </row>
    <row r="62" spans="1:27" x14ac:dyDescent="0.4">
      <c r="C62" s="8">
        <v>7</v>
      </c>
      <c r="D62" s="4">
        <v>284.32</v>
      </c>
      <c r="E62" s="4">
        <v>262.95999999999998</v>
      </c>
      <c r="F62" s="4">
        <v>247.84</v>
      </c>
      <c r="G62" s="4">
        <v>239.36</v>
      </c>
      <c r="H62" s="4">
        <v>234.56</v>
      </c>
      <c r="I62" s="4">
        <v>234</v>
      </c>
      <c r="J62" s="4">
        <v>246.56</v>
      </c>
      <c r="K62" s="4">
        <v>267.52</v>
      </c>
      <c r="L62" s="4">
        <v>290.39999999999998</v>
      </c>
      <c r="M62" s="4">
        <v>305.27999999999997</v>
      </c>
      <c r="N62" s="4">
        <v>319.60000000000002</v>
      </c>
      <c r="O62" s="4">
        <v>324.16000000000003</v>
      </c>
      <c r="P62" s="4">
        <v>324.8</v>
      </c>
      <c r="Q62" s="4">
        <v>322.16000000000003</v>
      </c>
      <c r="R62" s="4">
        <v>310.48</v>
      </c>
      <c r="S62" s="4">
        <v>306.24</v>
      </c>
      <c r="T62" s="4">
        <v>305.68</v>
      </c>
      <c r="U62" s="4">
        <v>310.95999999999998</v>
      </c>
      <c r="V62" s="4">
        <v>324.8</v>
      </c>
      <c r="W62" s="4">
        <v>331.12</v>
      </c>
      <c r="X62" s="4">
        <v>334.48</v>
      </c>
      <c r="Y62" s="4">
        <v>335.36</v>
      </c>
      <c r="Z62" s="4">
        <v>319.04000000000002</v>
      </c>
      <c r="AA62" s="9">
        <v>306.8</v>
      </c>
    </row>
    <row r="63" spans="1:27" x14ac:dyDescent="0.4">
      <c r="C63" s="8">
        <v>8</v>
      </c>
      <c r="D63" s="4">
        <v>177.7</v>
      </c>
      <c r="E63" s="4">
        <v>164.35</v>
      </c>
      <c r="F63" s="4">
        <v>154.9</v>
      </c>
      <c r="G63" s="4">
        <v>149.6</v>
      </c>
      <c r="H63" s="4">
        <v>146.6</v>
      </c>
      <c r="I63" s="4">
        <v>134.82142857142901</v>
      </c>
      <c r="J63" s="4">
        <v>68.385714285714201</v>
      </c>
      <c r="K63" s="4">
        <v>0.2</v>
      </c>
      <c r="L63" s="4">
        <v>0.1</v>
      </c>
      <c r="M63" s="4">
        <v>0.05</v>
      </c>
      <c r="N63" s="4">
        <v>0.1</v>
      </c>
      <c r="O63" s="4">
        <v>0.06</v>
      </c>
      <c r="P63" s="4">
        <v>0.05</v>
      </c>
      <c r="Q63" s="4">
        <v>0.01</v>
      </c>
      <c r="R63" s="4">
        <v>0.01</v>
      </c>
      <c r="S63" s="4">
        <v>0.01</v>
      </c>
      <c r="T63" s="4">
        <v>0.02</v>
      </c>
      <c r="U63" s="4">
        <v>54.35</v>
      </c>
      <c r="V63" s="4">
        <v>174.42857142857099</v>
      </c>
      <c r="W63" s="4">
        <v>206.95</v>
      </c>
      <c r="X63" s="4">
        <v>209.05</v>
      </c>
      <c r="Y63" s="4">
        <v>209.6</v>
      </c>
      <c r="Z63" s="4">
        <v>199.4</v>
      </c>
      <c r="AA63" s="9">
        <v>191.75</v>
      </c>
    </row>
    <row r="64" spans="1:27" ht="14.25" thickBot="1" x14ac:dyDescent="0.45">
      <c r="C64" s="10">
        <v>9</v>
      </c>
      <c r="D64" s="11">
        <v>177.7</v>
      </c>
      <c r="E64" s="11">
        <v>164.35</v>
      </c>
      <c r="F64" s="11">
        <v>154.9</v>
      </c>
      <c r="G64" s="11">
        <v>149.6</v>
      </c>
      <c r="H64" s="11">
        <v>146.6</v>
      </c>
      <c r="I64" s="11">
        <v>146.25</v>
      </c>
      <c r="J64" s="11">
        <v>154.1</v>
      </c>
      <c r="K64" s="11">
        <v>167.2</v>
      </c>
      <c r="L64" s="11">
        <v>181.5</v>
      </c>
      <c r="M64" s="11">
        <v>190.8</v>
      </c>
      <c r="N64" s="11">
        <v>199.75</v>
      </c>
      <c r="O64" s="11">
        <v>202.6</v>
      </c>
      <c r="P64" s="11">
        <v>203</v>
      </c>
      <c r="Q64" s="11">
        <v>201.35</v>
      </c>
      <c r="R64" s="11">
        <v>194.05</v>
      </c>
      <c r="S64" s="11">
        <v>191.4</v>
      </c>
      <c r="T64" s="11">
        <v>191.05</v>
      </c>
      <c r="U64" s="11">
        <v>194.35</v>
      </c>
      <c r="V64" s="11">
        <v>203</v>
      </c>
      <c r="W64" s="11">
        <v>206.95</v>
      </c>
      <c r="X64" s="11">
        <v>209.05</v>
      </c>
      <c r="Y64" s="11">
        <v>209.6</v>
      </c>
      <c r="Z64" s="11">
        <v>199.4</v>
      </c>
      <c r="AA64" s="12">
        <v>191.75</v>
      </c>
    </row>
    <row r="65" spans="1:27" x14ac:dyDescent="0.4">
      <c r="C65" s="4"/>
      <c r="D65" s="4"/>
    </row>
    <row r="66" spans="1:27" x14ac:dyDescent="0.4">
      <c r="C66" s="4"/>
      <c r="D66" s="4"/>
    </row>
    <row r="67" spans="1:27" ht="14.25" thickBot="1" x14ac:dyDescent="0.45">
      <c r="C67" s="4" t="s">
        <v>19</v>
      </c>
      <c r="D67" s="4"/>
    </row>
    <row r="68" spans="1:27" x14ac:dyDescent="0.4">
      <c r="C68" s="16" t="s">
        <v>16</v>
      </c>
      <c r="D68" s="17">
        <v>1</v>
      </c>
      <c r="E68" s="17">
        <v>2</v>
      </c>
      <c r="F68" s="17">
        <v>3</v>
      </c>
      <c r="G68" s="17">
        <v>4</v>
      </c>
      <c r="H68" s="17">
        <v>5</v>
      </c>
      <c r="I68" s="17">
        <v>6</v>
      </c>
      <c r="J68" s="17">
        <v>7</v>
      </c>
      <c r="K68" s="17">
        <v>8</v>
      </c>
      <c r="L68" s="17">
        <v>9</v>
      </c>
      <c r="M68" s="17">
        <v>10</v>
      </c>
      <c r="N68" s="17">
        <v>11</v>
      </c>
      <c r="O68" s="17">
        <v>12</v>
      </c>
      <c r="P68" s="17">
        <v>13</v>
      </c>
      <c r="Q68" s="17">
        <v>14</v>
      </c>
      <c r="R68" s="17">
        <v>15</v>
      </c>
      <c r="S68" s="17">
        <v>16</v>
      </c>
      <c r="T68" s="17">
        <v>17</v>
      </c>
      <c r="U68" s="17">
        <v>18</v>
      </c>
      <c r="V68" s="17">
        <v>19</v>
      </c>
      <c r="W68" s="17">
        <v>20</v>
      </c>
      <c r="X68" s="17">
        <v>21</v>
      </c>
      <c r="Y68" s="17">
        <v>22</v>
      </c>
      <c r="Z68" s="17">
        <v>23</v>
      </c>
      <c r="AA68" s="18">
        <v>24</v>
      </c>
    </row>
    <row r="69" spans="1:27" x14ac:dyDescent="0.4">
      <c r="C69" s="19">
        <v>1</v>
      </c>
      <c r="D69" s="15">
        <v>522.43799999999999</v>
      </c>
      <c r="E69" s="15">
        <v>483.18900000000002</v>
      </c>
      <c r="F69" s="15">
        <v>455.40600000000001</v>
      </c>
      <c r="G69" s="15">
        <v>439.82400000000001</v>
      </c>
      <c r="H69" s="15">
        <v>431.00400000000002</v>
      </c>
      <c r="I69" s="15">
        <v>429.97499999999997</v>
      </c>
      <c r="J69" s="15">
        <v>453.05400000000003</v>
      </c>
      <c r="K69" s="15">
        <v>391.24800000000005</v>
      </c>
      <c r="L69" s="15">
        <v>424.71000000000004</v>
      </c>
      <c r="M69" s="15">
        <v>446.47199999999998</v>
      </c>
      <c r="N69" s="15">
        <v>467.41500000000002</v>
      </c>
      <c r="O69" s="15">
        <v>547.02</v>
      </c>
      <c r="P69" s="15">
        <v>475.02000000000004</v>
      </c>
      <c r="Q69" s="15">
        <v>471.15899999999999</v>
      </c>
      <c r="R69" s="15">
        <v>454.077</v>
      </c>
      <c r="S69" s="15">
        <v>447.87600000000003</v>
      </c>
      <c r="T69" s="15">
        <v>447.05700000000002</v>
      </c>
      <c r="U69" s="15">
        <v>594.71100000000001</v>
      </c>
      <c r="V69" s="15">
        <v>621.18000000000006</v>
      </c>
      <c r="W69" s="15">
        <v>633.26700000000005</v>
      </c>
      <c r="X69" s="15">
        <v>639.69299999999998</v>
      </c>
      <c r="Y69" s="15">
        <v>641.37599999999998</v>
      </c>
      <c r="Z69" s="15">
        <v>592.21800000000007</v>
      </c>
      <c r="AA69" s="20">
        <v>569.49749999999995</v>
      </c>
    </row>
    <row r="70" spans="1:27" x14ac:dyDescent="0.4">
      <c r="C70" s="19">
        <v>2</v>
      </c>
      <c r="D70" s="15">
        <v>243.80439999999999</v>
      </c>
      <c r="E70" s="15">
        <v>225.48820000000001</v>
      </c>
      <c r="F70" s="15">
        <v>212.52280000000002</v>
      </c>
      <c r="G70" s="15">
        <v>205.25119999999998</v>
      </c>
      <c r="H70" s="15">
        <v>201.1352</v>
      </c>
      <c r="I70" s="15">
        <v>200.655</v>
      </c>
      <c r="J70" s="15">
        <v>211.42520000000002</v>
      </c>
      <c r="K70" s="15">
        <v>182.58240000000001</v>
      </c>
      <c r="L70" s="15">
        <v>198.19800000000001</v>
      </c>
      <c r="M70" s="15">
        <v>208.3536</v>
      </c>
      <c r="N70" s="15">
        <v>218.12699999999998</v>
      </c>
      <c r="O70" s="15">
        <v>255.27599999999998</v>
      </c>
      <c r="P70" s="15">
        <v>221.67599999999999</v>
      </c>
      <c r="Q70" s="15">
        <v>219.8742</v>
      </c>
      <c r="R70" s="15">
        <v>211.90260000000001</v>
      </c>
      <c r="S70" s="15">
        <v>209.00879999999998</v>
      </c>
      <c r="T70" s="15">
        <v>208.62660000000002</v>
      </c>
      <c r="U70" s="15">
        <v>277.53179999999998</v>
      </c>
      <c r="V70" s="15">
        <v>289.88400000000001</v>
      </c>
      <c r="W70" s="15">
        <v>295.52460000000002</v>
      </c>
      <c r="X70" s="15">
        <v>298.52340000000004</v>
      </c>
      <c r="Y70" s="15">
        <v>299.30880000000002</v>
      </c>
      <c r="Z70" s="15">
        <v>276.36840000000001</v>
      </c>
      <c r="AA70" s="20">
        <v>265.76549999999997</v>
      </c>
    </row>
    <row r="71" spans="1:27" x14ac:dyDescent="0.4">
      <c r="C71" s="19">
        <v>3</v>
      </c>
      <c r="D71" s="15">
        <v>348.29199999999997</v>
      </c>
      <c r="E71" s="15">
        <v>322.12599999999998</v>
      </c>
      <c r="F71" s="15">
        <v>303.60399999999998</v>
      </c>
      <c r="G71" s="15">
        <v>293.21600000000001</v>
      </c>
      <c r="H71" s="15">
        <v>287.33599999999996</v>
      </c>
      <c r="I71" s="15">
        <v>286.64999999999998</v>
      </c>
      <c r="J71" s="15">
        <v>302.036</v>
      </c>
      <c r="K71" s="15">
        <v>260.83199999999999</v>
      </c>
      <c r="L71" s="15">
        <v>283.14</v>
      </c>
      <c r="M71" s="15">
        <v>297.64800000000002</v>
      </c>
      <c r="N71" s="15">
        <v>311.61</v>
      </c>
      <c r="O71" s="15">
        <v>364.68</v>
      </c>
      <c r="P71" s="15">
        <v>316.68</v>
      </c>
      <c r="Q71" s="15">
        <v>314.10599999999999</v>
      </c>
      <c r="R71" s="15">
        <v>302.71800000000002</v>
      </c>
      <c r="S71" s="15">
        <v>298.584</v>
      </c>
      <c r="T71" s="15">
        <v>298.03800000000001</v>
      </c>
      <c r="U71" s="15">
        <v>396.47399999999999</v>
      </c>
      <c r="V71" s="15">
        <v>414.12</v>
      </c>
      <c r="W71" s="15">
        <v>422.178</v>
      </c>
      <c r="X71" s="15">
        <v>426.46200000000005</v>
      </c>
      <c r="Y71" s="15">
        <v>427.584</v>
      </c>
      <c r="Z71" s="15">
        <v>394.81200000000001</v>
      </c>
      <c r="AA71" s="20">
        <v>379.66500000000002</v>
      </c>
    </row>
    <row r="72" spans="1:27" x14ac:dyDescent="0.4">
      <c r="A72" s="14"/>
      <c r="C72" s="19">
        <v>4</v>
      </c>
      <c r="D72" s="15">
        <v>696.58399999999995</v>
      </c>
      <c r="E72" s="15">
        <v>644.25199999999995</v>
      </c>
      <c r="F72" s="15">
        <v>607.20799999999997</v>
      </c>
      <c r="G72" s="15">
        <v>586.43200000000002</v>
      </c>
      <c r="H72" s="15">
        <v>574.67199999999991</v>
      </c>
      <c r="I72" s="15">
        <v>573.29999999999995</v>
      </c>
      <c r="J72" s="15">
        <v>604.072</v>
      </c>
      <c r="K72" s="15">
        <v>521.66399999999999</v>
      </c>
      <c r="L72" s="15">
        <v>566.28</v>
      </c>
      <c r="M72" s="15">
        <v>595.29600000000005</v>
      </c>
      <c r="N72" s="15">
        <v>623.22</v>
      </c>
      <c r="O72" s="15">
        <v>729.36</v>
      </c>
      <c r="P72" s="15">
        <v>633.36</v>
      </c>
      <c r="Q72" s="15">
        <v>628.21199999999999</v>
      </c>
      <c r="R72" s="15">
        <v>605.43600000000004</v>
      </c>
      <c r="S72" s="15">
        <v>597.16800000000001</v>
      </c>
      <c r="T72" s="15">
        <v>596.07600000000002</v>
      </c>
      <c r="U72" s="15">
        <v>792.94799999999998</v>
      </c>
      <c r="V72" s="15">
        <v>828.24</v>
      </c>
      <c r="W72" s="15">
        <v>844.35599999999999</v>
      </c>
      <c r="X72" s="15">
        <v>852.92400000000009</v>
      </c>
      <c r="Y72" s="15">
        <v>855.16800000000001</v>
      </c>
      <c r="Z72" s="15">
        <v>789.62400000000002</v>
      </c>
      <c r="AA72" s="20">
        <v>759.33</v>
      </c>
    </row>
    <row r="73" spans="1:27" x14ac:dyDescent="0.4">
      <c r="C73" s="19">
        <v>5</v>
      </c>
      <c r="D73" s="15">
        <v>174.14599999999999</v>
      </c>
      <c r="E73" s="15">
        <v>161.06299999999999</v>
      </c>
      <c r="F73" s="15">
        <v>151.80199999999999</v>
      </c>
      <c r="G73" s="15">
        <v>146.608</v>
      </c>
      <c r="H73" s="15">
        <v>143.66799999999998</v>
      </c>
      <c r="I73" s="15">
        <v>143.32499999999999</v>
      </c>
      <c r="J73" s="15">
        <v>151.018</v>
      </c>
      <c r="K73" s="15">
        <v>130.416</v>
      </c>
      <c r="L73" s="15">
        <v>141.57</v>
      </c>
      <c r="M73" s="15">
        <v>148.82400000000001</v>
      </c>
      <c r="N73" s="15">
        <v>155.80500000000001</v>
      </c>
      <c r="O73" s="15">
        <v>182.34</v>
      </c>
      <c r="P73" s="15">
        <v>158.34</v>
      </c>
      <c r="Q73" s="15">
        <v>157.053</v>
      </c>
      <c r="R73" s="15">
        <v>151.35900000000001</v>
      </c>
      <c r="S73" s="15">
        <v>149.292</v>
      </c>
      <c r="T73" s="15">
        <v>149.01900000000001</v>
      </c>
      <c r="U73" s="15">
        <v>198.23699999999999</v>
      </c>
      <c r="V73" s="15">
        <v>207.06</v>
      </c>
      <c r="W73" s="15">
        <v>211.089</v>
      </c>
      <c r="X73" s="15">
        <v>213.23100000000002</v>
      </c>
      <c r="Y73" s="15">
        <v>213.792</v>
      </c>
      <c r="Z73" s="15">
        <v>197.40600000000001</v>
      </c>
      <c r="AA73" s="20">
        <v>189.83250000000001</v>
      </c>
    </row>
    <row r="74" spans="1:27" x14ac:dyDescent="0.4">
      <c r="C74" s="19">
        <v>6</v>
      </c>
      <c r="D74" s="15">
        <v>870.73</v>
      </c>
      <c r="E74" s="15">
        <v>805.31499999999994</v>
      </c>
      <c r="F74" s="15">
        <v>759.01</v>
      </c>
      <c r="G74" s="15">
        <v>733.04</v>
      </c>
      <c r="H74" s="15">
        <v>718.34</v>
      </c>
      <c r="I74" s="15">
        <v>705.42500000000041</v>
      </c>
      <c r="J74" s="15">
        <v>671.08999999999969</v>
      </c>
      <c r="K74" s="15">
        <v>444.82285714285695</v>
      </c>
      <c r="L74" s="15">
        <v>257.67857142857076</v>
      </c>
      <c r="M74" s="15">
        <v>33.205714285713839</v>
      </c>
      <c r="N74" s="15">
        <v>0.8580000000000001</v>
      </c>
      <c r="O74" s="15">
        <v>0.72000000000000008</v>
      </c>
      <c r="P74" s="15">
        <v>0.15600000000000003</v>
      </c>
      <c r="Q74" s="15">
        <v>7.8000000000000014E-2</v>
      </c>
      <c r="R74" s="15">
        <v>0.39</v>
      </c>
      <c r="S74" s="15">
        <v>171.48857142857076</v>
      </c>
      <c r="T74" s="15">
        <v>448.69499999999999</v>
      </c>
      <c r="U74" s="15">
        <v>848.38499999999999</v>
      </c>
      <c r="V74" s="15">
        <v>1006.1571428571424</v>
      </c>
      <c r="W74" s="15">
        <v>1055.4449999999999</v>
      </c>
      <c r="X74" s="15">
        <v>1066.155</v>
      </c>
      <c r="Y74" s="15">
        <v>1068.96</v>
      </c>
      <c r="Z74" s="15">
        <v>987.03</v>
      </c>
      <c r="AA74" s="20">
        <v>949.16250000000002</v>
      </c>
    </row>
    <row r="75" spans="1:27" x14ac:dyDescent="0.4">
      <c r="C75" s="19">
        <v>7</v>
      </c>
      <c r="D75" s="15">
        <v>278.6336</v>
      </c>
      <c r="E75" s="15">
        <v>257.70079999999996</v>
      </c>
      <c r="F75" s="15">
        <v>242.88319999999999</v>
      </c>
      <c r="G75" s="15">
        <v>234.5728</v>
      </c>
      <c r="H75" s="15">
        <v>229.86879999999999</v>
      </c>
      <c r="I75" s="15">
        <v>229.32</v>
      </c>
      <c r="J75" s="15">
        <v>241.62879999999998</v>
      </c>
      <c r="K75" s="15">
        <v>208.66559999999998</v>
      </c>
      <c r="L75" s="15">
        <v>226.512</v>
      </c>
      <c r="M75" s="15">
        <v>238.11839999999998</v>
      </c>
      <c r="N75" s="15">
        <v>249.28800000000004</v>
      </c>
      <c r="O75" s="15">
        <v>291.74400000000003</v>
      </c>
      <c r="P75" s="15">
        <v>253.34400000000002</v>
      </c>
      <c r="Q75" s="15">
        <v>251.28480000000002</v>
      </c>
      <c r="R75" s="15">
        <v>242.17440000000002</v>
      </c>
      <c r="S75" s="15">
        <v>238.86720000000003</v>
      </c>
      <c r="T75" s="15">
        <v>238.43040000000002</v>
      </c>
      <c r="U75" s="15">
        <v>317.17919999999998</v>
      </c>
      <c r="V75" s="15">
        <v>331.29599999999999</v>
      </c>
      <c r="W75" s="15">
        <v>337.74240000000003</v>
      </c>
      <c r="X75" s="15">
        <v>341.1696</v>
      </c>
      <c r="Y75" s="15">
        <v>342.06720000000001</v>
      </c>
      <c r="Z75" s="15">
        <v>315.84960000000001</v>
      </c>
      <c r="AA75" s="20">
        <v>303.73200000000003</v>
      </c>
    </row>
    <row r="76" spans="1:27" x14ac:dyDescent="0.4">
      <c r="C76" s="19">
        <v>8</v>
      </c>
      <c r="D76" s="15">
        <v>174.14599999999999</v>
      </c>
      <c r="E76" s="15">
        <v>161.06299999999999</v>
      </c>
      <c r="F76" s="15">
        <v>151.80199999999999</v>
      </c>
      <c r="G76" s="15">
        <v>146.608</v>
      </c>
      <c r="H76" s="15">
        <v>143.66799999999998</v>
      </c>
      <c r="I76" s="15">
        <v>132.12500000000043</v>
      </c>
      <c r="J76" s="15">
        <v>67.017999999999915</v>
      </c>
      <c r="K76" s="15">
        <v>0.15600000000000003</v>
      </c>
      <c r="L76" s="15">
        <v>7.8000000000000014E-2</v>
      </c>
      <c r="M76" s="15">
        <v>3.9000000000000007E-2</v>
      </c>
      <c r="N76" s="15">
        <v>7.8000000000000014E-2</v>
      </c>
      <c r="O76" s="15">
        <v>5.3999999999999999E-2</v>
      </c>
      <c r="P76" s="15">
        <v>3.9000000000000007E-2</v>
      </c>
      <c r="Q76" s="15">
        <v>7.8000000000000005E-3</v>
      </c>
      <c r="R76" s="15">
        <v>7.8000000000000005E-3</v>
      </c>
      <c r="S76" s="15">
        <v>7.8000000000000005E-3</v>
      </c>
      <c r="T76" s="15">
        <v>1.5600000000000001E-2</v>
      </c>
      <c r="U76" s="15">
        <v>55.437000000000005</v>
      </c>
      <c r="V76" s="15">
        <v>177.91714285714241</v>
      </c>
      <c r="W76" s="15">
        <v>211.089</v>
      </c>
      <c r="X76" s="15">
        <v>213.23100000000002</v>
      </c>
      <c r="Y76" s="15">
        <v>213.792</v>
      </c>
      <c r="Z76" s="15">
        <v>197.40600000000001</v>
      </c>
      <c r="AA76" s="20">
        <v>189.83250000000001</v>
      </c>
    </row>
    <row r="77" spans="1:27" ht="14.25" thickBot="1" x14ac:dyDescent="0.45">
      <c r="C77" s="21">
        <v>9</v>
      </c>
      <c r="D77" s="22">
        <v>174.14599999999999</v>
      </c>
      <c r="E77" s="22">
        <v>161.06299999999999</v>
      </c>
      <c r="F77" s="22">
        <v>151.80199999999999</v>
      </c>
      <c r="G77" s="22">
        <v>146.608</v>
      </c>
      <c r="H77" s="22">
        <v>143.66799999999998</v>
      </c>
      <c r="I77" s="22">
        <v>143.32499999999999</v>
      </c>
      <c r="J77" s="22">
        <v>151.018</v>
      </c>
      <c r="K77" s="22">
        <v>130.416</v>
      </c>
      <c r="L77" s="22">
        <v>141.57</v>
      </c>
      <c r="M77" s="22">
        <v>148.82400000000001</v>
      </c>
      <c r="N77" s="22">
        <v>155.80500000000001</v>
      </c>
      <c r="O77" s="22">
        <v>182.34</v>
      </c>
      <c r="P77" s="22">
        <v>158.34</v>
      </c>
      <c r="Q77" s="22">
        <v>157.053</v>
      </c>
      <c r="R77" s="22">
        <v>151.35900000000001</v>
      </c>
      <c r="S77" s="22">
        <v>149.292</v>
      </c>
      <c r="T77" s="22">
        <v>149.01900000000001</v>
      </c>
      <c r="U77" s="22">
        <v>198.23699999999999</v>
      </c>
      <c r="V77" s="22">
        <v>207.06</v>
      </c>
      <c r="W77" s="22">
        <v>211.089</v>
      </c>
      <c r="X77" s="22">
        <v>213.23100000000002</v>
      </c>
      <c r="Y77" s="22">
        <v>213.792</v>
      </c>
      <c r="Z77" s="22">
        <v>197.40600000000001</v>
      </c>
      <c r="AA77" s="23">
        <v>189.83250000000001</v>
      </c>
    </row>
    <row r="78" spans="1:27" x14ac:dyDescent="0.4">
      <c r="C78" s="4"/>
      <c r="D78" s="4"/>
    </row>
    <row r="79" spans="1:27" x14ac:dyDescent="0.4">
      <c r="C79" s="4"/>
      <c r="D79" s="4"/>
    </row>
    <row r="80" spans="1:27" ht="14.25" thickBot="1" x14ac:dyDescent="0.45">
      <c r="C80" s="1" t="s">
        <v>26</v>
      </c>
    </row>
    <row r="81" spans="3:27" x14ac:dyDescent="0.4">
      <c r="C81" s="16" t="s">
        <v>16</v>
      </c>
      <c r="D81" s="17">
        <v>1</v>
      </c>
      <c r="E81" s="17">
        <v>2</v>
      </c>
      <c r="F81" s="17">
        <v>3</v>
      </c>
      <c r="G81" s="17">
        <v>4</v>
      </c>
      <c r="H81" s="17">
        <v>5</v>
      </c>
      <c r="I81" s="17">
        <v>6</v>
      </c>
      <c r="J81" s="17">
        <v>7</v>
      </c>
      <c r="K81" s="17">
        <v>8</v>
      </c>
      <c r="L81" s="17">
        <v>9</v>
      </c>
      <c r="M81" s="17">
        <v>10</v>
      </c>
      <c r="N81" s="17">
        <v>11</v>
      </c>
      <c r="O81" s="17">
        <v>12</v>
      </c>
      <c r="P81" s="17">
        <v>13</v>
      </c>
      <c r="Q81" s="17">
        <v>14</v>
      </c>
      <c r="R81" s="17">
        <v>15</v>
      </c>
      <c r="S81" s="17">
        <v>16</v>
      </c>
      <c r="T81" s="17">
        <v>17</v>
      </c>
      <c r="U81" s="17">
        <v>18</v>
      </c>
      <c r="V81" s="17">
        <v>19</v>
      </c>
      <c r="W81" s="17">
        <v>20</v>
      </c>
      <c r="X81" s="17">
        <v>21</v>
      </c>
      <c r="Y81" s="17">
        <v>22</v>
      </c>
      <c r="Z81" s="17">
        <v>23</v>
      </c>
      <c r="AA81" s="18">
        <v>24</v>
      </c>
    </row>
    <row r="82" spans="3:27" x14ac:dyDescent="0.4">
      <c r="C82" s="19">
        <v>1</v>
      </c>
      <c r="D82" s="15">
        <v>426.48</v>
      </c>
      <c r="E82" s="15">
        <v>394.44000000000005</v>
      </c>
      <c r="F82" s="15">
        <v>371.76</v>
      </c>
      <c r="G82" s="15">
        <v>359.04</v>
      </c>
      <c r="H82" s="15">
        <v>351.84000000000003</v>
      </c>
      <c r="I82" s="15">
        <v>351</v>
      </c>
      <c r="J82" s="15">
        <v>369.84000000000003</v>
      </c>
      <c r="K82" s="15">
        <v>416.32799999999997</v>
      </c>
      <c r="L82" s="15">
        <v>451.935</v>
      </c>
      <c r="M82" s="15">
        <v>475.09199999999998</v>
      </c>
      <c r="N82" s="15">
        <v>497.3775</v>
      </c>
      <c r="O82" s="15">
        <v>504.47399999999993</v>
      </c>
      <c r="P82" s="15">
        <v>505.46999999999997</v>
      </c>
      <c r="Q82" s="15">
        <v>501.36149999999992</v>
      </c>
      <c r="R82" s="15">
        <v>483.18449999999996</v>
      </c>
      <c r="S82" s="15">
        <v>476.58600000000001</v>
      </c>
      <c r="T82" s="15">
        <v>475.71449999999993</v>
      </c>
      <c r="U82" s="15">
        <v>466.44</v>
      </c>
      <c r="V82" s="15">
        <v>487.20000000000005</v>
      </c>
      <c r="W82" s="15">
        <v>496.68000000000006</v>
      </c>
      <c r="X82" s="15">
        <v>501.72</v>
      </c>
      <c r="Y82" s="15">
        <v>503.03999999999996</v>
      </c>
      <c r="Z82" s="15">
        <v>478.56000000000006</v>
      </c>
      <c r="AA82" s="20">
        <v>460.20000000000005</v>
      </c>
    </row>
    <row r="83" spans="3:27" x14ac:dyDescent="0.4">
      <c r="C83" s="19">
        <v>2</v>
      </c>
      <c r="D83" s="15">
        <v>199.024</v>
      </c>
      <c r="E83" s="15">
        <v>184.072</v>
      </c>
      <c r="F83" s="15">
        <v>173.48800000000003</v>
      </c>
      <c r="G83" s="15">
        <v>167.55200000000002</v>
      </c>
      <c r="H83" s="15">
        <v>164.19200000000001</v>
      </c>
      <c r="I83" s="15">
        <v>163.80000000000001</v>
      </c>
      <c r="J83" s="15">
        <v>172.59200000000001</v>
      </c>
      <c r="K83" s="15">
        <v>194.28640000000001</v>
      </c>
      <c r="L83" s="15">
        <v>210.90299999999999</v>
      </c>
      <c r="M83" s="15">
        <v>221.70959999999999</v>
      </c>
      <c r="N83" s="15">
        <v>232.10949999999997</v>
      </c>
      <c r="O83" s="15">
        <v>235.42119999999997</v>
      </c>
      <c r="P83" s="15">
        <v>235.88599999999997</v>
      </c>
      <c r="Q83" s="15">
        <v>233.96869999999998</v>
      </c>
      <c r="R83" s="15">
        <v>225.48609999999999</v>
      </c>
      <c r="S83" s="15">
        <v>222.40679999999998</v>
      </c>
      <c r="T83" s="15">
        <v>222.0001</v>
      </c>
      <c r="U83" s="15">
        <v>217.672</v>
      </c>
      <c r="V83" s="15">
        <v>227.36</v>
      </c>
      <c r="W83" s="15">
        <v>231.78400000000002</v>
      </c>
      <c r="X83" s="15">
        <v>234.13600000000002</v>
      </c>
      <c r="Y83" s="15">
        <v>234.75200000000001</v>
      </c>
      <c r="Z83" s="15">
        <v>223.32800000000003</v>
      </c>
      <c r="AA83" s="20">
        <v>214.76</v>
      </c>
    </row>
    <row r="84" spans="3:27" x14ac:dyDescent="0.4">
      <c r="C84" s="19">
        <v>3</v>
      </c>
      <c r="D84" s="15">
        <v>284.32</v>
      </c>
      <c r="E84" s="15">
        <v>262.95999999999998</v>
      </c>
      <c r="F84" s="15">
        <v>247.84000000000003</v>
      </c>
      <c r="G84" s="15">
        <v>239.36</v>
      </c>
      <c r="H84" s="15">
        <v>234.56</v>
      </c>
      <c r="I84" s="15">
        <v>234</v>
      </c>
      <c r="J84" s="15">
        <v>246.56</v>
      </c>
      <c r="K84" s="15">
        <v>277.55199999999996</v>
      </c>
      <c r="L84" s="15">
        <v>301.28999999999996</v>
      </c>
      <c r="M84" s="15">
        <v>316.72800000000001</v>
      </c>
      <c r="N84" s="15">
        <v>331.58499999999998</v>
      </c>
      <c r="O84" s="15">
        <v>336.31599999999997</v>
      </c>
      <c r="P84" s="15">
        <v>336.97999999999996</v>
      </c>
      <c r="Q84" s="15">
        <v>334.24099999999999</v>
      </c>
      <c r="R84" s="15">
        <v>322.12299999999999</v>
      </c>
      <c r="S84" s="15">
        <v>317.72399999999999</v>
      </c>
      <c r="T84" s="15">
        <v>317.14300000000003</v>
      </c>
      <c r="U84" s="15">
        <v>310.96000000000004</v>
      </c>
      <c r="V84" s="15">
        <v>324.8</v>
      </c>
      <c r="W84" s="15">
        <v>331.12</v>
      </c>
      <c r="X84" s="15">
        <v>334.48</v>
      </c>
      <c r="Y84" s="15">
        <v>335.36</v>
      </c>
      <c r="Z84" s="15">
        <v>319.04000000000002</v>
      </c>
      <c r="AA84" s="20">
        <v>306.8</v>
      </c>
    </row>
    <row r="85" spans="3:27" x14ac:dyDescent="0.4">
      <c r="C85" s="19">
        <v>4</v>
      </c>
      <c r="D85" s="15">
        <v>568.64</v>
      </c>
      <c r="E85" s="15">
        <v>525.91999999999996</v>
      </c>
      <c r="F85" s="15">
        <v>495.68000000000006</v>
      </c>
      <c r="G85" s="15">
        <v>478.72</v>
      </c>
      <c r="H85" s="15">
        <v>469.12</v>
      </c>
      <c r="I85" s="15">
        <v>468</v>
      </c>
      <c r="J85" s="15">
        <v>493.12</v>
      </c>
      <c r="K85" s="15">
        <v>555.10399999999993</v>
      </c>
      <c r="L85" s="15">
        <v>602.57999999999993</v>
      </c>
      <c r="M85" s="15">
        <v>633.45600000000002</v>
      </c>
      <c r="N85" s="15">
        <v>663.17</v>
      </c>
      <c r="O85" s="15">
        <v>672.63199999999995</v>
      </c>
      <c r="P85" s="15">
        <v>673.95999999999992</v>
      </c>
      <c r="Q85" s="15">
        <v>668.48199999999997</v>
      </c>
      <c r="R85" s="15">
        <v>644.24599999999998</v>
      </c>
      <c r="S85" s="15">
        <v>635.44799999999998</v>
      </c>
      <c r="T85" s="15">
        <v>634.28600000000006</v>
      </c>
      <c r="U85" s="15">
        <v>621.92000000000007</v>
      </c>
      <c r="V85" s="15">
        <v>649.6</v>
      </c>
      <c r="W85" s="15">
        <v>662.24</v>
      </c>
      <c r="X85" s="15">
        <v>668.96</v>
      </c>
      <c r="Y85" s="15">
        <v>670.72</v>
      </c>
      <c r="Z85" s="15">
        <v>638.08000000000004</v>
      </c>
      <c r="AA85" s="20">
        <v>613.6</v>
      </c>
    </row>
    <row r="86" spans="3:27" x14ac:dyDescent="0.4">
      <c r="C86" s="19">
        <v>5</v>
      </c>
      <c r="D86" s="15">
        <v>142.16</v>
      </c>
      <c r="E86" s="15">
        <v>131.47999999999999</v>
      </c>
      <c r="F86" s="15">
        <v>123.92000000000002</v>
      </c>
      <c r="G86" s="15">
        <v>119.68</v>
      </c>
      <c r="H86" s="15">
        <v>117.28</v>
      </c>
      <c r="I86" s="15">
        <v>117</v>
      </c>
      <c r="J86" s="15">
        <v>123.28</v>
      </c>
      <c r="K86" s="15">
        <v>138.77599999999998</v>
      </c>
      <c r="L86" s="15">
        <v>150.64499999999998</v>
      </c>
      <c r="M86" s="15">
        <v>158.364</v>
      </c>
      <c r="N86" s="15">
        <v>165.79249999999999</v>
      </c>
      <c r="O86" s="15">
        <v>168.15799999999999</v>
      </c>
      <c r="P86" s="15">
        <v>168.48999999999998</v>
      </c>
      <c r="Q86" s="15">
        <v>167.12049999999999</v>
      </c>
      <c r="R86" s="15">
        <v>161.0615</v>
      </c>
      <c r="S86" s="15">
        <v>158.86199999999999</v>
      </c>
      <c r="T86" s="15">
        <v>158.57150000000001</v>
      </c>
      <c r="U86" s="15">
        <v>155.48000000000002</v>
      </c>
      <c r="V86" s="15">
        <v>162.4</v>
      </c>
      <c r="W86" s="15">
        <v>165.56</v>
      </c>
      <c r="X86" s="15">
        <v>167.24</v>
      </c>
      <c r="Y86" s="15">
        <v>167.68</v>
      </c>
      <c r="Z86" s="15">
        <v>159.52000000000001</v>
      </c>
      <c r="AA86" s="20">
        <v>153.4</v>
      </c>
    </row>
    <row r="87" spans="3:27" x14ac:dyDescent="0.4">
      <c r="C87" s="19">
        <v>6</v>
      </c>
      <c r="D87" s="15">
        <v>710.80000000000007</v>
      </c>
      <c r="E87" s="15">
        <v>657.40000000000009</v>
      </c>
      <c r="F87" s="15">
        <v>619.6</v>
      </c>
      <c r="G87" s="15">
        <v>598.4</v>
      </c>
      <c r="H87" s="15">
        <v>586.4</v>
      </c>
      <c r="I87" s="15">
        <v>575.85714285714323</v>
      </c>
      <c r="J87" s="15">
        <v>547.82857142857119</v>
      </c>
      <c r="K87" s="15">
        <v>473.33714285714257</v>
      </c>
      <c r="L87" s="15">
        <v>274.19642857142782</v>
      </c>
      <c r="M87" s="15">
        <v>35.334285714285237</v>
      </c>
      <c r="N87" s="15">
        <v>0.91300000000000003</v>
      </c>
      <c r="O87" s="15">
        <v>0.66400000000000003</v>
      </c>
      <c r="P87" s="15">
        <v>0.16600000000000001</v>
      </c>
      <c r="Q87" s="15">
        <v>8.3000000000000004E-2</v>
      </c>
      <c r="R87" s="15">
        <v>0.41499999999999998</v>
      </c>
      <c r="S87" s="15">
        <v>182.48142857142787</v>
      </c>
      <c r="T87" s="15">
        <v>477.45749999999998</v>
      </c>
      <c r="U87" s="15">
        <v>665.40000000000009</v>
      </c>
      <c r="V87" s="15">
        <v>789.14285714285688</v>
      </c>
      <c r="W87" s="15">
        <v>827.80000000000007</v>
      </c>
      <c r="X87" s="15">
        <v>836.2</v>
      </c>
      <c r="Y87" s="15">
        <v>838.40000000000009</v>
      </c>
      <c r="Z87" s="15">
        <v>797.6</v>
      </c>
      <c r="AA87" s="20">
        <v>767</v>
      </c>
    </row>
    <row r="88" spans="3:27" x14ac:dyDescent="0.4">
      <c r="C88" s="19">
        <v>7</v>
      </c>
      <c r="D88" s="15">
        <v>227.45600000000002</v>
      </c>
      <c r="E88" s="15">
        <v>210.36799999999999</v>
      </c>
      <c r="F88" s="15">
        <v>198.27200000000002</v>
      </c>
      <c r="G88" s="15">
        <v>191.48800000000003</v>
      </c>
      <c r="H88" s="15">
        <v>187.64800000000002</v>
      </c>
      <c r="I88" s="15">
        <v>187.20000000000002</v>
      </c>
      <c r="J88" s="15">
        <v>197.24800000000002</v>
      </c>
      <c r="K88" s="15">
        <v>222.04159999999999</v>
      </c>
      <c r="L88" s="15">
        <v>241.03199999999998</v>
      </c>
      <c r="M88" s="15">
        <v>253.38239999999996</v>
      </c>
      <c r="N88" s="15">
        <v>265.26800000000003</v>
      </c>
      <c r="O88" s="15">
        <v>269.05279999999999</v>
      </c>
      <c r="P88" s="15">
        <v>269.584</v>
      </c>
      <c r="Q88" s="15">
        <v>267.39280000000002</v>
      </c>
      <c r="R88" s="15">
        <v>257.69839999999999</v>
      </c>
      <c r="S88" s="15">
        <v>254.17920000000001</v>
      </c>
      <c r="T88" s="15">
        <v>253.71439999999998</v>
      </c>
      <c r="U88" s="15">
        <v>248.768</v>
      </c>
      <c r="V88" s="15">
        <v>259.84000000000003</v>
      </c>
      <c r="W88" s="15">
        <v>264.89600000000002</v>
      </c>
      <c r="X88" s="15">
        <v>267.584</v>
      </c>
      <c r="Y88" s="15">
        <v>268.28800000000001</v>
      </c>
      <c r="Z88" s="15">
        <v>255.23200000000003</v>
      </c>
      <c r="AA88" s="20">
        <v>245.44000000000003</v>
      </c>
    </row>
    <row r="89" spans="3:27" x14ac:dyDescent="0.4">
      <c r="C89" s="19">
        <v>8</v>
      </c>
      <c r="D89" s="15">
        <v>142.16</v>
      </c>
      <c r="E89" s="15">
        <v>131.47999999999999</v>
      </c>
      <c r="F89" s="15">
        <v>123.92000000000002</v>
      </c>
      <c r="G89" s="15">
        <v>119.68</v>
      </c>
      <c r="H89" s="15">
        <v>117.28</v>
      </c>
      <c r="I89" s="15">
        <v>107.85714285714322</v>
      </c>
      <c r="J89" s="15">
        <v>54.708571428571361</v>
      </c>
      <c r="K89" s="15">
        <v>0.16600000000000001</v>
      </c>
      <c r="L89" s="15">
        <v>8.3000000000000004E-2</v>
      </c>
      <c r="M89" s="15">
        <v>4.1500000000000002E-2</v>
      </c>
      <c r="N89" s="15">
        <v>8.3000000000000004E-2</v>
      </c>
      <c r="O89" s="15">
        <v>4.9799999999999997E-2</v>
      </c>
      <c r="P89" s="15">
        <v>4.1500000000000002E-2</v>
      </c>
      <c r="Q89" s="15">
        <v>8.3000000000000001E-3</v>
      </c>
      <c r="R89" s="15">
        <v>8.3000000000000001E-3</v>
      </c>
      <c r="S89" s="15">
        <v>8.3000000000000001E-3</v>
      </c>
      <c r="T89" s="15">
        <v>1.66E-2</v>
      </c>
      <c r="U89" s="15">
        <v>43.480000000000004</v>
      </c>
      <c r="V89" s="15">
        <v>139.5428571428568</v>
      </c>
      <c r="W89" s="15">
        <v>165.56</v>
      </c>
      <c r="X89" s="15">
        <v>167.24</v>
      </c>
      <c r="Y89" s="15">
        <v>167.68</v>
      </c>
      <c r="Z89" s="15">
        <v>159.52000000000001</v>
      </c>
      <c r="AA89" s="20">
        <v>153.4</v>
      </c>
    </row>
    <row r="90" spans="3:27" ht="14.25" thickBot="1" x14ac:dyDescent="0.45">
      <c r="C90" s="21">
        <v>9</v>
      </c>
      <c r="D90" s="22">
        <v>142.16</v>
      </c>
      <c r="E90" s="22">
        <v>131.47999999999999</v>
      </c>
      <c r="F90" s="22">
        <v>123.92000000000002</v>
      </c>
      <c r="G90" s="22">
        <v>119.68</v>
      </c>
      <c r="H90" s="22">
        <v>117.28</v>
      </c>
      <c r="I90" s="22">
        <v>117</v>
      </c>
      <c r="J90" s="22">
        <v>123.28</v>
      </c>
      <c r="K90" s="22">
        <v>138.77599999999998</v>
      </c>
      <c r="L90" s="22">
        <v>150.64499999999998</v>
      </c>
      <c r="M90" s="22">
        <v>158.364</v>
      </c>
      <c r="N90" s="22">
        <v>165.79249999999999</v>
      </c>
      <c r="O90" s="22">
        <v>168.15799999999999</v>
      </c>
      <c r="P90" s="22">
        <v>168.48999999999998</v>
      </c>
      <c r="Q90" s="22">
        <v>167.12049999999999</v>
      </c>
      <c r="R90" s="22">
        <v>161.0615</v>
      </c>
      <c r="S90" s="22">
        <v>158.86199999999999</v>
      </c>
      <c r="T90" s="22">
        <v>158.57150000000001</v>
      </c>
      <c r="U90" s="22">
        <v>155.48000000000002</v>
      </c>
      <c r="V90" s="22">
        <v>162.4</v>
      </c>
      <c r="W90" s="22">
        <v>165.56</v>
      </c>
      <c r="X90" s="22">
        <v>167.24</v>
      </c>
      <c r="Y90" s="22">
        <v>167.68</v>
      </c>
      <c r="Z90" s="22">
        <v>159.52000000000001</v>
      </c>
      <c r="AA90" s="23">
        <v>153.4</v>
      </c>
    </row>
    <row r="93" spans="3:27" ht="14.25" thickBot="1" x14ac:dyDescent="0.45">
      <c r="C93" s="1" t="s">
        <v>27</v>
      </c>
    </row>
    <row r="94" spans="3:27" x14ac:dyDescent="0.4">
      <c r="C94" s="16" t="s">
        <v>16</v>
      </c>
      <c r="D94" s="17">
        <v>1</v>
      </c>
      <c r="E94" s="17">
        <v>2</v>
      </c>
      <c r="F94" s="17">
        <v>3</v>
      </c>
      <c r="G94" s="17">
        <v>4</v>
      </c>
      <c r="H94" s="17">
        <v>5</v>
      </c>
      <c r="I94" s="17">
        <v>6</v>
      </c>
      <c r="J94" s="17">
        <v>7</v>
      </c>
      <c r="K94" s="17">
        <v>8</v>
      </c>
      <c r="L94" s="17">
        <v>9</v>
      </c>
      <c r="M94" s="17">
        <v>10</v>
      </c>
      <c r="N94" s="17">
        <v>11</v>
      </c>
      <c r="O94" s="17">
        <v>12</v>
      </c>
      <c r="P94" s="17">
        <v>13</v>
      </c>
      <c r="Q94" s="17">
        <v>14</v>
      </c>
      <c r="R94" s="17">
        <v>15</v>
      </c>
      <c r="S94" s="17">
        <v>16</v>
      </c>
      <c r="T94" s="17">
        <v>17</v>
      </c>
      <c r="U94" s="17">
        <v>18</v>
      </c>
      <c r="V94" s="17">
        <v>19</v>
      </c>
      <c r="W94" s="17">
        <v>20</v>
      </c>
      <c r="X94" s="17">
        <v>21</v>
      </c>
      <c r="Y94" s="17">
        <v>22</v>
      </c>
      <c r="Z94" s="17">
        <v>23</v>
      </c>
      <c r="AA94" s="18">
        <v>24</v>
      </c>
    </row>
    <row r="95" spans="3:27" x14ac:dyDescent="0.4">
      <c r="C95" s="19">
        <v>1</v>
      </c>
      <c r="D95" s="15">
        <v>423.17478</v>
      </c>
      <c r="E95" s="15">
        <v>391.38309000000004</v>
      </c>
      <c r="F95" s="15">
        <v>368.87886000000003</v>
      </c>
      <c r="G95" s="15">
        <v>356.25744000000003</v>
      </c>
      <c r="H95" s="15">
        <v>349.11324000000002</v>
      </c>
      <c r="I95" s="15">
        <v>348.27974999999998</v>
      </c>
      <c r="J95" s="15">
        <v>366.97374000000002</v>
      </c>
      <c r="K95" s="15">
        <v>301.26096000000007</v>
      </c>
      <c r="L95" s="15">
        <v>327.02670000000006</v>
      </c>
      <c r="M95" s="15">
        <v>343.78343999999998</v>
      </c>
      <c r="N95" s="15">
        <v>359.90955000000002</v>
      </c>
      <c r="O95" s="15">
        <v>421.2054</v>
      </c>
      <c r="P95" s="15">
        <v>365.76540000000006</v>
      </c>
      <c r="Q95" s="15">
        <v>362.79243000000002</v>
      </c>
      <c r="R95" s="15">
        <v>349.63929000000002</v>
      </c>
      <c r="S95" s="15">
        <v>344.86452000000003</v>
      </c>
      <c r="T95" s="15">
        <v>344.23389000000003</v>
      </c>
      <c r="U95" s="15">
        <v>475.76880000000006</v>
      </c>
      <c r="V95" s="15">
        <v>496.94400000000007</v>
      </c>
      <c r="W95" s="15">
        <v>506.61360000000008</v>
      </c>
      <c r="X95" s="15">
        <v>511.75440000000003</v>
      </c>
      <c r="Y95" s="15">
        <v>513.10080000000005</v>
      </c>
      <c r="Z95" s="15">
        <v>473.77440000000007</v>
      </c>
      <c r="AA95" s="20">
        <v>455.59799999999996</v>
      </c>
    </row>
    <row r="96" spans="3:27" x14ac:dyDescent="0.4">
      <c r="C96" s="19">
        <v>2</v>
      </c>
      <c r="D96" s="15">
        <v>197.48156399999999</v>
      </c>
      <c r="E96" s="15">
        <v>182.64544200000003</v>
      </c>
      <c r="F96" s="15">
        <v>172.14346800000001</v>
      </c>
      <c r="G96" s="15">
        <v>166.25347199999999</v>
      </c>
      <c r="H96" s="15">
        <v>162.919512</v>
      </c>
      <c r="I96" s="15">
        <v>162.53055000000001</v>
      </c>
      <c r="J96" s="15">
        <v>171.25441200000003</v>
      </c>
      <c r="K96" s="15">
        <v>140.588448</v>
      </c>
      <c r="L96" s="15">
        <v>152.61246</v>
      </c>
      <c r="M96" s="15">
        <v>160.43227200000001</v>
      </c>
      <c r="N96" s="15">
        <v>167.95778999999999</v>
      </c>
      <c r="O96" s="15">
        <v>196.56251999999998</v>
      </c>
      <c r="P96" s="15">
        <v>170.69051999999999</v>
      </c>
      <c r="Q96" s="15">
        <v>169.303134</v>
      </c>
      <c r="R96" s="15">
        <v>163.16500200000002</v>
      </c>
      <c r="S96" s="15">
        <v>160.93677599999998</v>
      </c>
      <c r="T96" s="15">
        <v>160.64248200000003</v>
      </c>
      <c r="U96" s="15">
        <v>222.02544</v>
      </c>
      <c r="V96" s="15">
        <v>231.90720000000002</v>
      </c>
      <c r="W96" s="15">
        <v>236.41968000000003</v>
      </c>
      <c r="X96" s="15">
        <v>238.81872000000004</v>
      </c>
      <c r="Y96" s="15">
        <v>239.44704000000002</v>
      </c>
      <c r="Z96" s="15">
        <v>221.09472000000002</v>
      </c>
      <c r="AA96" s="20">
        <v>212.61239999999998</v>
      </c>
    </row>
    <row r="97" spans="3:27" x14ac:dyDescent="0.4">
      <c r="C97" s="19">
        <v>3</v>
      </c>
      <c r="D97" s="15">
        <v>282.11651999999998</v>
      </c>
      <c r="E97" s="15">
        <v>260.92205999999999</v>
      </c>
      <c r="F97" s="15">
        <v>245.91924</v>
      </c>
      <c r="G97" s="15">
        <v>237.50496000000001</v>
      </c>
      <c r="H97" s="15">
        <v>232.74215999999998</v>
      </c>
      <c r="I97" s="15">
        <v>232.1865</v>
      </c>
      <c r="J97" s="15">
        <v>244.64916000000002</v>
      </c>
      <c r="K97" s="15">
        <v>200.84064000000001</v>
      </c>
      <c r="L97" s="15">
        <v>218.01779999999999</v>
      </c>
      <c r="M97" s="15">
        <v>229.18896000000004</v>
      </c>
      <c r="N97" s="15">
        <v>239.93970000000002</v>
      </c>
      <c r="O97" s="15">
        <v>280.80360000000002</v>
      </c>
      <c r="P97" s="15">
        <v>243.84360000000001</v>
      </c>
      <c r="Q97" s="15">
        <v>241.86161999999999</v>
      </c>
      <c r="R97" s="15">
        <v>233.09286000000003</v>
      </c>
      <c r="S97" s="15">
        <v>229.90968000000001</v>
      </c>
      <c r="T97" s="15">
        <v>229.48926</v>
      </c>
      <c r="U97" s="15">
        <v>317.17920000000004</v>
      </c>
      <c r="V97" s="15">
        <v>331.29600000000005</v>
      </c>
      <c r="W97" s="15">
        <v>337.74240000000003</v>
      </c>
      <c r="X97" s="15">
        <v>341.16960000000006</v>
      </c>
      <c r="Y97" s="15">
        <v>342.06720000000001</v>
      </c>
      <c r="Z97" s="15">
        <v>315.84960000000001</v>
      </c>
      <c r="AA97" s="20">
        <v>303.73200000000003</v>
      </c>
    </row>
    <row r="98" spans="3:27" x14ac:dyDescent="0.4">
      <c r="C98" s="19">
        <v>4</v>
      </c>
      <c r="D98" s="15">
        <v>564.23303999999996</v>
      </c>
      <c r="E98" s="15">
        <v>521.84411999999998</v>
      </c>
      <c r="F98" s="15">
        <v>491.83848</v>
      </c>
      <c r="G98" s="15">
        <v>475.00992000000002</v>
      </c>
      <c r="H98" s="15">
        <v>465.48431999999997</v>
      </c>
      <c r="I98" s="15">
        <v>464.37299999999999</v>
      </c>
      <c r="J98" s="15">
        <v>489.29832000000005</v>
      </c>
      <c r="K98" s="15">
        <v>401.68128000000002</v>
      </c>
      <c r="L98" s="15">
        <v>436.03559999999999</v>
      </c>
      <c r="M98" s="15">
        <v>458.37792000000007</v>
      </c>
      <c r="N98" s="15">
        <v>479.87940000000003</v>
      </c>
      <c r="O98" s="15">
        <v>561.60720000000003</v>
      </c>
      <c r="P98" s="15">
        <v>487.68720000000002</v>
      </c>
      <c r="Q98" s="15">
        <v>483.72323999999998</v>
      </c>
      <c r="R98" s="15">
        <v>466.18572000000006</v>
      </c>
      <c r="S98" s="15">
        <v>459.81936000000002</v>
      </c>
      <c r="T98" s="15">
        <v>458.97852</v>
      </c>
      <c r="U98" s="15">
        <v>634.35840000000007</v>
      </c>
      <c r="V98" s="15">
        <v>662.5920000000001</v>
      </c>
      <c r="W98" s="15">
        <v>675.48480000000006</v>
      </c>
      <c r="X98" s="15">
        <v>682.33920000000012</v>
      </c>
      <c r="Y98" s="15">
        <v>684.13440000000003</v>
      </c>
      <c r="Z98" s="15">
        <v>631.69920000000002</v>
      </c>
      <c r="AA98" s="20">
        <v>607.46400000000006</v>
      </c>
    </row>
    <row r="99" spans="3:27" x14ac:dyDescent="0.4">
      <c r="C99" s="19">
        <v>5</v>
      </c>
      <c r="D99" s="15">
        <v>141.05825999999999</v>
      </c>
      <c r="E99" s="15">
        <v>130.46102999999999</v>
      </c>
      <c r="F99" s="15">
        <v>122.95962</v>
      </c>
      <c r="G99" s="15">
        <v>118.75248000000001</v>
      </c>
      <c r="H99" s="15">
        <v>116.37107999999999</v>
      </c>
      <c r="I99" s="15">
        <v>116.09325</v>
      </c>
      <c r="J99" s="15">
        <v>122.32458000000001</v>
      </c>
      <c r="K99" s="15">
        <v>100.42032</v>
      </c>
      <c r="L99" s="15">
        <v>109.0089</v>
      </c>
      <c r="M99" s="15">
        <v>114.59448000000002</v>
      </c>
      <c r="N99" s="15">
        <v>119.96985000000001</v>
      </c>
      <c r="O99" s="15">
        <v>140.40180000000001</v>
      </c>
      <c r="P99" s="15">
        <v>121.9218</v>
      </c>
      <c r="Q99" s="15">
        <v>120.93080999999999</v>
      </c>
      <c r="R99" s="15">
        <v>116.54643000000002</v>
      </c>
      <c r="S99" s="15">
        <v>114.95484</v>
      </c>
      <c r="T99" s="15">
        <v>114.74463</v>
      </c>
      <c r="U99" s="15">
        <v>158.58960000000002</v>
      </c>
      <c r="V99" s="15">
        <v>165.64800000000002</v>
      </c>
      <c r="W99" s="15">
        <v>168.87120000000002</v>
      </c>
      <c r="X99" s="15">
        <v>170.58480000000003</v>
      </c>
      <c r="Y99" s="15">
        <v>171.03360000000001</v>
      </c>
      <c r="Z99" s="15">
        <v>157.9248</v>
      </c>
      <c r="AA99" s="20">
        <v>151.86600000000001</v>
      </c>
    </row>
    <row r="100" spans="3:27" x14ac:dyDescent="0.4">
      <c r="C100" s="19">
        <v>6</v>
      </c>
      <c r="D100" s="15">
        <v>705.29130000000009</v>
      </c>
      <c r="E100" s="15">
        <v>652.30515000000003</v>
      </c>
      <c r="F100" s="15">
        <v>614.79809999999998</v>
      </c>
      <c r="G100" s="15">
        <v>593.76239999999996</v>
      </c>
      <c r="H100" s="15">
        <v>581.85540000000003</v>
      </c>
      <c r="I100" s="15">
        <v>571.3942500000004</v>
      </c>
      <c r="J100" s="15">
        <v>543.58289999999977</v>
      </c>
      <c r="K100" s="15">
        <v>342.51359999999988</v>
      </c>
      <c r="L100" s="15">
        <v>198.41249999999948</v>
      </c>
      <c r="M100" s="15">
        <v>25.568399999999656</v>
      </c>
      <c r="N100" s="15">
        <v>0.66066000000000014</v>
      </c>
      <c r="O100" s="15">
        <v>0.55440000000000011</v>
      </c>
      <c r="P100" s="15">
        <v>0.12012000000000002</v>
      </c>
      <c r="Q100" s="15">
        <v>6.0060000000000009E-2</v>
      </c>
      <c r="R100" s="15">
        <v>0.30030000000000001</v>
      </c>
      <c r="S100" s="15">
        <v>132.04619999999949</v>
      </c>
      <c r="T100" s="15">
        <v>345.49515000000002</v>
      </c>
      <c r="U100" s="15">
        <v>678.70800000000008</v>
      </c>
      <c r="V100" s="15">
        <v>804.92571428571398</v>
      </c>
      <c r="W100" s="15">
        <v>844.35599999999999</v>
      </c>
      <c r="X100" s="15">
        <v>852.92399999999998</v>
      </c>
      <c r="Y100" s="15">
        <v>855.16800000000012</v>
      </c>
      <c r="Z100" s="15">
        <v>789.62400000000002</v>
      </c>
      <c r="AA100" s="20">
        <v>759.33</v>
      </c>
    </row>
    <row r="101" spans="3:27" x14ac:dyDescent="0.4">
      <c r="C101" s="19">
        <v>7</v>
      </c>
      <c r="D101" s="15">
        <v>225.69321600000001</v>
      </c>
      <c r="E101" s="15">
        <v>208.73764799999998</v>
      </c>
      <c r="F101" s="15">
        <v>196.73539199999999</v>
      </c>
      <c r="G101" s="15">
        <v>190.00396800000001</v>
      </c>
      <c r="H101" s="15">
        <v>186.19372799999999</v>
      </c>
      <c r="I101" s="15">
        <v>185.7492</v>
      </c>
      <c r="J101" s="15">
        <v>195.71932799999999</v>
      </c>
      <c r="K101" s="15">
        <v>160.67251199999998</v>
      </c>
      <c r="L101" s="15">
        <v>174.41424000000001</v>
      </c>
      <c r="M101" s="15">
        <v>183.351168</v>
      </c>
      <c r="N101" s="15">
        <v>191.95176000000004</v>
      </c>
      <c r="O101" s="15">
        <v>224.64288000000002</v>
      </c>
      <c r="P101" s="15">
        <v>195.07488000000004</v>
      </c>
      <c r="Q101" s="15">
        <v>193.48929600000002</v>
      </c>
      <c r="R101" s="15">
        <v>186.47428800000003</v>
      </c>
      <c r="S101" s="15">
        <v>183.92774400000002</v>
      </c>
      <c r="T101" s="15">
        <v>183.59140800000003</v>
      </c>
      <c r="U101" s="15">
        <v>253.74336</v>
      </c>
      <c r="V101" s="15">
        <v>265.03680000000003</v>
      </c>
      <c r="W101" s="15">
        <v>270.19392000000005</v>
      </c>
      <c r="X101" s="15">
        <v>272.93567999999999</v>
      </c>
      <c r="Y101" s="15">
        <v>273.65376000000003</v>
      </c>
      <c r="Z101" s="15">
        <v>252.67968000000002</v>
      </c>
      <c r="AA101" s="20">
        <v>242.98560000000003</v>
      </c>
    </row>
    <row r="102" spans="3:27" x14ac:dyDescent="0.4">
      <c r="C102" s="19">
        <v>8</v>
      </c>
      <c r="D102" s="15">
        <v>141.05825999999999</v>
      </c>
      <c r="E102" s="15">
        <v>130.46102999999999</v>
      </c>
      <c r="F102" s="15">
        <v>122.95962</v>
      </c>
      <c r="G102" s="15">
        <v>118.75248000000001</v>
      </c>
      <c r="H102" s="15">
        <v>116.37107999999999</v>
      </c>
      <c r="I102" s="15">
        <v>107.02125000000035</v>
      </c>
      <c r="J102" s="15">
        <v>54.284579999999934</v>
      </c>
      <c r="K102" s="15">
        <v>0.12012000000000002</v>
      </c>
      <c r="L102" s="15">
        <v>6.0060000000000009E-2</v>
      </c>
      <c r="M102" s="15">
        <v>3.0030000000000005E-2</v>
      </c>
      <c r="N102" s="15">
        <v>6.0060000000000009E-2</v>
      </c>
      <c r="O102" s="15">
        <v>4.1579999999999999E-2</v>
      </c>
      <c r="P102" s="15">
        <v>3.0030000000000005E-2</v>
      </c>
      <c r="Q102" s="15">
        <v>6.0060000000000009E-3</v>
      </c>
      <c r="R102" s="15">
        <v>6.0060000000000009E-3</v>
      </c>
      <c r="S102" s="15">
        <v>6.0060000000000009E-3</v>
      </c>
      <c r="T102" s="15">
        <v>1.2012000000000002E-2</v>
      </c>
      <c r="U102" s="15">
        <v>44.349600000000009</v>
      </c>
      <c r="V102" s="15">
        <v>142.33371428571394</v>
      </c>
      <c r="W102" s="15">
        <v>168.87120000000002</v>
      </c>
      <c r="X102" s="15">
        <v>170.58480000000003</v>
      </c>
      <c r="Y102" s="15">
        <v>171.03360000000001</v>
      </c>
      <c r="Z102" s="15">
        <v>157.9248</v>
      </c>
      <c r="AA102" s="20">
        <v>151.86600000000001</v>
      </c>
    </row>
    <row r="103" spans="3:27" ht="14.25" thickBot="1" x14ac:dyDescent="0.45">
      <c r="C103" s="21">
        <v>9</v>
      </c>
      <c r="D103" s="22">
        <v>141.05825999999999</v>
      </c>
      <c r="E103" s="22">
        <v>130.46102999999999</v>
      </c>
      <c r="F103" s="22">
        <v>122.95962</v>
      </c>
      <c r="G103" s="22">
        <v>118.75248000000001</v>
      </c>
      <c r="H103" s="22">
        <v>116.37107999999999</v>
      </c>
      <c r="I103" s="22">
        <v>116.09325</v>
      </c>
      <c r="J103" s="22">
        <v>122.32458000000001</v>
      </c>
      <c r="K103" s="22">
        <v>100.42032</v>
      </c>
      <c r="L103" s="22">
        <v>109.0089</v>
      </c>
      <c r="M103" s="22">
        <v>114.59448000000002</v>
      </c>
      <c r="N103" s="22">
        <v>119.96985000000001</v>
      </c>
      <c r="O103" s="22">
        <v>140.40180000000001</v>
      </c>
      <c r="P103" s="22">
        <v>121.9218</v>
      </c>
      <c r="Q103" s="22">
        <v>120.93080999999999</v>
      </c>
      <c r="R103" s="22">
        <v>116.54643000000002</v>
      </c>
      <c r="S103" s="22">
        <v>114.95484</v>
      </c>
      <c r="T103" s="22">
        <v>114.74463</v>
      </c>
      <c r="U103" s="22">
        <v>158.58960000000002</v>
      </c>
      <c r="V103" s="22">
        <v>165.64800000000002</v>
      </c>
      <c r="W103" s="22">
        <v>168.87120000000002</v>
      </c>
      <c r="X103" s="22">
        <v>170.58480000000003</v>
      </c>
      <c r="Y103" s="22">
        <v>171.03360000000001</v>
      </c>
      <c r="Z103" s="22">
        <v>157.9248</v>
      </c>
      <c r="AA103" s="23">
        <v>151.86600000000001</v>
      </c>
    </row>
    <row r="106" spans="3:27" ht="14.25" thickBot="1" x14ac:dyDescent="0.45">
      <c r="C106" s="1" t="s">
        <v>28</v>
      </c>
    </row>
    <row r="107" spans="3:27" x14ac:dyDescent="0.4">
      <c r="C107" s="16" t="s">
        <v>16</v>
      </c>
      <c r="D107" s="17">
        <v>1</v>
      </c>
      <c r="E107" s="17">
        <v>2</v>
      </c>
      <c r="F107" s="17">
        <v>3</v>
      </c>
      <c r="G107" s="17">
        <v>4</v>
      </c>
      <c r="H107" s="17">
        <v>5</v>
      </c>
      <c r="I107" s="17">
        <v>6</v>
      </c>
      <c r="J107" s="17">
        <v>7</v>
      </c>
      <c r="K107" s="17">
        <v>8</v>
      </c>
      <c r="L107" s="17">
        <v>9</v>
      </c>
      <c r="M107" s="17">
        <v>10</v>
      </c>
      <c r="N107" s="17">
        <v>11</v>
      </c>
      <c r="O107" s="17">
        <v>12</v>
      </c>
      <c r="P107" s="17">
        <v>13</v>
      </c>
      <c r="Q107" s="17">
        <v>14</v>
      </c>
      <c r="R107" s="17">
        <v>15</v>
      </c>
      <c r="S107" s="17">
        <v>16</v>
      </c>
      <c r="T107" s="17">
        <v>17</v>
      </c>
      <c r="U107" s="17">
        <v>18</v>
      </c>
      <c r="V107" s="17">
        <v>19</v>
      </c>
      <c r="W107" s="17">
        <v>20</v>
      </c>
      <c r="X107" s="17">
        <v>21</v>
      </c>
      <c r="Y107" s="17">
        <v>22</v>
      </c>
      <c r="Z107" s="17">
        <v>23</v>
      </c>
      <c r="AA107" s="18">
        <v>24</v>
      </c>
    </row>
    <row r="108" spans="3:27" x14ac:dyDescent="0.4">
      <c r="C108" s="19">
        <v>1</v>
      </c>
      <c r="D108" s="15">
        <v>430.7448</v>
      </c>
      <c r="E108" s="15">
        <v>398.38440000000008</v>
      </c>
      <c r="F108" s="15">
        <v>375.4776</v>
      </c>
      <c r="G108" s="15">
        <v>362.63040000000001</v>
      </c>
      <c r="H108" s="15">
        <v>355.35840000000002</v>
      </c>
      <c r="I108" s="15">
        <v>354.51</v>
      </c>
      <c r="J108" s="15">
        <v>373.53840000000002</v>
      </c>
      <c r="K108" s="15">
        <v>420.49127999999996</v>
      </c>
      <c r="L108" s="15">
        <v>456.45435000000003</v>
      </c>
      <c r="M108" s="15">
        <v>479.84291999999999</v>
      </c>
      <c r="N108" s="15">
        <v>502.35127499999999</v>
      </c>
      <c r="O108" s="15">
        <v>509.51873999999992</v>
      </c>
      <c r="P108" s="15">
        <v>510.5247</v>
      </c>
      <c r="Q108" s="15">
        <v>506.37511499999994</v>
      </c>
      <c r="R108" s="15">
        <v>488.01634499999994</v>
      </c>
      <c r="S108" s="15">
        <v>481.35186000000004</v>
      </c>
      <c r="T108" s="15">
        <v>480.47164499999991</v>
      </c>
      <c r="U108" s="15">
        <v>471.1044</v>
      </c>
      <c r="V108" s="15">
        <v>492.07200000000006</v>
      </c>
      <c r="W108" s="15">
        <v>501.64680000000004</v>
      </c>
      <c r="X108" s="15">
        <v>506.73720000000003</v>
      </c>
      <c r="Y108" s="15">
        <v>508.07039999999995</v>
      </c>
      <c r="Z108" s="15">
        <v>483.34560000000005</v>
      </c>
      <c r="AA108" s="20">
        <v>464.80200000000008</v>
      </c>
    </row>
    <row r="109" spans="3:27" x14ac:dyDescent="0.4">
      <c r="C109" s="19">
        <v>2</v>
      </c>
      <c r="D109" s="15">
        <v>201.01424</v>
      </c>
      <c r="E109" s="15">
        <v>185.91272000000001</v>
      </c>
      <c r="F109" s="15">
        <v>175.22288000000003</v>
      </c>
      <c r="G109" s="15">
        <v>169.22752000000003</v>
      </c>
      <c r="H109" s="15">
        <v>165.83392000000001</v>
      </c>
      <c r="I109" s="15">
        <v>165.43800000000002</v>
      </c>
      <c r="J109" s="15">
        <v>174.31792000000002</v>
      </c>
      <c r="K109" s="15">
        <v>196.22926400000003</v>
      </c>
      <c r="L109" s="15">
        <v>213.01202999999998</v>
      </c>
      <c r="M109" s="15">
        <v>223.92669599999999</v>
      </c>
      <c r="N109" s="15">
        <v>234.43059499999998</v>
      </c>
      <c r="O109" s="15">
        <v>237.77541199999996</v>
      </c>
      <c r="P109" s="15">
        <v>238.24485999999996</v>
      </c>
      <c r="Q109" s="15">
        <v>236.30838699999998</v>
      </c>
      <c r="R109" s="15">
        <v>227.740961</v>
      </c>
      <c r="S109" s="15">
        <v>224.63086799999996</v>
      </c>
      <c r="T109" s="15">
        <v>224.220101</v>
      </c>
      <c r="U109" s="15">
        <v>219.84871999999999</v>
      </c>
      <c r="V109" s="15">
        <v>229.63360000000003</v>
      </c>
      <c r="W109" s="15">
        <v>234.10184000000001</v>
      </c>
      <c r="X109" s="15">
        <v>236.47736000000003</v>
      </c>
      <c r="Y109" s="15">
        <v>237.09952000000001</v>
      </c>
      <c r="Z109" s="15">
        <v>225.56128000000004</v>
      </c>
      <c r="AA109" s="20">
        <v>216.9076</v>
      </c>
    </row>
    <row r="110" spans="3:27" x14ac:dyDescent="0.4">
      <c r="C110" s="19">
        <v>3</v>
      </c>
      <c r="D110" s="15">
        <v>287.16320000000002</v>
      </c>
      <c r="E110" s="15">
        <v>265.58959999999996</v>
      </c>
      <c r="F110" s="15">
        <v>250.31840000000003</v>
      </c>
      <c r="G110" s="15">
        <v>241.75360000000001</v>
      </c>
      <c r="H110" s="15">
        <v>236.90559999999999</v>
      </c>
      <c r="I110" s="15">
        <v>236.34</v>
      </c>
      <c r="J110" s="15">
        <v>249.0256</v>
      </c>
      <c r="K110" s="15">
        <v>280.32751999999999</v>
      </c>
      <c r="L110" s="15">
        <v>304.30289999999997</v>
      </c>
      <c r="M110" s="15">
        <v>319.89528000000001</v>
      </c>
      <c r="N110" s="15">
        <v>334.90084999999999</v>
      </c>
      <c r="O110" s="15">
        <v>339.67915999999997</v>
      </c>
      <c r="P110" s="15">
        <v>340.34979999999996</v>
      </c>
      <c r="Q110" s="15">
        <v>337.58341000000001</v>
      </c>
      <c r="R110" s="15">
        <v>325.34422999999998</v>
      </c>
      <c r="S110" s="15">
        <v>320.90123999999997</v>
      </c>
      <c r="T110" s="15">
        <v>320.31443000000002</v>
      </c>
      <c r="U110" s="15">
        <v>314.06960000000004</v>
      </c>
      <c r="V110" s="15">
        <v>328.048</v>
      </c>
      <c r="W110" s="15">
        <v>334.43119999999999</v>
      </c>
      <c r="X110" s="15">
        <v>337.82480000000004</v>
      </c>
      <c r="Y110" s="15">
        <v>338.71360000000004</v>
      </c>
      <c r="Z110" s="15">
        <v>322.23040000000003</v>
      </c>
      <c r="AA110" s="20">
        <v>309.86799999999999</v>
      </c>
    </row>
    <row r="111" spans="3:27" x14ac:dyDescent="0.4">
      <c r="C111" s="19">
        <v>4</v>
      </c>
      <c r="D111" s="15">
        <v>574.32640000000004</v>
      </c>
      <c r="E111" s="15">
        <v>531.17919999999992</v>
      </c>
      <c r="F111" s="15">
        <v>500.63680000000005</v>
      </c>
      <c r="G111" s="15">
        <v>483.50720000000001</v>
      </c>
      <c r="H111" s="15">
        <v>473.81119999999999</v>
      </c>
      <c r="I111" s="15">
        <v>472.68</v>
      </c>
      <c r="J111" s="15">
        <v>498.05119999999999</v>
      </c>
      <c r="K111" s="15">
        <v>560.65503999999999</v>
      </c>
      <c r="L111" s="15">
        <v>608.60579999999993</v>
      </c>
      <c r="M111" s="15">
        <v>639.79056000000003</v>
      </c>
      <c r="N111" s="15">
        <v>669.80169999999998</v>
      </c>
      <c r="O111" s="15">
        <v>679.35831999999994</v>
      </c>
      <c r="P111" s="15">
        <v>680.69959999999992</v>
      </c>
      <c r="Q111" s="15">
        <v>675.16682000000003</v>
      </c>
      <c r="R111" s="15">
        <v>650.68845999999996</v>
      </c>
      <c r="S111" s="15">
        <v>641.80247999999995</v>
      </c>
      <c r="T111" s="15">
        <v>640.62886000000003</v>
      </c>
      <c r="U111" s="15">
        <v>628.13920000000007</v>
      </c>
      <c r="V111" s="15">
        <v>656.096</v>
      </c>
      <c r="W111" s="15">
        <v>668.86239999999998</v>
      </c>
      <c r="X111" s="15">
        <v>675.64960000000008</v>
      </c>
      <c r="Y111" s="15">
        <v>677.42720000000008</v>
      </c>
      <c r="Z111" s="15">
        <v>644.46080000000006</v>
      </c>
      <c r="AA111" s="20">
        <v>619.73599999999999</v>
      </c>
    </row>
    <row r="112" spans="3:27" x14ac:dyDescent="0.4">
      <c r="C112" s="19">
        <v>5</v>
      </c>
      <c r="D112" s="15">
        <v>143.58160000000001</v>
      </c>
      <c r="E112" s="15">
        <v>132.79479999999998</v>
      </c>
      <c r="F112" s="15">
        <v>125.15920000000001</v>
      </c>
      <c r="G112" s="15">
        <v>120.8768</v>
      </c>
      <c r="H112" s="15">
        <v>118.4528</v>
      </c>
      <c r="I112" s="15">
        <v>118.17</v>
      </c>
      <c r="J112" s="15">
        <v>124.5128</v>
      </c>
      <c r="K112" s="15">
        <v>140.16376</v>
      </c>
      <c r="L112" s="15">
        <v>152.15144999999998</v>
      </c>
      <c r="M112" s="15">
        <v>159.94764000000001</v>
      </c>
      <c r="N112" s="15">
        <v>167.450425</v>
      </c>
      <c r="O112" s="15">
        <v>169.83957999999998</v>
      </c>
      <c r="P112" s="15">
        <v>170.17489999999998</v>
      </c>
      <c r="Q112" s="15">
        <v>168.79170500000001</v>
      </c>
      <c r="R112" s="15">
        <v>162.67211499999999</v>
      </c>
      <c r="S112" s="15">
        <v>160.45061999999999</v>
      </c>
      <c r="T112" s="15">
        <v>160.15721500000001</v>
      </c>
      <c r="U112" s="15">
        <v>157.03480000000002</v>
      </c>
      <c r="V112" s="15">
        <v>164.024</v>
      </c>
      <c r="W112" s="15">
        <v>167.21559999999999</v>
      </c>
      <c r="X112" s="15">
        <v>168.91240000000002</v>
      </c>
      <c r="Y112" s="15">
        <v>169.35680000000002</v>
      </c>
      <c r="Z112" s="15">
        <v>161.11520000000002</v>
      </c>
      <c r="AA112" s="20">
        <v>154.934</v>
      </c>
    </row>
    <row r="113" spans="3:27" x14ac:dyDescent="0.4">
      <c r="C113" s="19">
        <v>6</v>
      </c>
      <c r="D113" s="15">
        <v>717.90800000000013</v>
      </c>
      <c r="E113" s="15">
        <v>663.97400000000005</v>
      </c>
      <c r="F113" s="15">
        <v>625.79600000000005</v>
      </c>
      <c r="G113" s="15">
        <v>604.38400000000001</v>
      </c>
      <c r="H113" s="15">
        <v>592.26400000000001</v>
      </c>
      <c r="I113" s="15">
        <v>581.61571428571472</v>
      </c>
      <c r="J113" s="15">
        <v>553.30685714285687</v>
      </c>
      <c r="K113" s="15">
        <v>478.07051428571401</v>
      </c>
      <c r="L113" s="15">
        <v>276.93839285714211</v>
      </c>
      <c r="M113" s="15">
        <v>35.687628571428093</v>
      </c>
      <c r="N113" s="15">
        <v>0.92213000000000001</v>
      </c>
      <c r="O113" s="15">
        <v>0.67064000000000001</v>
      </c>
      <c r="P113" s="15">
        <v>0.16766</v>
      </c>
      <c r="Q113" s="15">
        <v>8.3830000000000002E-2</v>
      </c>
      <c r="R113" s="15">
        <v>0.41914999999999997</v>
      </c>
      <c r="S113" s="15">
        <v>184.30624285714214</v>
      </c>
      <c r="T113" s="15">
        <v>482.23207500000001</v>
      </c>
      <c r="U113" s="15">
        <v>672.05400000000009</v>
      </c>
      <c r="V113" s="15">
        <v>797.03428571428549</v>
      </c>
      <c r="W113" s="15">
        <v>836.07800000000009</v>
      </c>
      <c r="X113" s="15">
        <v>844.56200000000001</v>
      </c>
      <c r="Y113" s="15">
        <v>846.78400000000011</v>
      </c>
      <c r="Z113" s="15">
        <v>805.57600000000002</v>
      </c>
      <c r="AA113" s="20">
        <v>774.67</v>
      </c>
    </row>
    <row r="114" spans="3:27" x14ac:dyDescent="0.4">
      <c r="C114" s="19">
        <v>7</v>
      </c>
      <c r="D114" s="15">
        <v>229.73056000000003</v>
      </c>
      <c r="E114" s="15">
        <v>212.47167999999999</v>
      </c>
      <c r="F114" s="15">
        <v>200.25472000000002</v>
      </c>
      <c r="G114" s="15">
        <v>193.40288000000004</v>
      </c>
      <c r="H114" s="15">
        <v>189.52448000000004</v>
      </c>
      <c r="I114" s="15">
        <v>189.07200000000003</v>
      </c>
      <c r="J114" s="15">
        <v>199.22048000000001</v>
      </c>
      <c r="K114" s="15">
        <v>224.26201599999999</v>
      </c>
      <c r="L114" s="15">
        <v>243.44232</v>
      </c>
      <c r="M114" s="15">
        <v>255.91622399999997</v>
      </c>
      <c r="N114" s="15">
        <v>267.92068</v>
      </c>
      <c r="O114" s="15">
        <v>271.74332800000002</v>
      </c>
      <c r="P114" s="15">
        <v>272.27983999999998</v>
      </c>
      <c r="Q114" s="15">
        <v>270.06672800000001</v>
      </c>
      <c r="R114" s="15">
        <v>260.27538399999997</v>
      </c>
      <c r="S114" s="15">
        <v>256.72099200000002</v>
      </c>
      <c r="T114" s="15">
        <v>256.25154399999997</v>
      </c>
      <c r="U114" s="15">
        <v>251.25568000000001</v>
      </c>
      <c r="V114" s="15">
        <v>262.43840000000006</v>
      </c>
      <c r="W114" s="15">
        <v>267.54496</v>
      </c>
      <c r="X114" s="15">
        <v>270.25984</v>
      </c>
      <c r="Y114" s="15">
        <v>270.97088000000002</v>
      </c>
      <c r="Z114" s="15">
        <v>257.78432000000004</v>
      </c>
      <c r="AA114" s="20">
        <v>247.89440000000002</v>
      </c>
    </row>
    <row r="115" spans="3:27" x14ac:dyDescent="0.4">
      <c r="C115" s="19">
        <v>8</v>
      </c>
      <c r="D115" s="15">
        <v>143.58160000000001</v>
      </c>
      <c r="E115" s="15">
        <v>132.79479999999998</v>
      </c>
      <c r="F115" s="15">
        <v>125.15920000000001</v>
      </c>
      <c r="G115" s="15">
        <v>120.8768</v>
      </c>
      <c r="H115" s="15">
        <v>118.4528</v>
      </c>
      <c r="I115" s="15">
        <v>108.93571428571465</v>
      </c>
      <c r="J115" s="15">
        <v>55.255657142857075</v>
      </c>
      <c r="K115" s="15">
        <v>0.16766</v>
      </c>
      <c r="L115" s="15">
        <v>8.3830000000000002E-2</v>
      </c>
      <c r="M115" s="15">
        <v>4.1915000000000001E-2</v>
      </c>
      <c r="N115" s="15">
        <v>8.3830000000000002E-2</v>
      </c>
      <c r="O115" s="15">
        <v>5.0297999999999995E-2</v>
      </c>
      <c r="P115" s="15">
        <v>4.1915000000000001E-2</v>
      </c>
      <c r="Q115" s="15">
        <v>8.3829999999999998E-3</v>
      </c>
      <c r="R115" s="15">
        <v>8.3829999999999998E-3</v>
      </c>
      <c r="S115" s="15">
        <v>8.3829999999999998E-3</v>
      </c>
      <c r="T115" s="15">
        <v>1.6766E-2</v>
      </c>
      <c r="U115" s="15">
        <v>43.914800000000007</v>
      </c>
      <c r="V115" s="15">
        <v>140.93828571428537</v>
      </c>
      <c r="W115" s="15">
        <v>167.21559999999999</v>
      </c>
      <c r="X115" s="15">
        <v>168.91240000000002</v>
      </c>
      <c r="Y115" s="15">
        <v>169.35680000000002</v>
      </c>
      <c r="Z115" s="15">
        <v>161.11520000000002</v>
      </c>
      <c r="AA115" s="20">
        <v>154.934</v>
      </c>
    </row>
    <row r="116" spans="3:27" ht="14.25" thickBot="1" x14ac:dyDescent="0.45">
      <c r="C116" s="21">
        <v>9</v>
      </c>
      <c r="D116" s="22">
        <v>143.58160000000001</v>
      </c>
      <c r="E116" s="22">
        <v>132.79479999999998</v>
      </c>
      <c r="F116" s="22">
        <v>125.15920000000001</v>
      </c>
      <c r="G116" s="22">
        <v>120.8768</v>
      </c>
      <c r="H116" s="22">
        <v>118.4528</v>
      </c>
      <c r="I116" s="22">
        <v>118.17</v>
      </c>
      <c r="J116" s="22">
        <v>124.5128</v>
      </c>
      <c r="K116" s="22">
        <v>140.16376</v>
      </c>
      <c r="L116" s="22">
        <v>152.15144999999998</v>
      </c>
      <c r="M116" s="22">
        <v>159.94764000000001</v>
      </c>
      <c r="N116" s="22">
        <v>167.450425</v>
      </c>
      <c r="O116" s="22">
        <v>169.83957999999998</v>
      </c>
      <c r="P116" s="22">
        <v>170.17489999999998</v>
      </c>
      <c r="Q116" s="22">
        <v>168.79170500000001</v>
      </c>
      <c r="R116" s="22">
        <v>162.67211499999999</v>
      </c>
      <c r="S116" s="22">
        <v>160.45061999999999</v>
      </c>
      <c r="T116" s="22">
        <v>160.15721500000001</v>
      </c>
      <c r="U116" s="22">
        <v>157.03480000000002</v>
      </c>
      <c r="V116" s="22">
        <v>164.024</v>
      </c>
      <c r="W116" s="22">
        <v>167.21559999999999</v>
      </c>
      <c r="X116" s="22">
        <v>168.91240000000002</v>
      </c>
      <c r="Y116" s="22">
        <v>169.35680000000002</v>
      </c>
      <c r="Z116" s="22">
        <v>161.11520000000002</v>
      </c>
      <c r="AA116" s="23">
        <v>154.934</v>
      </c>
    </row>
    <row r="119" spans="3:27" ht="14.25" thickBot="1" x14ac:dyDescent="0.45">
      <c r="C119" s="1" t="s">
        <v>29</v>
      </c>
    </row>
    <row r="120" spans="3:27" x14ac:dyDescent="0.4">
      <c r="C120" s="16" t="s">
        <v>16</v>
      </c>
      <c r="D120" s="17">
        <v>1</v>
      </c>
      <c r="E120" s="17">
        <v>2</v>
      </c>
      <c r="F120" s="17">
        <v>3</v>
      </c>
      <c r="G120" s="17">
        <v>4</v>
      </c>
      <c r="H120" s="17">
        <v>5</v>
      </c>
      <c r="I120" s="17">
        <v>6</v>
      </c>
      <c r="J120" s="17">
        <v>7</v>
      </c>
      <c r="K120" s="17">
        <v>8</v>
      </c>
      <c r="L120" s="17">
        <v>9</v>
      </c>
      <c r="M120" s="17">
        <v>10</v>
      </c>
      <c r="N120" s="17">
        <v>11</v>
      </c>
      <c r="O120" s="17">
        <v>12</v>
      </c>
      <c r="P120" s="17">
        <v>13</v>
      </c>
      <c r="Q120" s="17">
        <v>14</v>
      </c>
      <c r="R120" s="17">
        <v>15</v>
      </c>
      <c r="S120" s="17">
        <v>16</v>
      </c>
      <c r="T120" s="17">
        <v>17</v>
      </c>
      <c r="U120" s="17">
        <v>18</v>
      </c>
      <c r="V120" s="17">
        <v>19</v>
      </c>
      <c r="W120" s="17">
        <v>20</v>
      </c>
      <c r="X120" s="17">
        <v>21</v>
      </c>
      <c r="Y120" s="17">
        <v>22</v>
      </c>
      <c r="Z120" s="17">
        <v>23</v>
      </c>
      <c r="AA120" s="18">
        <v>24</v>
      </c>
    </row>
    <row r="121" spans="3:27" x14ac:dyDescent="0.4">
      <c r="C121" s="19">
        <v>1</v>
      </c>
      <c r="D121" s="15">
        <v>427.40652779999999</v>
      </c>
      <c r="E121" s="15">
        <v>395.29692090000003</v>
      </c>
      <c r="F121" s="15">
        <v>372.56764860000004</v>
      </c>
      <c r="G121" s="15">
        <v>359.82001440000005</v>
      </c>
      <c r="H121" s="15">
        <v>352.60437240000005</v>
      </c>
      <c r="I121" s="15">
        <v>351.76254749999998</v>
      </c>
      <c r="J121" s="15">
        <v>370.64347740000005</v>
      </c>
      <c r="K121" s="15">
        <v>304.27356960000009</v>
      </c>
      <c r="L121" s="15">
        <v>330.29696700000005</v>
      </c>
      <c r="M121" s="15">
        <v>347.22127439999997</v>
      </c>
      <c r="N121" s="15">
        <v>363.5086455</v>
      </c>
      <c r="O121" s="15">
        <v>425.41745400000002</v>
      </c>
      <c r="P121" s="15">
        <v>369.42305400000004</v>
      </c>
      <c r="Q121" s="15">
        <v>366.42035430000004</v>
      </c>
      <c r="R121" s="15">
        <v>353.13568290000001</v>
      </c>
      <c r="S121" s="15">
        <v>348.31316520000001</v>
      </c>
      <c r="T121" s="15">
        <v>347.67622890000001</v>
      </c>
      <c r="U121" s="15">
        <v>480.52648800000009</v>
      </c>
      <c r="V121" s="15">
        <v>501.91344000000009</v>
      </c>
      <c r="W121" s="15">
        <v>511.6797360000001</v>
      </c>
      <c r="X121" s="15">
        <v>516.87194399999998</v>
      </c>
      <c r="Y121" s="15">
        <v>518.231808</v>
      </c>
      <c r="Z121" s="15">
        <v>478.51214400000009</v>
      </c>
      <c r="AA121" s="20">
        <v>460.15397999999993</v>
      </c>
    </row>
    <row r="122" spans="3:27" x14ac:dyDescent="0.4">
      <c r="C122" s="19">
        <v>2</v>
      </c>
      <c r="D122" s="15">
        <v>199.45637963999999</v>
      </c>
      <c r="E122" s="15">
        <v>184.47189642000004</v>
      </c>
      <c r="F122" s="15">
        <v>173.86490268000003</v>
      </c>
      <c r="G122" s="15">
        <v>167.91600671999998</v>
      </c>
      <c r="H122" s="15">
        <v>164.54870711999999</v>
      </c>
      <c r="I122" s="15">
        <v>164.1558555</v>
      </c>
      <c r="J122" s="15">
        <v>172.96695612000002</v>
      </c>
      <c r="K122" s="15">
        <v>141.99433248</v>
      </c>
      <c r="L122" s="15">
        <v>154.1385846</v>
      </c>
      <c r="M122" s="15">
        <v>162.03659472000001</v>
      </c>
      <c r="N122" s="15">
        <v>169.63736789999999</v>
      </c>
      <c r="O122" s="15">
        <v>198.52814519999998</v>
      </c>
      <c r="P122" s="15">
        <v>172.39742519999999</v>
      </c>
      <c r="Q122" s="15">
        <v>170.99616534</v>
      </c>
      <c r="R122" s="15">
        <v>164.79665202000001</v>
      </c>
      <c r="S122" s="15">
        <v>162.54614375999998</v>
      </c>
      <c r="T122" s="15">
        <v>162.24890682000003</v>
      </c>
      <c r="U122" s="15">
        <v>224.24569440000002</v>
      </c>
      <c r="V122" s="15">
        <v>234.22627200000002</v>
      </c>
      <c r="W122" s="15">
        <v>238.78387680000003</v>
      </c>
      <c r="X122" s="15">
        <v>241.20690720000005</v>
      </c>
      <c r="Y122" s="15">
        <v>241.8415104</v>
      </c>
      <c r="Z122" s="15">
        <v>223.30566720000002</v>
      </c>
      <c r="AA122" s="20">
        <v>214.73852399999998</v>
      </c>
    </row>
    <row r="123" spans="3:27" x14ac:dyDescent="0.4">
      <c r="C123" s="19">
        <v>3</v>
      </c>
      <c r="D123" s="15">
        <v>284.93768519999998</v>
      </c>
      <c r="E123" s="15">
        <v>263.5312806</v>
      </c>
      <c r="F123" s="15">
        <v>248.37843240000001</v>
      </c>
      <c r="G123" s="15">
        <v>239.88000960000002</v>
      </c>
      <c r="H123" s="15">
        <v>235.06958159999999</v>
      </c>
      <c r="I123" s="15">
        <v>234.508365</v>
      </c>
      <c r="J123" s="15">
        <v>247.09565160000002</v>
      </c>
      <c r="K123" s="15">
        <v>202.84904640000002</v>
      </c>
      <c r="L123" s="15">
        <v>220.19797800000001</v>
      </c>
      <c r="M123" s="15">
        <v>231.48084960000003</v>
      </c>
      <c r="N123" s="15">
        <v>242.33909700000001</v>
      </c>
      <c r="O123" s="15">
        <v>283.61163600000003</v>
      </c>
      <c r="P123" s="15">
        <v>246.28203600000001</v>
      </c>
      <c r="Q123" s="15">
        <v>244.28023619999999</v>
      </c>
      <c r="R123" s="15">
        <v>235.42378860000002</v>
      </c>
      <c r="S123" s="15">
        <v>232.20877680000001</v>
      </c>
      <c r="T123" s="15">
        <v>231.7841526</v>
      </c>
      <c r="U123" s="15">
        <v>320.35099200000002</v>
      </c>
      <c r="V123" s="15">
        <v>334.60896000000002</v>
      </c>
      <c r="W123" s="15">
        <v>341.11982400000005</v>
      </c>
      <c r="X123" s="15">
        <v>344.58129600000007</v>
      </c>
      <c r="Y123" s="15">
        <v>345.48787200000004</v>
      </c>
      <c r="Z123" s="15">
        <v>319.00809600000002</v>
      </c>
      <c r="AA123" s="20">
        <v>306.76932000000005</v>
      </c>
    </row>
    <row r="124" spans="3:27" x14ac:dyDescent="0.4">
      <c r="C124" s="19">
        <v>4</v>
      </c>
      <c r="D124" s="15">
        <v>569.87537039999995</v>
      </c>
      <c r="E124" s="15">
        <v>527.0625612</v>
      </c>
      <c r="F124" s="15">
        <v>496.75686480000002</v>
      </c>
      <c r="G124" s="15">
        <v>479.76001920000004</v>
      </c>
      <c r="H124" s="15">
        <v>470.13916319999998</v>
      </c>
      <c r="I124" s="15">
        <v>469.01673</v>
      </c>
      <c r="J124" s="15">
        <v>494.19130320000005</v>
      </c>
      <c r="K124" s="15">
        <v>405.69809280000004</v>
      </c>
      <c r="L124" s="15">
        <v>440.39595600000001</v>
      </c>
      <c r="M124" s="15">
        <v>462.96169920000006</v>
      </c>
      <c r="N124" s="15">
        <v>484.67819400000002</v>
      </c>
      <c r="O124" s="15">
        <v>567.22327200000007</v>
      </c>
      <c r="P124" s="15">
        <v>492.56407200000001</v>
      </c>
      <c r="Q124" s="15">
        <v>488.56047239999998</v>
      </c>
      <c r="R124" s="15">
        <v>470.84757720000005</v>
      </c>
      <c r="S124" s="15">
        <v>464.41755360000002</v>
      </c>
      <c r="T124" s="15">
        <v>463.5683052</v>
      </c>
      <c r="U124" s="15">
        <v>640.70198400000004</v>
      </c>
      <c r="V124" s="15">
        <v>669.21792000000005</v>
      </c>
      <c r="W124" s="15">
        <v>682.2396480000001</v>
      </c>
      <c r="X124" s="15">
        <v>689.16259200000013</v>
      </c>
      <c r="Y124" s="15">
        <v>690.97574400000008</v>
      </c>
      <c r="Z124" s="15">
        <v>638.01619200000005</v>
      </c>
      <c r="AA124" s="20">
        <v>613.5386400000001</v>
      </c>
    </row>
    <row r="125" spans="3:27" x14ac:dyDescent="0.4">
      <c r="C125" s="19">
        <v>5</v>
      </c>
      <c r="D125" s="15">
        <v>142.46884259999999</v>
      </c>
      <c r="E125" s="15">
        <v>131.7656403</v>
      </c>
      <c r="F125" s="15">
        <v>124.1892162</v>
      </c>
      <c r="G125" s="15">
        <v>119.94000480000001</v>
      </c>
      <c r="H125" s="15">
        <v>117.5347908</v>
      </c>
      <c r="I125" s="15">
        <v>117.2541825</v>
      </c>
      <c r="J125" s="15">
        <v>123.54782580000001</v>
      </c>
      <c r="K125" s="15">
        <v>101.42452320000001</v>
      </c>
      <c r="L125" s="15">
        <v>110.098989</v>
      </c>
      <c r="M125" s="15">
        <v>115.74042480000001</v>
      </c>
      <c r="N125" s="15">
        <v>121.1695485</v>
      </c>
      <c r="O125" s="15">
        <v>141.80581800000002</v>
      </c>
      <c r="P125" s="15">
        <v>123.141018</v>
      </c>
      <c r="Q125" s="15">
        <v>122.1401181</v>
      </c>
      <c r="R125" s="15">
        <v>117.71189430000001</v>
      </c>
      <c r="S125" s="15">
        <v>116.1043884</v>
      </c>
      <c r="T125" s="15">
        <v>115.8920763</v>
      </c>
      <c r="U125" s="15">
        <v>160.17549600000001</v>
      </c>
      <c r="V125" s="15">
        <v>167.30448000000001</v>
      </c>
      <c r="W125" s="15">
        <v>170.55991200000003</v>
      </c>
      <c r="X125" s="15">
        <v>172.29064800000003</v>
      </c>
      <c r="Y125" s="15">
        <v>172.74393600000002</v>
      </c>
      <c r="Z125" s="15">
        <v>159.50404800000001</v>
      </c>
      <c r="AA125" s="20">
        <v>153.38466000000003</v>
      </c>
    </row>
    <row r="126" spans="3:27" x14ac:dyDescent="0.4">
      <c r="C126" s="19">
        <v>6</v>
      </c>
      <c r="D126" s="15">
        <v>712.34421300000008</v>
      </c>
      <c r="E126" s="15">
        <v>658.82820149999998</v>
      </c>
      <c r="F126" s="15">
        <v>620.94608099999994</v>
      </c>
      <c r="G126" s="15">
        <v>599.70002399999998</v>
      </c>
      <c r="H126" s="15">
        <v>587.67395399999998</v>
      </c>
      <c r="I126" s="15">
        <v>577.10819250000043</v>
      </c>
      <c r="J126" s="15">
        <v>549.01872899999978</v>
      </c>
      <c r="K126" s="15">
        <v>345.93873599999989</v>
      </c>
      <c r="L126" s="15">
        <v>200.39662499999949</v>
      </c>
      <c r="M126" s="15">
        <v>25.824083999999651</v>
      </c>
      <c r="N126" s="15">
        <v>0.66726660000000015</v>
      </c>
      <c r="O126" s="15">
        <v>0.55994400000000011</v>
      </c>
      <c r="P126" s="15">
        <v>0.12132120000000002</v>
      </c>
      <c r="Q126" s="15">
        <v>6.0660600000000009E-2</v>
      </c>
      <c r="R126" s="15">
        <v>0.30330299999999999</v>
      </c>
      <c r="S126" s="15">
        <v>133.36666199999948</v>
      </c>
      <c r="T126" s="15">
        <v>348.95010150000002</v>
      </c>
      <c r="U126" s="15">
        <v>685.49508000000014</v>
      </c>
      <c r="V126" s="15">
        <v>812.97497142857117</v>
      </c>
      <c r="W126" s="15">
        <v>852.79956000000004</v>
      </c>
      <c r="X126" s="15">
        <v>861.45323999999994</v>
      </c>
      <c r="Y126" s="15">
        <v>863.71968000000015</v>
      </c>
      <c r="Z126" s="15">
        <v>797.52024000000006</v>
      </c>
      <c r="AA126" s="20">
        <v>766.92330000000004</v>
      </c>
    </row>
    <row r="127" spans="3:27" x14ac:dyDescent="0.4">
      <c r="C127" s="19">
        <v>7</v>
      </c>
      <c r="D127" s="15">
        <v>227.95014816</v>
      </c>
      <c r="E127" s="15">
        <v>210.82502447999997</v>
      </c>
      <c r="F127" s="15">
        <v>198.70274591999998</v>
      </c>
      <c r="G127" s="15">
        <v>191.90400768000001</v>
      </c>
      <c r="H127" s="15">
        <v>188.05566528</v>
      </c>
      <c r="I127" s="15">
        <v>187.60669200000001</v>
      </c>
      <c r="J127" s="15">
        <v>197.67652128</v>
      </c>
      <c r="K127" s="15">
        <v>162.27923711999998</v>
      </c>
      <c r="L127" s="15">
        <v>176.15838240000002</v>
      </c>
      <c r="M127" s="15">
        <v>185.18467968000002</v>
      </c>
      <c r="N127" s="15">
        <v>193.87127760000004</v>
      </c>
      <c r="O127" s="15">
        <v>226.88930880000001</v>
      </c>
      <c r="P127" s="15">
        <v>197.02562880000005</v>
      </c>
      <c r="Q127" s="15">
        <v>195.42418896000004</v>
      </c>
      <c r="R127" s="15">
        <v>188.33903088000002</v>
      </c>
      <c r="S127" s="15">
        <v>185.76702144000001</v>
      </c>
      <c r="T127" s="15">
        <v>185.42732208000004</v>
      </c>
      <c r="U127" s="15">
        <v>256.28079359999998</v>
      </c>
      <c r="V127" s="15">
        <v>267.68716800000004</v>
      </c>
      <c r="W127" s="15">
        <v>272.89585920000007</v>
      </c>
      <c r="X127" s="15">
        <v>275.6650368</v>
      </c>
      <c r="Y127" s="15">
        <v>276.39029760000005</v>
      </c>
      <c r="Z127" s="15">
        <v>255.20647680000002</v>
      </c>
      <c r="AA127" s="20">
        <v>245.41545600000003</v>
      </c>
    </row>
    <row r="128" spans="3:27" x14ac:dyDescent="0.4">
      <c r="C128" s="19">
        <v>8</v>
      </c>
      <c r="D128" s="15">
        <v>142.46884259999999</v>
      </c>
      <c r="E128" s="15">
        <v>131.7656403</v>
      </c>
      <c r="F128" s="15">
        <v>124.1892162</v>
      </c>
      <c r="G128" s="15">
        <v>119.94000480000001</v>
      </c>
      <c r="H128" s="15">
        <v>117.5347908</v>
      </c>
      <c r="I128" s="15">
        <v>108.09146250000036</v>
      </c>
      <c r="J128" s="15">
        <v>54.827425799999936</v>
      </c>
      <c r="K128" s="15">
        <v>0.12132120000000002</v>
      </c>
      <c r="L128" s="15">
        <v>6.0660600000000009E-2</v>
      </c>
      <c r="M128" s="15">
        <v>3.0330300000000004E-2</v>
      </c>
      <c r="N128" s="15">
        <v>6.0660600000000009E-2</v>
      </c>
      <c r="O128" s="15">
        <v>4.19958E-2</v>
      </c>
      <c r="P128" s="15">
        <v>3.0330300000000004E-2</v>
      </c>
      <c r="Q128" s="15">
        <v>6.0660600000000007E-3</v>
      </c>
      <c r="R128" s="15">
        <v>6.0660600000000007E-3</v>
      </c>
      <c r="S128" s="15">
        <v>6.0660600000000007E-3</v>
      </c>
      <c r="T128" s="15">
        <v>1.2132120000000001E-2</v>
      </c>
      <c r="U128" s="15">
        <v>44.793096000000013</v>
      </c>
      <c r="V128" s="15">
        <v>143.75705142857109</v>
      </c>
      <c r="W128" s="15">
        <v>170.55991200000003</v>
      </c>
      <c r="X128" s="15">
        <v>172.29064800000003</v>
      </c>
      <c r="Y128" s="15">
        <v>172.74393600000002</v>
      </c>
      <c r="Z128" s="15">
        <v>159.50404800000001</v>
      </c>
      <c r="AA128" s="20">
        <v>153.38466000000003</v>
      </c>
    </row>
    <row r="129" spans="3:27" ht="14.25" thickBot="1" x14ac:dyDescent="0.45">
      <c r="C129" s="21">
        <v>9</v>
      </c>
      <c r="D129" s="22">
        <v>142.46884259999999</v>
      </c>
      <c r="E129" s="22">
        <v>131.7656403</v>
      </c>
      <c r="F129" s="22">
        <v>124.1892162</v>
      </c>
      <c r="G129" s="22">
        <v>119.94000480000001</v>
      </c>
      <c r="H129" s="22">
        <v>117.5347908</v>
      </c>
      <c r="I129" s="22">
        <v>117.2541825</v>
      </c>
      <c r="J129" s="22">
        <v>123.54782580000001</v>
      </c>
      <c r="K129" s="22">
        <v>101.42452320000001</v>
      </c>
      <c r="L129" s="22">
        <v>110.098989</v>
      </c>
      <c r="M129" s="22">
        <v>115.74042480000001</v>
      </c>
      <c r="N129" s="22">
        <v>121.1695485</v>
      </c>
      <c r="O129" s="22">
        <v>141.80581800000002</v>
      </c>
      <c r="P129" s="22">
        <v>123.141018</v>
      </c>
      <c r="Q129" s="22">
        <v>122.1401181</v>
      </c>
      <c r="R129" s="22">
        <v>117.71189430000001</v>
      </c>
      <c r="S129" s="22">
        <v>116.1043884</v>
      </c>
      <c r="T129" s="22">
        <v>115.8920763</v>
      </c>
      <c r="U129" s="22">
        <v>160.17549600000001</v>
      </c>
      <c r="V129" s="22">
        <v>167.30448000000001</v>
      </c>
      <c r="W129" s="22">
        <v>170.55991200000003</v>
      </c>
      <c r="X129" s="22">
        <v>172.29064800000003</v>
      </c>
      <c r="Y129" s="22">
        <v>172.74393600000002</v>
      </c>
      <c r="Z129" s="22">
        <v>159.50404800000001</v>
      </c>
      <c r="AA129" s="23">
        <v>153.38466000000003</v>
      </c>
    </row>
    <row r="132" spans="3:27" ht="14.25" thickBot="1" x14ac:dyDescent="0.45">
      <c r="C132" s="1" t="s">
        <v>30</v>
      </c>
    </row>
    <row r="133" spans="3:27" x14ac:dyDescent="0.4">
      <c r="C133" s="16" t="s">
        <v>16</v>
      </c>
      <c r="D133" s="17">
        <v>1</v>
      </c>
      <c r="E133" s="17">
        <v>2</v>
      </c>
      <c r="F133" s="17">
        <v>3</v>
      </c>
      <c r="G133" s="17">
        <v>4</v>
      </c>
      <c r="H133" s="17">
        <v>5</v>
      </c>
      <c r="I133" s="17">
        <v>6</v>
      </c>
      <c r="J133" s="17">
        <v>7</v>
      </c>
      <c r="K133" s="17">
        <v>8</v>
      </c>
      <c r="L133" s="17">
        <v>9</v>
      </c>
      <c r="M133" s="17">
        <v>10</v>
      </c>
      <c r="N133" s="17">
        <v>11</v>
      </c>
      <c r="O133" s="17">
        <v>12</v>
      </c>
      <c r="P133" s="17">
        <v>13</v>
      </c>
      <c r="Q133" s="17">
        <v>14</v>
      </c>
      <c r="R133" s="17">
        <v>15</v>
      </c>
      <c r="S133" s="17">
        <v>16</v>
      </c>
      <c r="T133" s="17">
        <v>17</v>
      </c>
      <c r="U133" s="17">
        <v>18</v>
      </c>
      <c r="V133" s="17">
        <v>19</v>
      </c>
      <c r="W133" s="17">
        <v>20</v>
      </c>
      <c r="X133" s="17">
        <v>21</v>
      </c>
      <c r="Y133" s="17">
        <v>22</v>
      </c>
      <c r="Z133" s="17">
        <v>23</v>
      </c>
      <c r="AA133" s="18">
        <v>24</v>
      </c>
    </row>
    <row r="134" spans="3:27" x14ac:dyDescent="0.4">
      <c r="C134" s="19">
        <v>1</v>
      </c>
      <c r="D134" s="15">
        <v>522.43799999999999</v>
      </c>
      <c r="E134" s="15">
        <v>483.18900000000002</v>
      </c>
      <c r="F134" s="15">
        <v>455.40600000000001</v>
      </c>
      <c r="G134" s="15">
        <v>439.82400000000001</v>
      </c>
      <c r="H134" s="15">
        <v>431.00400000000002</v>
      </c>
      <c r="I134" s="15">
        <v>429.97499999999997</v>
      </c>
      <c r="J134" s="15">
        <v>453.05400000000003</v>
      </c>
      <c r="K134" s="15">
        <v>491.56800000000004</v>
      </c>
      <c r="L134" s="15">
        <v>533.61</v>
      </c>
      <c r="M134" s="15">
        <v>560.952</v>
      </c>
      <c r="N134" s="15">
        <v>587.26499999999999</v>
      </c>
      <c r="O134" s="15">
        <v>595.64399999999989</v>
      </c>
      <c r="P134" s="15">
        <v>596.81999999999994</v>
      </c>
      <c r="Q134" s="15">
        <v>591.96899999999994</v>
      </c>
      <c r="R134" s="15">
        <v>570.50699999999995</v>
      </c>
      <c r="S134" s="15">
        <v>562.71600000000001</v>
      </c>
      <c r="T134" s="15">
        <v>561.68700000000001</v>
      </c>
      <c r="U134" s="15">
        <v>571.3889999999999</v>
      </c>
      <c r="V134" s="15">
        <v>596.81999999999994</v>
      </c>
      <c r="W134" s="15">
        <v>608.43299999999999</v>
      </c>
      <c r="X134" s="15">
        <v>614.60699999999997</v>
      </c>
      <c r="Y134" s="15">
        <v>616.22399999999993</v>
      </c>
      <c r="Z134" s="15">
        <v>586.23599999999999</v>
      </c>
      <c r="AA134" s="20">
        <v>563.745</v>
      </c>
    </row>
    <row r="135" spans="3:27" x14ac:dyDescent="0.4">
      <c r="C135" s="19">
        <v>2</v>
      </c>
      <c r="D135" s="15">
        <v>243.80439999999999</v>
      </c>
      <c r="E135" s="15">
        <v>225.48820000000001</v>
      </c>
      <c r="F135" s="15">
        <v>212.52280000000002</v>
      </c>
      <c r="G135" s="15">
        <v>205.25119999999998</v>
      </c>
      <c r="H135" s="15">
        <v>201.1352</v>
      </c>
      <c r="I135" s="15">
        <v>200.655</v>
      </c>
      <c r="J135" s="15">
        <v>211.42520000000002</v>
      </c>
      <c r="K135" s="15">
        <v>229.39840000000001</v>
      </c>
      <c r="L135" s="15">
        <v>249.018</v>
      </c>
      <c r="M135" s="15">
        <v>261.77760000000001</v>
      </c>
      <c r="N135" s="15">
        <v>274.05699999999996</v>
      </c>
      <c r="O135" s="15">
        <v>277.96719999999999</v>
      </c>
      <c r="P135" s="15">
        <v>278.51599999999996</v>
      </c>
      <c r="Q135" s="15">
        <v>276.25219999999996</v>
      </c>
      <c r="R135" s="15">
        <v>266.23660000000001</v>
      </c>
      <c r="S135" s="15">
        <v>262.60079999999999</v>
      </c>
      <c r="T135" s="15">
        <v>262.12060000000002</v>
      </c>
      <c r="U135" s="15">
        <v>266.64819999999997</v>
      </c>
      <c r="V135" s="15">
        <v>278.51599999999996</v>
      </c>
      <c r="W135" s="15">
        <v>283.93540000000002</v>
      </c>
      <c r="X135" s="15">
        <v>286.81659999999999</v>
      </c>
      <c r="Y135" s="15">
        <v>287.57119999999998</v>
      </c>
      <c r="Z135" s="15">
        <v>273.57679999999999</v>
      </c>
      <c r="AA135" s="20">
        <v>263.08099999999996</v>
      </c>
    </row>
    <row r="136" spans="3:27" x14ac:dyDescent="0.4">
      <c r="C136" s="19">
        <v>3</v>
      </c>
      <c r="D136" s="15">
        <v>348.29199999999997</v>
      </c>
      <c r="E136" s="15">
        <v>322.12599999999998</v>
      </c>
      <c r="F136" s="15">
        <v>303.60399999999998</v>
      </c>
      <c r="G136" s="15">
        <v>293.21600000000001</v>
      </c>
      <c r="H136" s="15">
        <v>287.33599999999996</v>
      </c>
      <c r="I136" s="15">
        <v>286.64999999999998</v>
      </c>
      <c r="J136" s="15">
        <v>302.036</v>
      </c>
      <c r="K136" s="15">
        <v>327.71199999999999</v>
      </c>
      <c r="L136" s="15">
        <v>355.74</v>
      </c>
      <c r="M136" s="15">
        <v>373.96800000000002</v>
      </c>
      <c r="N136" s="15">
        <v>391.51</v>
      </c>
      <c r="O136" s="15">
        <v>397.096</v>
      </c>
      <c r="P136" s="15">
        <v>397.88</v>
      </c>
      <c r="Q136" s="15">
        <v>394.64599999999996</v>
      </c>
      <c r="R136" s="15">
        <v>380.33800000000002</v>
      </c>
      <c r="S136" s="15">
        <v>375.14400000000001</v>
      </c>
      <c r="T136" s="15">
        <v>374.45800000000003</v>
      </c>
      <c r="U136" s="15">
        <v>380.92599999999999</v>
      </c>
      <c r="V136" s="15">
        <v>397.88</v>
      </c>
      <c r="W136" s="15">
        <v>405.62199999999996</v>
      </c>
      <c r="X136" s="15">
        <v>409.738</v>
      </c>
      <c r="Y136" s="15">
        <v>410.81599999999997</v>
      </c>
      <c r="Z136" s="15">
        <v>390.82400000000001</v>
      </c>
      <c r="AA136" s="20">
        <v>375.83</v>
      </c>
    </row>
    <row r="137" spans="3:27" x14ac:dyDescent="0.4">
      <c r="C137" s="19">
        <v>4</v>
      </c>
      <c r="D137" s="15">
        <v>696.58399999999995</v>
      </c>
      <c r="E137" s="15">
        <v>644.25199999999995</v>
      </c>
      <c r="F137" s="15">
        <v>607.20799999999997</v>
      </c>
      <c r="G137" s="15">
        <v>586.43200000000002</v>
      </c>
      <c r="H137" s="15">
        <v>574.67199999999991</v>
      </c>
      <c r="I137" s="15">
        <v>573.29999999999995</v>
      </c>
      <c r="J137" s="15">
        <v>604.072</v>
      </c>
      <c r="K137" s="15">
        <v>655.42399999999998</v>
      </c>
      <c r="L137" s="15">
        <v>711.48</v>
      </c>
      <c r="M137" s="15">
        <v>747.93600000000004</v>
      </c>
      <c r="N137" s="15">
        <v>783.02</v>
      </c>
      <c r="O137" s="15">
        <v>794.19200000000001</v>
      </c>
      <c r="P137" s="15">
        <v>795.76</v>
      </c>
      <c r="Q137" s="15">
        <v>789.29199999999992</v>
      </c>
      <c r="R137" s="15">
        <v>760.67600000000004</v>
      </c>
      <c r="S137" s="15">
        <v>750.28800000000001</v>
      </c>
      <c r="T137" s="15">
        <v>748.91600000000005</v>
      </c>
      <c r="U137" s="15">
        <v>761.85199999999998</v>
      </c>
      <c r="V137" s="15">
        <v>795.76</v>
      </c>
      <c r="W137" s="15">
        <v>811.24399999999991</v>
      </c>
      <c r="X137" s="15">
        <v>819.476</v>
      </c>
      <c r="Y137" s="15">
        <v>821.63199999999995</v>
      </c>
      <c r="Z137" s="15">
        <v>781.64800000000002</v>
      </c>
      <c r="AA137" s="20">
        <v>751.66</v>
      </c>
    </row>
    <row r="138" spans="3:27" x14ac:dyDescent="0.4">
      <c r="C138" s="19">
        <v>5</v>
      </c>
      <c r="D138" s="15">
        <v>174.14599999999999</v>
      </c>
      <c r="E138" s="15">
        <v>161.06299999999999</v>
      </c>
      <c r="F138" s="15">
        <v>151.80199999999999</v>
      </c>
      <c r="G138" s="15">
        <v>146.608</v>
      </c>
      <c r="H138" s="15">
        <v>143.66799999999998</v>
      </c>
      <c r="I138" s="15">
        <v>143.32499999999999</v>
      </c>
      <c r="J138" s="15">
        <v>151.018</v>
      </c>
      <c r="K138" s="15">
        <v>163.85599999999999</v>
      </c>
      <c r="L138" s="15">
        <v>177.87</v>
      </c>
      <c r="M138" s="15">
        <v>186.98400000000001</v>
      </c>
      <c r="N138" s="15">
        <v>195.755</v>
      </c>
      <c r="O138" s="15">
        <v>198.548</v>
      </c>
      <c r="P138" s="15">
        <v>198.94</v>
      </c>
      <c r="Q138" s="15">
        <v>197.32299999999998</v>
      </c>
      <c r="R138" s="15">
        <v>190.16900000000001</v>
      </c>
      <c r="S138" s="15">
        <v>187.572</v>
      </c>
      <c r="T138" s="15">
        <v>187.22900000000001</v>
      </c>
      <c r="U138" s="15">
        <v>190.46299999999999</v>
      </c>
      <c r="V138" s="15">
        <v>198.94</v>
      </c>
      <c r="W138" s="15">
        <v>202.81099999999998</v>
      </c>
      <c r="X138" s="15">
        <v>204.869</v>
      </c>
      <c r="Y138" s="15">
        <v>205.40799999999999</v>
      </c>
      <c r="Z138" s="15">
        <v>195.41200000000001</v>
      </c>
      <c r="AA138" s="20">
        <v>187.91499999999999</v>
      </c>
    </row>
    <row r="139" spans="3:27" x14ac:dyDescent="0.4">
      <c r="C139" s="19">
        <v>6</v>
      </c>
      <c r="D139" s="15">
        <v>870.73</v>
      </c>
      <c r="E139" s="15">
        <v>805.31499999999994</v>
      </c>
      <c r="F139" s="15">
        <v>759.01</v>
      </c>
      <c r="G139" s="15">
        <v>733.04</v>
      </c>
      <c r="H139" s="15">
        <v>718.34</v>
      </c>
      <c r="I139" s="15">
        <v>705.42500000000041</v>
      </c>
      <c r="J139" s="15">
        <v>671.08999999999969</v>
      </c>
      <c r="K139" s="15">
        <v>558.87999999999965</v>
      </c>
      <c r="L139" s="15">
        <v>323.74999999999915</v>
      </c>
      <c r="M139" s="15">
        <v>41.719999999999438</v>
      </c>
      <c r="N139" s="15">
        <v>1.0780000000000001</v>
      </c>
      <c r="O139" s="15">
        <v>0.78400000000000003</v>
      </c>
      <c r="P139" s="15">
        <v>0.19600000000000001</v>
      </c>
      <c r="Q139" s="15">
        <v>9.8000000000000004E-2</v>
      </c>
      <c r="R139" s="15">
        <v>0.49</v>
      </c>
      <c r="S139" s="15">
        <v>215.45999999999916</v>
      </c>
      <c r="T139" s="15">
        <v>563.745</v>
      </c>
      <c r="U139" s="15">
        <v>815.11500000000001</v>
      </c>
      <c r="V139" s="15">
        <v>966.69999999999959</v>
      </c>
      <c r="W139" s="15">
        <v>1014.0549999999999</v>
      </c>
      <c r="X139" s="15">
        <v>1024.345</v>
      </c>
      <c r="Y139" s="15">
        <v>1027.04</v>
      </c>
      <c r="Z139" s="15">
        <v>977.06</v>
      </c>
      <c r="AA139" s="20">
        <v>939.57499999999993</v>
      </c>
    </row>
    <row r="140" spans="3:27" x14ac:dyDescent="0.4">
      <c r="C140" s="19">
        <v>7</v>
      </c>
      <c r="D140" s="15">
        <v>278.6336</v>
      </c>
      <c r="E140" s="15">
        <v>257.70079999999996</v>
      </c>
      <c r="F140" s="15">
        <v>242.88319999999999</v>
      </c>
      <c r="G140" s="15">
        <v>234.5728</v>
      </c>
      <c r="H140" s="15">
        <v>229.86879999999999</v>
      </c>
      <c r="I140" s="15">
        <v>229.32</v>
      </c>
      <c r="J140" s="15">
        <v>241.62879999999998</v>
      </c>
      <c r="K140" s="15">
        <v>262.1696</v>
      </c>
      <c r="L140" s="15">
        <v>284.59199999999998</v>
      </c>
      <c r="M140" s="15">
        <v>299.17439999999999</v>
      </c>
      <c r="N140" s="15">
        <v>313.20800000000003</v>
      </c>
      <c r="O140" s="15">
        <v>317.67680000000001</v>
      </c>
      <c r="P140" s="15">
        <v>318.30400000000003</v>
      </c>
      <c r="Q140" s="15">
        <v>315.71680000000003</v>
      </c>
      <c r="R140" s="15">
        <v>304.2704</v>
      </c>
      <c r="S140" s="15">
        <v>300.11520000000002</v>
      </c>
      <c r="T140" s="15">
        <v>299.56639999999999</v>
      </c>
      <c r="U140" s="15">
        <v>304.74079999999998</v>
      </c>
      <c r="V140" s="15">
        <v>318.30400000000003</v>
      </c>
      <c r="W140" s="15">
        <v>324.49759999999998</v>
      </c>
      <c r="X140" s="15">
        <v>327.79040000000003</v>
      </c>
      <c r="Y140" s="15">
        <v>328.65280000000001</v>
      </c>
      <c r="Z140" s="15">
        <v>312.6592</v>
      </c>
      <c r="AA140" s="20">
        <v>300.66399999999999</v>
      </c>
    </row>
    <row r="141" spans="3:27" x14ac:dyDescent="0.4">
      <c r="C141" s="19">
        <v>8</v>
      </c>
      <c r="D141" s="15">
        <v>174.14599999999999</v>
      </c>
      <c r="E141" s="15">
        <v>161.06299999999999</v>
      </c>
      <c r="F141" s="15">
        <v>151.80199999999999</v>
      </c>
      <c r="G141" s="15">
        <v>146.608</v>
      </c>
      <c r="H141" s="15">
        <v>143.66799999999998</v>
      </c>
      <c r="I141" s="15">
        <v>132.12500000000043</v>
      </c>
      <c r="J141" s="15">
        <v>67.017999999999915</v>
      </c>
      <c r="K141" s="15">
        <v>0.19600000000000001</v>
      </c>
      <c r="L141" s="15">
        <v>9.8000000000000004E-2</v>
      </c>
      <c r="M141" s="15">
        <v>4.9000000000000002E-2</v>
      </c>
      <c r="N141" s="15">
        <v>9.8000000000000004E-2</v>
      </c>
      <c r="O141" s="15">
        <v>5.8799999999999998E-2</v>
      </c>
      <c r="P141" s="15">
        <v>4.9000000000000002E-2</v>
      </c>
      <c r="Q141" s="15">
        <v>9.7999999999999997E-3</v>
      </c>
      <c r="R141" s="15">
        <v>9.7999999999999997E-3</v>
      </c>
      <c r="S141" s="15">
        <v>9.7999999999999997E-3</v>
      </c>
      <c r="T141" s="15">
        <v>1.9599999999999999E-2</v>
      </c>
      <c r="U141" s="15">
        <v>53.262999999999998</v>
      </c>
      <c r="V141" s="15">
        <v>170.93999999999957</v>
      </c>
      <c r="W141" s="15">
        <v>202.81099999999998</v>
      </c>
      <c r="X141" s="15">
        <v>204.869</v>
      </c>
      <c r="Y141" s="15">
        <v>205.40799999999999</v>
      </c>
      <c r="Z141" s="15">
        <v>195.41200000000001</v>
      </c>
      <c r="AA141" s="20">
        <v>187.91499999999999</v>
      </c>
    </row>
    <row r="142" spans="3:27" ht="14.25" thickBot="1" x14ac:dyDescent="0.45">
      <c r="C142" s="21">
        <v>9</v>
      </c>
      <c r="D142" s="22">
        <v>174.14599999999999</v>
      </c>
      <c r="E142" s="22">
        <v>161.06299999999999</v>
      </c>
      <c r="F142" s="22">
        <v>151.80199999999999</v>
      </c>
      <c r="G142" s="22">
        <v>146.608</v>
      </c>
      <c r="H142" s="22">
        <v>143.66799999999998</v>
      </c>
      <c r="I142" s="22">
        <v>143.32499999999999</v>
      </c>
      <c r="J142" s="22">
        <v>151.018</v>
      </c>
      <c r="K142" s="22">
        <v>163.85599999999999</v>
      </c>
      <c r="L142" s="22">
        <v>177.87</v>
      </c>
      <c r="M142" s="22">
        <v>186.98400000000001</v>
      </c>
      <c r="N142" s="22">
        <v>195.755</v>
      </c>
      <c r="O142" s="22">
        <v>198.548</v>
      </c>
      <c r="P142" s="22">
        <v>198.94</v>
      </c>
      <c r="Q142" s="22">
        <v>197.32299999999998</v>
      </c>
      <c r="R142" s="22">
        <v>190.16900000000001</v>
      </c>
      <c r="S142" s="22">
        <v>187.572</v>
      </c>
      <c r="T142" s="22">
        <v>187.22900000000001</v>
      </c>
      <c r="U142" s="22">
        <v>190.46299999999999</v>
      </c>
      <c r="V142" s="22">
        <v>198.94</v>
      </c>
      <c r="W142" s="22">
        <v>202.81099999999998</v>
      </c>
      <c r="X142" s="22">
        <v>204.869</v>
      </c>
      <c r="Y142" s="22">
        <v>205.40799999999999</v>
      </c>
      <c r="Z142" s="22">
        <v>195.41200000000001</v>
      </c>
      <c r="AA142" s="23">
        <v>187.91499999999999</v>
      </c>
    </row>
    <row r="145" spans="3:27" ht="14.25" thickBot="1" x14ac:dyDescent="0.45">
      <c r="C145" s="1" t="s">
        <v>31</v>
      </c>
    </row>
    <row r="146" spans="3:27" x14ac:dyDescent="0.4">
      <c r="C146" s="16" t="s">
        <v>16</v>
      </c>
      <c r="D146" s="17">
        <v>1</v>
      </c>
      <c r="E146" s="17">
        <v>2</v>
      </c>
      <c r="F146" s="17">
        <v>3</v>
      </c>
      <c r="G146" s="17">
        <v>4</v>
      </c>
      <c r="H146" s="17">
        <v>5</v>
      </c>
      <c r="I146" s="17">
        <v>6</v>
      </c>
      <c r="J146" s="17">
        <v>7</v>
      </c>
      <c r="K146" s="17">
        <v>8</v>
      </c>
      <c r="L146" s="17">
        <v>9</v>
      </c>
      <c r="M146" s="17">
        <v>10</v>
      </c>
      <c r="N146" s="17">
        <v>11</v>
      </c>
      <c r="O146" s="17">
        <v>12</v>
      </c>
      <c r="P146" s="17">
        <v>13</v>
      </c>
      <c r="Q146" s="17">
        <v>14</v>
      </c>
      <c r="R146" s="17">
        <v>15</v>
      </c>
      <c r="S146" s="17">
        <v>16</v>
      </c>
      <c r="T146" s="17">
        <v>17</v>
      </c>
      <c r="U146" s="17">
        <v>18</v>
      </c>
      <c r="V146" s="17">
        <v>19</v>
      </c>
      <c r="W146" s="17">
        <v>20</v>
      </c>
      <c r="X146" s="17">
        <v>21</v>
      </c>
      <c r="Y146" s="17">
        <v>22</v>
      </c>
      <c r="Z146" s="17">
        <v>23</v>
      </c>
      <c r="AA146" s="18">
        <v>24</v>
      </c>
    </row>
    <row r="147" spans="3:27" x14ac:dyDescent="0.4">
      <c r="C147" s="19">
        <v>1</v>
      </c>
      <c r="D147" s="15">
        <v>511.98924</v>
      </c>
      <c r="E147" s="15">
        <v>473.52521999999999</v>
      </c>
      <c r="F147" s="15">
        <v>446.29788000000002</v>
      </c>
      <c r="G147" s="15">
        <v>431.02751999999998</v>
      </c>
      <c r="H147" s="15">
        <v>422.38391999999999</v>
      </c>
      <c r="I147" s="15">
        <v>421.37549999999993</v>
      </c>
      <c r="J147" s="15">
        <v>443.99292000000003</v>
      </c>
      <c r="K147" s="15">
        <v>383.42304000000001</v>
      </c>
      <c r="L147" s="15">
        <v>416.2158</v>
      </c>
      <c r="M147" s="15">
        <v>437.54255999999998</v>
      </c>
      <c r="N147" s="15">
        <v>458.06670000000003</v>
      </c>
      <c r="O147" s="15">
        <v>536.07960000000003</v>
      </c>
      <c r="P147" s="15">
        <v>465.51960000000003</v>
      </c>
      <c r="Q147" s="15">
        <v>461.73581999999999</v>
      </c>
      <c r="R147" s="15">
        <v>444.99545999999998</v>
      </c>
      <c r="S147" s="15">
        <v>438.91848000000005</v>
      </c>
      <c r="T147" s="15">
        <v>438.11586</v>
      </c>
      <c r="U147" s="15">
        <v>582.81677999999999</v>
      </c>
      <c r="V147" s="15">
        <v>608.7564000000001</v>
      </c>
      <c r="W147" s="15">
        <v>620.60166000000004</v>
      </c>
      <c r="X147" s="15">
        <v>626.89913999999999</v>
      </c>
      <c r="Y147" s="15">
        <v>628.54847999999993</v>
      </c>
      <c r="Z147" s="15">
        <v>580.37364000000002</v>
      </c>
      <c r="AA147" s="20">
        <v>558.10754999999995</v>
      </c>
    </row>
    <row r="148" spans="3:27" x14ac:dyDescent="0.4">
      <c r="C148" s="19">
        <v>2</v>
      </c>
      <c r="D148" s="15">
        <v>238.92831199999998</v>
      </c>
      <c r="E148" s="15">
        <v>220.97843599999999</v>
      </c>
      <c r="F148" s="15">
        <v>208.272344</v>
      </c>
      <c r="G148" s="15">
        <v>201.14617599999997</v>
      </c>
      <c r="H148" s="15">
        <v>197.11249599999999</v>
      </c>
      <c r="I148" s="15">
        <v>196.64189999999999</v>
      </c>
      <c r="J148" s="15">
        <v>207.196696</v>
      </c>
      <c r="K148" s="15">
        <v>178.93075200000001</v>
      </c>
      <c r="L148" s="15">
        <v>194.23403999999999</v>
      </c>
      <c r="M148" s="15">
        <v>204.18652800000001</v>
      </c>
      <c r="N148" s="15">
        <v>213.76445999999999</v>
      </c>
      <c r="O148" s="15">
        <v>250.17047999999997</v>
      </c>
      <c r="P148" s="15">
        <v>217.24247999999997</v>
      </c>
      <c r="Q148" s="15">
        <v>215.47671600000001</v>
      </c>
      <c r="R148" s="15">
        <v>207.664548</v>
      </c>
      <c r="S148" s="15">
        <v>204.82862399999996</v>
      </c>
      <c r="T148" s="15">
        <v>204.45406800000001</v>
      </c>
      <c r="U148" s="15">
        <v>271.98116399999998</v>
      </c>
      <c r="V148" s="15">
        <v>284.08632</v>
      </c>
      <c r="W148" s="15">
        <v>289.61410799999999</v>
      </c>
      <c r="X148" s="15">
        <v>292.55293200000006</v>
      </c>
      <c r="Y148" s="15">
        <v>293.32262400000002</v>
      </c>
      <c r="Z148" s="15">
        <v>270.84103199999998</v>
      </c>
      <c r="AA148" s="20">
        <v>260.45018999999996</v>
      </c>
    </row>
    <row r="149" spans="3:27" x14ac:dyDescent="0.4">
      <c r="C149" s="19">
        <v>3</v>
      </c>
      <c r="D149" s="15">
        <v>341.32615999999996</v>
      </c>
      <c r="E149" s="15">
        <v>315.68347999999997</v>
      </c>
      <c r="F149" s="15">
        <v>297.53191999999996</v>
      </c>
      <c r="G149" s="15">
        <v>287.35167999999999</v>
      </c>
      <c r="H149" s="15">
        <v>281.58927999999997</v>
      </c>
      <c r="I149" s="15">
        <v>280.91699999999997</v>
      </c>
      <c r="J149" s="15">
        <v>295.99527999999998</v>
      </c>
      <c r="K149" s="15">
        <v>255.61535999999998</v>
      </c>
      <c r="L149" s="15">
        <v>277.47719999999998</v>
      </c>
      <c r="M149" s="15">
        <v>291.69504000000001</v>
      </c>
      <c r="N149" s="15">
        <v>305.37780000000004</v>
      </c>
      <c r="O149" s="15">
        <v>357.38639999999998</v>
      </c>
      <c r="P149" s="15">
        <v>310.34640000000002</v>
      </c>
      <c r="Q149" s="15">
        <v>307.82387999999997</v>
      </c>
      <c r="R149" s="15">
        <v>296.66363999999999</v>
      </c>
      <c r="S149" s="15">
        <v>292.61232000000001</v>
      </c>
      <c r="T149" s="15">
        <v>292.07724000000002</v>
      </c>
      <c r="U149" s="15">
        <v>388.54451999999998</v>
      </c>
      <c r="V149" s="15">
        <v>405.83760000000001</v>
      </c>
      <c r="W149" s="15">
        <v>413.73444000000001</v>
      </c>
      <c r="X149" s="15">
        <v>417.93276000000003</v>
      </c>
      <c r="Y149" s="15">
        <v>419.03231999999997</v>
      </c>
      <c r="Z149" s="15">
        <v>386.91575999999998</v>
      </c>
      <c r="AA149" s="20">
        <v>372.07170000000002</v>
      </c>
    </row>
    <row r="150" spans="3:27" x14ac:dyDescent="0.4">
      <c r="C150" s="19">
        <v>4</v>
      </c>
      <c r="D150" s="15">
        <v>682.65231999999992</v>
      </c>
      <c r="E150" s="15">
        <v>631.36695999999995</v>
      </c>
      <c r="F150" s="15">
        <v>595.06383999999991</v>
      </c>
      <c r="G150" s="15">
        <v>574.70335999999998</v>
      </c>
      <c r="H150" s="15">
        <v>563.17855999999995</v>
      </c>
      <c r="I150" s="15">
        <v>561.83399999999995</v>
      </c>
      <c r="J150" s="15">
        <v>591.99055999999996</v>
      </c>
      <c r="K150" s="15">
        <v>511.23071999999996</v>
      </c>
      <c r="L150" s="15">
        <v>554.95439999999996</v>
      </c>
      <c r="M150" s="15">
        <v>583.39008000000001</v>
      </c>
      <c r="N150" s="15">
        <v>610.75560000000007</v>
      </c>
      <c r="O150" s="15">
        <v>714.77279999999996</v>
      </c>
      <c r="P150" s="15">
        <v>620.69280000000003</v>
      </c>
      <c r="Q150" s="15">
        <v>615.64775999999995</v>
      </c>
      <c r="R150" s="15">
        <v>593.32727999999997</v>
      </c>
      <c r="S150" s="15">
        <v>585.22464000000002</v>
      </c>
      <c r="T150" s="15">
        <v>584.15448000000004</v>
      </c>
      <c r="U150" s="15">
        <v>777.08903999999995</v>
      </c>
      <c r="V150" s="15">
        <v>811.67520000000002</v>
      </c>
      <c r="W150" s="15">
        <v>827.46888000000001</v>
      </c>
      <c r="X150" s="15">
        <v>835.86552000000006</v>
      </c>
      <c r="Y150" s="15">
        <v>838.06463999999994</v>
      </c>
      <c r="Z150" s="15">
        <v>773.83151999999995</v>
      </c>
      <c r="AA150" s="20">
        <v>744.14340000000004</v>
      </c>
    </row>
    <row r="151" spans="3:27" x14ac:dyDescent="0.4">
      <c r="C151" s="19">
        <v>5</v>
      </c>
      <c r="D151" s="15">
        <v>170.66307999999998</v>
      </c>
      <c r="E151" s="15">
        <v>157.84173999999999</v>
      </c>
      <c r="F151" s="15">
        <v>148.76595999999998</v>
      </c>
      <c r="G151" s="15">
        <v>143.67583999999999</v>
      </c>
      <c r="H151" s="15">
        <v>140.79463999999999</v>
      </c>
      <c r="I151" s="15">
        <v>140.45849999999999</v>
      </c>
      <c r="J151" s="15">
        <v>147.99763999999999</v>
      </c>
      <c r="K151" s="15">
        <v>127.80767999999999</v>
      </c>
      <c r="L151" s="15">
        <v>138.73859999999999</v>
      </c>
      <c r="M151" s="15">
        <v>145.84752</v>
      </c>
      <c r="N151" s="15">
        <v>152.68890000000002</v>
      </c>
      <c r="O151" s="15">
        <v>178.69319999999999</v>
      </c>
      <c r="P151" s="15">
        <v>155.17320000000001</v>
      </c>
      <c r="Q151" s="15">
        <v>153.91193999999999</v>
      </c>
      <c r="R151" s="15">
        <v>148.33181999999999</v>
      </c>
      <c r="S151" s="15">
        <v>146.30616000000001</v>
      </c>
      <c r="T151" s="15">
        <v>146.03862000000001</v>
      </c>
      <c r="U151" s="15">
        <v>194.27225999999999</v>
      </c>
      <c r="V151" s="15">
        <v>202.9188</v>
      </c>
      <c r="W151" s="15">
        <v>206.86722</v>
      </c>
      <c r="X151" s="15">
        <v>208.96638000000002</v>
      </c>
      <c r="Y151" s="15">
        <v>209.51615999999999</v>
      </c>
      <c r="Z151" s="15">
        <v>193.45787999999999</v>
      </c>
      <c r="AA151" s="20">
        <v>186.03585000000001</v>
      </c>
    </row>
    <row r="152" spans="3:27" x14ac:dyDescent="0.4">
      <c r="C152" s="19">
        <v>6</v>
      </c>
      <c r="D152" s="15">
        <v>853.31539999999995</v>
      </c>
      <c r="E152" s="15">
        <v>789.20869999999991</v>
      </c>
      <c r="F152" s="15">
        <v>743.82979999999998</v>
      </c>
      <c r="G152" s="15">
        <v>718.37919999999997</v>
      </c>
      <c r="H152" s="15">
        <v>703.97320000000002</v>
      </c>
      <c r="I152" s="15">
        <v>691.31650000000036</v>
      </c>
      <c r="J152" s="15">
        <v>657.66819999999973</v>
      </c>
      <c r="K152" s="15">
        <v>435.92639999999977</v>
      </c>
      <c r="L152" s="15">
        <v>252.52499999999935</v>
      </c>
      <c r="M152" s="15">
        <v>32.541599999999562</v>
      </c>
      <c r="N152" s="15">
        <v>0.84084000000000003</v>
      </c>
      <c r="O152" s="15">
        <v>0.70560000000000012</v>
      </c>
      <c r="P152" s="15">
        <v>0.15288000000000002</v>
      </c>
      <c r="Q152" s="15">
        <v>7.6440000000000008E-2</v>
      </c>
      <c r="R152" s="15">
        <v>0.38219999999999998</v>
      </c>
      <c r="S152" s="15">
        <v>168.05879999999934</v>
      </c>
      <c r="T152" s="15">
        <v>439.72109999999998</v>
      </c>
      <c r="U152" s="15">
        <v>831.41729999999995</v>
      </c>
      <c r="V152" s="15">
        <v>986.03399999999954</v>
      </c>
      <c r="W152" s="15">
        <v>1034.3361</v>
      </c>
      <c r="X152" s="15">
        <v>1044.8318999999999</v>
      </c>
      <c r="Y152" s="15">
        <v>1047.5808</v>
      </c>
      <c r="Z152" s="15">
        <v>967.2894</v>
      </c>
      <c r="AA152" s="20">
        <v>930.17925000000002</v>
      </c>
    </row>
    <row r="153" spans="3:27" x14ac:dyDescent="0.4">
      <c r="C153" s="19">
        <v>7</v>
      </c>
      <c r="D153" s="15">
        <v>273.06092799999999</v>
      </c>
      <c r="E153" s="15">
        <v>252.54678399999995</v>
      </c>
      <c r="F153" s="15">
        <v>238.02553599999999</v>
      </c>
      <c r="G153" s="15">
        <v>229.88134399999998</v>
      </c>
      <c r="H153" s="15">
        <v>225.271424</v>
      </c>
      <c r="I153" s="15">
        <v>224.7336</v>
      </c>
      <c r="J153" s="15">
        <v>236.79622399999997</v>
      </c>
      <c r="K153" s="15">
        <v>204.49228799999997</v>
      </c>
      <c r="L153" s="15">
        <v>221.98176000000001</v>
      </c>
      <c r="M153" s="15">
        <v>233.35603199999997</v>
      </c>
      <c r="N153" s="15">
        <v>244.30224000000004</v>
      </c>
      <c r="O153" s="15">
        <v>285.90912000000003</v>
      </c>
      <c r="P153" s="15">
        <v>248.27712000000002</v>
      </c>
      <c r="Q153" s="15">
        <v>246.25910400000001</v>
      </c>
      <c r="R153" s="15">
        <v>237.33091200000001</v>
      </c>
      <c r="S153" s="15">
        <v>234.08985600000003</v>
      </c>
      <c r="T153" s="15">
        <v>233.66179200000002</v>
      </c>
      <c r="U153" s="15">
        <v>310.83561599999996</v>
      </c>
      <c r="V153" s="15">
        <v>324.67007999999998</v>
      </c>
      <c r="W153" s="15">
        <v>330.98755200000005</v>
      </c>
      <c r="X153" s="15">
        <v>334.34620799999999</v>
      </c>
      <c r="Y153" s="15">
        <v>335.22585600000002</v>
      </c>
      <c r="Z153" s="15">
        <v>309.53260799999998</v>
      </c>
      <c r="AA153" s="20">
        <v>297.65736000000004</v>
      </c>
    </row>
    <row r="154" spans="3:27" x14ac:dyDescent="0.4">
      <c r="C154" s="19">
        <v>8</v>
      </c>
      <c r="D154" s="15">
        <v>170.66307999999998</v>
      </c>
      <c r="E154" s="15">
        <v>157.84173999999999</v>
      </c>
      <c r="F154" s="15">
        <v>148.76595999999998</v>
      </c>
      <c r="G154" s="15">
        <v>143.67583999999999</v>
      </c>
      <c r="H154" s="15">
        <v>140.79463999999999</v>
      </c>
      <c r="I154" s="15">
        <v>129.48250000000041</v>
      </c>
      <c r="J154" s="15">
        <v>65.677639999999911</v>
      </c>
      <c r="K154" s="15">
        <v>0.15288000000000002</v>
      </c>
      <c r="L154" s="15">
        <v>7.6440000000000008E-2</v>
      </c>
      <c r="M154" s="15">
        <v>3.8220000000000004E-2</v>
      </c>
      <c r="N154" s="15">
        <v>7.6440000000000008E-2</v>
      </c>
      <c r="O154" s="15">
        <v>5.2920000000000002E-2</v>
      </c>
      <c r="P154" s="15">
        <v>3.8220000000000004E-2</v>
      </c>
      <c r="Q154" s="15">
        <v>7.6440000000000006E-3</v>
      </c>
      <c r="R154" s="15">
        <v>7.6440000000000006E-3</v>
      </c>
      <c r="S154" s="15">
        <v>7.6440000000000006E-3</v>
      </c>
      <c r="T154" s="15">
        <v>1.5288000000000001E-2</v>
      </c>
      <c r="U154" s="15">
        <v>54.32826</v>
      </c>
      <c r="V154" s="15">
        <v>174.35879999999955</v>
      </c>
      <c r="W154" s="15">
        <v>206.86722</v>
      </c>
      <c r="X154" s="15">
        <v>208.96638000000002</v>
      </c>
      <c r="Y154" s="15">
        <v>209.51615999999999</v>
      </c>
      <c r="Z154" s="15">
        <v>193.45787999999999</v>
      </c>
      <c r="AA154" s="20">
        <v>186.03585000000001</v>
      </c>
    </row>
    <row r="155" spans="3:27" ht="14.25" thickBot="1" x14ac:dyDescent="0.45">
      <c r="C155" s="21">
        <v>9</v>
      </c>
      <c r="D155" s="22">
        <v>170.66307999999998</v>
      </c>
      <c r="E155" s="22">
        <v>157.84173999999999</v>
      </c>
      <c r="F155" s="22">
        <v>148.76595999999998</v>
      </c>
      <c r="G155" s="22">
        <v>143.67583999999999</v>
      </c>
      <c r="H155" s="22">
        <v>140.79463999999999</v>
      </c>
      <c r="I155" s="22">
        <v>140.45849999999999</v>
      </c>
      <c r="J155" s="22">
        <v>147.99763999999999</v>
      </c>
      <c r="K155" s="22">
        <v>127.80767999999999</v>
      </c>
      <c r="L155" s="22">
        <v>138.73859999999999</v>
      </c>
      <c r="M155" s="22">
        <v>145.84752</v>
      </c>
      <c r="N155" s="22">
        <v>152.68890000000002</v>
      </c>
      <c r="O155" s="22">
        <v>178.69319999999999</v>
      </c>
      <c r="P155" s="22">
        <v>155.17320000000001</v>
      </c>
      <c r="Q155" s="22">
        <v>153.91193999999999</v>
      </c>
      <c r="R155" s="22">
        <v>148.33181999999999</v>
      </c>
      <c r="S155" s="22">
        <v>146.30616000000001</v>
      </c>
      <c r="T155" s="22">
        <v>146.03862000000001</v>
      </c>
      <c r="U155" s="22">
        <v>194.27225999999999</v>
      </c>
      <c r="V155" s="22">
        <v>202.9188</v>
      </c>
      <c r="W155" s="22">
        <v>206.86722</v>
      </c>
      <c r="X155" s="22">
        <v>208.96638000000002</v>
      </c>
      <c r="Y155" s="22">
        <v>209.51615999999999</v>
      </c>
      <c r="Z155" s="22">
        <v>193.45787999999999</v>
      </c>
      <c r="AA155" s="23">
        <v>186.03585000000001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066-C289-4356-881E-0B3044D8FD18}">
  <dimension ref="A1:N79"/>
  <sheetViews>
    <sheetView tabSelected="1" workbookViewId="0">
      <selection activeCell="F13" sqref="F13"/>
    </sheetView>
  </sheetViews>
  <sheetFormatPr defaultRowHeight="13.9" x14ac:dyDescent="0.4"/>
  <cols>
    <col min="1" max="1" width="22.6640625" style="1" customWidth="1"/>
    <col min="2" max="2" width="9.06640625" style="1"/>
    <col min="3" max="3" width="12.796875" style="1" customWidth="1"/>
    <col min="4" max="4" width="20.6640625" style="1" customWidth="1"/>
    <col min="5" max="5" width="26" style="1" customWidth="1"/>
    <col min="6" max="6" width="26.6640625" style="1" customWidth="1"/>
    <col min="7" max="14" width="19" style="1" bestFit="1" customWidth="1"/>
    <col min="15" max="16384" width="9.06640625" style="1"/>
  </cols>
  <sheetData>
    <row r="1" spans="1:14" ht="14.25" thickBot="1" x14ac:dyDescent="0.45">
      <c r="A1" s="3" t="s">
        <v>0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</row>
    <row r="2" spans="1:14" x14ac:dyDescent="0.4">
      <c r="C2" s="16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5</v>
      </c>
      <c r="I2" s="17" t="s">
        <v>5</v>
      </c>
      <c r="J2" s="17" t="s">
        <v>5</v>
      </c>
      <c r="K2" s="17" t="s">
        <v>5</v>
      </c>
      <c r="L2" s="17" t="s">
        <v>5</v>
      </c>
      <c r="M2" s="17" t="s">
        <v>5</v>
      </c>
      <c r="N2" s="18" t="s">
        <v>5</v>
      </c>
    </row>
    <row r="3" spans="1:14" x14ac:dyDescent="0.4">
      <c r="C3" s="19">
        <v>10</v>
      </c>
      <c r="D3" s="15">
        <v>700</v>
      </c>
      <c r="E3" s="15">
        <v>5.6</v>
      </c>
      <c r="F3" s="15">
        <v>0.15</v>
      </c>
      <c r="G3" s="15">
        <v>25</v>
      </c>
      <c r="H3" s="15">
        <v>25</v>
      </c>
      <c r="I3" s="15">
        <f>1.005*G3</f>
        <v>25.124999999999996</v>
      </c>
      <c r="J3" s="15">
        <f>1.005*H3</f>
        <v>25.124999999999996</v>
      </c>
      <c r="K3" s="15">
        <v>25.124999999999996</v>
      </c>
      <c r="L3" s="15">
        <v>25.124999999999996</v>
      </c>
      <c r="M3" s="15">
        <f>1.02*G3</f>
        <v>25.5</v>
      </c>
      <c r="N3" s="20">
        <v>25.5</v>
      </c>
    </row>
    <row r="4" spans="1:14" x14ac:dyDescent="0.4">
      <c r="C4" s="19">
        <v>12</v>
      </c>
      <c r="D4" s="15">
        <v>700</v>
      </c>
      <c r="E4" s="15">
        <v>5.6</v>
      </c>
      <c r="F4" s="15">
        <v>0.15</v>
      </c>
      <c r="G4" s="15">
        <v>25</v>
      </c>
      <c r="H4" s="15">
        <v>25</v>
      </c>
      <c r="I4" s="15">
        <f t="shared" ref="I4:J18" si="0">1.005*G4</f>
        <v>25.124999999999996</v>
      </c>
      <c r="J4" s="15">
        <f t="shared" si="0"/>
        <v>25.124999999999996</v>
      </c>
      <c r="K4" s="15">
        <v>25.124999999999996</v>
      </c>
      <c r="L4" s="15">
        <v>25.124999999999996</v>
      </c>
      <c r="M4" s="15">
        <f t="shared" ref="M4:M18" si="1">1.02*G4</f>
        <v>25.5</v>
      </c>
      <c r="N4" s="20">
        <v>25.5</v>
      </c>
    </row>
    <row r="5" spans="1:14" x14ac:dyDescent="0.4">
      <c r="C5" s="19">
        <v>25</v>
      </c>
      <c r="D5" s="15">
        <v>700</v>
      </c>
      <c r="E5" s="15">
        <v>5.6</v>
      </c>
      <c r="F5" s="15">
        <v>0.15</v>
      </c>
      <c r="G5" s="15">
        <v>25</v>
      </c>
      <c r="H5" s="15">
        <v>25</v>
      </c>
      <c r="I5" s="15">
        <f t="shared" si="0"/>
        <v>25.124999999999996</v>
      </c>
      <c r="J5" s="15">
        <f t="shared" si="0"/>
        <v>25.124999999999996</v>
      </c>
      <c r="K5" s="15">
        <v>25.124999999999996</v>
      </c>
      <c r="L5" s="15">
        <v>25.124999999999996</v>
      </c>
      <c r="M5" s="15">
        <f t="shared" si="1"/>
        <v>25.5</v>
      </c>
      <c r="N5" s="20">
        <v>25.5</v>
      </c>
    </row>
    <row r="6" spans="1:14" x14ac:dyDescent="0.4">
      <c r="C6" s="19">
        <v>26</v>
      </c>
      <c r="D6" s="15">
        <v>700</v>
      </c>
      <c r="E6" s="15">
        <v>5.6</v>
      </c>
      <c r="F6" s="15">
        <v>0.15</v>
      </c>
      <c r="G6" s="15">
        <v>25</v>
      </c>
      <c r="H6" s="15">
        <v>25</v>
      </c>
      <c r="I6" s="15">
        <f t="shared" si="0"/>
        <v>25.124999999999996</v>
      </c>
      <c r="J6" s="15">
        <f t="shared" si="0"/>
        <v>25.124999999999996</v>
      </c>
      <c r="K6" s="15">
        <v>25.124999999999996</v>
      </c>
      <c r="L6" s="15">
        <v>25.124999999999996</v>
      </c>
      <c r="M6" s="15">
        <f t="shared" si="1"/>
        <v>25.5</v>
      </c>
      <c r="N6" s="20">
        <v>25.5</v>
      </c>
    </row>
    <row r="7" spans="1:14" x14ac:dyDescent="0.4">
      <c r="C7" s="19">
        <v>80</v>
      </c>
      <c r="D7" s="15">
        <v>700</v>
      </c>
      <c r="E7" s="15">
        <v>5.6</v>
      </c>
      <c r="F7" s="15">
        <v>0.15</v>
      </c>
      <c r="G7" s="15">
        <v>25</v>
      </c>
      <c r="H7" s="15">
        <v>25</v>
      </c>
      <c r="I7" s="15">
        <f t="shared" si="0"/>
        <v>25.124999999999996</v>
      </c>
      <c r="J7" s="15">
        <f t="shared" si="0"/>
        <v>25.124999999999996</v>
      </c>
      <c r="K7" s="15">
        <v>25.124999999999996</v>
      </c>
      <c r="L7" s="15">
        <v>25.124999999999996</v>
      </c>
      <c r="M7" s="15">
        <f t="shared" si="1"/>
        <v>25.5</v>
      </c>
      <c r="N7" s="20">
        <v>25.5</v>
      </c>
    </row>
    <row r="8" spans="1:14" x14ac:dyDescent="0.4">
      <c r="C8" s="19">
        <v>89</v>
      </c>
      <c r="D8" s="15">
        <v>700</v>
      </c>
      <c r="E8" s="15">
        <v>5.6</v>
      </c>
      <c r="F8" s="15">
        <v>0.15</v>
      </c>
      <c r="G8" s="15">
        <v>25</v>
      </c>
      <c r="H8" s="15">
        <v>25</v>
      </c>
      <c r="I8" s="15">
        <f t="shared" si="0"/>
        <v>25.124999999999996</v>
      </c>
      <c r="J8" s="15">
        <f t="shared" si="0"/>
        <v>25.124999999999996</v>
      </c>
      <c r="K8" s="15">
        <v>25.124999999999996</v>
      </c>
      <c r="L8" s="15">
        <v>25.124999999999996</v>
      </c>
      <c r="M8" s="15">
        <f t="shared" si="1"/>
        <v>25.5</v>
      </c>
      <c r="N8" s="20">
        <v>25.5</v>
      </c>
    </row>
    <row r="9" spans="1:14" x14ac:dyDescent="0.4">
      <c r="C9" s="19">
        <v>18</v>
      </c>
      <c r="D9" s="15">
        <v>400</v>
      </c>
      <c r="E9" s="15">
        <v>6.8</v>
      </c>
      <c r="F9" s="15">
        <v>0.2</v>
      </c>
      <c r="G9" s="15">
        <v>12</v>
      </c>
      <c r="H9" s="15">
        <v>12</v>
      </c>
      <c r="I9" s="15">
        <f t="shared" si="0"/>
        <v>12.059999999999999</v>
      </c>
      <c r="J9" s="15">
        <f t="shared" si="0"/>
        <v>12.059999999999999</v>
      </c>
      <c r="K9" s="15">
        <v>12.059999999999999</v>
      </c>
      <c r="L9" s="15">
        <v>12.059999999999999</v>
      </c>
      <c r="M9" s="15">
        <f t="shared" si="1"/>
        <v>12.24</v>
      </c>
      <c r="N9" s="20">
        <v>12.24</v>
      </c>
    </row>
    <row r="10" spans="1:14" x14ac:dyDescent="0.4">
      <c r="C10" s="19">
        <v>32</v>
      </c>
      <c r="D10" s="15">
        <v>400</v>
      </c>
      <c r="E10" s="15">
        <v>6.8</v>
      </c>
      <c r="F10" s="15">
        <v>0.2</v>
      </c>
      <c r="G10" s="15">
        <v>12</v>
      </c>
      <c r="H10" s="15">
        <v>12</v>
      </c>
      <c r="I10" s="15">
        <f t="shared" si="0"/>
        <v>12.059999999999999</v>
      </c>
      <c r="J10" s="15">
        <f t="shared" si="0"/>
        <v>12.059999999999999</v>
      </c>
      <c r="K10" s="15">
        <v>12.059999999999999</v>
      </c>
      <c r="L10" s="15">
        <v>12.059999999999999</v>
      </c>
      <c r="M10" s="15">
        <f t="shared" si="1"/>
        <v>12.24</v>
      </c>
      <c r="N10" s="20">
        <v>12.24</v>
      </c>
    </row>
    <row r="11" spans="1:14" x14ac:dyDescent="0.4">
      <c r="C11" s="19">
        <v>55</v>
      </c>
      <c r="D11" s="15">
        <v>400</v>
      </c>
      <c r="E11" s="15">
        <v>6.8</v>
      </c>
      <c r="F11" s="15">
        <v>0.2</v>
      </c>
      <c r="G11" s="15">
        <v>12</v>
      </c>
      <c r="H11" s="15">
        <v>12</v>
      </c>
      <c r="I11" s="15">
        <f t="shared" si="0"/>
        <v>12.059999999999999</v>
      </c>
      <c r="J11" s="15">
        <f t="shared" si="0"/>
        <v>12.059999999999999</v>
      </c>
      <c r="K11" s="15">
        <v>12.059999999999999</v>
      </c>
      <c r="L11" s="15">
        <v>12.059999999999999</v>
      </c>
      <c r="M11" s="15">
        <f t="shared" si="1"/>
        <v>12.24</v>
      </c>
      <c r="N11" s="20">
        <v>12.24</v>
      </c>
    </row>
    <row r="12" spans="1:14" x14ac:dyDescent="0.4">
      <c r="C12" s="19">
        <v>56</v>
      </c>
      <c r="D12" s="15">
        <v>400</v>
      </c>
      <c r="E12" s="15">
        <v>6.8</v>
      </c>
      <c r="F12" s="15">
        <v>0.2</v>
      </c>
      <c r="G12" s="15">
        <v>12</v>
      </c>
      <c r="H12" s="15">
        <v>12</v>
      </c>
      <c r="I12" s="15">
        <f t="shared" si="0"/>
        <v>12.059999999999999</v>
      </c>
      <c r="J12" s="15">
        <f t="shared" si="0"/>
        <v>12.059999999999999</v>
      </c>
      <c r="K12" s="15">
        <v>12.059999999999999</v>
      </c>
      <c r="L12" s="15">
        <v>12.059999999999999</v>
      </c>
      <c r="M12" s="15">
        <f t="shared" si="1"/>
        <v>12.24</v>
      </c>
      <c r="N12" s="20">
        <v>12.24</v>
      </c>
    </row>
    <row r="13" spans="1:14" x14ac:dyDescent="0.4">
      <c r="C13" s="19">
        <v>62</v>
      </c>
      <c r="D13" s="15">
        <v>400</v>
      </c>
      <c r="E13" s="15">
        <v>6.8</v>
      </c>
      <c r="F13" s="15">
        <v>0.2</v>
      </c>
      <c r="G13" s="15">
        <v>12</v>
      </c>
      <c r="H13" s="15">
        <v>12</v>
      </c>
      <c r="I13" s="15">
        <f t="shared" si="0"/>
        <v>12.059999999999999</v>
      </c>
      <c r="J13" s="15">
        <f t="shared" si="0"/>
        <v>12.059999999999999</v>
      </c>
      <c r="K13" s="15">
        <v>12.059999999999999</v>
      </c>
      <c r="L13" s="15">
        <v>12.059999999999999</v>
      </c>
      <c r="M13" s="15">
        <f t="shared" si="1"/>
        <v>12.24</v>
      </c>
      <c r="N13" s="20">
        <v>12.24</v>
      </c>
    </row>
    <row r="14" spans="1:14" x14ac:dyDescent="0.4">
      <c r="C14" s="19">
        <v>74</v>
      </c>
      <c r="D14" s="15">
        <v>150</v>
      </c>
      <c r="E14" s="15">
        <v>7.5</v>
      </c>
      <c r="F14" s="15">
        <v>0.38</v>
      </c>
      <c r="G14" s="15">
        <v>5</v>
      </c>
      <c r="H14" s="15">
        <v>5</v>
      </c>
      <c r="I14" s="15">
        <f t="shared" si="0"/>
        <v>5.0249999999999995</v>
      </c>
      <c r="J14" s="15">
        <f t="shared" si="0"/>
        <v>5.0249999999999995</v>
      </c>
      <c r="K14" s="15">
        <v>5.0249999999999995</v>
      </c>
      <c r="L14" s="15">
        <v>5.0249999999999995</v>
      </c>
      <c r="M14" s="15">
        <f t="shared" si="1"/>
        <v>5.0999999999999996</v>
      </c>
      <c r="N14" s="20">
        <v>5.0999999999999996</v>
      </c>
    </row>
    <row r="15" spans="1:14" x14ac:dyDescent="0.4">
      <c r="C15" s="19">
        <v>74</v>
      </c>
      <c r="D15" s="15">
        <v>150</v>
      </c>
      <c r="E15" s="15">
        <v>7.5</v>
      </c>
      <c r="F15" s="15">
        <v>0.38</v>
      </c>
      <c r="G15" s="15">
        <v>5</v>
      </c>
      <c r="H15" s="15">
        <v>5</v>
      </c>
      <c r="I15" s="15">
        <f t="shared" si="0"/>
        <v>5.0249999999999995</v>
      </c>
      <c r="J15" s="15">
        <f t="shared" si="0"/>
        <v>5.0249999999999995</v>
      </c>
      <c r="K15" s="15">
        <v>5.0249999999999995</v>
      </c>
      <c r="L15" s="15">
        <v>5.0249999999999995</v>
      </c>
      <c r="M15" s="15">
        <f t="shared" si="1"/>
        <v>5.0999999999999996</v>
      </c>
      <c r="N15" s="20">
        <v>5.0999999999999996</v>
      </c>
    </row>
    <row r="16" spans="1:14" x14ac:dyDescent="0.4">
      <c r="C16" s="19">
        <v>90</v>
      </c>
      <c r="D16" s="15">
        <v>150</v>
      </c>
      <c r="E16" s="15">
        <v>7.5</v>
      </c>
      <c r="F16" s="15">
        <v>0.38</v>
      </c>
      <c r="G16" s="15">
        <v>5</v>
      </c>
      <c r="H16" s="15">
        <v>5</v>
      </c>
      <c r="I16" s="15">
        <f t="shared" si="0"/>
        <v>5.0249999999999995</v>
      </c>
      <c r="J16" s="15">
        <f t="shared" si="0"/>
        <v>5.0249999999999995</v>
      </c>
      <c r="K16" s="15">
        <v>5.0249999999999995</v>
      </c>
      <c r="L16" s="15">
        <v>5.0249999999999995</v>
      </c>
      <c r="M16" s="15">
        <f t="shared" si="1"/>
        <v>5.0999999999999996</v>
      </c>
      <c r="N16" s="20">
        <v>5.0999999999999996</v>
      </c>
    </row>
    <row r="17" spans="1:14" x14ac:dyDescent="0.4">
      <c r="C17" s="19">
        <v>103</v>
      </c>
      <c r="D17" s="15">
        <v>150</v>
      </c>
      <c r="E17" s="15">
        <v>7.5</v>
      </c>
      <c r="F17" s="15">
        <v>0.38</v>
      </c>
      <c r="G17" s="15">
        <v>5</v>
      </c>
      <c r="H17" s="15">
        <v>5</v>
      </c>
      <c r="I17" s="15">
        <f t="shared" si="0"/>
        <v>5.0249999999999995</v>
      </c>
      <c r="J17" s="15">
        <f t="shared" si="0"/>
        <v>5.0249999999999995</v>
      </c>
      <c r="K17" s="15">
        <v>5.0249999999999995</v>
      </c>
      <c r="L17" s="15">
        <v>5.0249999999999995</v>
      </c>
      <c r="M17" s="15">
        <f t="shared" si="1"/>
        <v>5.0999999999999996</v>
      </c>
      <c r="N17" s="20">
        <v>5.0999999999999996</v>
      </c>
    </row>
    <row r="18" spans="1:14" ht="14.25" thickBot="1" x14ac:dyDescent="0.45">
      <c r="C18" s="21">
        <v>103</v>
      </c>
      <c r="D18" s="22">
        <v>150</v>
      </c>
      <c r="E18" s="22">
        <v>7.5</v>
      </c>
      <c r="F18" s="22">
        <v>0.38</v>
      </c>
      <c r="G18" s="22">
        <v>5</v>
      </c>
      <c r="H18" s="22">
        <v>5</v>
      </c>
      <c r="I18" s="22">
        <f t="shared" si="0"/>
        <v>5.0249999999999995</v>
      </c>
      <c r="J18" s="22">
        <f t="shared" si="0"/>
        <v>5.0249999999999995</v>
      </c>
      <c r="K18" s="22">
        <v>5.0249999999999995</v>
      </c>
      <c r="L18" s="22">
        <v>5.0249999999999995</v>
      </c>
      <c r="M18" s="22">
        <f t="shared" si="1"/>
        <v>5.0999999999999996</v>
      </c>
      <c r="N18" s="23">
        <v>5.0999999999999996</v>
      </c>
    </row>
    <row r="21" spans="1:14" ht="14.25" thickBot="1" x14ac:dyDescent="0.45">
      <c r="A21" s="3" t="s">
        <v>11</v>
      </c>
    </row>
    <row r="22" spans="1:14" x14ac:dyDescent="0.4">
      <c r="C22" s="5" t="s">
        <v>1</v>
      </c>
      <c r="D22" s="6" t="s">
        <v>6</v>
      </c>
      <c r="E22" s="6" t="s">
        <v>7</v>
      </c>
      <c r="F22" s="6" t="s">
        <v>10</v>
      </c>
      <c r="G22" s="6" t="s">
        <v>4</v>
      </c>
      <c r="H22" s="7" t="s">
        <v>5</v>
      </c>
    </row>
    <row r="23" spans="1:14" x14ac:dyDescent="0.4">
      <c r="C23" s="8">
        <v>32</v>
      </c>
      <c r="D23" s="4">
        <v>6000</v>
      </c>
      <c r="E23" s="4">
        <v>0</v>
      </c>
      <c r="F23" s="4">
        <v>2.5</v>
      </c>
      <c r="G23" s="4">
        <v>0.08</v>
      </c>
      <c r="H23" s="9">
        <v>0</v>
      </c>
    </row>
    <row r="24" spans="1:14" ht="14.25" thickBot="1" x14ac:dyDescent="0.45">
      <c r="C24" s="10">
        <v>88</v>
      </c>
      <c r="D24" s="11">
        <v>6000</v>
      </c>
      <c r="E24" s="11">
        <v>0</v>
      </c>
      <c r="F24" s="11">
        <v>2.5</v>
      </c>
      <c r="G24" s="11">
        <v>0.08</v>
      </c>
      <c r="H24" s="12">
        <v>0</v>
      </c>
    </row>
    <row r="27" spans="1:14" ht="14.25" thickBot="1" x14ac:dyDescent="0.45">
      <c r="A27" s="3" t="s">
        <v>12</v>
      </c>
      <c r="D27" s="14" t="s">
        <v>18</v>
      </c>
      <c r="E27" s="14" t="s">
        <v>19</v>
      </c>
      <c r="F27" s="14" t="s">
        <v>20</v>
      </c>
      <c r="G27" s="14" t="s">
        <v>21</v>
      </c>
      <c r="H27" s="14" t="s">
        <v>22</v>
      </c>
      <c r="I27" s="14" t="s">
        <v>23</v>
      </c>
      <c r="J27" s="14" t="s">
        <v>24</v>
      </c>
      <c r="K27" s="14" t="s">
        <v>25</v>
      </c>
    </row>
    <row r="28" spans="1:14" ht="41.65" x14ac:dyDescent="0.4">
      <c r="A28" s="2" t="s">
        <v>14</v>
      </c>
      <c r="C28" s="16" t="s">
        <v>8</v>
      </c>
      <c r="D28" s="17" t="s">
        <v>9</v>
      </c>
      <c r="E28" s="17" t="s">
        <v>9</v>
      </c>
      <c r="F28" s="17" t="s">
        <v>9</v>
      </c>
      <c r="G28" s="17" t="s">
        <v>9</v>
      </c>
      <c r="H28" s="17" t="s">
        <v>9</v>
      </c>
      <c r="I28" s="17" t="s">
        <v>9</v>
      </c>
      <c r="J28" s="17" t="s">
        <v>9</v>
      </c>
      <c r="K28" s="18" t="s">
        <v>9</v>
      </c>
    </row>
    <row r="29" spans="1:14" x14ac:dyDescent="0.4">
      <c r="C29" s="19">
        <v>1</v>
      </c>
      <c r="D29" s="15">
        <v>0.627142857142857</v>
      </c>
      <c r="E29" s="15">
        <f>D29*1.0001+0.008</f>
        <v>0.63520557142857126</v>
      </c>
      <c r="F29" s="15">
        <f>0.989*D29</f>
        <v>0.62024428571428558</v>
      </c>
      <c r="G29" s="15">
        <f>0.989*E29</f>
        <v>0.62821831014285701</v>
      </c>
      <c r="H29" s="15">
        <f>1.04*D29</f>
        <v>0.65222857142857127</v>
      </c>
      <c r="I29" s="15">
        <f>1.04*E29</f>
        <v>0.6606137942857141</v>
      </c>
      <c r="J29" s="15">
        <f>1.047*D29</f>
        <v>0.65661857142857127</v>
      </c>
      <c r="K29" s="20">
        <f>1.047*E29</f>
        <v>0.66506023328571406</v>
      </c>
    </row>
    <row r="30" spans="1:14" x14ac:dyDescent="0.4">
      <c r="C30" s="19">
        <v>2</v>
      </c>
      <c r="D30" s="15">
        <v>0.63428571428571401</v>
      </c>
      <c r="E30" s="15">
        <f t="shared" ref="E30:E52" si="2">D30*1.0001+0.008</f>
        <v>0.64234914285714262</v>
      </c>
      <c r="F30" s="15">
        <f t="shared" ref="F30:F52" si="3">0.989*D30</f>
        <v>0.6273085714285711</v>
      </c>
      <c r="G30" s="15">
        <f t="shared" ref="G30:G52" si="4">0.989*E30</f>
        <v>0.63528330228571406</v>
      </c>
      <c r="H30" s="15">
        <f t="shared" ref="H30:H52" si="5">1.04*D30</f>
        <v>0.65965714285714261</v>
      </c>
      <c r="I30" s="15">
        <f t="shared" ref="I30:I52" si="6">1.04*E30</f>
        <v>0.66804310857142835</v>
      </c>
      <c r="J30" s="15">
        <f t="shared" ref="J30:J52" si="7">1.047*D30</f>
        <v>0.6640971428571425</v>
      </c>
      <c r="K30" s="20">
        <f t="shared" ref="K30:K52" si="8">1.047*E30</f>
        <v>0.67253955257142828</v>
      </c>
    </row>
    <row r="31" spans="1:14" x14ac:dyDescent="0.4">
      <c r="C31" s="19">
        <v>3</v>
      </c>
      <c r="D31" s="15">
        <v>0.64142857142857101</v>
      </c>
      <c r="E31" s="15">
        <f t="shared" si="2"/>
        <v>0.64949271428571387</v>
      </c>
      <c r="F31" s="15">
        <f t="shared" si="3"/>
        <v>0.63437285714285674</v>
      </c>
      <c r="G31" s="15">
        <f t="shared" si="4"/>
        <v>0.642348294428571</v>
      </c>
      <c r="H31" s="15">
        <f t="shared" si="5"/>
        <v>0.66708571428571384</v>
      </c>
      <c r="I31" s="15">
        <f t="shared" si="6"/>
        <v>0.67547242285714248</v>
      </c>
      <c r="J31" s="15">
        <f t="shared" si="7"/>
        <v>0.67157571428571383</v>
      </c>
      <c r="K31" s="20">
        <f t="shared" si="8"/>
        <v>0.68001887185714238</v>
      </c>
    </row>
    <row r="32" spans="1:14" x14ac:dyDescent="0.4">
      <c r="C32" s="19">
        <v>4</v>
      </c>
      <c r="D32" s="15">
        <v>0.64142857142857101</v>
      </c>
      <c r="E32" s="15">
        <f t="shared" si="2"/>
        <v>0.64949271428571387</v>
      </c>
      <c r="F32" s="15">
        <f t="shared" si="3"/>
        <v>0.63437285714285674</v>
      </c>
      <c r="G32" s="15">
        <f t="shared" si="4"/>
        <v>0.642348294428571</v>
      </c>
      <c r="H32" s="15">
        <f t="shared" si="5"/>
        <v>0.66708571428571384</v>
      </c>
      <c r="I32" s="15">
        <f t="shared" si="6"/>
        <v>0.67547242285714248</v>
      </c>
      <c r="J32" s="15">
        <f t="shared" si="7"/>
        <v>0.67157571428571383</v>
      </c>
      <c r="K32" s="20">
        <f t="shared" si="8"/>
        <v>0.68001887185714238</v>
      </c>
    </row>
    <row r="33" spans="3:11" x14ac:dyDescent="0.4">
      <c r="C33" s="19">
        <v>5</v>
      </c>
      <c r="D33" s="15">
        <v>0.63857142857142901</v>
      </c>
      <c r="E33" s="15">
        <f t="shared" si="2"/>
        <v>0.64663528571428619</v>
      </c>
      <c r="F33" s="15">
        <f t="shared" si="3"/>
        <v>0.63154714285714331</v>
      </c>
      <c r="G33" s="15">
        <f t="shared" si="4"/>
        <v>0.63952229757142909</v>
      </c>
      <c r="H33" s="15">
        <f t="shared" si="5"/>
        <v>0.66411428571428621</v>
      </c>
      <c r="I33" s="15">
        <f t="shared" si="6"/>
        <v>0.67250069714285765</v>
      </c>
      <c r="J33" s="15">
        <f t="shared" si="7"/>
        <v>0.66858428571428619</v>
      </c>
      <c r="K33" s="20">
        <f t="shared" si="8"/>
        <v>0.67702714414285758</v>
      </c>
    </row>
    <row r="34" spans="3:11" x14ac:dyDescent="0.4">
      <c r="C34" s="19">
        <v>6</v>
      </c>
      <c r="D34" s="15">
        <v>0.63857142857142901</v>
      </c>
      <c r="E34" s="15">
        <f t="shared" si="2"/>
        <v>0.64663528571428619</v>
      </c>
      <c r="F34" s="15">
        <f t="shared" si="3"/>
        <v>0.63154714285714331</v>
      </c>
      <c r="G34" s="15">
        <f t="shared" si="4"/>
        <v>0.63952229757142909</v>
      </c>
      <c r="H34" s="15">
        <f t="shared" si="5"/>
        <v>0.66411428571428621</v>
      </c>
      <c r="I34" s="15">
        <f t="shared" si="6"/>
        <v>0.67250069714285765</v>
      </c>
      <c r="J34" s="15">
        <f t="shared" si="7"/>
        <v>0.66858428571428619</v>
      </c>
      <c r="K34" s="20">
        <f t="shared" si="8"/>
        <v>0.67702714414285758</v>
      </c>
    </row>
    <row r="35" spans="3:11" x14ac:dyDescent="0.4">
      <c r="C35" s="19">
        <v>7</v>
      </c>
      <c r="D35" s="15">
        <v>0.63142857142857101</v>
      </c>
      <c r="E35" s="15">
        <f t="shared" si="2"/>
        <v>0.63949171428571383</v>
      </c>
      <c r="F35" s="15">
        <f t="shared" si="3"/>
        <v>0.62448285714285667</v>
      </c>
      <c r="G35" s="15">
        <f t="shared" si="4"/>
        <v>0.63245730542857093</v>
      </c>
      <c r="H35" s="15">
        <f t="shared" si="5"/>
        <v>0.65668571428571387</v>
      </c>
      <c r="I35" s="15">
        <f t="shared" si="6"/>
        <v>0.6650713828571424</v>
      </c>
      <c r="J35" s="15">
        <f t="shared" si="7"/>
        <v>0.66110571428571385</v>
      </c>
      <c r="K35" s="20">
        <f t="shared" si="8"/>
        <v>0.66954782485714237</v>
      </c>
    </row>
    <row r="36" spans="3:11" x14ac:dyDescent="0.4">
      <c r="C36" s="19">
        <v>8</v>
      </c>
      <c r="D36" s="15">
        <v>0.628571428571429</v>
      </c>
      <c r="E36" s="15">
        <f t="shared" si="2"/>
        <v>0.63663428571428615</v>
      </c>
      <c r="F36" s="15">
        <f t="shared" si="3"/>
        <v>0.62165714285714324</v>
      </c>
      <c r="G36" s="15">
        <f t="shared" si="4"/>
        <v>0.62963130857142902</v>
      </c>
      <c r="H36" s="15">
        <f t="shared" si="5"/>
        <v>0.65371428571428614</v>
      </c>
      <c r="I36" s="15">
        <f t="shared" si="6"/>
        <v>0.66209965714285757</v>
      </c>
      <c r="J36" s="15">
        <f t="shared" si="7"/>
        <v>0.6581142857142861</v>
      </c>
      <c r="K36" s="20">
        <f t="shared" si="8"/>
        <v>0.66655609714285757</v>
      </c>
    </row>
    <row r="37" spans="3:11" x14ac:dyDescent="0.4">
      <c r="C37" s="19">
        <v>9</v>
      </c>
      <c r="D37" s="15">
        <v>0.627142857142857</v>
      </c>
      <c r="E37" s="15">
        <f t="shared" si="2"/>
        <v>0.63520557142857126</v>
      </c>
      <c r="F37" s="15">
        <f t="shared" si="3"/>
        <v>0.62024428571428558</v>
      </c>
      <c r="G37" s="15">
        <f t="shared" si="4"/>
        <v>0.62821831014285701</v>
      </c>
      <c r="H37" s="15">
        <f t="shared" si="5"/>
        <v>0.65222857142857127</v>
      </c>
      <c r="I37" s="15">
        <f t="shared" si="6"/>
        <v>0.6606137942857141</v>
      </c>
      <c r="J37" s="15">
        <f t="shared" si="7"/>
        <v>0.65661857142857127</v>
      </c>
      <c r="K37" s="20">
        <f t="shared" si="8"/>
        <v>0.66506023328571406</v>
      </c>
    </row>
    <row r="38" spans="3:11" x14ac:dyDescent="0.4">
      <c r="C38" s="19">
        <v>10</v>
      </c>
      <c r="D38" s="15">
        <v>0.628571428571429</v>
      </c>
      <c r="E38" s="15">
        <f t="shared" si="2"/>
        <v>0.63663428571428615</v>
      </c>
      <c r="F38" s="15">
        <f t="shared" si="3"/>
        <v>0.62165714285714324</v>
      </c>
      <c r="G38" s="15">
        <f t="shared" si="4"/>
        <v>0.62963130857142902</v>
      </c>
      <c r="H38" s="15">
        <f t="shared" si="5"/>
        <v>0.65371428571428614</v>
      </c>
      <c r="I38" s="15">
        <f t="shared" si="6"/>
        <v>0.66209965714285757</v>
      </c>
      <c r="J38" s="15">
        <f t="shared" si="7"/>
        <v>0.6581142857142861</v>
      </c>
      <c r="K38" s="20">
        <f t="shared" si="8"/>
        <v>0.66655609714285757</v>
      </c>
    </row>
    <row r="39" spans="3:11" x14ac:dyDescent="0.4">
      <c r="C39" s="19">
        <v>11</v>
      </c>
      <c r="D39" s="15">
        <v>0.63428571428571401</v>
      </c>
      <c r="E39" s="15">
        <f t="shared" si="2"/>
        <v>0.64234914285714262</v>
      </c>
      <c r="F39" s="15">
        <f t="shared" si="3"/>
        <v>0.6273085714285711</v>
      </c>
      <c r="G39" s="15">
        <f t="shared" si="4"/>
        <v>0.63528330228571406</v>
      </c>
      <c r="H39" s="15">
        <f t="shared" si="5"/>
        <v>0.65965714285714261</v>
      </c>
      <c r="I39" s="15">
        <f t="shared" si="6"/>
        <v>0.66804310857142835</v>
      </c>
      <c r="J39" s="15">
        <f t="shared" si="7"/>
        <v>0.6640971428571425</v>
      </c>
      <c r="K39" s="20">
        <f t="shared" si="8"/>
        <v>0.67253955257142828</v>
      </c>
    </row>
    <row r="40" spans="3:11" x14ac:dyDescent="0.4">
      <c r="C40" s="19">
        <v>12</v>
      </c>
      <c r="D40" s="15">
        <v>0.64285714285714302</v>
      </c>
      <c r="E40" s="15">
        <f t="shared" si="2"/>
        <v>0.65092142857142876</v>
      </c>
      <c r="F40" s="15">
        <f t="shared" si="3"/>
        <v>0.6357857142857144</v>
      </c>
      <c r="G40" s="15">
        <f t="shared" si="4"/>
        <v>0.64376129285714301</v>
      </c>
      <c r="H40" s="15">
        <f t="shared" si="5"/>
        <v>0.66857142857142871</v>
      </c>
      <c r="I40" s="15">
        <f t="shared" si="6"/>
        <v>0.67695828571428596</v>
      </c>
      <c r="J40" s="15">
        <f t="shared" si="7"/>
        <v>0.67307142857142865</v>
      </c>
      <c r="K40" s="20">
        <f t="shared" si="8"/>
        <v>0.68151473571428589</v>
      </c>
    </row>
    <row r="41" spans="3:11" x14ac:dyDescent="0.4">
      <c r="C41" s="19">
        <v>13</v>
      </c>
      <c r="D41" s="15">
        <v>0.64857142857142902</v>
      </c>
      <c r="E41" s="15">
        <f t="shared" si="2"/>
        <v>0.65663628571428612</v>
      </c>
      <c r="F41" s="15">
        <f t="shared" si="3"/>
        <v>0.64143714285714326</v>
      </c>
      <c r="G41" s="15">
        <f t="shared" si="4"/>
        <v>0.64941328657142894</v>
      </c>
      <c r="H41" s="15">
        <f t="shared" si="5"/>
        <v>0.67451428571428618</v>
      </c>
      <c r="I41" s="15">
        <f t="shared" si="6"/>
        <v>0.68290173714285762</v>
      </c>
      <c r="J41" s="15">
        <f t="shared" si="7"/>
        <v>0.67905428571428617</v>
      </c>
      <c r="K41" s="20">
        <f t="shared" si="8"/>
        <v>0.68749819114285748</v>
      </c>
    </row>
    <row r="42" spans="3:11" x14ac:dyDescent="0.4">
      <c r="C42" s="19">
        <v>14</v>
      </c>
      <c r="D42" s="15">
        <v>0.65</v>
      </c>
      <c r="E42" s="15">
        <f t="shared" si="2"/>
        <v>0.65806500000000001</v>
      </c>
      <c r="F42" s="15">
        <f t="shared" si="3"/>
        <v>0.64285000000000003</v>
      </c>
      <c r="G42" s="15">
        <f t="shared" si="4"/>
        <v>0.65082628500000006</v>
      </c>
      <c r="H42" s="15">
        <f t="shared" si="5"/>
        <v>0.67600000000000005</v>
      </c>
      <c r="I42" s="15">
        <f t="shared" si="6"/>
        <v>0.68438759999999998</v>
      </c>
      <c r="J42" s="15">
        <f t="shared" si="7"/>
        <v>0.68054999999999999</v>
      </c>
      <c r="K42" s="20">
        <f t="shared" si="8"/>
        <v>0.68899405499999999</v>
      </c>
    </row>
    <row r="43" spans="3:11" x14ac:dyDescent="0.4">
      <c r="C43" s="19">
        <v>15</v>
      </c>
      <c r="D43" s="15">
        <v>0.64714285714285702</v>
      </c>
      <c r="E43" s="15">
        <f t="shared" si="2"/>
        <v>0.65520757142857133</v>
      </c>
      <c r="F43" s="15">
        <f t="shared" si="3"/>
        <v>0.6400242857142856</v>
      </c>
      <c r="G43" s="15">
        <f t="shared" si="4"/>
        <v>0.64800028814285704</v>
      </c>
      <c r="H43" s="15">
        <f t="shared" si="5"/>
        <v>0.67302857142857131</v>
      </c>
      <c r="I43" s="15">
        <f t="shared" si="6"/>
        <v>0.68141587428571426</v>
      </c>
      <c r="J43" s="15">
        <f t="shared" si="7"/>
        <v>0.67755857142857123</v>
      </c>
      <c r="K43" s="20">
        <f t="shared" si="8"/>
        <v>0.68600232728571409</v>
      </c>
    </row>
    <row r="44" spans="3:11" x14ac:dyDescent="0.4">
      <c r="C44" s="19">
        <v>16</v>
      </c>
      <c r="D44" s="15">
        <v>0.63857142857142901</v>
      </c>
      <c r="E44" s="15">
        <f t="shared" si="2"/>
        <v>0.64663528571428619</v>
      </c>
      <c r="F44" s="15">
        <f t="shared" si="3"/>
        <v>0.63154714285714331</v>
      </c>
      <c r="G44" s="15">
        <f t="shared" si="4"/>
        <v>0.63952229757142909</v>
      </c>
      <c r="H44" s="15">
        <f t="shared" si="5"/>
        <v>0.66411428571428621</v>
      </c>
      <c r="I44" s="15">
        <f t="shared" si="6"/>
        <v>0.67250069714285765</v>
      </c>
      <c r="J44" s="15">
        <f t="shared" si="7"/>
        <v>0.66858428571428619</v>
      </c>
      <c r="K44" s="20">
        <f t="shared" si="8"/>
        <v>0.67702714414285758</v>
      </c>
    </row>
    <row r="45" spans="3:11" x14ac:dyDescent="0.4">
      <c r="C45" s="19">
        <v>17</v>
      </c>
      <c r="D45" s="15">
        <v>0.63428571428571401</v>
      </c>
      <c r="E45" s="15">
        <f t="shared" si="2"/>
        <v>0.64234914285714262</v>
      </c>
      <c r="F45" s="15">
        <f t="shared" si="3"/>
        <v>0.6273085714285711</v>
      </c>
      <c r="G45" s="15">
        <f t="shared" si="4"/>
        <v>0.63528330228571406</v>
      </c>
      <c r="H45" s="15">
        <f t="shared" si="5"/>
        <v>0.65965714285714261</v>
      </c>
      <c r="I45" s="15">
        <f t="shared" si="6"/>
        <v>0.66804310857142835</v>
      </c>
      <c r="J45" s="15">
        <f t="shared" si="7"/>
        <v>0.6640971428571425</v>
      </c>
      <c r="K45" s="20">
        <f t="shared" si="8"/>
        <v>0.67253955257142828</v>
      </c>
    </row>
    <row r="46" spans="3:11" x14ac:dyDescent="0.4">
      <c r="C46" s="19">
        <v>18</v>
      </c>
      <c r="D46" s="15">
        <v>0.63</v>
      </c>
      <c r="E46" s="15">
        <f t="shared" si="2"/>
        <v>0.63806300000000005</v>
      </c>
      <c r="F46" s="15">
        <f t="shared" si="3"/>
        <v>0.62307000000000001</v>
      </c>
      <c r="G46" s="15">
        <f t="shared" si="4"/>
        <v>0.63104430700000003</v>
      </c>
      <c r="H46" s="15">
        <f t="shared" si="5"/>
        <v>0.6552</v>
      </c>
      <c r="I46" s="15">
        <f t="shared" si="6"/>
        <v>0.66358552000000004</v>
      </c>
      <c r="J46" s="15">
        <f t="shared" si="7"/>
        <v>0.65960999999999992</v>
      </c>
      <c r="K46" s="20">
        <f t="shared" si="8"/>
        <v>0.66805196099999997</v>
      </c>
    </row>
    <row r="47" spans="3:11" x14ac:dyDescent="0.4">
      <c r="C47" s="19">
        <v>19</v>
      </c>
      <c r="D47" s="15">
        <v>0.628571428571429</v>
      </c>
      <c r="E47" s="15">
        <f t="shared" si="2"/>
        <v>0.63663428571428615</v>
      </c>
      <c r="F47" s="15">
        <f t="shared" si="3"/>
        <v>0.62165714285714324</v>
      </c>
      <c r="G47" s="15">
        <f t="shared" si="4"/>
        <v>0.62963130857142902</v>
      </c>
      <c r="H47" s="15">
        <f t="shared" si="5"/>
        <v>0.65371428571428614</v>
      </c>
      <c r="I47" s="15">
        <f t="shared" si="6"/>
        <v>0.66209965714285757</v>
      </c>
      <c r="J47" s="15">
        <f t="shared" si="7"/>
        <v>0.6581142857142861</v>
      </c>
      <c r="K47" s="20">
        <f t="shared" si="8"/>
        <v>0.66655609714285757</v>
      </c>
    </row>
    <row r="48" spans="3:11" x14ac:dyDescent="0.4">
      <c r="C48" s="19">
        <v>20</v>
      </c>
      <c r="D48" s="15">
        <v>0.622857142857143</v>
      </c>
      <c r="E48" s="15">
        <f t="shared" si="2"/>
        <v>0.63091942857142869</v>
      </c>
      <c r="F48" s="15">
        <f t="shared" si="3"/>
        <v>0.61600571428571438</v>
      </c>
      <c r="G48" s="15">
        <f t="shared" si="4"/>
        <v>0.62397931485714297</v>
      </c>
      <c r="H48" s="15">
        <f t="shared" si="5"/>
        <v>0.64777142857142878</v>
      </c>
      <c r="I48" s="15">
        <f t="shared" si="6"/>
        <v>0.6561562057142859</v>
      </c>
      <c r="J48" s="15">
        <f t="shared" si="7"/>
        <v>0.6521314285714287</v>
      </c>
      <c r="K48" s="20">
        <f t="shared" si="8"/>
        <v>0.66057264171428576</v>
      </c>
    </row>
    <row r="49" spans="1:11" x14ac:dyDescent="0.4">
      <c r="C49" s="19">
        <v>21</v>
      </c>
      <c r="D49" s="15">
        <v>0.61857142857142899</v>
      </c>
      <c r="E49" s="15">
        <f t="shared" si="2"/>
        <v>0.62663328571428611</v>
      </c>
      <c r="F49" s="15">
        <f t="shared" si="3"/>
        <v>0.61176714285714329</v>
      </c>
      <c r="G49" s="15">
        <f t="shared" si="4"/>
        <v>0.61974031957142894</v>
      </c>
      <c r="H49" s="15">
        <f t="shared" si="5"/>
        <v>0.64331428571428617</v>
      </c>
      <c r="I49" s="15">
        <f t="shared" si="6"/>
        <v>0.65169861714285759</v>
      </c>
      <c r="J49" s="15">
        <f t="shared" si="7"/>
        <v>0.64764428571428612</v>
      </c>
      <c r="K49" s="20">
        <f t="shared" si="8"/>
        <v>0.65608505014285756</v>
      </c>
    </row>
    <row r="50" spans="1:11" x14ac:dyDescent="0.4">
      <c r="C50" s="19">
        <v>22</v>
      </c>
      <c r="D50" s="15">
        <v>0.61571428571428599</v>
      </c>
      <c r="E50" s="15">
        <f t="shared" si="2"/>
        <v>0.62377585714285744</v>
      </c>
      <c r="F50" s="15">
        <f t="shared" si="3"/>
        <v>0.60894142857142886</v>
      </c>
      <c r="G50" s="15">
        <f t="shared" si="4"/>
        <v>0.61691432271428603</v>
      </c>
      <c r="H50" s="15">
        <f t="shared" si="5"/>
        <v>0.64034285714285744</v>
      </c>
      <c r="I50" s="15">
        <f t="shared" si="6"/>
        <v>0.64872689142857176</v>
      </c>
      <c r="J50" s="15">
        <f t="shared" si="7"/>
        <v>0.64465285714285736</v>
      </c>
      <c r="K50" s="20">
        <f t="shared" si="8"/>
        <v>0.65309332242857165</v>
      </c>
    </row>
    <row r="51" spans="1:11" x14ac:dyDescent="0.4">
      <c r="C51" s="19">
        <v>23</v>
      </c>
      <c r="D51" s="15">
        <v>0.61857142857142899</v>
      </c>
      <c r="E51" s="15">
        <f t="shared" si="2"/>
        <v>0.62663328571428611</v>
      </c>
      <c r="F51" s="15">
        <f t="shared" si="3"/>
        <v>0.61176714285714329</v>
      </c>
      <c r="G51" s="15">
        <f t="shared" si="4"/>
        <v>0.61974031957142894</v>
      </c>
      <c r="H51" s="15">
        <f t="shared" si="5"/>
        <v>0.64331428571428617</v>
      </c>
      <c r="I51" s="15">
        <f t="shared" si="6"/>
        <v>0.65169861714285759</v>
      </c>
      <c r="J51" s="15">
        <f t="shared" si="7"/>
        <v>0.64764428571428612</v>
      </c>
      <c r="K51" s="20">
        <f t="shared" si="8"/>
        <v>0.65608505014285756</v>
      </c>
    </row>
    <row r="52" spans="1:11" ht="14.25" thickBot="1" x14ac:dyDescent="0.45">
      <c r="C52" s="21">
        <v>24</v>
      </c>
      <c r="D52" s="22">
        <v>0.624285714285714</v>
      </c>
      <c r="E52" s="22">
        <f t="shared" si="2"/>
        <v>0.63234814285714258</v>
      </c>
      <c r="F52" s="22">
        <f t="shared" si="3"/>
        <v>0.61741857142857115</v>
      </c>
      <c r="G52" s="22">
        <f t="shared" si="4"/>
        <v>0.62539231328571399</v>
      </c>
      <c r="H52" s="22">
        <f t="shared" si="5"/>
        <v>0.64925714285714253</v>
      </c>
      <c r="I52" s="22">
        <f t="shared" si="6"/>
        <v>0.65764206857142826</v>
      </c>
      <c r="J52" s="22">
        <f t="shared" si="7"/>
        <v>0.65362714285714252</v>
      </c>
      <c r="K52" s="23">
        <f t="shared" si="8"/>
        <v>0.66206850557142827</v>
      </c>
    </row>
    <row r="54" spans="1:11" ht="14.25" thickBot="1" x14ac:dyDescent="0.45">
      <c r="A54" s="3" t="s">
        <v>13</v>
      </c>
      <c r="D54" s="14" t="s">
        <v>18</v>
      </c>
      <c r="E54" s="14" t="s">
        <v>19</v>
      </c>
      <c r="F54" s="14" t="s">
        <v>20</v>
      </c>
      <c r="G54" s="14" t="s">
        <v>21</v>
      </c>
      <c r="H54" s="14" t="s">
        <v>22</v>
      </c>
      <c r="I54" s="14" t="s">
        <v>23</v>
      </c>
      <c r="J54" s="14" t="s">
        <v>24</v>
      </c>
      <c r="K54" s="14" t="s">
        <v>25</v>
      </c>
    </row>
    <row r="55" spans="1:11" ht="27.75" x14ac:dyDescent="0.4">
      <c r="A55" s="2" t="s">
        <v>15</v>
      </c>
      <c r="C55" s="16" t="s">
        <v>8</v>
      </c>
      <c r="D55" s="17" t="s">
        <v>9</v>
      </c>
      <c r="E55" s="17" t="s">
        <v>9</v>
      </c>
      <c r="F55" s="17" t="s">
        <v>9</v>
      </c>
      <c r="G55" s="17" t="s">
        <v>9</v>
      </c>
      <c r="H55" s="17" t="s">
        <v>9</v>
      </c>
      <c r="I55" s="17" t="s">
        <v>9</v>
      </c>
      <c r="J55" s="17" t="s">
        <v>9</v>
      </c>
      <c r="K55" s="18" t="s">
        <v>9</v>
      </c>
    </row>
    <row r="56" spans="1:11" x14ac:dyDescent="0.4">
      <c r="C56" s="19">
        <v>1</v>
      </c>
      <c r="D56" s="15">
        <v>2.4500000000000002</v>
      </c>
      <c r="E56" s="15">
        <f>0.98*D56</f>
        <v>2.4010000000000002</v>
      </c>
      <c r="F56" s="15">
        <f>0.8*D56</f>
        <v>1.9600000000000002</v>
      </c>
      <c r="G56" s="15">
        <f>0.8*E56</f>
        <v>1.9208000000000003</v>
      </c>
      <c r="H56" s="15">
        <f>1.01*F56</f>
        <v>1.9796000000000002</v>
      </c>
      <c r="I56" s="15">
        <f>1.01*G56</f>
        <v>1.9400080000000004</v>
      </c>
      <c r="J56" s="15">
        <f>0.99*D56</f>
        <v>2.4255</v>
      </c>
      <c r="K56" s="20">
        <f>0.993*E56</f>
        <v>2.3841930000000002</v>
      </c>
    </row>
    <row r="57" spans="1:11" x14ac:dyDescent="0.4">
      <c r="C57" s="19">
        <v>2</v>
      </c>
      <c r="D57" s="15">
        <v>2.41</v>
      </c>
      <c r="E57" s="15">
        <f t="shared" ref="E57:E62" si="9">0.98*D57</f>
        <v>2.3618000000000001</v>
      </c>
      <c r="F57" s="15">
        <f t="shared" ref="F57:F62" si="10">0.8*D57</f>
        <v>1.9280000000000002</v>
      </c>
      <c r="G57" s="15">
        <f t="shared" ref="G57:G63" si="11">0.8*E57</f>
        <v>1.8894400000000002</v>
      </c>
      <c r="H57" s="15">
        <f t="shared" ref="H57:H79" si="12">1.01*F57</f>
        <v>1.9472800000000001</v>
      </c>
      <c r="I57" s="15">
        <f t="shared" ref="I57:I79" si="13">1.01*G57</f>
        <v>1.9083344000000002</v>
      </c>
      <c r="J57" s="15">
        <f t="shared" ref="J57:J79" si="14">0.99*D57</f>
        <v>2.3858999999999999</v>
      </c>
      <c r="K57" s="20">
        <f t="shared" ref="K57:K79" si="15">0.993*E57</f>
        <v>2.3452674</v>
      </c>
    </row>
    <row r="58" spans="1:11" x14ac:dyDescent="0.4">
      <c r="C58" s="19">
        <v>3</v>
      </c>
      <c r="D58" s="15">
        <v>2.4</v>
      </c>
      <c r="E58" s="15">
        <f t="shared" si="9"/>
        <v>2.3519999999999999</v>
      </c>
      <c r="F58" s="15">
        <f t="shared" si="10"/>
        <v>1.92</v>
      </c>
      <c r="G58" s="15">
        <f t="shared" si="11"/>
        <v>1.8815999999999999</v>
      </c>
      <c r="H58" s="15">
        <f t="shared" si="12"/>
        <v>1.9392</v>
      </c>
      <c r="I58" s="15">
        <f t="shared" si="13"/>
        <v>1.9004159999999999</v>
      </c>
      <c r="J58" s="15">
        <f t="shared" si="14"/>
        <v>2.3759999999999999</v>
      </c>
      <c r="K58" s="20">
        <f t="shared" si="15"/>
        <v>2.3355359999999998</v>
      </c>
    </row>
    <row r="59" spans="1:11" x14ac:dyDescent="0.4">
      <c r="C59" s="19">
        <v>4</v>
      </c>
      <c r="D59" s="15">
        <v>2.4300000000000002</v>
      </c>
      <c r="E59" s="15">
        <f t="shared" si="9"/>
        <v>2.3814000000000002</v>
      </c>
      <c r="F59" s="15">
        <f t="shared" si="10"/>
        <v>1.9440000000000002</v>
      </c>
      <c r="G59" s="15">
        <f t="shared" si="11"/>
        <v>1.9051200000000001</v>
      </c>
      <c r="H59" s="15">
        <f t="shared" si="12"/>
        <v>1.9634400000000003</v>
      </c>
      <c r="I59" s="15">
        <f t="shared" si="13"/>
        <v>1.9241712000000002</v>
      </c>
      <c r="J59" s="15">
        <f t="shared" si="14"/>
        <v>2.4056999999999999</v>
      </c>
      <c r="K59" s="20">
        <f t="shared" si="15"/>
        <v>2.3647302000000003</v>
      </c>
    </row>
    <row r="60" spans="1:11" x14ac:dyDescent="0.4">
      <c r="C60" s="19">
        <v>5</v>
      </c>
      <c r="D60" s="15">
        <v>2.5</v>
      </c>
      <c r="E60" s="15">
        <f t="shared" si="9"/>
        <v>2.4500000000000002</v>
      </c>
      <c r="F60" s="15">
        <f t="shared" si="10"/>
        <v>2</v>
      </c>
      <c r="G60" s="15">
        <f t="shared" si="11"/>
        <v>1.9600000000000002</v>
      </c>
      <c r="H60" s="15">
        <f t="shared" si="12"/>
        <v>2.02</v>
      </c>
      <c r="I60" s="15">
        <f t="shared" si="13"/>
        <v>1.9796000000000002</v>
      </c>
      <c r="J60" s="15">
        <f t="shared" si="14"/>
        <v>2.4750000000000001</v>
      </c>
      <c r="K60" s="20">
        <f t="shared" si="15"/>
        <v>2.4328500000000002</v>
      </c>
    </row>
    <row r="61" spans="1:11" x14ac:dyDescent="0.4">
      <c r="C61" s="19">
        <v>6</v>
      </c>
      <c r="D61" s="15">
        <v>2.5499999999999998</v>
      </c>
      <c r="E61" s="15">
        <f t="shared" si="9"/>
        <v>2.4989999999999997</v>
      </c>
      <c r="F61" s="15">
        <f t="shared" si="10"/>
        <v>2.04</v>
      </c>
      <c r="G61" s="15">
        <f t="shared" si="11"/>
        <v>1.9991999999999999</v>
      </c>
      <c r="H61" s="15">
        <f t="shared" si="12"/>
        <v>2.0604</v>
      </c>
      <c r="I61" s="15">
        <f t="shared" si="13"/>
        <v>2.0191919999999999</v>
      </c>
      <c r="J61" s="15">
        <f t="shared" si="14"/>
        <v>2.5244999999999997</v>
      </c>
      <c r="K61" s="20">
        <f t="shared" si="15"/>
        <v>2.4815069999999997</v>
      </c>
    </row>
    <row r="62" spans="1:11" x14ac:dyDescent="0.4">
      <c r="C62" s="19">
        <v>7</v>
      </c>
      <c r="D62" s="15">
        <v>2.59</v>
      </c>
      <c r="E62" s="15">
        <f t="shared" si="9"/>
        <v>2.5381999999999998</v>
      </c>
      <c r="F62" s="15">
        <f t="shared" si="10"/>
        <v>2.0720000000000001</v>
      </c>
      <c r="G62" s="15">
        <f>0.8*E62</f>
        <v>2.0305599999999999</v>
      </c>
      <c r="H62" s="15">
        <f t="shared" si="12"/>
        <v>2.0927199999999999</v>
      </c>
      <c r="I62" s="15">
        <f t="shared" si="13"/>
        <v>2.0508655999999998</v>
      </c>
      <c r="J62" s="15">
        <f t="shared" si="14"/>
        <v>2.5640999999999998</v>
      </c>
      <c r="K62" s="20">
        <f t="shared" si="15"/>
        <v>2.5204325999999999</v>
      </c>
    </row>
    <row r="63" spans="1:11" x14ac:dyDescent="0.4">
      <c r="C63" s="19">
        <v>8</v>
      </c>
      <c r="D63" s="15">
        <v>2.7</v>
      </c>
      <c r="E63" s="15">
        <f>0.85*D63</f>
        <v>2.2949999999999999</v>
      </c>
      <c r="F63" s="15">
        <f>0.86*D63</f>
        <v>2.3220000000000001</v>
      </c>
      <c r="G63" s="15">
        <f>0.83*E63</f>
        <v>1.9048499999999999</v>
      </c>
      <c r="H63" s="15">
        <f t="shared" si="12"/>
        <v>2.3452200000000003</v>
      </c>
      <c r="I63" s="15">
        <f t="shared" si="13"/>
        <v>1.9238985</v>
      </c>
      <c r="J63" s="15">
        <f t="shared" si="14"/>
        <v>2.673</v>
      </c>
      <c r="K63" s="20">
        <f t="shared" si="15"/>
        <v>2.2789349999999997</v>
      </c>
    </row>
    <row r="64" spans="1:11" x14ac:dyDescent="0.4">
      <c r="C64" s="19">
        <v>9</v>
      </c>
      <c r="D64" s="15">
        <v>2.79</v>
      </c>
      <c r="E64" s="15">
        <f t="shared" ref="E64:E72" si="16">0.85*D64</f>
        <v>2.3715000000000002</v>
      </c>
      <c r="F64" s="15">
        <f t="shared" ref="F64:F72" si="17">0.86*D64</f>
        <v>2.3994</v>
      </c>
      <c r="G64" s="15">
        <f t="shared" ref="G64:G72" si="18">0.83*E64</f>
        <v>1.968345</v>
      </c>
      <c r="H64" s="15">
        <f t="shared" si="12"/>
        <v>2.423394</v>
      </c>
      <c r="I64" s="15">
        <f t="shared" si="13"/>
        <v>1.9880284500000001</v>
      </c>
      <c r="J64" s="15">
        <f t="shared" si="14"/>
        <v>2.7621000000000002</v>
      </c>
      <c r="K64" s="20">
        <f t="shared" si="15"/>
        <v>2.3548995000000001</v>
      </c>
    </row>
    <row r="65" spans="3:11" x14ac:dyDescent="0.4">
      <c r="C65" s="19">
        <v>10</v>
      </c>
      <c r="D65" s="15">
        <v>2.82</v>
      </c>
      <c r="E65" s="15">
        <f t="shared" si="16"/>
        <v>2.3969999999999998</v>
      </c>
      <c r="F65" s="15">
        <f t="shared" si="17"/>
        <v>2.4251999999999998</v>
      </c>
      <c r="G65" s="15">
        <f t="shared" si="18"/>
        <v>1.9895099999999997</v>
      </c>
      <c r="H65" s="15">
        <f t="shared" si="12"/>
        <v>2.449452</v>
      </c>
      <c r="I65" s="15">
        <f t="shared" si="13"/>
        <v>2.0094050999999995</v>
      </c>
      <c r="J65" s="15">
        <f t="shared" si="14"/>
        <v>2.7917999999999998</v>
      </c>
      <c r="K65" s="20">
        <f t="shared" si="15"/>
        <v>2.3802209999999997</v>
      </c>
    </row>
    <row r="66" spans="3:11" x14ac:dyDescent="0.4">
      <c r="C66" s="19">
        <v>11</v>
      </c>
      <c r="D66" s="15">
        <v>2.77</v>
      </c>
      <c r="E66" s="15">
        <f t="shared" si="16"/>
        <v>2.3544999999999998</v>
      </c>
      <c r="F66" s="15">
        <f t="shared" si="17"/>
        <v>2.3822000000000001</v>
      </c>
      <c r="G66" s="15">
        <f t="shared" si="18"/>
        <v>1.9542349999999997</v>
      </c>
      <c r="H66" s="15">
        <f t="shared" si="12"/>
        <v>2.4060220000000001</v>
      </c>
      <c r="I66" s="15">
        <f t="shared" si="13"/>
        <v>1.9737773499999998</v>
      </c>
      <c r="J66" s="15">
        <f t="shared" si="14"/>
        <v>2.7423000000000002</v>
      </c>
      <c r="K66" s="20">
        <f t="shared" si="15"/>
        <v>2.3380185</v>
      </c>
    </row>
    <row r="67" spans="3:11" x14ac:dyDescent="0.4">
      <c r="C67" s="19">
        <v>12</v>
      </c>
      <c r="D67" s="15">
        <v>2.5499999999999998</v>
      </c>
      <c r="E67" s="15">
        <f t="shared" si="16"/>
        <v>2.1675</v>
      </c>
      <c r="F67" s="15">
        <f t="shared" si="17"/>
        <v>2.1929999999999996</v>
      </c>
      <c r="G67" s="15">
        <f t="shared" si="18"/>
        <v>1.7990249999999999</v>
      </c>
      <c r="H67" s="15">
        <f t="shared" si="12"/>
        <v>2.2149299999999998</v>
      </c>
      <c r="I67" s="15">
        <f t="shared" si="13"/>
        <v>1.8170152499999999</v>
      </c>
      <c r="J67" s="15">
        <f t="shared" si="14"/>
        <v>2.5244999999999997</v>
      </c>
      <c r="K67" s="20">
        <f t="shared" si="15"/>
        <v>2.1523275000000002</v>
      </c>
    </row>
    <row r="68" spans="3:11" x14ac:dyDescent="0.4">
      <c r="C68" s="19">
        <v>13</v>
      </c>
      <c r="D68" s="15">
        <v>2.6</v>
      </c>
      <c r="E68" s="15">
        <f t="shared" si="16"/>
        <v>2.21</v>
      </c>
      <c r="F68" s="15">
        <f t="shared" si="17"/>
        <v>2.2360000000000002</v>
      </c>
      <c r="G68" s="15">
        <f t="shared" si="18"/>
        <v>1.8342999999999998</v>
      </c>
      <c r="H68" s="15">
        <f t="shared" si="12"/>
        <v>2.2583600000000001</v>
      </c>
      <c r="I68" s="15">
        <f t="shared" si="13"/>
        <v>1.8526429999999998</v>
      </c>
      <c r="J68" s="15">
        <f t="shared" si="14"/>
        <v>2.5739999999999998</v>
      </c>
      <c r="K68" s="20">
        <f t="shared" si="15"/>
        <v>2.1945299999999999</v>
      </c>
    </row>
    <row r="69" spans="3:11" x14ac:dyDescent="0.4">
      <c r="C69" s="19">
        <v>14</v>
      </c>
      <c r="D69" s="15">
        <v>2.75</v>
      </c>
      <c r="E69" s="15">
        <f t="shared" si="16"/>
        <v>2.3374999999999999</v>
      </c>
      <c r="F69" s="15">
        <f t="shared" si="17"/>
        <v>2.3649999999999998</v>
      </c>
      <c r="G69" s="15">
        <f t="shared" si="18"/>
        <v>1.9401249999999999</v>
      </c>
      <c r="H69" s="15">
        <f t="shared" si="12"/>
        <v>2.3886499999999997</v>
      </c>
      <c r="I69" s="15">
        <f t="shared" si="13"/>
        <v>1.9595262499999999</v>
      </c>
      <c r="J69" s="15">
        <f t="shared" si="14"/>
        <v>2.7225000000000001</v>
      </c>
      <c r="K69" s="20">
        <f t="shared" si="15"/>
        <v>2.3211374999999999</v>
      </c>
    </row>
    <row r="70" spans="3:11" x14ac:dyDescent="0.4">
      <c r="C70" s="19">
        <v>15</v>
      </c>
      <c r="D70" s="15">
        <v>2.85</v>
      </c>
      <c r="E70" s="15">
        <f t="shared" si="16"/>
        <v>2.4224999999999999</v>
      </c>
      <c r="F70" s="15">
        <f t="shared" si="17"/>
        <v>2.4510000000000001</v>
      </c>
      <c r="G70" s="15">
        <f t="shared" si="18"/>
        <v>2.010675</v>
      </c>
      <c r="H70" s="15">
        <f t="shared" si="12"/>
        <v>2.4755099999999999</v>
      </c>
      <c r="I70" s="15">
        <f t="shared" si="13"/>
        <v>2.0307817500000001</v>
      </c>
      <c r="J70" s="15">
        <f t="shared" si="14"/>
        <v>2.8214999999999999</v>
      </c>
      <c r="K70" s="20">
        <f t="shared" si="15"/>
        <v>2.4055424999999997</v>
      </c>
    </row>
    <row r="71" spans="3:11" x14ac:dyDescent="0.4">
      <c r="C71" s="19">
        <v>16</v>
      </c>
      <c r="D71" s="15">
        <v>2.8570000000000002</v>
      </c>
      <c r="E71" s="15">
        <f t="shared" si="16"/>
        <v>2.4284500000000002</v>
      </c>
      <c r="F71" s="15">
        <f t="shared" si="17"/>
        <v>2.45702</v>
      </c>
      <c r="G71" s="15">
        <f t="shared" si="18"/>
        <v>2.0156135000000002</v>
      </c>
      <c r="H71" s="15">
        <f t="shared" si="12"/>
        <v>2.4815901999999999</v>
      </c>
      <c r="I71" s="15">
        <f t="shared" si="13"/>
        <v>2.0357696350000003</v>
      </c>
      <c r="J71" s="15">
        <f t="shared" si="14"/>
        <v>2.82843</v>
      </c>
      <c r="K71" s="20">
        <f t="shared" si="15"/>
        <v>2.41145085</v>
      </c>
    </row>
    <row r="72" spans="3:11" x14ac:dyDescent="0.4">
      <c r="C72" s="19">
        <v>17</v>
      </c>
      <c r="D72" s="15">
        <v>2.83</v>
      </c>
      <c r="E72" s="15">
        <f t="shared" si="16"/>
        <v>2.4055</v>
      </c>
      <c r="F72" s="15">
        <f t="shared" si="17"/>
        <v>2.4338000000000002</v>
      </c>
      <c r="G72" s="15">
        <f t="shared" si="18"/>
        <v>1.9965649999999999</v>
      </c>
      <c r="H72" s="15">
        <f t="shared" si="12"/>
        <v>2.4581380000000004</v>
      </c>
      <c r="I72" s="15">
        <f t="shared" si="13"/>
        <v>2.01653065</v>
      </c>
      <c r="J72" s="15">
        <f t="shared" si="14"/>
        <v>2.8016999999999999</v>
      </c>
      <c r="K72" s="20">
        <f t="shared" si="15"/>
        <v>2.3886615</v>
      </c>
    </row>
    <row r="73" spans="3:11" x14ac:dyDescent="0.4">
      <c r="C73" s="19">
        <v>18</v>
      </c>
      <c r="D73" s="15">
        <v>2.76</v>
      </c>
      <c r="E73" s="15">
        <f>1.01*D73</f>
        <v>2.7875999999999999</v>
      </c>
      <c r="F73" s="15">
        <f>0.8*D73</f>
        <v>2.2079999999999997</v>
      </c>
      <c r="G73" s="15">
        <f>0.83*E73</f>
        <v>2.3137079999999997</v>
      </c>
      <c r="H73" s="15">
        <f t="shared" si="12"/>
        <v>2.2300799999999996</v>
      </c>
      <c r="I73" s="15">
        <f t="shared" si="13"/>
        <v>2.3368450799999998</v>
      </c>
      <c r="J73" s="15">
        <f t="shared" si="14"/>
        <v>2.7323999999999997</v>
      </c>
      <c r="K73" s="20">
        <f t="shared" si="15"/>
        <v>2.7680867999999998</v>
      </c>
    </row>
    <row r="74" spans="3:11" x14ac:dyDescent="0.4">
      <c r="C74" s="19">
        <v>19</v>
      </c>
      <c r="D74" s="15">
        <v>2.7650000000000001</v>
      </c>
      <c r="E74" s="15">
        <f t="shared" ref="E74:E77" si="19">1.01*D74</f>
        <v>2.7926500000000001</v>
      </c>
      <c r="F74" s="15">
        <f t="shared" ref="F74:F79" si="20">0.8*D74</f>
        <v>2.2120000000000002</v>
      </c>
      <c r="G74" s="15">
        <f t="shared" ref="G74:G76" si="21">0.83*E74</f>
        <v>2.3178994999999998</v>
      </c>
      <c r="H74" s="15">
        <f t="shared" si="12"/>
        <v>2.2341200000000003</v>
      </c>
      <c r="I74" s="15">
        <f t="shared" si="13"/>
        <v>2.3410784949999996</v>
      </c>
      <c r="J74" s="15">
        <f t="shared" si="14"/>
        <v>2.7373500000000002</v>
      </c>
      <c r="K74" s="20">
        <f t="shared" si="15"/>
        <v>2.77310145</v>
      </c>
    </row>
    <row r="75" spans="3:11" x14ac:dyDescent="0.4">
      <c r="C75" s="19">
        <v>20</v>
      </c>
      <c r="D75" s="15">
        <v>2.8</v>
      </c>
      <c r="E75" s="15">
        <f t="shared" si="19"/>
        <v>2.8279999999999998</v>
      </c>
      <c r="F75" s="15">
        <f t="shared" si="20"/>
        <v>2.2399999999999998</v>
      </c>
      <c r="G75" s="15">
        <f t="shared" si="21"/>
        <v>2.3472399999999998</v>
      </c>
      <c r="H75" s="15">
        <f t="shared" si="12"/>
        <v>2.2624</v>
      </c>
      <c r="I75" s="15">
        <f t="shared" si="13"/>
        <v>2.3707123999999999</v>
      </c>
      <c r="J75" s="15">
        <f t="shared" si="14"/>
        <v>2.7719999999999998</v>
      </c>
      <c r="K75" s="20">
        <f t="shared" si="15"/>
        <v>2.8082039999999999</v>
      </c>
    </row>
    <row r="76" spans="3:11" x14ac:dyDescent="0.4">
      <c r="C76" s="19">
        <v>21</v>
      </c>
      <c r="D76" s="15">
        <v>2.85</v>
      </c>
      <c r="E76" s="15">
        <f t="shared" si="19"/>
        <v>2.8785000000000003</v>
      </c>
      <c r="F76" s="15">
        <f t="shared" si="20"/>
        <v>2.2800000000000002</v>
      </c>
      <c r="G76" s="15">
        <f t="shared" si="21"/>
        <v>2.3891550000000001</v>
      </c>
      <c r="H76" s="15">
        <f t="shared" si="12"/>
        <v>2.3028000000000004</v>
      </c>
      <c r="I76" s="15">
        <f t="shared" si="13"/>
        <v>2.4130465500000002</v>
      </c>
      <c r="J76" s="15">
        <f t="shared" si="14"/>
        <v>2.8214999999999999</v>
      </c>
      <c r="K76" s="20">
        <f t="shared" si="15"/>
        <v>2.8583505000000002</v>
      </c>
    </row>
    <row r="77" spans="3:11" x14ac:dyDescent="0.4">
      <c r="C77" s="19">
        <v>22</v>
      </c>
      <c r="D77" s="15">
        <v>2.78</v>
      </c>
      <c r="E77" s="15">
        <f t="shared" si="19"/>
        <v>2.8077999999999999</v>
      </c>
      <c r="F77" s="15">
        <f t="shared" si="20"/>
        <v>2.2239999999999998</v>
      </c>
      <c r="G77" s="15">
        <f>0.81*E77</f>
        <v>2.2743180000000001</v>
      </c>
      <c r="H77" s="15">
        <f t="shared" si="12"/>
        <v>2.2462399999999998</v>
      </c>
      <c r="I77" s="15">
        <f t="shared" si="13"/>
        <v>2.29706118</v>
      </c>
      <c r="J77" s="15">
        <f t="shared" si="14"/>
        <v>2.7521999999999998</v>
      </c>
      <c r="K77" s="20">
        <f t="shared" si="15"/>
        <v>2.7881453999999999</v>
      </c>
    </row>
    <row r="78" spans="3:11" x14ac:dyDescent="0.4">
      <c r="C78" s="19">
        <v>23</v>
      </c>
      <c r="D78" s="15">
        <v>2.65</v>
      </c>
      <c r="E78" s="15">
        <f>0.98*D78</f>
        <v>2.597</v>
      </c>
      <c r="F78" s="15">
        <f t="shared" si="20"/>
        <v>2.12</v>
      </c>
      <c r="G78" s="15">
        <f t="shared" ref="G78:G79" si="22">0.81*E78</f>
        <v>2.1035699999999999</v>
      </c>
      <c r="H78" s="15">
        <f t="shared" si="12"/>
        <v>2.1412</v>
      </c>
      <c r="I78" s="15">
        <f t="shared" si="13"/>
        <v>2.1246057</v>
      </c>
      <c r="J78" s="15">
        <f t="shared" si="14"/>
        <v>2.6234999999999999</v>
      </c>
      <c r="K78" s="20">
        <f t="shared" si="15"/>
        <v>2.578821</v>
      </c>
    </row>
    <row r="79" spans="3:11" ht="14.25" thickBot="1" x14ac:dyDescent="0.45">
      <c r="C79" s="21">
        <v>24</v>
      </c>
      <c r="D79" s="22">
        <v>2.52</v>
      </c>
      <c r="E79" s="22">
        <f>0.98*D79</f>
        <v>2.4695999999999998</v>
      </c>
      <c r="F79" s="22">
        <f t="shared" si="20"/>
        <v>2.016</v>
      </c>
      <c r="G79" s="22">
        <f t="shared" si="22"/>
        <v>2.0003760000000002</v>
      </c>
      <c r="H79" s="22">
        <f t="shared" si="12"/>
        <v>2.0361600000000002</v>
      </c>
      <c r="I79" s="22">
        <f t="shared" si="13"/>
        <v>2.02037976</v>
      </c>
      <c r="J79" s="22">
        <f t="shared" si="14"/>
        <v>2.4948000000000001</v>
      </c>
      <c r="K79" s="23">
        <f t="shared" si="15"/>
        <v>2.4523127999999996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9_bus</vt:lpstr>
      <vt:lpstr>118_bus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2022-03-10T06:45:20Z</dcterms:modified>
</cp:coreProperties>
</file>