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8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9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0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1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2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3.xml" ContentType="application/vnd.openxmlformats-officedocument.drawing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4.xml" ContentType="application/vnd.openxmlformats-officedocument.drawing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15.xml" ContentType="application/vnd.openxmlformats-officedocument.drawing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16.xml" ContentType="application/vnd.openxmlformats-officedocument.drawing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17.xml" ContentType="application/vnd.openxmlformats-officedocument.drawing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18.xml" ContentType="application/vnd.openxmlformats-officedocument.drawing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19.xml" ContentType="application/vnd.openxmlformats-officedocument.drawing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20.xml" ContentType="application/vnd.openxmlformats-officedocument.drawing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21.xml" ContentType="application/vnd.openxmlformats-officedocument.drawing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drawings/drawing22.xml" ContentType="application/vnd.openxmlformats-officedocument.drawing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23.xml" ContentType="application/vnd.openxmlformats-officedocument.drawing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24.xml" ContentType="application/vnd.openxmlformats-officedocument.drawing+xml"/>
  <Override PartName="/xl/charts/chart11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8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9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0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2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3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4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drawings/drawing26.xml" ContentType="application/vnd.openxmlformats-officedocument.drawing+xml"/>
  <Override PartName="/xl/charts/chart125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6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7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8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drawings/drawing27.xml" ContentType="application/vnd.openxmlformats-officedocument.drawing+xml"/>
  <Override PartName="/xl/charts/chart129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0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1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2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NA\Desktop\cob_weekly\docs\"/>
    </mc:Choice>
  </mc:AlternateContent>
  <xr:revisionPtr revIDLastSave="0" documentId="13_ncr:1_{5E942FC0-880D-42FE-85C6-F39807ECAD1D}" xr6:coauthVersionLast="47" xr6:coauthVersionMax="47" xr10:uidLastSave="{00000000-0000-0000-0000-000000000000}"/>
  <bookViews>
    <workbookView xWindow="19720" yWindow="520" windowWidth="31910" windowHeight="18900" tabRatio="725" xr2:uid="{290A6294-72D2-4909-A701-FE64A7E3FC57}"/>
  </bookViews>
  <sheets>
    <sheet name="25.12월1주차" sheetId="108" r:id="rId1"/>
    <sheet name="24.11월4주차" sheetId="49" state="hidden" r:id="rId2"/>
    <sheet name="24.11월3주차" sheetId="48" state="hidden" r:id="rId3"/>
    <sheet name="24.11월2주차" sheetId="47" state="hidden" r:id="rId4"/>
    <sheet name="24.11월1주차" sheetId="46" state="hidden" r:id="rId5"/>
    <sheet name="24.10월5주차" sheetId="45" state="hidden" r:id="rId6"/>
    <sheet name="24.10월4주차" sheetId="44" state="hidden" r:id="rId7"/>
    <sheet name="24.10월3주차" sheetId="43" state="hidden" r:id="rId8"/>
    <sheet name="24.10월2주차" sheetId="42" state="hidden" r:id="rId9"/>
    <sheet name="24.10월1주차" sheetId="41" state="hidden" r:id="rId10"/>
    <sheet name="24.9월4주차" sheetId="40" state="hidden" r:id="rId11"/>
    <sheet name="24.9월3주차" sheetId="39" state="hidden" r:id="rId12"/>
    <sheet name="24.9월2주차" sheetId="38" state="hidden" r:id="rId13"/>
    <sheet name="24.9월1주차" sheetId="37" state="hidden" r:id="rId14"/>
    <sheet name="24.8월4주차" sheetId="36" state="hidden" r:id="rId15"/>
    <sheet name="24.8월3주차" sheetId="35" state="hidden" r:id="rId16"/>
    <sheet name="24.8월2주차" sheetId="34" state="hidden" r:id="rId17"/>
    <sheet name="24.8월1주차" sheetId="33" state="hidden" r:id="rId18"/>
    <sheet name="24.7월5주차" sheetId="32" state="hidden" r:id="rId19"/>
    <sheet name="24.7월4주차" sheetId="31" state="hidden" r:id="rId20"/>
    <sheet name="24.7월3주차" sheetId="30" state="hidden" r:id="rId21"/>
    <sheet name="24.7월2주차" sheetId="29" state="hidden" r:id="rId22"/>
    <sheet name="24.7월1주차" sheetId="28" state="hidden" r:id="rId23"/>
    <sheet name="2024년도_하반기" sheetId="57" state="hidden" r:id="rId24"/>
    <sheet name="2024년_상반기" sheetId="58" state="hidden" r:id="rId25"/>
    <sheet name="2024년도" sheetId="55" state="hidden" r:id="rId26"/>
    <sheet name="2023년도" sheetId="56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26" hidden="1">'2023년도'!$I$65:$J$67</definedName>
    <definedName name="_xlnm._FilterDatabase" localSheetId="24" hidden="1">'2024년_상반기'!$I$65:$J$67</definedName>
    <definedName name="_xlnm._FilterDatabase" localSheetId="25" hidden="1">'2024년도'!$I$65:$J$67</definedName>
    <definedName name="_xlnm._FilterDatabase" localSheetId="23" hidden="1">'2024년도_하반기'!$I$65:$J$67</definedName>
    <definedName name="_xlnm._FilterDatabase" localSheetId="9" hidden="1">'24.10월1주차'!$I$90:$J$92</definedName>
    <definedName name="_xlnm._FilterDatabase" localSheetId="8" hidden="1">'24.10월2주차'!$I$90:$J$92</definedName>
    <definedName name="_xlnm._FilterDatabase" localSheetId="7" hidden="1">'24.10월3주차'!$I$107:$J$109</definedName>
    <definedName name="_xlnm._FilterDatabase" localSheetId="6" hidden="1">'24.10월4주차'!$I$107:$J$109</definedName>
    <definedName name="_xlnm._FilterDatabase" localSheetId="5" hidden="1">'24.10월5주차'!$I$107:$J$109</definedName>
    <definedName name="_xlnm._FilterDatabase" localSheetId="4" hidden="1">'24.11월1주차'!$I$107:$J$109</definedName>
    <definedName name="_xlnm._FilterDatabase" localSheetId="3" hidden="1">'24.11월2주차'!$I$107:$J$109</definedName>
    <definedName name="_xlnm._FilterDatabase" localSheetId="2" hidden="1">'24.11월3주차'!$I$107:$J$109</definedName>
    <definedName name="_xlnm._FilterDatabase" localSheetId="1" hidden="1">'24.11월4주차'!$I$107:$J$109</definedName>
    <definedName name="_xlnm._FilterDatabase" localSheetId="22" hidden="1">'24.7월1주차'!$I$65:$J$67</definedName>
    <definedName name="_xlnm._FilterDatabase" localSheetId="21" hidden="1">'24.7월2주차'!$I$65:$J$67</definedName>
    <definedName name="_xlnm._FilterDatabase" localSheetId="20" hidden="1">'24.7월3주차'!$I$65:$J$67</definedName>
    <definedName name="_xlnm._FilterDatabase" localSheetId="19" hidden="1">'24.7월4주차'!$I$65:$J$67</definedName>
    <definedName name="_xlnm._FilterDatabase" localSheetId="18" hidden="1">'24.7월5주차'!$I$65:$J$67</definedName>
    <definedName name="_xlnm._FilterDatabase" localSheetId="17" hidden="1">'24.8월1주차'!$I$65:$J$67</definedName>
    <definedName name="_xlnm._FilterDatabase" localSheetId="16" hidden="1">'24.8월2주차'!$I$65:$J$67</definedName>
    <definedName name="_xlnm._FilterDatabase" localSheetId="15" hidden="1">'24.8월3주차'!$I$65:$J$67</definedName>
    <definedName name="_xlnm._FilterDatabase" localSheetId="14" hidden="1">'24.8월4주차'!$I$96:$J$98</definedName>
    <definedName name="_xlnm._FilterDatabase" localSheetId="13" hidden="1">'24.9월1주차'!$I$90:$J$92</definedName>
    <definedName name="_xlnm._FilterDatabase" localSheetId="12" hidden="1">'24.9월2주차'!$I$90:$J$92</definedName>
    <definedName name="_xlnm._FilterDatabase" localSheetId="11" hidden="1">'24.9월3주차'!$I$90:$J$92</definedName>
    <definedName name="_xlnm._FilterDatabase" localSheetId="10" hidden="1">'24.9월4주차'!$I$90:$J$92</definedName>
    <definedName name="_xlnm._FilterDatabase" localSheetId="0" hidden="1">'25.12월1주차'!$I$107:$J$109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3" i="108" l="1"/>
  <c r="U133" i="108"/>
  <c r="T133" i="108"/>
  <c r="S133" i="108"/>
  <c r="R133" i="108"/>
  <c r="Q133" i="108"/>
  <c r="P133" i="108"/>
  <c r="O133" i="108"/>
  <c r="N133" i="108"/>
  <c r="M133" i="108"/>
  <c r="L133" i="108"/>
  <c r="K133" i="108"/>
  <c r="J133" i="108"/>
  <c r="I133" i="108"/>
  <c r="H133" i="108"/>
  <c r="G133" i="108"/>
  <c r="F133" i="108"/>
  <c r="E133" i="108"/>
  <c r="D133" i="108"/>
  <c r="E124" i="108"/>
  <c r="E123" i="108"/>
  <c r="E122" i="108"/>
  <c r="H121" i="108"/>
  <c r="E121" i="108"/>
  <c r="E120" i="108"/>
  <c r="E119" i="108"/>
  <c r="E114" i="108"/>
  <c r="H111" i="108"/>
  <c r="D103" i="108"/>
  <c r="F101" i="108"/>
  <c r="E101" i="108"/>
  <c r="D101" i="108"/>
  <c r="P94" i="108"/>
  <c r="J94" i="108"/>
  <c r="E94" i="108"/>
  <c r="R51" i="108"/>
  <c r="L51" i="108"/>
  <c r="F51" i="108"/>
  <c r="E51" i="108"/>
  <c r="R50" i="108"/>
  <c r="L50" i="108"/>
  <c r="F50" i="108"/>
  <c r="E50" i="108"/>
  <c r="R49" i="108"/>
  <c r="L49" i="108"/>
  <c r="F49" i="108"/>
  <c r="E49" i="108"/>
  <c r="R48" i="108"/>
  <c r="L48" i="108"/>
  <c r="F48" i="108"/>
  <c r="E48" i="108"/>
  <c r="R47" i="108"/>
  <c r="L47" i="108"/>
  <c r="F47" i="108"/>
  <c r="E47" i="108"/>
  <c r="L46" i="108"/>
  <c r="F46" i="108"/>
  <c r="E46" i="108"/>
  <c r="L45" i="108"/>
  <c r="F45" i="108"/>
  <c r="E45" i="108"/>
  <c r="R44" i="108"/>
  <c r="L44" i="108"/>
  <c r="F44" i="108"/>
  <c r="E44" i="108"/>
  <c r="R43" i="108"/>
  <c r="L43" i="108"/>
  <c r="F43" i="108"/>
  <c r="E43" i="108"/>
  <c r="R42" i="108"/>
  <c r="L42" i="108"/>
  <c r="F42" i="108"/>
  <c r="E42" i="108"/>
  <c r="R41" i="108"/>
  <c r="L41" i="108"/>
  <c r="F41" i="108"/>
  <c r="E41" i="108"/>
  <c r="R40" i="108"/>
  <c r="L40" i="108"/>
  <c r="F40" i="108"/>
  <c r="E40" i="108"/>
  <c r="R39" i="108"/>
  <c r="L39" i="108"/>
  <c r="F39" i="108"/>
  <c r="E39" i="108"/>
  <c r="L38" i="108"/>
  <c r="F38" i="108"/>
  <c r="E38" i="108"/>
  <c r="R37" i="108"/>
  <c r="L37" i="108"/>
  <c r="F37" i="108"/>
  <c r="E37" i="108"/>
  <c r="R36" i="108"/>
  <c r="L36" i="108"/>
  <c r="F36" i="108"/>
  <c r="E36" i="108"/>
  <c r="R35" i="108"/>
  <c r="L35" i="108"/>
  <c r="F35" i="108"/>
  <c r="E35" i="108"/>
  <c r="R34" i="108"/>
  <c r="L34" i="108"/>
  <c r="F34" i="108"/>
  <c r="E34" i="108"/>
  <c r="L33" i="108"/>
  <c r="R32" i="108"/>
  <c r="L32" i="108"/>
  <c r="F32" i="108"/>
  <c r="E32" i="108"/>
  <c r="G32" i="108" s="1"/>
  <c r="T31" i="108"/>
  <c r="R31" i="108"/>
  <c r="N31" i="108"/>
  <c r="L31" i="108"/>
  <c r="F31" i="108"/>
  <c r="E31" i="108"/>
  <c r="R30" i="108"/>
  <c r="L30" i="108"/>
  <c r="F30" i="108"/>
  <c r="E30" i="108"/>
  <c r="R29" i="108"/>
  <c r="L29" i="108"/>
  <c r="F29" i="108"/>
  <c r="E29" i="108"/>
  <c r="R28" i="108"/>
  <c r="L28" i="108"/>
  <c r="F28" i="108"/>
  <c r="E28" i="108"/>
  <c r="R27" i="108"/>
  <c r="L27" i="108"/>
  <c r="F27" i="108"/>
  <c r="E27" i="108"/>
  <c r="T26" i="108"/>
  <c r="R26" i="108"/>
  <c r="N26" i="108"/>
  <c r="L26" i="108"/>
  <c r="F26" i="108"/>
  <c r="E26" i="108"/>
  <c r="R25" i="108"/>
  <c r="L25" i="108"/>
  <c r="F25" i="108"/>
  <c r="E25" i="108"/>
  <c r="R24" i="108"/>
  <c r="L24" i="108"/>
  <c r="F24" i="108"/>
  <c r="E24" i="108"/>
  <c r="R23" i="108"/>
  <c r="L23" i="108"/>
  <c r="F23" i="108"/>
  <c r="E23" i="108"/>
  <c r="R22" i="108"/>
  <c r="L22" i="108"/>
  <c r="F22" i="108"/>
  <c r="E22" i="108"/>
  <c r="T21" i="108"/>
  <c r="R21" i="108"/>
  <c r="N21" i="108"/>
  <c r="L21" i="108"/>
  <c r="F21" i="108"/>
  <c r="E21" i="108"/>
  <c r="R20" i="108"/>
  <c r="L20" i="108"/>
  <c r="F20" i="108"/>
  <c r="E20" i="108"/>
  <c r="R19" i="108"/>
  <c r="L19" i="108"/>
  <c r="F19" i="108"/>
  <c r="E19" i="108"/>
  <c r="R18" i="108"/>
  <c r="L18" i="108"/>
  <c r="F18" i="108"/>
  <c r="E18" i="108"/>
  <c r="R17" i="108"/>
  <c r="L17" i="108"/>
  <c r="F17" i="108"/>
  <c r="E17" i="108"/>
  <c r="R16" i="108"/>
  <c r="L16" i="108"/>
  <c r="F16" i="108"/>
  <c r="E16" i="108"/>
  <c r="R15" i="108"/>
  <c r="L15" i="108"/>
  <c r="F15" i="108"/>
  <c r="E15" i="108"/>
  <c r="S15" i="108" l="1"/>
  <c r="M15" i="108"/>
  <c r="G15" i="108"/>
  <c r="S16" i="108"/>
  <c r="M16" i="108"/>
  <c r="G16" i="108"/>
  <c r="S17" i="108"/>
  <c r="M17" i="108"/>
  <c r="G17" i="108"/>
  <c r="S18" i="108"/>
  <c r="M18" i="108"/>
  <c r="G18" i="108"/>
  <c r="S19" i="108"/>
  <c r="M19" i="108"/>
  <c r="G19" i="108"/>
  <c r="S20" i="108"/>
  <c r="M20" i="108"/>
  <c r="G20" i="108"/>
  <c r="S21" i="108"/>
  <c r="M21" i="108"/>
  <c r="H21" i="108"/>
  <c r="G21" i="108"/>
  <c r="S22" i="108"/>
  <c r="M22" i="108"/>
  <c r="G22" i="108"/>
  <c r="S23" i="108"/>
  <c r="M23" i="108"/>
  <c r="G23" i="108"/>
  <c r="S24" i="108"/>
  <c r="M24" i="108"/>
  <c r="G24" i="108"/>
  <c r="S25" i="108"/>
  <c r="M25" i="108"/>
  <c r="G25" i="108"/>
  <c r="S26" i="108"/>
  <c r="M26" i="108"/>
  <c r="H26" i="108"/>
  <c r="G26" i="108"/>
  <c r="S27" i="108"/>
  <c r="M27" i="108"/>
  <c r="G27" i="108"/>
  <c r="S28" i="108"/>
  <c r="M28" i="108"/>
  <c r="G28" i="108"/>
  <c r="S29" i="108"/>
  <c r="M29" i="108"/>
  <c r="G29" i="108"/>
  <c r="S30" i="108"/>
  <c r="M30" i="108"/>
  <c r="G30" i="108"/>
  <c r="S31" i="108"/>
  <c r="M31" i="108"/>
  <c r="G31" i="108"/>
  <c r="S34" i="108"/>
  <c r="M34" i="108"/>
  <c r="G34" i="108"/>
  <c r="S35" i="108"/>
  <c r="M35" i="108"/>
  <c r="G35" i="108"/>
  <c r="S36" i="108"/>
  <c r="M36" i="108"/>
  <c r="G36" i="108"/>
  <c r="S37" i="108"/>
  <c r="M37" i="108"/>
  <c r="G37" i="108"/>
  <c r="M38" i="108"/>
  <c r="G38" i="108"/>
  <c r="S39" i="108"/>
  <c r="M39" i="108"/>
  <c r="G39" i="108"/>
  <c r="S40" i="108"/>
  <c r="M40" i="108"/>
  <c r="G40" i="108"/>
  <c r="S41" i="108"/>
  <c r="M41" i="108"/>
  <c r="G41" i="108"/>
  <c r="S42" i="108"/>
  <c r="M42" i="108"/>
  <c r="G42" i="108"/>
  <c r="S43" i="108"/>
  <c r="M43" i="108"/>
  <c r="G43" i="108"/>
  <c r="S44" i="108"/>
  <c r="M44" i="108"/>
  <c r="G44" i="108"/>
  <c r="M45" i="108"/>
  <c r="G45" i="108"/>
  <c r="M46" i="108"/>
  <c r="G46" i="108"/>
  <c r="S47" i="108"/>
  <c r="M47" i="108"/>
  <c r="G47" i="108"/>
  <c r="S48" i="108"/>
  <c r="M48" i="108"/>
  <c r="G48" i="108"/>
  <c r="S49" i="108"/>
  <c r="M49" i="108"/>
  <c r="G49" i="108"/>
  <c r="S50" i="108"/>
  <c r="M50" i="108"/>
  <c r="G50" i="108"/>
  <c r="S51" i="108"/>
  <c r="M51" i="108"/>
  <c r="G51" i="108"/>
  <c r="E102" i="108"/>
  <c r="F102" i="108"/>
  <c r="F104" i="108"/>
  <c r="E104" i="108"/>
  <c r="D104" i="108" s="1"/>
  <c r="I121" i="108"/>
  <c r="D102" i="108" l="1"/>
  <c r="F15" i="48" l="1"/>
  <c r="E15" i="48"/>
  <c r="E82" i="58"/>
  <c r="E81" i="58"/>
  <c r="E80" i="58"/>
  <c r="H79" i="58"/>
  <c r="E79" i="58"/>
  <c r="E78" i="58"/>
  <c r="E77" i="58"/>
  <c r="H69" i="58"/>
  <c r="I79" i="58" s="1"/>
  <c r="F62" i="58"/>
  <c r="E62" i="58"/>
  <c r="D62" i="58" s="1"/>
  <c r="D61" i="58"/>
  <c r="F59" i="58"/>
  <c r="E59" i="58"/>
  <c r="D59" i="58"/>
  <c r="E60" i="58" s="1"/>
  <c r="S51" i="58"/>
  <c r="R51" i="58"/>
  <c r="L51" i="58"/>
  <c r="F51" i="58"/>
  <c r="E51" i="58"/>
  <c r="M51" i="58" s="1"/>
  <c r="R50" i="58"/>
  <c r="L50" i="58"/>
  <c r="F50" i="58"/>
  <c r="E50" i="58"/>
  <c r="M50" i="58" s="1"/>
  <c r="R49" i="58"/>
  <c r="L49" i="58"/>
  <c r="F49" i="58"/>
  <c r="E49" i="58"/>
  <c r="S49" i="58" s="1"/>
  <c r="R48" i="58"/>
  <c r="M48" i="58"/>
  <c r="L48" i="58"/>
  <c r="F48" i="58"/>
  <c r="E48" i="58"/>
  <c r="S48" i="58" s="1"/>
  <c r="R47" i="58"/>
  <c r="L47" i="58"/>
  <c r="F47" i="58"/>
  <c r="E47" i="58"/>
  <c r="S47" i="58" s="1"/>
  <c r="L46" i="58"/>
  <c r="F46" i="58"/>
  <c r="E46" i="58"/>
  <c r="G46" i="58" s="1"/>
  <c r="L45" i="58"/>
  <c r="F45" i="58"/>
  <c r="E45" i="58"/>
  <c r="M45" i="58" s="1"/>
  <c r="R44" i="58"/>
  <c r="L44" i="58"/>
  <c r="F44" i="58"/>
  <c r="E44" i="58"/>
  <c r="S44" i="58" s="1"/>
  <c r="R43" i="58"/>
  <c r="L43" i="58"/>
  <c r="F43" i="58"/>
  <c r="E43" i="58"/>
  <c r="M43" i="58" s="1"/>
  <c r="R42" i="58"/>
  <c r="L42" i="58"/>
  <c r="F42" i="58"/>
  <c r="G42" i="58" s="1"/>
  <c r="E42" i="58"/>
  <c r="S42" i="58" s="1"/>
  <c r="R41" i="58"/>
  <c r="L41" i="58"/>
  <c r="F41" i="58"/>
  <c r="E41" i="58"/>
  <c r="G41" i="58" s="1"/>
  <c r="R40" i="58"/>
  <c r="L40" i="58"/>
  <c r="F40" i="58"/>
  <c r="E40" i="58"/>
  <c r="S39" i="58"/>
  <c r="R39" i="58"/>
  <c r="L39" i="58"/>
  <c r="F39" i="58"/>
  <c r="E39" i="58"/>
  <c r="M39" i="58" s="1"/>
  <c r="R38" i="58"/>
  <c r="L38" i="58"/>
  <c r="F38" i="58"/>
  <c r="E38" i="58"/>
  <c r="M38" i="58" s="1"/>
  <c r="R37" i="58"/>
  <c r="L37" i="58"/>
  <c r="F37" i="58"/>
  <c r="E37" i="58"/>
  <c r="S37" i="58" s="1"/>
  <c r="R36" i="58"/>
  <c r="L36" i="58"/>
  <c r="F36" i="58"/>
  <c r="E36" i="58"/>
  <c r="S36" i="58" s="1"/>
  <c r="R35" i="58"/>
  <c r="L35" i="58"/>
  <c r="F35" i="58"/>
  <c r="E35" i="58"/>
  <c r="M35" i="58" s="1"/>
  <c r="R34" i="58"/>
  <c r="L34" i="58"/>
  <c r="F34" i="58"/>
  <c r="E34" i="58"/>
  <c r="M34" i="58" s="1"/>
  <c r="L33" i="58"/>
  <c r="R32" i="58"/>
  <c r="L32" i="58"/>
  <c r="F32" i="58"/>
  <c r="E32" i="58"/>
  <c r="M32" i="58" s="1"/>
  <c r="T31" i="58"/>
  <c r="R31" i="58"/>
  <c r="N31" i="58"/>
  <c r="L31" i="58"/>
  <c r="F31" i="58"/>
  <c r="E31" i="58"/>
  <c r="M31" i="58" s="1"/>
  <c r="S30" i="58"/>
  <c r="R30" i="58"/>
  <c r="L30" i="58"/>
  <c r="F30" i="58"/>
  <c r="E30" i="58"/>
  <c r="M30" i="58" s="1"/>
  <c r="R29" i="58"/>
  <c r="L29" i="58"/>
  <c r="F29" i="58"/>
  <c r="E29" i="58"/>
  <c r="R28" i="58"/>
  <c r="L28" i="58"/>
  <c r="F28" i="58"/>
  <c r="E28" i="58"/>
  <c r="G28" i="58" s="1"/>
  <c r="S27" i="58"/>
  <c r="R27" i="58"/>
  <c r="L27" i="58"/>
  <c r="F27" i="58"/>
  <c r="G27" i="58" s="1"/>
  <c r="E27" i="58"/>
  <c r="M27" i="58" s="1"/>
  <c r="T26" i="58"/>
  <c r="R26" i="58"/>
  <c r="N26" i="58"/>
  <c r="L26" i="58"/>
  <c r="F26" i="58"/>
  <c r="E26" i="58"/>
  <c r="R25" i="58"/>
  <c r="L25" i="58"/>
  <c r="F25" i="58"/>
  <c r="E25" i="58"/>
  <c r="G25" i="58" s="1"/>
  <c r="S24" i="58"/>
  <c r="R24" i="58"/>
  <c r="L24" i="58"/>
  <c r="F24" i="58"/>
  <c r="G24" i="58" s="1"/>
  <c r="E24" i="58"/>
  <c r="M24" i="58" s="1"/>
  <c r="R23" i="58"/>
  <c r="L23" i="58"/>
  <c r="F23" i="58"/>
  <c r="E23" i="58"/>
  <c r="M23" i="58" s="1"/>
  <c r="R22" i="58"/>
  <c r="L22" i="58"/>
  <c r="F22" i="58"/>
  <c r="E22" i="58"/>
  <c r="S22" i="58" s="1"/>
  <c r="T21" i="58"/>
  <c r="R21" i="58"/>
  <c r="N21" i="58"/>
  <c r="L21" i="58"/>
  <c r="G21" i="58"/>
  <c r="F21" i="58"/>
  <c r="E21" i="58"/>
  <c r="S21" i="58" s="1"/>
  <c r="R20" i="58"/>
  <c r="L20" i="58"/>
  <c r="F20" i="58"/>
  <c r="E20" i="58"/>
  <c r="M20" i="58" s="1"/>
  <c r="R19" i="58"/>
  <c r="L19" i="58"/>
  <c r="F19" i="58"/>
  <c r="E19" i="58"/>
  <c r="S19" i="58" s="1"/>
  <c r="R18" i="58"/>
  <c r="L18" i="58"/>
  <c r="F18" i="58"/>
  <c r="E18" i="58"/>
  <c r="S18" i="58" s="1"/>
  <c r="R17" i="58"/>
  <c r="L17" i="58"/>
  <c r="F17" i="58"/>
  <c r="E17" i="58"/>
  <c r="S17" i="58" s="1"/>
  <c r="R16" i="58"/>
  <c r="L16" i="58"/>
  <c r="F16" i="58"/>
  <c r="E16" i="58"/>
  <c r="S16" i="58" s="1"/>
  <c r="R15" i="58"/>
  <c r="L15" i="58"/>
  <c r="F15" i="58"/>
  <c r="E15" i="58"/>
  <c r="G15" i="58" s="1"/>
  <c r="E82" i="57"/>
  <c r="E81" i="57"/>
  <c r="E80" i="57"/>
  <c r="I79" i="57"/>
  <c r="H79" i="57"/>
  <c r="E79" i="57"/>
  <c r="E78" i="57"/>
  <c r="E77" i="57"/>
  <c r="H69" i="57"/>
  <c r="E62" i="57"/>
  <c r="D61" i="57"/>
  <c r="F62" i="57" s="1"/>
  <c r="F59" i="57"/>
  <c r="E59" i="57"/>
  <c r="D59" i="57" s="1"/>
  <c r="E60" i="57" s="1"/>
  <c r="R51" i="57"/>
  <c r="L51" i="57"/>
  <c r="G51" i="57"/>
  <c r="F51" i="57"/>
  <c r="E51" i="57"/>
  <c r="S51" i="57" s="1"/>
  <c r="S50" i="57"/>
  <c r="R50" i="57"/>
  <c r="M50" i="57"/>
  <c r="L50" i="57"/>
  <c r="F50" i="57"/>
  <c r="G50" i="57" s="1"/>
  <c r="E50" i="57"/>
  <c r="R49" i="57"/>
  <c r="L49" i="57"/>
  <c r="F49" i="57"/>
  <c r="E49" i="57"/>
  <c r="S49" i="57" s="1"/>
  <c r="R48" i="57"/>
  <c r="L48" i="57"/>
  <c r="F48" i="57"/>
  <c r="E48" i="57"/>
  <c r="S48" i="57" s="1"/>
  <c r="S47" i="57"/>
  <c r="R47" i="57"/>
  <c r="M47" i="57"/>
  <c r="L47" i="57"/>
  <c r="F47" i="57"/>
  <c r="G47" i="57" s="1"/>
  <c r="E47" i="57"/>
  <c r="M46" i="57"/>
  <c r="L46" i="57"/>
  <c r="F46" i="57"/>
  <c r="E46" i="57"/>
  <c r="L45" i="57"/>
  <c r="F45" i="57"/>
  <c r="E45" i="57"/>
  <c r="M45" i="57" s="1"/>
  <c r="R44" i="57"/>
  <c r="L44" i="57"/>
  <c r="F44" i="57"/>
  <c r="E44" i="57"/>
  <c r="S44" i="57" s="1"/>
  <c r="S43" i="57"/>
  <c r="R43" i="57"/>
  <c r="M43" i="57"/>
  <c r="L43" i="57"/>
  <c r="F43" i="57"/>
  <c r="G43" i="57" s="1"/>
  <c r="E43" i="57"/>
  <c r="S42" i="57"/>
  <c r="R42" i="57"/>
  <c r="L42" i="57"/>
  <c r="F42" i="57"/>
  <c r="G42" i="57" s="1"/>
  <c r="E42" i="57"/>
  <c r="M42" i="57" s="1"/>
  <c r="R41" i="57"/>
  <c r="M41" i="57"/>
  <c r="L41" i="57"/>
  <c r="F41" i="57"/>
  <c r="G41" i="57" s="1"/>
  <c r="E41" i="57"/>
  <c r="S41" i="57" s="1"/>
  <c r="R40" i="57"/>
  <c r="M40" i="57"/>
  <c r="L40" i="57"/>
  <c r="F40" i="57"/>
  <c r="E40" i="57"/>
  <c r="R39" i="57"/>
  <c r="L39" i="57"/>
  <c r="F39" i="57"/>
  <c r="G39" i="57" s="1"/>
  <c r="E39" i="57"/>
  <c r="S39" i="57" s="1"/>
  <c r="S38" i="57"/>
  <c r="R38" i="57"/>
  <c r="M38" i="57"/>
  <c r="L38" i="57"/>
  <c r="F38" i="57"/>
  <c r="G38" i="57" s="1"/>
  <c r="E38" i="57"/>
  <c r="R37" i="57"/>
  <c r="L37" i="57"/>
  <c r="F37" i="57"/>
  <c r="E37" i="57"/>
  <c r="S37" i="57" s="1"/>
  <c r="R36" i="57"/>
  <c r="L36" i="57"/>
  <c r="F36" i="57"/>
  <c r="E36" i="57"/>
  <c r="S36" i="57" s="1"/>
  <c r="S35" i="57"/>
  <c r="R35" i="57"/>
  <c r="M35" i="57"/>
  <c r="L35" i="57"/>
  <c r="F35" i="57"/>
  <c r="G35" i="57" s="1"/>
  <c r="E35" i="57"/>
  <c r="S34" i="57"/>
  <c r="R34" i="57"/>
  <c r="L34" i="57"/>
  <c r="F34" i="57"/>
  <c r="G34" i="57" s="1"/>
  <c r="E34" i="57"/>
  <c r="M34" i="57" s="1"/>
  <c r="L33" i="57"/>
  <c r="S32" i="57"/>
  <c r="R32" i="57"/>
  <c r="L32" i="57"/>
  <c r="F32" i="57"/>
  <c r="G32" i="57" s="1"/>
  <c r="E32" i="57"/>
  <c r="M32" i="57" s="1"/>
  <c r="T31" i="57"/>
  <c r="S31" i="57"/>
  <c r="R31" i="57"/>
  <c r="N31" i="57"/>
  <c r="M31" i="57"/>
  <c r="L31" i="57"/>
  <c r="F31" i="57"/>
  <c r="G31" i="57" s="1"/>
  <c r="E31" i="57"/>
  <c r="S30" i="57"/>
  <c r="R30" i="57"/>
  <c r="L30" i="57"/>
  <c r="F30" i="57"/>
  <c r="G30" i="57" s="1"/>
  <c r="E30" i="57"/>
  <c r="M30" i="57" s="1"/>
  <c r="R29" i="57"/>
  <c r="M29" i="57"/>
  <c r="L29" i="57"/>
  <c r="F29" i="57"/>
  <c r="G29" i="57" s="1"/>
  <c r="E29" i="57"/>
  <c r="S29" i="57" s="1"/>
  <c r="R28" i="57"/>
  <c r="M28" i="57"/>
  <c r="L28" i="57"/>
  <c r="F28" i="57"/>
  <c r="E28" i="57"/>
  <c r="R27" i="57"/>
  <c r="L27" i="57"/>
  <c r="F27" i="57"/>
  <c r="G27" i="57" s="1"/>
  <c r="E27" i="57"/>
  <c r="S27" i="57" s="1"/>
  <c r="T26" i="57"/>
  <c r="R26" i="57"/>
  <c r="N26" i="57"/>
  <c r="M26" i="57"/>
  <c r="L26" i="57"/>
  <c r="F26" i="57"/>
  <c r="G26" i="57" s="1"/>
  <c r="E26" i="57"/>
  <c r="H26" i="57" s="1"/>
  <c r="R25" i="57"/>
  <c r="M25" i="57"/>
  <c r="L25" i="57"/>
  <c r="F25" i="57"/>
  <c r="E25" i="57"/>
  <c r="R24" i="57"/>
  <c r="L24" i="57"/>
  <c r="F24" i="57"/>
  <c r="G24" i="57" s="1"/>
  <c r="E24" i="57"/>
  <c r="S24" i="57" s="1"/>
  <c r="S23" i="57"/>
  <c r="R23" i="57"/>
  <c r="M23" i="57"/>
  <c r="L23" i="57"/>
  <c r="F23" i="57"/>
  <c r="G23" i="57" s="1"/>
  <c r="E23" i="57"/>
  <c r="R22" i="57"/>
  <c r="L22" i="57"/>
  <c r="F22" i="57"/>
  <c r="E22" i="57"/>
  <c r="S22" i="57" s="1"/>
  <c r="T21" i="57"/>
  <c r="R21" i="57"/>
  <c r="N21" i="57"/>
  <c r="L21" i="57"/>
  <c r="F21" i="57"/>
  <c r="G21" i="57" s="1"/>
  <c r="E21" i="57"/>
  <c r="S21" i="57" s="1"/>
  <c r="S20" i="57"/>
  <c r="R20" i="57"/>
  <c r="M20" i="57"/>
  <c r="L20" i="57"/>
  <c r="F20" i="57"/>
  <c r="G20" i="57" s="1"/>
  <c r="E20" i="57"/>
  <c r="R19" i="57"/>
  <c r="L19" i="57"/>
  <c r="F19" i="57"/>
  <c r="E19" i="57"/>
  <c r="S19" i="57" s="1"/>
  <c r="R18" i="57"/>
  <c r="L18" i="57"/>
  <c r="F18" i="57"/>
  <c r="E18" i="57"/>
  <c r="S18" i="57" s="1"/>
  <c r="S17" i="57"/>
  <c r="R17" i="57"/>
  <c r="M17" i="57"/>
  <c r="L17" i="57"/>
  <c r="F17" i="57"/>
  <c r="G17" i="57" s="1"/>
  <c r="E17" i="57"/>
  <c r="S16" i="57"/>
  <c r="R16" i="57"/>
  <c r="L16" i="57"/>
  <c r="F16" i="57"/>
  <c r="G16" i="57" s="1"/>
  <c r="E16" i="57"/>
  <c r="M16" i="57" s="1"/>
  <c r="R15" i="57"/>
  <c r="M15" i="57"/>
  <c r="L15" i="57"/>
  <c r="F15" i="57"/>
  <c r="G15" i="57" s="1"/>
  <c r="E15" i="57"/>
  <c r="S15" i="57" s="1"/>
  <c r="E82" i="56"/>
  <c r="E81" i="56"/>
  <c r="E80" i="56"/>
  <c r="H79" i="56"/>
  <c r="E79" i="56"/>
  <c r="E78" i="56"/>
  <c r="E77" i="56"/>
  <c r="H69" i="56"/>
  <c r="I79" i="56" s="1"/>
  <c r="D61" i="56"/>
  <c r="F62" i="56" s="1"/>
  <c r="F59" i="56"/>
  <c r="E59" i="56"/>
  <c r="R51" i="56"/>
  <c r="L51" i="56"/>
  <c r="F51" i="56"/>
  <c r="E51" i="56"/>
  <c r="S51" i="56" s="1"/>
  <c r="R50" i="56"/>
  <c r="L50" i="56"/>
  <c r="F50" i="56"/>
  <c r="E50" i="56"/>
  <c r="S50" i="56" s="1"/>
  <c r="R49" i="56"/>
  <c r="L49" i="56"/>
  <c r="F49" i="56"/>
  <c r="E49" i="56"/>
  <c r="S49" i="56" s="1"/>
  <c r="R48" i="56"/>
  <c r="L48" i="56"/>
  <c r="F48" i="56"/>
  <c r="E48" i="56"/>
  <c r="S48" i="56" s="1"/>
  <c r="R47" i="56"/>
  <c r="L47" i="56"/>
  <c r="F47" i="56"/>
  <c r="E47" i="56"/>
  <c r="M47" i="56" s="1"/>
  <c r="M46" i="56"/>
  <c r="L46" i="56"/>
  <c r="F46" i="56"/>
  <c r="E46" i="56"/>
  <c r="L45" i="56"/>
  <c r="F45" i="56"/>
  <c r="E45" i="56"/>
  <c r="M45" i="56" s="1"/>
  <c r="R44" i="56"/>
  <c r="L44" i="56"/>
  <c r="F44" i="56"/>
  <c r="E44" i="56"/>
  <c r="S44" i="56" s="1"/>
  <c r="R43" i="56"/>
  <c r="L43" i="56"/>
  <c r="F43" i="56"/>
  <c r="E43" i="56"/>
  <c r="M43" i="56" s="1"/>
  <c r="R42" i="56"/>
  <c r="L42" i="56"/>
  <c r="F42" i="56"/>
  <c r="E42" i="56"/>
  <c r="M42" i="56" s="1"/>
  <c r="R41" i="56"/>
  <c r="L41" i="56"/>
  <c r="F41" i="56"/>
  <c r="E41" i="56"/>
  <c r="R40" i="56"/>
  <c r="L40" i="56"/>
  <c r="F40" i="56"/>
  <c r="E40" i="56"/>
  <c r="G40" i="56" s="1"/>
  <c r="R39" i="56"/>
  <c r="L39" i="56"/>
  <c r="F39" i="56"/>
  <c r="E39" i="56"/>
  <c r="M39" i="56" s="1"/>
  <c r="R38" i="56"/>
  <c r="L38" i="56"/>
  <c r="F38" i="56"/>
  <c r="E38" i="56"/>
  <c r="S38" i="56" s="1"/>
  <c r="R37" i="56"/>
  <c r="L37" i="56"/>
  <c r="F37" i="56"/>
  <c r="E37" i="56"/>
  <c r="S37" i="56" s="1"/>
  <c r="R36" i="56"/>
  <c r="L36" i="56"/>
  <c r="F36" i="56"/>
  <c r="E36" i="56"/>
  <c r="S36" i="56" s="1"/>
  <c r="R35" i="56"/>
  <c r="L35" i="56"/>
  <c r="F35" i="56"/>
  <c r="E35" i="56"/>
  <c r="M35" i="56" s="1"/>
  <c r="R34" i="56"/>
  <c r="L34" i="56"/>
  <c r="F34" i="56"/>
  <c r="E34" i="56"/>
  <c r="M34" i="56" s="1"/>
  <c r="L33" i="56"/>
  <c r="R32" i="56"/>
  <c r="L32" i="56"/>
  <c r="F32" i="56"/>
  <c r="E32" i="56"/>
  <c r="M32" i="56" s="1"/>
  <c r="T31" i="56"/>
  <c r="R31" i="56"/>
  <c r="N31" i="56"/>
  <c r="L31" i="56"/>
  <c r="F31" i="56"/>
  <c r="E31" i="56"/>
  <c r="M31" i="56" s="1"/>
  <c r="R30" i="56"/>
  <c r="L30" i="56"/>
  <c r="F30" i="56"/>
  <c r="E30" i="56"/>
  <c r="M30" i="56" s="1"/>
  <c r="R29" i="56"/>
  <c r="L29" i="56"/>
  <c r="F29" i="56"/>
  <c r="E29" i="56"/>
  <c r="S29" i="56" s="1"/>
  <c r="R28" i="56"/>
  <c r="L28" i="56"/>
  <c r="F28" i="56"/>
  <c r="E28" i="56"/>
  <c r="R27" i="56"/>
  <c r="L27" i="56"/>
  <c r="F27" i="56"/>
  <c r="E27" i="56"/>
  <c r="M27" i="56" s="1"/>
  <c r="T26" i="56"/>
  <c r="R26" i="56"/>
  <c r="N26" i="56"/>
  <c r="L26" i="56"/>
  <c r="F26" i="56"/>
  <c r="E26" i="56"/>
  <c r="R25" i="56"/>
  <c r="L25" i="56"/>
  <c r="F25" i="56"/>
  <c r="E25" i="56"/>
  <c r="M25" i="56" s="1"/>
  <c r="R24" i="56"/>
  <c r="L24" i="56"/>
  <c r="F24" i="56"/>
  <c r="E24" i="56"/>
  <c r="M24" i="56" s="1"/>
  <c r="R23" i="56"/>
  <c r="L23" i="56"/>
  <c r="F23" i="56"/>
  <c r="E23" i="56"/>
  <c r="S23" i="56" s="1"/>
  <c r="R22" i="56"/>
  <c r="L22" i="56"/>
  <c r="F22" i="56"/>
  <c r="E22" i="56"/>
  <c r="S22" i="56" s="1"/>
  <c r="T21" i="56"/>
  <c r="R21" i="56"/>
  <c r="N21" i="56"/>
  <c r="L21" i="56"/>
  <c r="F21" i="56"/>
  <c r="E21" i="56"/>
  <c r="S21" i="56" s="1"/>
  <c r="R20" i="56"/>
  <c r="L20" i="56"/>
  <c r="F20" i="56"/>
  <c r="E20" i="56"/>
  <c r="S20" i="56" s="1"/>
  <c r="R19" i="56"/>
  <c r="L19" i="56"/>
  <c r="F19" i="56"/>
  <c r="E19" i="56"/>
  <c r="S19" i="56" s="1"/>
  <c r="R18" i="56"/>
  <c r="L18" i="56"/>
  <c r="F18" i="56"/>
  <c r="E18" i="56"/>
  <c r="S18" i="56" s="1"/>
  <c r="R17" i="56"/>
  <c r="L17" i="56"/>
  <c r="F17" i="56"/>
  <c r="E17" i="56"/>
  <c r="M17" i="56" s="1"/>
  <c r="S16" i="56"/>
  <c r="R16" i="56"/>
  <c r="L16" i="56"/>
  <c r="F16" i="56"/>
  <c r="E16" i="56"/>
  <c r="M16" i="56" s="1"/>
  <c r="R15" i="56"/>
  <c r="L15" i="56"/>
  <c r="F15" i="56"/>
  <c r="E15" i="56"/>
  <c r="S15" i="56" s="1"/>
  <c r="E82" i="55"/>
  <c r="E81" i="55"/>
  <c r="E80" i="55"/>
  <c r="H79" i="55"/>
  <c r="E79" i="55"/>
  <c r="E78" i="55"/>
  <c r="E77" i="55"/>
  <c r="H69" i="55"/>
  <c r="F62" i="55"/>
  <c r="D61" i="55"/>
  <c r="E62" i="55" s="1"/>
  <c r="D62" i="55" s="1"/>
  <c r="F59" i="55"/>
  <c r="E59" i="55"/>
  <c r="R51" i="55"/>
  <c r="L51" i="55"/>
  <c r="F51" i="55"/>
  <c r="E51" i="55"/>
  <c r="S51" i="55" s="1"/>
  <c r="R50" i="55"/>
  <c r="L50" i="55"/>
  <c r="F50" i="55"/>
  <c r="E50" i="55"/>
  <c r="S50" i="55" s="1"/>
  <c r="R49" i="55"/>
  <c r="L49" i="55"/>
  <c r="F49" i="55"/>
  <c r="E49" i="55"/>
  <c r="S49" i="55" s="1"/>
  <c r="R48" i="55"/>
  <c r="L48" i="55"/>
  <c r="F48" i="55"/>
  <c r="E48" i="55"/>
  <c r="S48" i="55" s="1"/>
  <c r="R47" i="55"/>
  <c r="M47" i="55"/>
  <c r="L47" i="55"/>
  <c r="F47" i="55"/>
  <c r="E47" i="55"/>
  <c r="S47" i="55" s="1"/>
  <c r="L46" i="55"/>
  <c r="F46" i="55"/>
  <c r="E46" i="55"/>
  <c r="M46" i="55" s="1"/>
  <c r="M45" i="55"/>
  <c r="L45" i="55"/>
  <c r="F45" i="55"/>
  <c r="E45" i="55"/>
  <c r="R44" i="55"/>
  <c r="L44" i="55"/>
  <c r="F44" i="55"/>
  <c r="E44" i="55"/>
  <c r="S44" i="55" s="1"/>
  <c r="R43" i="55"/>
  <c r="M43" i="55"/>
  <c r="L43" i="55"/>
  <c r="F43" i="55"/>
  <c r="E43" i="55"/>
  <c r="R42" i="55"/>
  <c r="L42" i="55"/>
  <c r="F42" i="55"/>
  <c r="E42" i="55"/>
  <c r="M42" i="55" s="1"/>
  <c r="R41" i="55"/>
  <c r="L41" i="55"/>
  <c r="F41" i="55"/>
  <c r="E41" i="55"/>
  <c r="S41" i="55" s="1"/>
  <c r="R40" i="55"/>
  <c r="L40" i="55"/>
  <c r="F40" i="55"/>
  <c r="E40" i="55"/>
  <c r="S40" i="55" s="1"/>
  <c r="R39" i="55"/>
  <c r="L39" i="55"/>
  <c r="F39" i="55"/>
  <c r="E39" i="55"/>
  <c r="S39" i="55" s="1"/>
  <c r="R38" i="55"/>
  <c r="L38" i="55"/>
  <c r="F38" i="55"/>
  <c r="E38" i="55"/>
  <c r="S38" i="55" s="1"/>
  <c r="R37" i="55"/>
  <c r="L37" i="55"/>
  <c r="F37" i="55"/>
  <c r="E37" i="55"/>
  <c r="M37" i="55" s="1"/>
  <c r="R36" i="55"/>
  <c r="L36" i="55"/>
  <c r="F36" i="55"/>
  <c r="E36" i="55"/>
  <c r="S36" i="55" s="1"/>
  <c r="R35" i="55"/>
  <c r="L35" i="55"/>
  <c r="F35" i="55"/>
  <c r="E35" i="55"/>
  <c r="S35" i="55" s="1"/>
  <c r="R34" i="55"/>
  <c r="L34" i="55"/>
  <c r="F34" i="55"/>
  <c r="E34" i="55"/>
  <c r="M34" i="55" s="1"/>
  <c r="L33" i="55"/>
  <c r="R32" i="55"/>
  <c r="L32" i="55"/>
  <c r="F32" i="55"/>
  <c r="E32" i="55"/>
  <c r="T31" i="55"/>
  <c r="R31" i="55"/>
  <c r="N31" i="55"/>
  <c r="L31" i="55"/>
  <c r="F31" i="55"/>
  <c r="E31" i="55"/>
  <c r="S31" i="55" s="1"/>
  <c r="R30" i="55"/>
  <c r="L30" i="55"/>
  <c r="F30" i="55"/>
  <c r="E30" i="55"/>
  <c r="S30" i="55" s="1"/>
  <c r="R29" i="55"/>
  <c r="L29" i="55"/>
  <c r="F29" i="55"/>
  <c r="E29" i="55"/>
  <c r="S29" i="55" s="1"/>
  <c r="R28" i="55"/>
  <c r="L28" i="55"/>
  <c r="F28" i="55"/>
  <c r="E28" i="55"/>
  <c r="S28" i="55" s="1"/>
  <c r="R27" i="55"/>
  <c r="L27" i="55"/>
  <c r="F27" i="55"/>
  <c r="E27" i="55"/>
  <c r="S27" i="55" s="1"/>
  <c r="T26" i="55"/>
  <c r="R26" i="55"/>
  <c r="N26" i="55"/>
  <c r="L26" i="55"/>
  <c r="F26" i="55"/>
  <c r="E26" i="55"/>
  <c r="S26" i="55" s="1"/>
  <c r="R25" i="55"/>
  <c r="L25" i="55"/>
  <c r="F25" i="55"/>
  <c r="E25" i="55"/>
  <c r="S25" i="55" s="1"/>
  <c r="R24" i="55"/>
  <c r="L24" i="55"/>
  <c r="F24" i="55"/>
  <c r="E24" i="55"/>
  <c r="S24" i="55" s="1"/>
  <c r="R23" i="55"/>
  <c r="L23" i="55"/>
  <c r="F23" i="55"/>
  <c r="E23" i="55"/>
  <c r="R22" i="55"/>
  <c r="L22" i="55"/>
  <c r="F22" i="55"/>
  <c r="E22" i="55"/>
  <c r="S22" i="55" s="1"/>
  <c r="T21" i="55"/>
  <c r="R21" i="55"/>
  <c r="N21" i="55"/>
  <c r="L21" i="55"/>
  <c r="F21" i="55"/>
  <c r="E21" i="55"/>
  <c r="S21" i="55" s="1"/>
  <c r="R20" i="55"/>
  <c r="L20" i="55"/>
  <c r="F20" i="55"/>
  <c r="E20" i="55"/>
  <c r="S20" i="55" s="1"/>
  <c r="R19" i="55"/>
  <c r="L19" i="55"/>
  <c r="F19" i="55"/>
  <c r="E19" i="55"/>
  <c r="S19" i="55" s="1"/>
  <c r="R18" i="55"/>
  <c r="L18" i="55"/>
  <c r="F18" i="55"/>
  <c r="E18" i="55"/>
  <c r="S18" i="55" s="1"/>
  <c r="R17" i="55"/>
  <c r="L17" i="55"/>
  <c r="F17" i="55"/>
  <c r="E17" i="55"/>
  <c r="S17" i="55" s="1"/>
  <c r="R16" i="55"/>
  <c r="L16" i="55"/>
  <c r="F16" i="55"/>
  <c r="E16" i="55"/>
  <c r="M16" i="55" s="1"/>
  <c r="R15" i="55"/>
  <c r="L15" i="55"/>
  <c r="F15" i="55"/>
  <c r="E15" i="55"/>
  <c r="G40" i="58" l="1"/>
  <c r="G29" i="58"/>
  <c r="G47" i="58"/>
  <c r="M47" i="58"/>
  <c r="S50" i="58"/>
  <c r="H26" i="58"/>
  <c r="S35" i="58"/>
  <c r="G20" i="58"/>
  <c r="G23" i="58"/>
  <c r="M18" i="58"/>
  <c r="M29" i="58"/>
  <c r="S34" i="58"/>
  <c r="G17" i="58"/>
  <c r="S20" i="58"/>
  <c r="S23" i="58"/>
  <c r="S32" i="58"/>
  <c r="S43" i="58"/>
  <c r="M17" i="58"/>
  <c r="S31" i="58"/>
  <c r="G39" i="58"/>
  <c r="M42" i="58"/>
  <c r="G16" i="58"/>
  <c r="G38" i="58"/>
  <c r="M16" i="58"/>
  <c r="G31" i="58"/>
  <c r="G35" i="58"/>
  <c r="M36" i="58"/>
  <c r="M41" i="58"/>
  <c r="F60" i="58"/>
  <c r="D60" i="58" s="1"/>
  <c r="G30" i="58"/>
  <c r="G32" i="58"/>
  <c r="G34" i="58"/>
  <c r="G51" i="58"/>
  <c r="M15" i="58"/>
  <c r="S38" i="58"/>
  <c r="M44" i="58"/>
  <c r="G43" i="58"/>
  <c r="G50" i="58"/>
  <c r="S15" i="58"/>
  <c r="G19" i="58"/>
  <c r="G22" i="58"/>
  <c r="S29" i="58"/>
  <c r="G37" i="58"/>
  <c r="S41" i="58"/>
  <c r="G45" i="58"/>
  <c r="G49" i="58"/>
  <c r="H21" i="58"/>
  <c r="M25" i="58"/>
  <c r="M26" i="58"/>
  <c r="M28" i="58"/>
  <c r="M40" i="58"/>
  <c r="M46" i="58"/>
  <c r="G18" i="58"/>
  <c r="M21" i="58"/>
  <c r="S25" i="58"/>
  <c r="S28" i="58"/>
  <c r="G36" i="58"/>
  <c r="S40" i="58"/>
  <c r="G44" i="58"/>
  <c r="G48" i="58"/>
  <c r="M19" i="58"/>
  <c r="M22" i="58"/>
  <c r="S26" i="58"/>
  <c r="M37" i="58"/>
  <c r="M49" i="58"/>
  <c r="G26" i="58"/>
  <c r="G28" i="57"/>
  <c r="G46" i="57"/>
  <c r="G25" i="57"/>
  <c r="G40" i="57"/>
  <c r="F60" i="57"/>
  <c r="D60" i="57" s="1"/>
  <c r="D62" i="57"/>
  <c r="G19" i="57"/>
  <c r="G22" i="57"/>
  <c r="M24" i="57"/>
  <c r="M27" i="57"/>
  <c r="G37" i="57"/>
  <c r="M39" i="57"/>
  <c r="G45" i="57"/>
  <c r="G49" i="57"/>
  <c r="M51" i="57"/>
  <c r="G18" i="57"/>
  <c r="M21" i="57"/>
  <c r="S25" i="57"/>
  <c r="S28" i="57"/>
  <c r="G36" i="57"/>
  <c r="S40" i="57"/>
  <c r="G44" i="57"/>
  <c r="G48" i="57"/>
  <c r="H21" i="57"/>
  <c r="M19" i="57"/>
  <c r="M22" i="57"/>
  <c r="S26" i="57"/>
  <c r="M37" i="57"/>
  <c r="M49" i="57"/>
  <c r="M18" i="57"/>
  <c r="M36" i="57"/>
  <c r="M44" i="57"/>
  <c r="M48" i="57"/>
  <c r="G41" i="56"/>
  <c r="G39" i="56"/>
  <c r="G51" i="56"/>
  <c r="S31" i="56"/>
  <c r="S30" i="56"/>
  <c r="G28" i="56"/>
  <c r="S24" i="56"/>
  <c r="G24" i="56"/>
  <c r="G25" i="56"/>
  <c r="G21" i="56"/>
  <c r="M21" i="56"/>
  <c r="S47" i="56"/>
  <c r="M51" i="56"/>
  <c r="G27" i="56"/>
  <c r="S34" i="56"/>
  <c r="S39" i="56"/>
  <c r="S27" i="56"/>
  <c r="S41" i="56"/>
  <c r="S43" i="56"/>
  <c r="G20" i="56"/>
  <c r="M40" i="56"/>
  <c r="S35" i="56"/>
  <c r="D59" i="56"/>
  <c r="F60" i="56" s="1"/>
  <c r="M15" i="56"/>
  <c r="M20" i="56"/>
  <c r="G23" i="56"/>
  <c r="S25" i="56"/>
  <c r="M29" i="56"/>
  <c r="G38" i="56"/>
  <c r="S40" i="56"/>
  <c r="G46" i="56"/>
  <c r="M23" i="56"/>
  <c r="M28" i="56"/>
  <c r="M38" i="56"/>
  <c r="G50" i="56"/>
  <c r="S32" i="56"/>
  <c r="S42" i="56"/>
  <c r="H26" i="56"/>
  <c r="S17" i="56"/>
  <c r="M26" i="56"/>
  <c r="S28" i="56"/>
  <c r="M41" i="56"/>
  <c r="G15" i="56"/>
  <c r="G29" i="56"/>
  <c r="G37" i="56"/>
  <c r="G45" i="56"/>
  <c r="G49" i="56"/>
  <c r="G18" i="56"/>
  <c r="G36" i="56"/>
  <c r="G44" i="56"/>
  <c r="G48" i="56"/>
  <c r="M50" i="56"/>
  <c r="G17" i="56"/>
  <c r="M19" i="56"/>
  <c r="M22" i="56"/>
  <c r="S26" i="56"/>
  <c r="G31" i="56"/>
  <c r="G35" i="56"/>
  <c r="M37" i="56"/>
  <c r="G43" i="56"/>
  <c r="G47" i="56"/>
  <c r="M49" i="56"/>
  <c r="G19" i="56"/>
  <c r="G16" i="56"/>
  <c r="M18" i="56"/>
  <c r="G30" i="56"/>
  <c r="G32" i="56"/>
  <c r="G34" i="56"/>
  <c r="M36" i="56"/>
  <c r="G42" i="56"/>
  <c r="M44" i="56"/>
  <c r="M48" i="56"/>
  <c r="E62" i="56"/>
  <c r="D62" i="56" s="1"/>
  <c r="H21" i="56"/>
  <c r="G22" i="56"/>
  <c r="G26" i="56"/>
  <c r="G45" i="55"/>
  <c r="G46" i="55"/>
  <c r="M40" i="55"/>
  <c r="M35" i="55"/>
  <c r="M31" i="55"/>
  <c r="G23" i="55"/>
  <c r="G26" i="55"/>
  <c r="M26" i="55"/>
  <c r="G32" i="55"/>
  <c r="G34" i="55"/>
  <c r="G43" i="55"/>
  <c r="G17" i="55"/>
  <c r="I79" i="55"/>
  <c r="M49" i="55"/>
  <c r="G47" i="55"/>
  <c r="M17" i="55"/>
  <c r="H26" i="55"/>
  <c r="M32" i="55"/>
  <c r="G37" i="55"/>
  <c r="M25" i="55"/>
  <c r="S42" i="55"/>
  <c r="S16" i="55"/>
  <c r="M28" i="55"/>
  <c r="D59" i="55"/>
  <c r="E60" i="55" s="1"/>
  <c r="S37" i="55"/>
  <c r="G29" i="55"/>
  <c r="G20" i="55"/>
  <c r="G28" i="55"/>
  <c r="G31" i="55"/>
  <c r="G19" i="55"/>
  <c r="G41" i="55"/>
  <c r="S34" i="55"/>
  <c r="M19" i="55"/>
  <c r="M30" i="55"/>
  <c r="S32" i="55"/>
  <c r="G38" i="55"/>
  <c r="G40" i="55"/>
  <c r="H21" i="55"/>
  <c r="G35" i="55"/>
  <c r="G50" i="55"/>
  <c r="G25" i="55"/>
  <c r="G49" i="55"/>
  <c r="G30" i="55"/>
  <c r="G15" i="55"/>
  <c r="G42" i="55"/>
  <c r="M15" i="55"/>
  <c r="G21" i="55"/>
  <c r="G24" i="55"/>
  <c r="G27" i="55"/>
  <c r="M29" i="55"/>
  <c r="G39" i="55"/>
  <c r="M41" i="55"/>
  <c r="S43" i="55"/>
  <c r="G51" i="55"/>
  <c r="S15" i="55"/>
  <c r="G22" i="55"/>
  <c r="M24" i="55"/>
  <c r="M27" i="55"/>
  <c r="M39" i="55"/>
  <c r="M51" i="55"/>
  <c r="G18" i="55"/>
  <c r="M20" i="55"/>
  <c r="M21" i="55"/>
  <c r="M23" i="55"/>
  <c r="G36" i="55"/>
  <c r="M38" i="55"/>
  <c r="G44" i="55"/>
  <c r="G48" i="55"/>
  <c r="M50" i="55"/>
  <c r="M22" i="55"/>
  <c r="G16" i="55"/>
  <c r="M18" i="55"/>
  <c r="S23" i="55"/>
  <c r="M36" i="55"/>
  <c r="M44" i="55"/>
  <c r="M48" i="55"/>
  <c r="E60" i="56" l="1"/>
  <c r="D60" i="56" s="1"/>
  <c r="F60" i="55"/>
  <c r="D60" i="55" s="1"/>
  <c r="E124" i="49"/>
  <c r="E123" i="49"/>
  <c r="E122" i="49"/>
  <c r="H121" i="49"/>
  <c r="E121" i="49"/>
  <c r="E120" i="49"/>
  <c r="E119" i="49"/>
  <c r="E114" i="49"/>
  <c r="H111" i="49"/>
  <c r="D103" i="49"/>
  <c r="F104" i="49" s="1"/>
  <c r="F101" i="49"/>
  <c r="E101" i="49"/>
  <c r="P94" i="49"/>
  <c r="J94" i="49"/>
  <c r="E94" i="49"/>
  <c r="R51" i="49"/>
  <c r="L51" i="49"/>
  <c r="F51" i="49"/>
  <c r="E51" i="49"/>
  <c r="M51" i="49" s="1"/>
  <c r="R50" i="49"/>
  <c r="L50" i="49"/>
  <c r="F50" i="49"/>
  <c r="E50" i="49"/>
  <c r="S50" i="49" s="1"/>
  <c r="R49" i="49"/>
  <c r="L49" i="49"/>
  <c r="F49" i="49"/>
  <c r="E49" i="49"/>
  <c r="S49" i="49" s="1"/>
  <c r="R48" i="49"/>
  <c r="L48" i="49"/>
  <c r="F48" i="49"/>
  <c r="E48" i="49"/>
  <c r="M48" i="49" s="1"/>
  <c r="R47" i="49"/>
  <c r="L47" i="49"/>
  <c r="F47" i="49"/>
  <c r="E47" i="49"/>
  <c r="L46" i="49"/>
  <c r="F46" i="49"/>
  <c r="E46" i="49"/>
  <c r="M46" i="49" s="1"/>
  <c r="L45" i="49"/>
  <c r="F45" i="49"/>
  <c r="E45" i="49"/>
  <c r="G45" i="49" s="1"/>
  <c r="R44" i="49"/>
  <c r="L44" i="49"/>
  <c r="F44" i="49"/>
  <c r="E44" i="49"/>
  <c r="M44" i="49" s="1"/>
  <c r="S43" i="49"/>
  <c r="R43" i="49"/>
  <c r="M43" i="49"/>
  <c r="L43" i="49"/>
  <c r="F43" i="49"/>
  <c r="E43" i="49"/>
  <c r="S42" i="49"/>
  <c r="R42" i="49"/>
  <c r="M42" i="49"/>
  <c r="L42" i="49"/>
  <c r="F42" i="49"/>
  <c r="G42" i="49" s="1"/>
  <c r="E42" i="49"/>
  <c r="R41" i="49"/>
  <c r="L41" i="49"/>
  <c r="F41" i="49"/>
  <c r="E41" i="49"/>
  <c r="S41" i="49" s="1"/>
  <c r="R40" i="49"/>
  <c r="L40" i="49"/>
  <c r="F40" i="49"/>
  <c r="E40" i="49"/>
  <c r="S40" i="49" s="1"/>
  <c r="R39" i="49"/>
  <c r="L39" i="49"/>
  <c r="F39" i="49"/>
  <c r="E39" i="49"/>
  <c r="M39" i="49" s="1"/>
  <c r="R38" i="49"/>
  <c r="L38" i="49"/>
  <c r="F38" i="49"/>
  <c r="E38" i="49"/>
  <c r="S38" i="49" s="1"/>
  <c r="R37" i="49"/>
  <c r="L37" i="49"/>
  <c r="F37" i="49"/>
  <c r="E37" i="49"/>
  <c r="S37" i="49" s="1"/>
  <c r="R36" i="49"/>
  <c r="L36" i="49"/>
  <c r="F36" i="49"/>
  <c r="E36" i="49"/>
  <c r="M36" i="49" s="1"/>
  <c r="R35" i="49"/>
  <c r="L35" i="49"/>
  <c r="F35" i="49"/>
  <c r="E35" i="49"/>
  <c r="R34" i="49"/>
  <c r="L34" i="49"/>
  <c r="F34" i="49"/>
  <c r="E34" i="49"/>
  <c r="M34" i="49" s="1"/>
  <c r="L33" i="49"/>
  <c r="R32" i="49"/>
  <c r="L32" i="49"/>
  <c r="F32" i="49"/>
  <c r="E32" i="49"/>
  <c r="M32" i="49" s="1"/>
  <c r="T31" i="49"/>
  <c r="R31" i="49"/>
  <c r="N31" i="49"/>
  <c r="L31" i="49"/>
  <c r="F31" i="49"/>
  <c r="E31" i="49"/>
  <c r="G31" i="49" s="1"/>
  <c r="R30" i="49"/>
  <c r="L30" i="49"/>
  <c r="F30" i="49"/>
  <c r="E30" i="49"/>
  <c r="S30" i="49" s="1"/>
  <c r="R29" i="49"/>
  <c r="L29" i="49"/>
  <c r="F29" i="49"/>
  <c r="E29" i="49"/>
  <c r="G29" i="49" s="1"/>
  <c r="R28" i="49"/>
  <c r="L28" i="49"/>
  <c r="F28" i="49"/>
  <c r="E28" i="49"/>
  <c r="S28" i="49" s="1"/>
  <c r="R27" i="49"/>
  <c r="L27" i="49"/>
  <c r="F27" i="49"/>
  <c r="E27" i="49"/>
  <c r="M27" i="49" s="1"/>
  <c r="T26" i="49"/>
  <c r="R26" i="49"/>
  <c r="N26" i="49"/>
  <c r="L26" i="49"/>
  <c r="F26" i="49"/>
  <c r="E26" i="49"/>
  <c r="S26" i="49" s="1"/>
  <c r="R25" i="49"/>
  <c r="L25" i="49"/>
  <c r="F25" i="49"/>
  <c r="E25" i="49"/>
  <c r="S25" i="49" s="1"/>
  <c r="R24" i="49"/>
  <c r="L24" i="49"/>
  <c r="F24" i="49"/>
  <c r="E24" i="49"/>
  <c r="M24" i="49" s="1"/>
  <c r="R23" i="49"/>
  <c r="L23" i="49"/>
  <c r="F23" i="49"/>
  <c r="E23" i="49"/>
  <c r="S23" i="49" s="1"/>
  <c r="R22" i="49"/>
  <c r="L22" i="49"/>
  <c r="F22" i="49"/>
  <c r="E22" i="49"/>
  <c r="S22" i="49" s="1"/>
  <c r="T21" i="49"/>
  <c r="R21" i="49"/>
  <c r="N21" i="49"/>
  <c r="L21" i="49"/>
  <c r="F21" i="49"/>
  <c r="E21" i="49"/>
  <c r="S21" i="49" s="1"/>
  <c r="R20" i="49"/>
  <c r="L20" i="49"/>
  <c r="F20" i="49"/>
  <c r="E20" i="49"/>
  <c r="S20" i="49" s="1"/>
  <c r="R19" i="49"/>
  <c r="L19" i="49"/>
  <c r="F19" i="49"/>
  <c r="E19" i="49"/>
  <c r="S19" i="49" s="1"/>
  <c r="R18" i="49"/>
  <c r="L18" i="49"/>
  <c r="F18" i="49"/>
  <c r="E18" i="49"/>
  <c r="M18" i="49" s="1"/>
  <c r="R17" i="49"/>
  <c r="L17" i="49"/>
  <c r="F17" i="49"/>
  <c r="E17" i="49"/>
  <c r="R16" i="49"/>
  <c r="L16" i="49"/>
  <c r="F16" i="49"/>
  <c r="E16" i="49"/>
  <c r="S16" i="49" s="1"/>
  <c r="R15" i="49"/>
  <c r="L15" i="49"/>
  <c r="F15" i="49"/>
  <c r="E15" i="49"/>
  <c r="M15" i="49" s="1"/>
  <c r="E124" i="48"/>
  <c r="E123" i="48"/>
  <c r="E122" i="48"/>
  <c r="H121" i="48"/>
  <c r="E121" i="48"/>
  <c r="E120" i="48"/>
  <c r="E119" i="48"/>
  <c r="E114" i="48"/>
  <c r="H111" i="48"/>
  <c r="I121" i="48" s="1"/>
  <c r="D103" i="48"/>
  <c r="F104" i="48" s="1"/>
  <c r="F101" i="48"/>
  <c r="E101" i="48"/>
  <c r="P94" i="48"/>
  <c r="J94" i="48"/>
  <c r="E94" i="48"/>
  <c r="R51" i="48"/>
  <c r="L51" i="48"/>
  <c r="F51" i="48"/>
  <c r="E51" i="48"/>
  <c r="S51" i="48" s="1"/>
  <c r="R50" i="48"/>
  <c r="L50" i="48"/>
  <c r="F50" i="48"/>
  <c r="E50" i="48"/>
  <c r="S50" i="48" s="1"/>
  <c r="R49" i="48"/>
  <c r="L49" i="48"/>
  <c r="F49" i="48"/>
  <c r="E49" i="48"/>
  <c r="S49" i="48" s="1"/>
  <c r="R48" i="48"/>
  <c r="L48" i="48"/>
  <c r="F48" i="48"/>
  <c r="E48" i="48"/>
  <c r="S48" i="48" s="1"/>
  <c r="R47" i="48"/>
  <c r="L47" i="48"/>
  <c r="F47" i="48"/>
  <c r="E47" i="48"/>
  <c r="S47" i="48" s="1"/>
  <c r="M46" i="48"/>
  <c r="L46" i="48"/>
  <c r="F46" i="48"/>
  <c r="E46" i="48"/>
  <c r="L45" i="48"/>
  <c r="F45" i="48"/>
  <c r="E45" i="48"/>
  <c r="M45" i="48" s="1"/>
  <c r="R44" i="48"/>
  <c r="L44" i="48"/>
  <c r="F44" i="48"/>
  <c r="E44" i="48"/>
  <c r="S44" i="48" s="1"/>
  <c r="R43" i="48"/>
  <c r="L43" i="48"/>
  <c r="F43" i="48"/>
  <c r="E43" i="48"/>
  <c r="S43" i="48" s="1"/>
  <c r="S42" i="48"/>
  <c r="R42" i="48"/>
  <c r="L42" i="48"/>
  <c r="F42" i="48"/>
  <c r="E42" i="48"/>
  <c r="M42" i="48" s="1"/>
  <c r="R41" i="48"/>
  <c r="L41" i="48"/>
  <c r="F41" i="48"/>
  <c r="E41" i="48"/>
  <c r="S41" i="48" s="1"/>
  <c r="R40" i="48"/>
  <c r="L40" i="48"/>
  <c r="F40" i="48"/>
  <c r="E40" i="48"/>
  <c r="S40" i="48" s="1"/>
  <c r="R39" i="48"/>
  <c r="L39" i="48"/>
  <c r="F39" i="48"/>
  <c r="E39" i="48"/>
  <c r="S39" i="48" s="1"/>
  <c r="R38" i="48"/>
  <c r="L38" i="48"/>
  <c r="F38" i="48"/>
  <c r="E38" i="48"/>
  <c r="S38" i="48" s="1"/>
  <c r="R37" i="48"/>
  <c r="L37" i="48"/>
  <c r="F37" i="48"/>
  <c r="E37" i="48"/>
  <c r="S37" i="48" s="1"/>
  <c r="R36" i="48"/>
  <c r="L36" i="48"/>
  <c r="F36" i="48"/>
  <c r="E36" i="48"/>
  <c r="S36" i="48" s="1"/>
  <c r="R35" i="48"/>
  <c r="L35" i="48"/>
  <c r="F35" i="48"/>
  <c r="E35" i="48"/>
  <c r="S35" i="48" s="1"/>
  <c r="R34" i="48"/>
  <c r="L34" i="48"/>
  <c r="F34" i="48"/>
  <c r="E34" i="48"/>
  <c r="M34" i="48" s="1"/>
  <c r="L33" i="48"/>
  <c r="R32" i="48"/>
  <c r="L32" i="48"/>
  <c r="F32" i="48"/>
  <c r="E32" i="48"/>
  <c r="M32" i="48" s="1"/>
  <c r="T31" i="48"/>
  <c r="R31" i="48"/>
  <c r="N31" i="48"/>
  <c r="L31" i="48"/>
  <c r="F31" i="48"/>
  <c r="E31" i="48"/>
  <c r="M31" i="48" s="1"/>
  <c r="R30" i="48"/>
  <c r="L30" i="48"/>
  <c r="F30" i="48"/>
  <c r="E30" i="48"/>
  <c r="M30" i="48" s="1"/>
  <c r="R29" i="48"/>
  <c r="L29" i="48"/>
  <c r="F29" i="48"/>
  <c r="E29" i="48"/>
  <c r="S29" i="48" s="1"/>
  <c r="R28" i="48"/>
  <c r="L28" i="48"/>
  <c r="F28" i="48"/>
  <c r="E28" i="48"/>
  <c r="S28" i="48" s="1"/>
  <c r="R27" i="48"/>
  <c r="L27" i="48"/>
  <c r="F27" i="48"/>
  <c r="E27" i="48"/>
  <c r="S27" i="48" s="1"/>
  <c r="T26" i="48"/>
  <c r="R26" i="48"/>
  <c r="N26" i="48"/>
  <c r="L26" i="48"/>
  <c r="F26" i="48"/>
  <c r="E26" i="48"/>
  <c r="S26" i="48" s="1"/>
  <c r="R25" i="48"/>
  <c r="L25" i="48"/>
  <c r="F25" i="48"/>
  <c r="E25" i="48"/>
  <c r="S25" i="48" s="1"/>
  <c r="R24" i="48"/>
  <c r="L24" i="48"/>
  <c r="F24" i="48"/>
  <c r="E24" i="48"/>
  <c r="S24" i="48" s="1"/>
  <c r="R23" i="48"/>
  <c r="L23" i="48"/>
  <c r="F23" i="48"/>
  <c r="E23" i="48"/>
  <c r="R22" i="48"/>
  <c r="L22" i="48"/>
  <c r="F22" i="48"/>
  <c r="E22" i="48"/>
  <c r="S22" i="48" s="1"/>
  <c r="T21" i="48"/>
  <c r="R21" i="48"/>
  <c r="N21" i="48"/>
  <c r="L21" i="48"/>
  <c r="F21" i="48"/>
  <c r="E21" i="48"/>
  <c r="S21" i="48" s="1"/>
  <c r="R20" i="48"/>
  <c r="L20" i="48"/>
  <c r="F20" i="48"/>
  <c r="E20" i="48"/>
  <c r="S20" i="48" s="1"/>
  <c r="R19" i="48"/>
  <c r="L19" i="48"/>
  <c r="F19" i="48"/>
  <c r="E19" i="48"/>
  <c r="S19" i="48" s="1"/>
  <c r="R18" i="48"/>
  <c r="L18" i="48"/>
  <c r="F18" i="48"/>
  <c r="E18" i="48"/>
  <c r="S18" i="48" s="1"/>
  <c r="R17" i="48"/>
  <c r="L17" i="48"/>
  <c r="F17" i="48"/>
  <c r="E17" i="48"/>
  <c r="S17" i="48" s="1"/>
  <c r="R16" i="48"/>
  <c r="L16" i="48"/>
  <c r="F16" i="48"/>
  <c r="E16" i="48"/>
  <c r="M16" i="48" s="1"/>
  <c r="R15" i="48"/>
  <c r="L15" i="48"/>
  <c r="S15" i="48"/>
  <c r="E124" i="47"/>
  <c r="E123" i="47"/>
  <c r="E122" i="47"/>
  <c r="H121" i="47"/>
  <c r="E121" i="47"/>
  <c r="E120" i="47"/>
  <c r="E119" i="47"/>
  <c r="E114" i="47"/>
  <c r="H111" i="47"/>
  <c r="I121" i="47" s="1"/>
  <c r="D103" i="47"/>
  <c r="F104" i="47" s="1"/>
  <c r="F101" i="47"/>
  <c r="E101" i="47"/>
  <c r="P94" i="47"/>
  <c r="J94" i="47"/>
  <c r="E94" i="47"/>
  <c r="R51" i="47"/>
  <c r="L51" i="47"/>
  <c r="F51" i="47"/>
  <c r="E51" i="47"/>
  <c r="S51" i="47" s="1"/>
  <c r="R50" i="47"/>
  <c r="L50" i="47"/>
  <c r="F50" i="47"/>
  <c r="E50" i="47"/>
  <c r="S50" i="47" s="1"/>
  <c r="R49" i="47"/>
  <c r="L49" i="47"/>
  <c r="F49" i="47"/>
  <c r="E49" i="47"/>
  <c r="S49" i="47" s="1"/>
  <c r="R48" i="47"/>
  <c r="L48" i="47"/>
  <c r="F48" i="47"/>
  <c r="E48" i="47"/>
  <c r="S48" i="47" s="1"/>
  <c r="R47" i="47"/>
  <c r="L47" i="47"/>
  <c r="F47" i="47"/>
  <c r="E47" i="47"/>
  <c r="S47" i="47" s="1"/>
  <c r="L46" i="47"/>
  <c r="F46" i="47"/>
  <c r="E46" i="47"/>
  <c r="M46" i="47" s="1"/>
  <c r="L45" i="47"/>
  <c r="F45" i="47"/>
  <c r="E45" i="47"/>
  <c r="M45" i="47" s="1"/>
  <c r="R44" i="47"/>
  <c r="L44" i="47"/>
  <c r="F44" i="47"/>
  <c r="E44" i="47"/>
  <c r="S44" i="47" s="1"/>
  <c r="R43" i="47"/>
  <c r="L43" i="47"/>
  <c r="F43" i="47"/>
  <c r="E43" i="47"/>
  <c r="S43" i="47" s="1"/>
  <c r="R42" i="47"/>
  <c r="L42" i="47"/>
  <c r="F42" i="47"/>
  <c r="E42" i="47"/>
  <c r="S42" i="47" s="1"/>
  <c r="R41" i="47"/>
  <c r="L41" i="47"/>
  <c r="F41" i="47"/>
  <c r="E41" i="47"/>
  <c r="S41" i="47" s="1"/>
  <c r="R40" i="47"/>
  <c r="L40" i="47"/>
  <c r="F40" i="47"/>
  <c r="E40" i="47"/>
  <c r="M40" i="47" s="1"/>
  <c r="R39" i="47"/>
  <c r="L39" i="47"/>
  <c r="F39" i="47"/>
  <c r="E39" i="47"/>
  <c r="S39" i="47" s="1"/>
  <c r="S38" i="47"/>
  <c r="R38" i="47"/>
  <c r="L38" i="47"/>
  <c r="F38" i="47"/>
  <c r="E38" i="47"/>
  <c r="M38" i="47" s="1"/>
  <c r="R37" i="47"/>
  <c r="L37" i="47"/>
  <c r="F37" i="47"/>
  <c r="E37" i="47"/>
  <c r="S37" i="47" s="1"/>
  <c r="R36" i="47"/>
  <c r="L36" i="47"/>
  <c r="F36" i="47"/>
  <c r="E36" i="47"/>
  <c r="S36" i="47" s="1"/>
  <c r="R35" i="47"/>
  <c r="L35" i="47"/>
  <c r="F35" i="47"/>
  <c r="E35" i="47"/>
  <c r="S35" i="47" s="1"/>
  <c r="R34" i="47"/>
  <c r="L34" i="47"/>
  <c r="F34" i="47"/>
  <c r="E34" i="47"/>
  <c r="S34" i="47" s="1"/>
  <c r="L33" i="47"/>
  <c r="R32" i="47"/>
  <c r="L32" i="47"/>
  <c r="F32" i="47"/>
  <c r="E32" i="47"/>
  <c r="S32" i="47" s="1"/>
  <c r="T31" i="47"/>
  <c r="R31" i="47"/>
  <c r="N31" i="47"/>
  <c r="L31" i="47"/>
  <c r="F31" i="47"/>
  <c r="E31" i="47"/>
  <c r="M31" i="47" s="1"/>
  <c r="R30" i="47"/>
  <c r="L30" i="47"/>
  <c r="F30" i="47"/>
  <c r="E30" i="47"/>
  <c r="S30" i="47" s="1"/>
  <c r="R29" i="47"/>
  <c r="L29" i="47"/>
  <c r="F29" i="47"/>
  <c r="E29" i="47"/>
  <c r="S29" i="47" s="1"/>
  <c r="R28" i="47"/>
  <c r="L28" i="47"/>
  <c r="F28" i="47"/>
  <c r="E28" i="47"/>
  <c r="M28" i="47" s="1"/>
  <c r="R27" i="47"/>
  <c r="L27" i="47"/>
  <c r="F27" i="47"/>
  <c r="E27" i="47"/>
  <c r="M27" i="47" s="1"/>
  <c r="T26" i="47"/>
  <c r="R26" i="47"/>
  <c r="N26" i="47"/>
  <c r="L26" i="47"/>
  <c r="F26" i="47"/>
  <c r="E26" i="47"/>
  <c r="S26" i="47" s="1"/>
  <c r="R25" i="47"/>
  <c r="L25" i="47"/>
  <c r="F25" i="47"/>
  <c r="E25" i="47"/>
  <c r="M25" i="47" s="1"/>
  <c r="R24" i="47"/>
  <c r="L24" i="47"/>
  <c r="F24" i="47"/>
  <c r="E24" i="47"/>
  <c r="S24" i="47" s="1"/>
  <c r="R23" i="47"/>
  <c r="L23" i="47"/>
  <c r="F23" i="47"/>
  <c r="E23" i="47"/>
  <c r="M23" i="47" s="1"/>
  <c r="R22" i="47"/>
  <c r="L22" i="47"/>
  <c r="F22" i="47"/>
  <c r="E22" i="47"/>
  <c r="S22" i="47" s="1"/>
  <c r="T21" i="47"/>
  <c r="R21" i="47"/>
  <c r="N21" i="47"/>
  <c r="L21" i="47"/>
  <c r="F21" i="47"/>
  <c r="E21" i="47"/>
  <c r="S21" i="47" s="1"/>
  <c r="R20" i="47"/>
  <c r="L20" i="47"/>
  <c r="F20" i="47"/>
  <c r="E20" i="47"/>
  <c r="S20" i="47" s="1"/>
  <c r="R19" i="47"/>
  <c r="L19" i="47"/>
  <c r="F19" i="47"/>
  <c r="E19" i="47"/>
  <c r="S19" i="47" s="1"/>
  <c r="R18" i="47"/>
  <c r="L18" i="47"/>
  <c r="F18" i="47"/>
  <c r="E18" i="47"/>
  <c r="S18" i="47" s="1"/>
  <c r="R17" i="47"/>
  <c r="L17" i="47"/>
  <c r="F17" i="47"/>
  <c r="E17" i="47"/>
  <c r="S17" i="47" s="1"/>
  <c r="R16" i="47"/>
  <c r="L16" i="47"/>
  <c r="F16" i="47"/>
  <c r="E16" i="47"/>
  <c r="S16" i="47" s="1"/>
  <c r="R15" i="47"/>
  <c r="L15" i="47"/>
  <c r="F15" i="47"/>
  <c r="E15" i="47"/>
  <c r="S15" i="47" s="1"/>
  <c r="E114" i="46"/>
  <c r="E124" i="46"/>
  <c r="E123" i="46"/>
  <c r="E122" i="46"/>
  <c r="H121" i="46"/>
  <c r="E121" i="46"/>
  <c r="E120" i="46"/>
  <c r="E119" i="46"/>
  <c r="H111" i="46"/>
  <c r="D103" i="46"/>
  <c r="F104" i="46" s="1"/>
  <c r="F101" i="46"/>
  <c r="E101" i="46"/>
  <c r="P94" i="46"/>
  <c r="J94" i="46"/>
  <c r="E94" i="46"/>
  <c r="S51" i="46"/>
  <c r="R51" i="46"/>
  <c r="L51" i="46"/>
  <c r="F51" i="46"/>
  <c r="E51" i="46"/>
  <c r="M51" i="46" s="1"/>
  <c r="R50" i="46"/>
  <c r="L50" i="46"/>
  <c r="F50" i="46"/>
  <c r="E50" i="46"/>
  <c r="M50" i="46" s="1"/>
  <c r="R49" i="46"/>
  <c r="L49" i="46"/>
  <c r="F49" i="46"/>
  <c r="E49" i="46"/>
  <c r="S49" i="46" s="1"/>
  <c r="R48" i="46"/>
  <c r="L48" i="46"/>
  <c r="F48" i="46"/>
  <c r="E48" i="46"/>
  <c r="M48" i="46" s="1"/>
  <c r="R47" i="46"/>
  <c r="L47" i="46"/>
  <c r="F47" i="46"/>
  <c r="E47" i="46"/>
  <c r="S47" i="46" s="1"/>
  <c r="L46" i="46"/>
  <c r="F46" i="46"/>
  <c r="E46" i="46"/>
  <c r="M46" i="46" s="1"/>
  <c r="L45" i="46"/>
  <c r="F45" i="46"/>
  <c r="E45" i="46"/>
  <c r="M45" i="46" s="1"/>
  <c r="R44" i="46"/>
  <c r="L44" i="46"/>
  <c r="F44" i="46"/>
  <c r="E44" i="46"/>
  <c r="S44" i="46" s="1"/>
  <c r="R43" i="46"/>
  <c r="M43" i="46"/>
  <c r="L43" i="46"/>
  <c r="F43" i="46"/>
  <c r="G43" i="46" s="1"/>
  <c r="E43" i="46"/>
  <c r="S43" i="46" s="1"/>
  <c r="R42" i="46"/>
  <c r="L42" i="46"/>
  <c r="F42" i="46"/>
  <c r="E42" i="46"/>
  <c r="S42" i="46" s="1"/>
  <c r="R41" i="46"/>
  <c r="L41" i="46"/>
  <c r="F41" i="46"/>
  <c r="E41" i="46"/>
  <c r="S41" i="46" s="1"/>
  <c r="R40" i="46"/>
  <c r="L40" i="46"/>
  <c r="F40" i="46"/>
  <c r="E40" i="46"/>
  <c r="M40" i="46" s="1"/>
  <c r="R39" i="46"/>
  <c r="L39" i="46"/>
  <c r="F39" i="46"/>
  <c r="E39" i="46"/>
  <c r="M39" i="46" s="1"/>
  <c r="R38" i="46"/>
  <c r="L38" i="46"/>
  <c r="F38" i="46"/>
  <c r="E38" i="46"/>
  <c r="M38" i="46" s="1"/>
  <c r="R37" i="46"/>
  <c r="L37" i="46"/>
  <c r="F37" i="46"/>
  <c r="E37" i="46"/>
  <c r="S37" i="46" s="1"/>
  <c r="R36" i="46"/>
  <c r="L36" i="46"/>
  <c r="F36" i="46"/>
  <c r="E36" i="46"/>
  <c r="S36" i="46" s="1"/>
  <c r="R35" i="46"/>
  <c r="L35" i="46"/>
  <c r="F35" i="46"/>
  <c r="E35" i="46"/>
  <c r="S35" i="46" s="1"/>
  <c r="R34" i="46"/>
  <c r="L34" i="46"/>
  <c r="F34" i="46"/>
  <c r="E34" i="46"/>
  <c r="S34" i="46" s="1"/>
  <c r="L33" i="46"/>
  <c r="R32" i="46"/>
  <c r="L32" i="46"/>
  <c r="F32" i="46"/>
  <c r="E32" i="46"/>
  <c r="S32" i="46" s="1"/>
  <c r="T31" i="46"/>
  <c r="R31" i="46"/>
  <c r="N31" i="46"/>
  <c r="L31" i="46"/>
  <c r="F31" i="46"/>
  <c r="E31" i="46"/>
  <c r="S31" i="46" s="1"/>
  <c r="R30" i="46"/>
  <c r="L30" i="46"/>
  <c r="F30" i="46"/>
  <c r="E30" i="46"/>
  <c r="S30" i="46" s="1"/>
  <c r="R29" i="46"/>
  <c r="L29" i="46"/>
  <c r="F29" i="46"/>
  <c r="E29" i="46"/>
  <c r="S29" i="46" s="1"/>
  <c r="R28" i="46"/>
  <c r="L28" i="46"/>
  <c r="F28" i="46"/>
  <c r="E28" i="46"/>
  <c r="M28" i="46" s="1"/>
  <c r="R27" i="46"/>
  <c r="L27" i="46"/>
  <c r="F27" i="46"/>
  <c r="E27" i="46"/>
  <c r="M27" i="46" s="1"/>
  <c r="T26" i="46"/>
  <c r="R26" i="46"/>
  <c r="N26" i="46"/>
  <c r="L26" i="46"/>
  <c r="F26" i="46"/>
  <c r="E26" i="46"/>
  <c r="M26" i="46" s="1"/>
  <c r="R25" i="46"/>
  <c r="L25" i="46"/>
  <c r="F25" i="46"/>
  <c r="E25" i="46"/>
  <c r="M25" i="46" s="1"/>
  <c r="R24" i="46"/>
  <c r="L24" i="46"/>
  <c r="F24" i="46"/>
  <c r="E24" i="46"/>
  <c r="M24" i="46" s="1"/>
  <c r="R23" i="46"/>
  <c r="L23" i="46"/>
  <c r="F23" i="46"/>
  <c r="E23" i="46"/>
  <c r="M23" i="46" s="1"/>
  <c r="R22" i="46"/>
  <c r="L22" i="46"/>
  <c r="F22" i="46"/>
  <c r="E22" i="46"/>
  <c r="M22" i="46" s="1"/>
  <c r="T21" i="46"/>
  <c r="R21" i="46"/>
  <c r="N21" i="46"/>
  <c r="L21" i="46"/>
  <c r="F21" i="46"/>
  <c r="E21" i="46"/>
  <c r="M21" i="46" s="1"/>
  <c r="R20" i="46"/>
  <c r="L20" i="46"/>
  <c r="F20" i="46"/>
  <c r="E20" i="46"/>
  <c r="S20" i="46" s="1"/>
  <c r="R19" i="46"/>
  <c r="L19" i="46"/>
  <c r="F19" i="46"/>
  <c r="E19" i="46"/>
  <c r="S19" i="46" s="1"/>
  <c r="R18" i="46"/>
  <c r="L18" i="46"/>
  <c r="F18" i="46"/>
  <c r="E18" i="46"/>
  <c r="S18" i="46" s="1"/>
  <c r="R17" i="46"/>
  <c r="L17" i="46"/>
  <c r="F17" i="46"/>
  <c r="E17" i="46"/>
  <c r="S17" i="46" s="1"/>
  <c r="R16" i="46"/>
  <c r="L16" i="46"/>
  <c r="F16" i="46"/>
  <c r="E16" i="46"/>
  <c r="S16" i="46" s="1"/>
  <c r="R15" i="46"/>
  <c r="L15" i="46"/>
  <c r="F15" i="46"/>
  <c r="E15" i="46"/>
  <c r="S15" i="46" s="1"/>
  <c r="E124" i="45"/>
  <c r="E123" i="45"/>
  <c r="E122" i="45"/>
  <c r="H121" i="45"/>
  <c r="E121" i="45"/>
  <c r="E120" i="45"/>
  <c r="E119" i="45"/>
  <c r="H111" i="45"/>
  <c r="D103" i="45"/>
  <c r="F104" i="45" s="1"/>
  <c r="F101" i="45"/>
  <c r="E101" i="45"/>
  <c r="P94" i="45"/>
  <c r="J94" i="45"/>
  <c r="E94" i="45"/>
  <c r="R51" i="45"/>
  <c r="L51" i="45"/>
  <c r="F51" i="45"/>
  <c r="E51" i="45"/>
  <c r="M51" i="45" s="1"/>
  <c r="R50" i="45"/>
  <c r="L50" i="45"/>
  <c r="G50" i="45"/>
  <c r="F50" i="45"/>
  <c r="E50" i="45"/>
  <c r="S50" i="45" s="1"/>
  <c r="R49" i="45"/>
  <c r="L49" i="45"/>
  <c r="F49" i="45"/>
  <c r="E49" i="45"/>
  <c r="G49" i="45" s="1"/>
  <c r="R48" i="45"/>
  <c r="L48" i="45"/>
  <c r="F48" i="45"/>
  <c r="E48" i="45"/>
  <c r="S48" i="45" s="1"/>
  <c r="R47" i="45"/>
  <c r="L47" i="45"/>
  <c r="F47" i="45"/>
  <c r="E47" i="45"/>
  <c r="M47" i="45" s="1"/>
  <c r="L46" i="45"/>
  <c r="F46" i="45"/>
  <c r="E46" i="45"/>
  <c r="G46" i="45" s="1"/>
  <c r="L45" i="45"/>
  <c r="F45" i="45"/>
  <c r="E45" i="45"/>
  <c r="M45" i="45" s="1"/>
  <c r="R44" i="45"/>
  <c r="L44" i="45"/>
  <c r="F44" i="45"/>
  <c r="E44" i="45"/>
  <c r="S44" i="45" s="1"/>
  <c r="S43" i="45"/>
  <c r="R43" i="45"/>
  <c r="L43" i="45"/>
  <c r="F43" i="45"/>
  <c r="G43" i="45" s="1"/>
  <c r="E43" i="45"/>
  <c r="M43" i="45" s="1"/>
  <c r="R42" i="45"/>
  <c r="L42" i="45"/>
  <c r="F42" i="45"/>
  <c r="E42" i="45"/>
  <c r="S42" i="45" s="1"/>
  <c r="R41" i="45"/>
  <c r="L41" i="45"/>
  <c r="F41" i="45"/>
  <c r="E41" i="45"/>
  <c r="S41" i="45" s="1"/>
  <c r="R40" i="45"/>
  <c r="L40" i="45"/>
  <c r="F40" i="45"/>
  <c r="E40" i="45"/>
  <c r="S40" i="45" s="1"/>
  <c r="R39" i="45"/>
  <c r="L39" i="45"/>
  <c r="F39" i="45"/>
  <c r="E39" i="45"/>
  <c r="S39" i="45" s="1"/>
  <c r="R38" i="45"/>
  <c r="L38" i="45"/>
  <c r="F38" i="45"/>
  <c r="E38" i="45"/>
  <c r="M38" i="45" s="1"/>
  <c r="R37" i="45"/>
  <c r="L37" i="45"/>
  <c r="F37" i="45"/>
  <c r="E37" i="45"/>
  <c r="M37" i="45" s="1"/>
  <c r="R36" i="45"/>
  <c r="L36" i="45"/>
  <c r="F36" i="45"/>
  <c r="E36" i="45"/>
  <c r="S36" i="45" s="1"/>
  <c r="R35" i="45"/>
  <c r="L35" i="45"/>
  <c r="F35" i="45"/>
  <c r="E35" i="45"/>
  <c r="M35" i="45" s="1"/>
  <c r="R34" i="45"/>
  <c r="L34" i="45"/>
  <c r="F34" i="45"/>
  <c r="E34" i="45"/>
  <c r="S34" i="45" s="1"/>
  <c r="L33" i="45"/>
  <c r="R32" i="45"/>
  <c r="L32" i="45"/>
  <c r="F32" i="45"/>
  <c r="E32" i="45"/>
  <c r="S32" i="45" s="1"/>
  <c r="T31" i="45"/>
  <c r="R31" i="45"/>
  <c r="N31" i="45"/>
  <c r="L31" i="45"/>
  <c r="F31" i="45"/>
  <c r="E31" i="45"/>
  <c r="M31" i="45" s="1"/>
  <c r="R30" i="45"/>
  <c r="L30" i="45"/>
  <c r="F30" i="45"/>
  <c r="E30" i="45"/>
  <c r="S30" i="45" s="1"/>
  <c r="R29" i="45"/>
  <c r="L29" i="45"/>
  <c r="F29" i="45"/>
  <c r="E29" i="45"/>
  <c r="S29" i="45" s="1"/>
  <c r="R28" i="45"/>
  <c r="L28" i="45"/>
  <c r="F28" i="45"/>
  <c r="E28" i="45"/>
  <c r="S28" i="45" s="1"/>
  <c r="R27" i="45"/>
  <c r="L27" i="45"/>
  <c r="F27" i="45"/>
  <c r="E27" i="45"/>
  <c r="S27" i="45" s="1"/>
  <c r="T26" i="45"/>
  <c r="R26" i="45"/>
  <c r="N26" i="45"/>
  <c r="L26" i="45"/>
  <c r="F26" i="45"/>
  <c r="E26" i="45"/>
  <c r="M26" i="45" s="1"/>
  <c r="S25" i="45"/>
  <c r="R25" i="45"/>
  <c r="M25" i="45"/>
  <c r="L25" i="45"/>
  <c r="F25" i="45"/>
  <c r="E25" i="45"/>
  <c r="R24" i="45"/>
  <c r="L24" i="45"/>
  <c r="F24" i="45"/>
  <c r="E24" i="45"/>
  <c r="S24" i="45" s="1"/>
  <c r="S23" i="45"/>
  <c r="R23" i="45"/>
  <c r="L23" i="45"/>
  <c r="F23" i="45"/>
  <c r="G23" i="45" s="1"/>
  <c r="E23" i="45"/>
  <c r="M23" i="45" s="1"/>
  <c r="R22" i="45"/>
  <c r="L22" i="45"/>
  <c r="F22" i="45"/>
  <c r="E22" i="45"/>
  <c r="M22" i="45" s="1"/>
  <c r="T21" i="45"/>
  <c r="R21" i="45"/>
  <c r="N21" i="45"/>
  <c r="L21" i="45"/>
  <c r="F21" i="45"/>
  <c r="E21" i="45"/>
  <c r="S21" i="45" s="1"/>
  <c r="R20" i="45"/>
  <c r="L20" i="45"/>
  <c r="F20" i="45"/>
  <c r="E20" i="45"/>
  <c r="M20" i="45" s="1"/>
  <c r="R19" i="45"/>
  <c r="L19" i="45"/>
  <c r="F19" i="45"/>
  <c r="E19" i="45"/>
  <c r="G19" i="45" s="1"/>
  <c r="R18" i="45"/>
  <c r="L18" i="45"/>
  <c r="F18" i="45"/>
  <c r="E18" i="45"/>
  <c r="S18" i="45" s="1"/>
  <c r="R17" i="45"/>
  <c r="L17" i="45"/>
  <c r="F17" i="45"/>
  <c r="E17" i="45"/>
  <c r="M17" i="45" s="1"/>
  <c r="R16" i="45"/>
  <c r="L16" i="45"/>
  <c r="F16" i="45"/>
  <c r="E16" i="45"/>
  <c r="S16" i="45" s="1"/>
  <c r="R15" i="45"/>
  <c r="L15" i="45"/>
  <c r="F15" i="45"/>
  <c r="E15" i="45"/>
  <c r="S15" i="45" s="1"/>
  <c r="E124" i="44"/>
  <c r="E123" i="44"/>
  <c r="E122" i="44"/>
  <c r="H121" i="44"/>
  <c r="I121" i="44" s="1"/>
  <c r="E121" i="44"/>
  <c r="E120" i="44"/>
  <c r="E119" i="44"/>
  <c r="H111" i="44"/>
  <c r="D103" i="44"/>
  <c r="F104" i="44" s="1"/>
  <c r="F101" i="44"/>
  <c r="E101" i="44"/>
  <c r="P94" i="44"/>
  <c r="J94" i="44"/>
  <c r="E94" i="44"/>
  <c r="R51" i="44"/>
  <c r="L51" i="44"/>
  <c r="F51" i="44"/>
  <c r="E51" i="44"/>
  <c r="M51" i="44" s="1"/>
  <c r="R50" i="44"/>
  <c r="L50" i="44"/>
  <c r="F50" i="44"/>
  <c r="E50" i="44"/>
  <c r="G50" i="44" s="1"/>
  <c r="R49" i="44"/>
  <c r="L49" i="44"/>
  <c r="F49" i="44"/>
  <c r="E49" i="44"/>
  <c r="M49" i="44" s="1"/>
  <c r="R48" i="44"/>
  <c r="L48" i="44"/>
  <c r="F48" i="44"/>
  <c r="E48" i="44"/>
  <c r="M48" i="44" s="1"/>
  <c r="R47" i="44"/>
  <c r="L47" i="44"/>
  <c r="F47" i="44"/>
  <c r="E47" i="44"/>
  <c r="S47" i="44" s="1"/>
  <c r="L46" i="44"/>
  <c r="F46" i="44"/>
  <c r="G46" i="44" s="1"/>
  <c r="E46" i="44"/>
  <c r="M46" i="44" s="1"/>
  <c r="L45" i="44"/>
  <c r="F45" i="44"/>
  <c r="E45" i="44"/>
  <c r="M45" i="44" s="1"/>
  <c r="R44" i="44"/>
  <c r="L44" i="44"/>
  <c r="F44" i="44"/>
  <c r="E44" i="44"/>
  <c r="M44" i="44" s="1"/>
  <c r="S43" i="44"/>
  <c r="R43" i="44"/>
  <c r="M43" i="44"/>
  <c r="L43" i="44"/>
  <c r="F43" i="44"/>
  <c r="G43" i="44" s="1"/>
  <c r="E43" i="44"/>
  <c r="S42" i="44"/>
  <c r="R42" i="44"/>
  <c r="M42" i="44"/>
  <c r="L42" i="44"/>
  <c r="F42" i="44"/>
  <c r="E42" i="44"/>
  <c r="R41" i="44"/>
  <c r="L41" i="44"/>
  <c r="F41" i="44"/>
  <c r="E41" i="44"/>
  <c r="S41" i="44" s="1"/>
  <c r="R40" i="44"/>
  <c r="L40" i="44"/>
  <c r="F40" i="44"/>
  <c r="E40" i="44"/>
  <c r="S40" i="44" s="1"/>
  <c r="R39" i="44"/>
  <c r="L39" i="44"/>
  <c r="F39" i="44"/>
  <c r="E39" i="44"/>
  <c r="M39" i="44" s="1"/>
  <c r="R38" i="44"/>
  <c r="L38" i="44"/>
  <c r="F38" i="44"/>
  <c r="E38" i="44"/>
  <c r="R37" i="44"/>
  <c r="L37" i="44"/>
  <c r="F37" i="44"/>
  <c r="E37" i="44"/>
  <c r="M37" i="44" s="1"/>
  <c r="R36" i="44"/>
  <c r="L36" i="44"/>
  <c r="F36" i="44"/>
  <c r="E36" i="44"/>
  <c r="M36" i="44" s="1"/>
  <c r="R35" i="44"/>
  <c r="L35" i="44"/>
  <c r="F35" i="44"/>
  <c r="E35" i="44"/>
  <c r="S35" i="44" s="1"/>
  <c r="R34" i="44"/>
  <c r="L34" i="44"/>
  <c r="F34" i="44"/>
  <c r="E34" i="44"/>
  <c r="S34" i="44" s="1"/>
  <c r="L33" i="44"/>
  <c r="R32" i="44"/>
  <c r="L32" i="44"/>
  <c r="F32" i="44"/>
  <c r="E32" i="44"/>
  <c r="S32" i="44" s="1"/>
  <c r="T31" i="44"/>
  <c r="R31" i="44"/>
  <c r="N31" i="44"/>
  <c r="L31" i="44"/>
  <c r="F31" i="44"/>
  <c r="E31" i="44"/>
  <c r="S31" i="44" s="1"/>
  <c r="R30" i="44"/>
  <c r="L30" i="44"/>
  <c r="F30" i="44"/>
  <c r="E30" i="44"/>
  <c r="G30" i="44" s="1"/>
  <c r="R29" i="44"/>
  <c r="L29" i="44"/>
  <c r="F29" i="44"/>
  <c r="E29" i="44"/>
  <c r="S29" i="44" s="1"/>
  <c r="R28" i="44"/>
  <c r="L28" i="44"/>
  <c r="F28" i="44"/>
  <c r="G28" i="44" s="1"/>
  <c r="E28" i="44"/>
  <c r="S28" i="44" s="1"/>
  <c r="R27" i="44"/>
  <c r="L27" i="44"/>
  <c r="F27" i="44"/>
  <c r="E27" i="44"/>
  <c r="M27" i="44" s="1"/>
  <c r="T26" i="44"/>
  <c r="R26" i="44"/>
  <c r="N26" i="44"/>
  <c r="L26" i="44"/>
  <c r="F26" i="44"/>
  <c r="E26" i="44"/>
  <c r="M26" i="44" s="1"/>
  <c r="R25" i="44"/>
  <c r="L25" i="44"/>
  <c r="F25" i="44"/>
  <c r="E25" i="44"/>
  <c r="M25" i="44" s="1"/>
  <c r="R24" i="44"/>
  <c r="L24" i="44"/>
  <c r="F24" i="44"/>
  <c r="E24" i="44"/>
  <c r="M24" i="44" s="1"/>
  <c r="R23" i="44"/>
  <c r="L23" i="44"/>
  <c r="F23" i="44"/>
  <c r="E23" i="44"/>
  <c r="R22" i="44"/>
  <c r="L22" i="44"/>
  <c r="F22" i="44"/>
  <c r="E22" i="44"/>
  <c r="G22" i="44" s="1"/>
  <c r="T21" i="44"/>
  <c r="R21" i="44"/>
  <c r="N21" i="44"/>
  <c r="L21" i="44"/>
  <c r="F21" i="44"/>
  <c r="E21" i="44"/>
  <c r="S21" i="44" s="1"/>
  <c r="R20" i="44"/>
  <c r="L20" i="44"/>
  <c r="F20" i="44"/>
  <c r="E20" i="44"/>
  <c r="R19" i="44"/>
  <c r="L19" i="44"/>
  <c r="F19" i="44"/>
  <c r="E19" i="44"/>
  <c r="G19" i="44" s="1"/>
  <c r="R18" i="44"/>
  <c r="L18" i="44"/>
  <c r="F18" i="44"/>
  <c r="E18" i="44"/>
  <c r="M18" i="44" s="1"/>
  <c r="R17" i="44"/>
  <c r="L17" i="44"/>
  <c r="F17" i="44"/>
  <c r="E17" i="44"/>
  <c r="S17" i="44" s="1"/>
  <c r="R16" i="44"/>
  <c r="L16" i="44"/>
  <c r="F16" i="44"/>
  <c r="E16" i="44"/>
  <c r="S16" i="44" s="1"/>
  <c r="R15" i="44"/>
  <c r="L15" i="44"/>
  <c r="F15" i="44"/>
  <c r="E15" i="44"/>
  <c r="S15" i="44" s="1"/>
  <c r="P94" i="43"/>
  <c r="J94" i="43"/>
  <c r="E94" i="43"/>
  <c r="E124" i="43"/>
  <c r="E123" i="43"/>
  <c r="E122" i="43"/>
  <c r="H121" i="43"/>
  <c r="E121" i="43"/>
  <c r="E120" i="43"/>
  <c r="E119" i="43"/>
  <c r="H111" i="43"/>
  <c r="D103" i="43"/>
  <c r="F104" i="43" s="1"/>
  <c r="F101" i="43"/>
  <c r="E101" i="43"/>
  <c r="R51" i="43"/>
  <c r="L51" i="43"/>
  <c r="F51" i="43"/>
  <c r="E51" i="43"/>
  <c r="S51" i="43" s="1"/>
  <c r="R50" i="43"/>
  <c r="L50" i="43"/>
  <c r="F50" i="43"/>
  <c r="E50" i="43"/>
  <c r="S50" i="43" s="1"/>
  <c r="R49" i="43"/>
  <c r="L49" i="43"/>
  <c r="F49" i="43"/>
  <c r="E49" i="43"/>
  <c r="M49" i="43" s="1"/>
  <c r="R48" i="43"/>
  <c r="L48" i="43"/>
  <c r="F48" i="43"/>
  <c r="E48" i="43"/>
  <c r="S48" i="43" s="1"/>
  <c r="R47" i="43"/>
  <c r="L47" i="43"/>
  <c r="F47" i="43"/>
  <c r="E47" i="43"/>
  <c r="M47" i="43" s="1"/>
  <c r="L46" i="43"/>
  <c r="F46" i="43"/>
  <c r="E46" i="43"/>
  <c r="L45" i="43"/>
  <c r="F45" i="43"/>
  <c r="E45" i="43"/>
  <c r="M45" i="43" s="1"/>
  <c r="R44" i="43"/>
  <c r="L44" i="43"/>
  <c r="F44" i="43"/>
  <c r="E44" i="43"/>
  <c r="S44" i="43" s="1"/>
  <c r="R43" i="43"/>
  <c r="L43" i="43"/>
  <c r="F43" i="43"/>
  <c r="E43" i="43"/>
  <c r="M43" i="43" s="1"/>
  <c r="R42" i="43"/>
  <c r="L42" i="43"/>
  <c r="F42" i="43"/>
  <c r="E42" i="43"/>
  <c r="M42" i="43" s="1"/>
  <c r="R41" i="43"/>
  <c r="L41" i="43"/>
  <c r="F41" i="43"/>
  <c r="E41" i="43"/>
  <c r="M41" i="43" s="1"/>
  <c r="R40" i="43"/>
  <c r="L40" i="43"/>
  <c r="F40" i="43"/>
  <c r="E40" i="43"/>
  <c r="S40" i="43" s="1"/>
  <c r="R39" i="43"/>
  <c r="L39" i="43"/>
  <c r="F39" i="43"/>
  <c r="E39" i="43"/>
  <c r="S39" i="43" s="1"/>
  <c r="R38" i="43"/>
  <c r="L38" i="43"/>
  <c r="F38" i="43"/>
  <c r="E38" i="43"/>
  <c r="S38" i="43" s="1"/>
  <c r="R37" i="43"/>
  <c r="L37" i="43"/>
  <c r="F37" i="43"/>
  <c r="E37" i="43"/>
  <c r="M37" i="43" s="1"/>
  <c r="R36" i="43"/>
  <c r="L36" i="43"/>
  <c r="F36" i="43"/>
  <c r="E36" i="43"/>
  <c r="S36" i="43" s="1"/>
  <c r="R35" i="43"/>
  <c r="L35" i="43"/>
  <c r="F35" i="43"/>
  <c r="E35" i="43"/>
  <c r="M35" i="43" s="1"/>
  <c r="R34" i="43"/>
  <c r="L34" i="43"/>
  <c r="F34" i="43"/>
  <c r="E34" i="43"/>
  <c r="M34" i="43" s="1"/>
  <c r="L33" i="43"/>
  <c r="R32" i="43"/>
  <c r="L32" i="43"/>
  <c r="F32" i="43"/>
  <c r="E32" i="43"/>
  <c r="M32" i="43" s="1"/>
  <c r="T31" i="43"/>
  <c r="R31" i="43"/>
  <c r="N31" i="43"/>
  <c r="L31" i="43"/>
  <c r="F31" i="43"/>
  <c r="E31" i="43"/>
  <c r="M31" i="43" s="1"/>
  <c r="R30" i="43"/>
  <c r="L30" i="43"/>
  <c r="F30" i="43"/>
  <c r="E30" i="43"/>
  <c r="M30" i="43" s="1"/>
  <c r="R29" i="43"/>
  <c r="L29" i="43"/>
  <c r="F29" i="43"/>
  <c r="E29" i="43"/>
  <c r="M29" i="43" s="1"/>
  <c r="R28" i="43"/>
  <c r="L28" i="43"/>
  <c r="F28" i="43"/>
  <c r="E28" i="43"/>
  <c r="S28" i="43" s="1"/>
  <c r="R27" i="43"/>
  <c r="L27" i="43"/>
  <c r="F27" i="43"/>
  <c r="E27" i="43"/>
  <c r="S27" i="43" s="1"/>
  <c r="T26" i="43"/>
  <c r="R26" i="43"/>
  <c r="N26" i="43"/>
  <c r="L26" i="43"/>
  <c r="F26" i="43"/>
  <c r="E26" i="43"/>
  <c r="R25" i="43"/>
  <c r="L25" i="43"/>
  <c r="F25" i="43"/>
  <c r="E25" i="43"/>
  <c r="S25" i="43" s="1"/>
  <c r="R24" i="43"/>
  <c r="L24" i="43"/>
  <c r="F24" i="43"/>
  <c r="E24" i="43"/>
  <c r="S24" i="43" s="1"/>
  <c r="R23" i="43"/>
  <c r="L23" i="43"/>
  <c r="F23" i="43"/>
  <c r="E23" i="43"/>
  <c r="S23" i="43" s="1"/>
  <c r="R22" i="43"/>
  <c r="L22" i="43"/>
  <c r="F22" i="43"/>
  <c r="E22" i="43"/>
  <c r="M22" i="43" s="1"/>
  <c r="T21" i="43"/>
  <c r="R21" i="43"/>
  <c r="N21" i="43"/>
  <c r="L21" i="43"/>
  <c r="F21" i="43"/>
  <c r="E21" i="43"/>
  <c r="S21" i="43" s="1"/>
  <c r="R20" i="43"/>
  <c r="L20" i="43"/>
  <c r="F20" i="43"/>
  <c r="E20" i="43"/>
  <c r="S20" i="43" s="1"/>
  <c r="R19" i="43"/>
  <c r="L19" i="43"/>
  <c r="F19" i="43"/>
  <c r="E19" i="43"/>
  <c r="M19" i="43" s="1"/>
  <c r="R18" i="43"/>
  <c r="L18" i="43"/>
  <c r="F18" i="43"/>
  <c r="E18" i="43"/>
  <c r="S18" i="43" s="1"/>
  <c r="R17" i="43"/>
  <c r="L17" i="43"/>
  <c r="F17" i="43"/>
  <c r="E17" i="43"/>
  <c r="M17" i="43" s="1"/>
  <c r="R16" i="43"/>
  <c r="L16" i="43"/>
  <c r="F16" i="43"/>
  <c r="E16" i="43"/>
  <c r="M16" i="43" s="1"/>
  <c r="R15" i="43"/>
  <c r="L15" i="43"/>
  <c r="F15" i="43"/>
  <c r="E15" i="43"/>
  <c r="M15" i="43" s="1"/>
  <c r="E107" i="42"/>
  <c r="E106" i="42"/>
  <c r="E105" i="42"/>
  <c r="H104" i="42"/>
  <c r="I104" i="42" s="1"/>
  <c r="E104" i="42"/>
  <c r="E103" i="42"/>
  <c r="E102" i="42"/>
  <c r="H94" i="42"/>
  <c r="D86" i="42"/>
  <c r="F87" i="42" s="1"/>
  <c r="F84" i="42"/>
  <c r="E84" i="42"/>
  <c r="D84" i="42" s="1"/>
  <c r="R51" i="42"/>
  <c r="L51" i="42"/>
  <c r="F51" i="42"/>
  <c r="E51" i="42"/>
  <c r="S51" i="42" s="1"/>
  <c r="R50" i="42"/>
  <c r="L50" i="42"/>
  <c r="F50" i="42"/>
  <c r="E50" i="42"/>
  <c r="M50" i="42" s="1"/>
  <c r="R49" i="42"/>
  <c r="L49" i="42"/>
  <c r="F49" i="42"/>
  <c r="E49" i="42"/>
  <c r="S49" i="42" s="1"/>
  <c r="R48" i="42"/>
  <c r="L48" i="42"/>
  <c r="F48" i="42"/>
  <c r="E48" i="42"/>
  <c r="S48" i="42" s="1"/>
  <c r="R47" i="42"/>
  <c r="L47" i="42"/>
  <c r="F47" i="42"/>
  <c r="E47" i="42"/>
  <c r="S47" i="42" s="1"/>
  <c r="L46" i="42"/>
  <c r="F46" i="42"/>
  <c r="E46" i="42"/>
  <c r="L45" i="42"/>
  <c r="F45" i="42"/>
  <c r="E45" i="42"/>
  <c r="M45" i="42" s="1"/>
  <c r="R44" i="42"/>
  <c r="L44" i="42"/>
  <c r="F44" i="42"/>
  <c r="E44" i="42"/>
  <c r="M44" i="42" s="1"/>
  <c r="S43" i="42"/>
  <c r="R43" i="42"/>
  <c r="M43" i="42"/>
  <c r="L43" i="42"/>
  <c r="F43" i="42"/>
  <c r="E43" i="42"/>
  <c r="R42" i="42"/>
  <c r="M42" i="42"/>
  <c r="L42" i="42"/>
  <c r="F42" i="42"/>
  <c r="G42" i="42" s="1"/>
  <c r="E42" i="42"/>
  <c r="S42" i="42" s="1"/>
  <c r="R41" i="42"/>
  <c r="L41" i="42"/>
  <c r="F41" i="42"/>
  <c r="E41" i="42"/>
  <c r="S41" i="42" s="1"/>
  <c r="R40" i="42"/>
  <c r="L40" i="42"/>
  <c r="F40" i="42"/>
  <c r="E40" i="42"/>
  <c r="G40" i="42" s="1"/>
  <c r="R39" i="42"/>
  <c r="L39" i="42"/>
  <c r="F39" i="42"/>
  <c r="E39" i="42"/>
  <c r="S39" i="42" s="1"/>
  <c r="R38" i="42"/>
  <c r="L38" i="42"/>
  <c r="F38" i="42"/>
  <c r="E38" i="42"/>
  <c r="M38" i="42" s="1"/>
  <c r="R37" i="42"/>
  <c r="L37" i="42"/>
  <c r="F37" i="42"/>
  <c r="E37" i="42"/>
  <c r="S37" i="42" s="1"/>
  <c r="R36" i="42"/>
  <c r="L36" i="42"/>
  <c r="F36" i="42"/>
  <c r="E36" i="42"/>
  <c r="M36" i="42" s="1"/>
  <c r="S35" i="42"/>
  <c r="R35" i="42"/>
  <c r="L35" i="42"/>
  <c r="F35" i="42"/>
  <c r="E35" i="42"/>
  <c r="M35" i="42" s="1"/>
  <c r="R34" i="42"/>
  <c r="L34" i="42"/>
  <c r="F34" i="42"/>
  <c r="E34" i="42"/>
  <c r="S34" i="42" s="1"/>
  <c r="L33" i="42"/>
  <c r="R32" i="42"/>
  <c r="L32" i="42"/>
  <c r="F32" i="42"/>
  <c r="E32" i="42"/>
  <c r="S32" i="42" s="1"/>
  <c r="T31" i="42"/>
  <c r="R31" i="42"/>
  <c r="N31" i="42"/>
  <c r="L31" i="42"/>
  <c r="F31" i="42"/>
  <c r="E31" i="42"/>
  <c r="S31" i="42" s="1"/>
  <c r="R30" i="42"/>
  <c r="L30" i="42"/>
  <c r="F30" i="42"/>
  <c r="E30" i="42"/>
  <c r="S30" i="42" s="1"/>
  <c r="R29" i="42"/>
  <c r="L29" i="42"/>
  <c r="F29" i="42"/>
  <c r="E29" i="42"/>
  <c r="S29" i="42" s="1"/>
  <c r="R28" i="42"/>
  <c r="L28" i="42"/>
  <c r="F28" i="42"/>
  <c r="E28" i="42"/>
  <c r="R27" i="42"/>
  <c r="L27" i="42"/>
  <c r="F27" i="42"/>
  <c r="E27" i="42"/>
  <c r="S27" i="42" s="1"/>
  <c r="T26" i="42"/>
  <c r="R26" i="42"/>
  <c r="N26" i="42"/>
  <c r="L26" i="42"/>
  <c r="F26" i="42"/>
  <c r="E26" i="42"/>
  <c r="S26" i="42" s="1"/>
  <c r="R25" i="42"/>
  <c r="L25" i="42"/>
  <c r="F25" i="42"/>
  <c r="E25" i="42"/>
  <c r="G25" i="42" s="1"/>
  <c r="R24" i="42"/>
  <c r="L24" i="42"/>
  <c r="F24" i="42"/>
  <c r="E24" i="42"/>
  <c r="S24" i="42" s="1"/>
  <c r="R23" i="42"/>
  <c r="L23" i="42"/>
  <c r="F23" i="42"/>
  <c r="E23" i="42"/>
  <c r="H26" i="42" s="1"/>
  <c r="R22" i="42"/>
  <c r="L22" i="42"/>
  <c r="F22" i="42"/>
  <c r="E22" i="42"/>
  <c r="S22" i="42" s="1"/>
  <c r="T21" i="42"/>
  <c r="R21" i="42"/>
  <c r="N21" i="42"/>
  <c r="L21" i="42"/>
  <c r="F21" i="42"/>
  <c r="E21" i="42"/>
  <c r="S21" i="42" s="1"/>
  <c r="R20" i="42"/>
  <c r="L20" i="42"/>
  <c r="F20" i="42"/>
  <c r="E20" i="42"/>
  <c r="M20" i="42" s="1"/>
  <c r="R19" i="42"/>
  <c r="L19" i="42"/>
  <c r="F19" i="42"/>
  <c r="E19" i="42"/>
  <c r="S19" i="42" s="1"/>
  <c r="R18" i="42"/>
  <c r="L18" i="42"/>
  <c r="F18" i="42"/>
  <c r="E18" i="42"/>
  <c r="S18" i="42" s="1"/>
  <c r="R17" i="42"/>
  <c r="L17" i="42"/>
  <c r="F17" i="42"/>
  <c r="E17" i="42"/>
  <c r="S17" i="42" s="1"/>
  <c r="R16" i="42"/>
  <c r="L16" i="42"/>
  <c r="F16" i="42"/>
  <c r="E16" i="42"/>
  <c r="S16" i="42" s="1"/>
  <c r="R15" i="42"/>
  <c r="L15" i="42"/>
  <c r="F15" i="42"/>
  <c r="E15" i="42"/>
  <c r="S15" i="42" s="1"/>
  <c r="E107" i="41"/>
  <c r="E106" i="41"/>
  <c r="E105" i="41"/>
  <c r="H104" i="41"/>
  <c r="E104" i="41"/>
  <c r="E103" i="41"/>
  <c r="E102" i="41"/>
  <c r="H94" i="41"/>
  <c r="D86" i="41"/>
  <c r="F87" i="41" s="1"/>
  <c r="F84" i="41"/>
  <c r="E84" i="41"/>
  <c r="R51" i="41"/>
  <c r="L51" i="41"/>
  <c r="F51" i="41"/>
  <c r="E51" i="41"/>
  <c r="S51" i="41" s="1"/>
  <c r="R50" i="41"/>
  <c r="L50" i="41"/>
  <c r="F50" i="41"/>
  <c r="E50" i="41"/>
  <c r="S50" i="41" s="1"/>
  <c r="R49" i="41"/>
  <c r="L49" i="41"/>
  <c r="F49" i="41"/>
  <c r="E49" i="41"/>
  <c r="S49" i="41" s="1"/>
  <c r="R48" i="41"/>
  <c r="L48" i="41"/>
  <c r="F48" i="41"/>
  <c r="E48" i="41"/>
  <c r="S48" i="41" s="1"/>
  <c r="R47" i="41"/>
  <c r="L47" i="41"/>
  <c r="F47" i="41"/>
  <c r="E47" i="41"/>
  <c r="M47" i="41" s="1"/>
  <c r="L46" i="41"/>
  <c r="F46" i="41"/>
  <c r="E46" i="41"/>
  <c r="M46" i="41" s="1"/>
  <c r="L45" i="41"/>
  <c r="F45" i="41"/>
  <c r="E45" i="41"/>
  <c r="M45" i="41" s="1"/>
  <c r="R44" i="41"/>
  <c r="L44" i="41"/>
  <c r="F44" i="41"/>
  <c r="E44" i="41"/>
  <c r="M44" i="41" s="1"/>
  <c r="R43" i="41"/>
  <c r="L43" i="41"/>
  <c r="F43" i="41"/>
  <c r="G43" i="41" s="1"/>
  <c r="E43" i="41"/>
  <c r="M43" i="41" s="1"/>
  <c r="R42" i="41"/>
  <c r="L42" i="41"/>
  <c r="F42" i="41"/>
  <c r="E42" i="41"/>
  <c r="R41" i="41"/>
  <c r="L41" i="41"/>
  <c r="F41" i="41"/>
  <c r="E41" i="41"/>
  <c r="R40" i="41"/>
  <c r="L40" i="41"/>
  <c r="F40" i="41"/>
  <c r="E40" i="41"/>
  <c r="M40" i="41" s="1"/>
  <c r="R39" i="41"/>
  <c r="L39" i="41"/>
  <c r="F39" i="41"/>
  <c r="E39" i="41"/>
  <c r="S39" i="41" s="1"/>
  <c r="R38" i="41"/>
  <c r="L38" i="41"/>
  <c r="F38" i="41"/>
  <c r="E38" i="41"/>
  <c r="S38" i="41" s="1"/>
  <c r="R37" i="41"/>
  <c r="L37" i="41"/>
  <c r="F37" i="41"/>
  <c r="E37" i="41"/>
  <c r="S37" i="41" s="1"/>
  <c r="R36" i="41"/>
  <c r="L36" i="41"/>
  <c r="F36" i="41"/>
  <c r="E36" i="41"/>
  <c r="G36" i="41" s="1"/>
  <c r="R35" i="41"/>
  <c r="L35" i="41"/>
  <c r="F35" i="41"/>
  <c r="E35" i="41"/>
  <c r="M35" i="41" s="1"/>
  <c r="R34" i="41"/>
  <c r="L34" i="41"/>
  <c r="F34" i="41"/>
  <c r="E34" i="41"/>
  <c r="G34" i="41" s="1"/>
  <c r="L33" i="41"/>
  <c r="R32" i="41"/>
  <c r="L32" i="41"/>
  <c r="F32" i="41"/>
  <c r="E32" i="41"/>
  <c r="G32" i="41" s="1"/>
  <c r="T31" i="41"/>
  <c r="R31" i="41"/>
  <c r="N31" i="41"/>
  <c r="L31" i="41"/>
  <c r="F31" i="41"/>
  <c r="E31" i="41"/>
  <c r="M31" i="41" s="1"/>
  <c r="R30" i="41"/>
  <c r="L30" i="41"/>
  <c r="F30" i="41"/>
  <c r="E30" i="41"/>
  <c r="R29" i="41"/>
  <c r="L29" i="41"/>
  <c r="F29" i="41"/>
  <c r="E29" i="41"/>
  <c r="R28" i="41"/>
  <c r="L28" i="41"/>
  <c r="F28" i="41"/>
  <c r="E28" i="41"/>
  <c r="M28" i="41" s="1"/>
  <c r="R27" i="41"/>
  <c r="L27" i="41"/>
  <c r="F27" i="41"/>
  <c r="E27" i="41"/>
  <c r="S27" i="41" s="1"/>
  <c r="T26" i="41"/>
  <c r="R26" i="41"/>
  <c r="N26" i="41"/>
  <c r="L26" i="41"/>
  <c r="F26" i="41"/>
  <c r="E26" i="41"/>
  <c r="R25" i="41"/>
  <c r="L25" i="41"/>
  <c r="F25" i="41"/>
  <c r="E25" i="41"/>
  <c r="M25" i="41" s="1"/>
  <c r="R24" i="41"/>
  <c r="L24" i="41"/>
  <c r="F24" i="41"/>
  <c r="E24" i="41"/>
  <c r="S24" i="41" s="1"/>
  <c r="R23" i="41"/>
  <c r="L23" i="41"/>
  <c r="F23" i="41"/>
  <c r="E23" i="41"/>
  <c r="S23" i="41" s="1"/>
  <c r="R22" i="41"/>
  <c r="L22" i="41"/>
  <c r="F22" i="41"/>
  <c r="E22" i="41"/>
  <c r="S22" i="41" s="1"/>
  <c r="T21" i="41"/>
  <c r="R21" i="41"/>
  <c r="N21" i="41"/>
  <c r="M21" i="41"/>
  <c r="L21" i="41"/>
  <c r="F21" i="41"/>
  <c r="E21" i="41"/>
  <c r="S21" i="41" s="1"/>
  <c r="R20" i="41"/>
  <c r="L20" i="41"/>
  <c r="F20" i="41"/>
  <c r="E20" i="41"/>
  <c r="S20" i="41" s="1"/>
  <c r="R19" i="41"/>
  <c r="L19" i="41"/>
  <c r="F19" i="41"/>
  <c r="E19" i="41"/>
  <c r="S19" i="41" s="1"/>
  <c r="R18" i="41"/>
  <c r="L18" i="41"/>
  <c r="F18" i="41"/>
  <c r="E18" i="41"/>
  <c r="M18" i="41" s="1"/>
  <c r="R17" i="41"/>
  <c r="L17" i="41"/>
  <c r="F17" i="41"/>
  <c r="E17" i="41"/>
  <c r="M17" i="41" s="1"/>
  <c r="R16" i="41"/>
  <c r="L16" i="41"/>
  <c r="F16" i="41"/>
  <c r="E16" i="41"/>
  <c r="R15" i="41"/>
  <c r="L15" i="41"/>
  <c r="F15" i="41"/>
  <c r="E15" i="41"/>
  <c r="G15" i="41" s="1"/>
  <c r="E107" i="40"/>
  <c r="E106" i="40"/>
  <c r="E105" i="40"/>
  <c r="H104" i="40"/>
  <c r="E104" i="40"/>
  <c r="E103" i="40"/>
  <c r="E102" i="40"/>
  <c r="H94" i="40"/>
  <c r="D86" i="40"/>
  <c r="E87" i="40" s="1"/>
  <c r="F84" i="40"/>
  <c r="E84" i="40"/>
  <c r="R51" i="40"/>
  <c r="L51" i="40"/>
  <c r="F51" i="40"/>
  <c r="E51" i="40"/>
  <c r="S51" i="40" s="1"/>
  <c r="R50" i="40"/>
  <c r="L50" i="40"/>
  <c r="F50" i="40"/>
  <c r="E50" i="40"/>
  <c r="S50" i="40" s="1"/>
  <c r="R49" i="40"/>
  <c r="L49" i="40"/>
  <c r="F49" i="40"/>
  <c r="E49" i="40"/>
  <c r="S49" i="40" s="1"/>
  <c r="R48" i="40"/>
  <c r="L48" i="40"/>
  <c r="F48" i="40"/>
  <c r="E48" i="40"/>
  <c r="M48" i="40" s="1"/>
  <c r="R47" i="40"/>
  <c r="M47" i="40"/>
  <c r="L47" i="40"/>
  <c r="F47" i="40"/>
  <c r="E47" i="40"/>
  <c r="S47" i="40" s="1"/>
  <c r="L46" i="40"/>
  <c r="F46" i="40"/>
  <c r="E46" i="40"/>
  <c r="M46" i="40" s="1"/>
  <c r="L45" i="40"/>
  <c r="F45" i="40"/>
  <c r="E45" i="40"/>
  <c r="R44" i="40"/>
  <c r="L44" i="40"/>
  <c r="F44" i="40"/>
  <c r="E44" i="40"/>
  <c r="M44" i="40" s="1"/>
  <c r="S43" i="40"/>
  <c r="R43" i="40"/>
  <c r="M43" i="40"/>
  <c r="L43" i="40"/>
  <c r="F43" i="40"/>
  <c r="E43" i="40"/>
  <c r="G43" i="40" s="1"/>
  <c r="S42" i="40"/>
  <c r="R42" i="40"/>
  <c r="M42" i="40"/>
  <c r="L42" i="40"/>
  <c r="F42" i="40"/>
  <c r="E42" i="40"/>
  <c r="R41" i="40"/>
  <c r="L41" i="40"/>
  <c r="F41" i="40"/>
  <c r="E41" i="40"/>
  <c r="S41" i="40" s="1"/>
  <c r="R40" i="40"/>
  <c r="L40" i="40"/>
  <c r="F40" i="40"/>
  <c r="E40" i="40"/>
  <c r="S40" i="40" s="1"/>
  <c r="R39" i="40"/>
  <c r="L39" i="40"/>
  <c r="F39" i="40"/>
  <c r="E39" i="40"/>
  <c r="S39" i="40" s="1"/>
  <c r="R38" i="40"/>
  <c r="L38" i="40"/>
  <c r="F38" i="40"/>
  <c r="E38" i="40"/>
  <c r="S38" i="40" s="1"/>
  <c r="R37" i="40"/>
  <c r="L37" i="40"/>
  <c r="F37" i="40"/>
  <c r="E37" i="40"/>
  <c r="S37" i="40" s="1"/>
  <c r="R36" i="40"/>
  <c r="L36" i="40"/>
  <c r="F36" i="40"/>
  <c r="E36" i="40"/>
  <c r="M36" i="40" s="1"/>
  <c r="R35" i="40"/>
  <c r="L35" i="40"/>
  <c r="F35" i="40"/>
  <c r="E35" i="40"/>
  <c r="S35" i="40" s="1"/>
  <c r="R34" i="40"/>
  <c r="L34" i="40"/>
  <c r="F34" i="40"/>
  <c r="E34" i="40"/>
  <c r="G34" i="40" s="1"/>
  <c r="L33" i="40"/>
  <c r="R32" i="40"/>
  <c r="L32" i="40"/>
  <c r="F32" i="40"/>
  <c r="E32" i="40"/>
  <c r="S32" i="40" s="1"/>
  <c r="T31" i="40"/>
  <c r="R31" i="40"/>
  <c r="N31" i="40"/>
  <c r="L31" i="40"/>
  <c r="F31" i="40"/>
  <c r="E31" i="40"/>
  <c r="S31" i="40" s="1"/>
  <c r="R30" i="40"/>
  <c r="L30" i="40"/>
  <c r="F30" i="40"/>
  <c r="E30" i="40"/>
  <c r="S30" i="40" s="1"/>
  <c r="R29" i="40"/>
  <c r="L29" i="40"/>
  <c r="F29" i="40"/>
  <c r="E29" i="40"/>
  <c r="S29" i="40" s="1"/>
  <c r="R28" i="40"/>
  <c r="L28" i="40"/>
  <c r="F28" i="40"/>
  <c r="E28" i="40"/>
  <c r="M28" i="40" s="1"/>
  <c r="R27" i="40"/>
  <c r="L27" i="40"/>
  <c r="F27" i="40"/>
  <c r="E27" i="40"/>
  <c r="S27" i="40" s="1"/>
  <c r="T26" i="40"/>
  <c r="R26" i="40"/>
  <c r="N26" i="40"/>
  <c r="L26" i="40"/>
  <c r="F26" i="40"/>
  <c r="E26" i="40"/>
  <c r="S26" i="40" s="1"/>
  <c r="R25" i="40"/>
  <c r="L25" i="40"/>
  <c r="F25" i="40"/>
  <c r="E25" i="40"/>
  <c r="S25" i="40" s="1"/>
  <c r="R24" i="40"/>
  <c r="L24" i="40"/>
  <c r="F24" i="40"/>
  <c r="E24" i="40"/>
  <c r="S24" i="40" s="1"/>
  <c r="R23" i="40"/>
  <c r="L23" i="40"/>
  <c r="F23" i="40"/>
  <c r="E23" i="40"/>
  <c r="R22" i="40"/>
  <c r="L22" i="40"/>
  <c r="F22" i="40"/>
  <c r="E22" i="40"/>
  <c r="S22" i="40" s="1"/>
  <c r="T21" i="40"/>
  <c r="R21" i="40"/>
  <c r="N21" i="40"/>
  <c r="L21" i="40"/>
  <c r="F21" i="40"/>
  <c r="E21" i="40"/>
  <c r="S21" i="40" s="1"/>
  <c r="R20" i="40"/>
  <c r="L20" i="40"/>
  <c r="F20" i="40"/>
  <c r="E20" i="40"/>
  <c r="S20" i="40" s="1"/>
  <c r="R19" i="40"/>
  <c r="L19" i="40"/>
  <c r="F19" i="40"/>
  <c r="E19" i="40"/>
  <c r="S19" i="40" s="1"/>
  <c r="R18" i="40"/>
  <c r="L18" i="40"/>
  <c r="F18" i="40"/>
  <c r="E18" i="40"/>
  <c r="M18" i="40" s="1"/>
  <c r="R17" i="40"/>
  <c r="L17" i="40"/>
  <c r="F17" i="40"/>
  <c r="E17" i="40"/>
  <c r="G17" i="40" s="1"/>
  <c r="R16" i="40"/>
  <c r="L16" i="40"/>
  <c r="F16" i="40"/>
  <c r="E16" i="40"/>
  <c r="G16" i="40" s="1"/>
  <c r="R15" i="40"/>
  <c r="L15" i="40"/>
  <c r="F15" i="40"/>
  <c r="E15" i="40"/>
  <c r="S15" i="40" s="1"/>
  <c r="R41" i="39"/>
  <c r="E107" i="39"/>
  <c r="E106" i="39"/>
  <c r="E105" i="39"/>
  <c r="H104" i="39"/>
  <c r="E104" i="39"/>
  <c r="E103" i="39"/>
  <c r="E102" i="39"/>
  <c r="H94" i="39"/>
  <c r="D86" i="39"/>
  <c r="F87" i="39" s="1"/>
  <c r="F84" i="39"/>
  <c r="E84" i="39"/>
  <c r="R51" i="39"/>
  <c r="L51" i="39"/>
  <c r="F51" i="39"/>
  <c r="E51" i="39"/>
  <c r="M51" i="39" s="1"/>
  <c r="R50" i="39"/>
  <c r="L50" i="39"/>
  <c r="F50" i="39"/>
  <c r="E50" i="39"/>
  <c r="S50" i="39" s="1"/>
  <c r="R49" i="39"/>
  <c r="L49" i="39"/>
  <c r="F49" i="39"/>
  <c r="E49" i="39"/>
  <c r="M49" i="39" s="1"/>
  <c r="R48" i="39"/>
  <c r="L48" i="39"/>
  <c r="F48" i="39"/>
  <c r="E48" i="39"/>
  <c r="M48" i="39" s="1"/>
  <c r="R47" i="39"/>
  <c r="L47" i="39"/>
  <c r="F47" i="39"/>
  <c r="E47" i="39"/>
  <c r="M47" i="39" s="1"/>
  <c r="L46" i="39"/>
  <c r="F46" i="39"/>
  <c r="E46" i="39"/>
  <c r="M46" i="39" s="1"/>
  <c r="L45" i="39"/>
  <c r="F45" i="39"/>
  <c r="E45" i="39"/>
  <c r="M45" i="39" s="1"/>
  <c r="R44" i="39"/>
  <c r="L44" i="39"/>
  <c r="F44" i="39"/>
  <c r="E44" i="39"/>
  <c r="M44" i="39" s="1"/>
  <c r="R43" i="39"/>
  <c r="L43" i="39"/>
  <c r="F43" i="39"/>
  <c r="E43" i="39"/>
  <c r="M43" i="39" s="1"/>
  <c r="R42" i="39"/>
  <c r="L42" i="39"/>
  <c r="F42" i="39"/>
  <c r="E42" i="39"/>
  <c r="L41" i="39"/>
  <c r="F41" i="39"/>
  <c r="E41" i="39"/>
  <c r="R40" i="39"/>
  <c r="L40" i="39"/>
  <c r="F40" i="39"/>
  <c r="E40" i="39"/>
  <c r="M40" i="39" s="1"/>
  <c r="R39" i="39"/>
  <c r="L39" i="39"/>
  <c r="F39" i="39"/>
  <c r="E39" i="39"/>
  <c r="S39" i="39" s="1"/>
  <c r="R38" i="39"/>
  <c r="L38" i="39"/>
  <c r="F38" i="39"/>
  <c r="E38" i="39"/>
  <c r="S38" i="39" s="1"/>
  <c r="R37" i="39"/>
  <c r="L37" i="39"/>
  <c r="F37" i="39"/>
  <c r="E37" i="39"/>
  <c r="G37" i="39" s="1"/>
  <c r="R36" i="39"/>
  <c r="L36" i="39"/>
  <c r="F36" i="39"/>
  <c r="E36" i="39"/>
  <c r="M36" i="39" s="1"/>
  <c r="R35" i="39"/>
  <c r="L35" i="39"/>
  <c r="F35" i="39"/>
  <c r="E35" i="39"/>
  <c r="M35" i="39" s="1"/>
  <c r="R34" i="39"/>
  <c r="L34" i="39"/>
  <c r="F34" i="39"/>
  <c r="E34" i="39"/>
  <c r="L33" i="39"/>
  <c r="R32" i="39"/>
  <c r="L32" i="39"/>
  <c r="F32" i="39"/>
  <c r="E32" i="39"/>
  <c r="T31" i="39"/>
  <c r="R31" i="39"/>
  <c r="N31" i="39"/>
  <c r="L31" i="39"/>
  <c r="F31" i="39"/>
  <c r="E31" i="39"/>
  <c r="M31" i="39" s="1"/>
  <c r="R30" i="39"/>
  <c r="L30" i="39"/>
  <c r="F30" i="39"/>
  <c r="E30" i="39"/>
  <c r="R29" i="39"/>
  <c r="L29" i="39"/>
  <c r="F29" i="39"/>
  <c r="E29" i="39"/>
  <c r="G29" i="39" s="1"/>
  <c r="R28" i="39"/>
  <c r="L28" i="39"/>
  <c r="F28" i="39"/>
  <c r="E28" i="39"/>
  <c r="M28" i="39" s="1"/>
  <c r="R27" i="39"/>
  <c r="L27" i="39"/>
  <c r="F27" i="39"/>
  <c r="E27" i="39"/>
  <c r="S27" i="39" s="1"/>
  <c r="T26" i="39"/>
  <c r="R26" i="39"/>
  <c r="N26" i="39"/>
  <c r="L26" i="39"/>
  <c r="F26" i="39"/>
  <c r="E26" i="39"/>
  <c r="G26" i="39" s="1"/>
  <c r="R25" i="39"/>
  <c r="L25" i="39"/>
  <c r="F25" i="39"/>
  <c r="E25" i="39"/>
  <c r="M25" i="39" s="1"/>
  <c r="R24" i="39"/>
  <c r="L24" i="39"/>
  <c r="F24" i="39"/>
  <c r="E24" i="39"/>
  <c r="M24" i="39" s="1"/>
  <c r="R23" i="39"/>
  <c r="L23" i="39"/>
  <c r="F23" i="39"/>
  <c r="E23" i="39"/>
  <c r="S23" i="39" s="1"/>
  <c r="R22" i="39"/>
  <c r="L22" i="39"/>
  <c r="F22" i="39"/>
  <c r="E22" i="39"/>
  <c r="S22" i="39" s="1"/>
  <c r="T21" i="39"/>
  <c r="R21" i="39"/>
  <c r="N21" i="39"/>
  <c r="L21" i="39"/>
  <c r="F21" i="39"/>
  <c r="E21" i="39"/>
  <c r="S21" i="39" s="1"/>
  <c r="R20" i="39"/>
  <c r="L20" i="39"/>
  <c r="F20" i="39"/>
  <c r="E20" i="39"/>
  <c r="S20" i="39" s="1"/>
  <c r="R19" i="39"/>
  <c r="L19" i="39"/>
  <c r="F19" i="39"/>
  <c r="E19" i="39"/>
  <c r="S19" i="39" s="1"/>
  <c r="R18" i="39"/>
  <c r="L18" i="39"/>
  <c r="F18" i="39"/>
  <c r="E18" i="39"/>
  <c r="M18" i="39" s="1"/>
  <c r="R17" i="39"/>
  <c r="L17" i="39"/>
  <c r="F17" i="39"/>
  <c r="E17" i="39"/>
  <c r="M17" i="39" s="1"/>
  <c r="R16" i="39"/>
  <c r="L16" i="39"/>
  <c r="F16" i="39"/>
  <c r="E16" i="39"/>
  <c r="R15" i="39"/>
  <c r="L15" i="39"/>
  <c r="F15" i="39"/>
  <c r="E15" i="39"/>
  <c r="G15" i="39" s="1"/>
  <c r="E107" i="38"/>
  <c r="E106" i="38"/>
  <c r="E105" i="38"/>
  <c r="H104" i="38"/>
  <c r="E104" i="38"/>
  <c r="E103" i="38"/>
  <c r="E102" i="38"/>
  <c r="H94" i="38"/>
  <c r="D86" i="38"/>
  <c r="F84" i="38"/>
  <c r="E84" i="38"/>
  <c r="R51" i="38"/>
  <c r="L51" i="38"/>
  <c r="F51" i="38"/>
  <c r="E51" i="38"/>
  <c r="S51" i="38" s="1"/>
  <c r="R50" i="38"/>
  <c r="L50" i="38"/>
  <c r="F50" i="38"/>
  <c r="E50" i="38"/>
  <c r="S50" i="38" s="1"/>
  <c r="R49" i="38"/>
  <c r="L49" i="38"/>
  <c r="F49" i="38"/>
  <c r="E49" i="38"/>
  <c r="M49" i="38" s="1"/>
  <c r="R48" i="38"/>
  <c r="L48" i="38"/>
  <c r="F48" i="38"/>
  <c r="E48" i="38"/>
  <c r="M48" i="38" s="1"/>
  <c r="R47" i="38"/>
  <c r="L47" i="38"/>
  <c r="F47" i="38"/>
  <c r="E47" i="38"/>
  <c r="S47" i="38" s="1"/>
  <c r="L46" i="38"/>
  <c r="F46" i="38"/>
  <c r="E46" i="38"/>
  <c r="M46" i="38" s="1"/>
  <c r="L45" i="38"/>
  <c r="F45" i="38"/>
  <c r="E45" i="38"/>
  <c r="M45" i="38" s="1"/>
  <c r="R44" i="38"/>
  <c r="L44" i="38"/>
  <c r="F44" i="38"/>
  <c r="E44" i="38"/>
  <c r="M44" i="38" s="1"/>
  <c r="S43" i="38"/>
  <c r="R43" i="38"/>
  <c r="M43" i="38"/>
  <c r="L43" i="38"/>
  <c r="F43" i="38"/>
  <c r="G43" i="38" s="1"/>
  <c r="E43" i="38"/>
  <c r="R42" i="38"/>
  <c r="M42" i="38"/>
  <c r="L42" i="38"/>
  <c r="F42" i="38"/>
  <c r="E42" i="38"/>
  <c r="R41" i="38"/>
  <c r="L41" i="38"/>
  <c r="F41" i="38"/>
  <c r="E41" i="38"/>
  <c r="S41" i="38" s="1"/>
  <c r="R40" i="38"/>
  <c r="L40" i="38"/>
  <c r="F40" i="38"/>
  <c r="E40" i="38"/>
  <c r="M40" i="38" s="1"/>
  <c r="R39" i="38"/>
  <c r="L39" i="38"/>
  <c r="F39" i="38"/>
  <c r="E39" i="38"/>
  <c r="S39" i="38" s="1"/>
  <c r="R38" i="38"/>
  <c r="L38" i="38"/>
  <c r="F38" i="38"/>
  <c r="E38" i="38"/>
  <c r="S38" i="38" s="1"/>
  <c r="R37" i="38"/>
  <c r="L37" i="38"/>
  <c r="F37" i="38"/>
  <c r="E37" i="38"/>
  <c r="M37" i="38" s="1"/>
  <c r="R36" i="38"/>
  <c r="L36" i="38"/>
  <c r="F36" i="38"/>
  <c r="E36" i="38"/>
  <c r="M36" i="38" s="1"/>
  <c r="R35" i="38"/>
  <c r="L35" i="38"/>
  <c r="F35" i="38"/>
  <c r="E35" i="38"/>
  <c r="S35" i="38" s="1"/>
  <c r="R34" i="38"/>
  <c r="L34" i="38"/>
  <c r="F34" i="38"/>
  <c r="E34" i="38"/>
  <c r="G34" i="38" s="1"/>
  <c r="L33" i="38"/>
  <c r="R32" i="38"/>
  <c r="L32" i="38"/>
  <c r="F32" i="38"/>
  <c r="E32" i="38"/>
  <c r="M32" i="38" s="1"/>
  <c r="T31" i="38"/>
  <c r="R31" i="38"/>
  <c r="N31" i="38"/>
  <c r="L31" i="38"/>
  <c r="F31" i="38"/>
  <c r="E31" i="38"/>
  <c r="S31" i="38" s="1"/>
  <c r="R30" i="38"/>
  <c r="L30" i="38"/>
  <c r="F30" i="38"/>
  <c r="E30" i="38"/>
  <c r="G30" i="38" s="1"/>
  <c r="R29" i="38"/>
  <c r="L29" i="38"/>
  <c r="F29" i="38"/>
  <c r="E29" i="38"/>
  <c r="S29" i="38" s="1"/>
  <c r="R28" i="38"/>
  <c r="L28" i="38"/>
  <c r="F28" i="38"/>
  <c r="E28" i="38"/>
  <c r="S28" i="38" s="1"/>
  <c r="R27" i="38"/>
  <c r="L27" i="38"/>
  <c r="F27" i="38"/>
  <c r="E27" i="38"/>
  <c r="S27" i="38" s="1"/>
  <c r="T26" i="38"/>
  <c r="R26" i="38"/>
  <c r="N26" i="38"/>
  <c r="L26" i="38"/>
  <c r="F26" i="38"/>
  <c r="E26" i="38"/>
  <c r="S26" i="38" s="1"/>
  <c r="R25" i="38"/>
  <c r="L25" i="38"/>
  <c r="F25" i="38"/>
  <c r="E25" i="38"/>
  <c r="S25" i="38" s="1"/>
  <c r="R24" i="38"/>
  <c r="L24" i="38"/>
  <c r="F24" i="38"/>
  <c r="E24" i="38"/>
  <c r="S24" i="38" s="1"/>
  <c r="R23" i="38"/>
  <c r="L23" i="38"/>
  <c r="F23" i="38"/>
  <c r="E23" i="38"/>
  <c r="S23" i="38" s="1"/>
  <c r="R22" i="38"/>
  <c r="L22" i="38"/>
  <c r="F22" i="38"/>
  <c r="E22" i="38"/>
  <c r="M22" i="38" s="1"/>
  <c r="T21" i="38"/>
  <c r="R21" i="38"/>
  <c r="N21" i="38"/>
  <c r="L21" i="38"/>
  <c r="F21" i="38"/>
  <c r="E21" i="38"/>
  <c r="M21" i="38" s="1"/>
  <c r="R20" i="38"/>
  <c r="L20" i="38"/>
  <c r="F20" i="38"/>
  <c r="E20" i="38"/>
  <c r="S20" i="38" s="1"/>
  <c r="R19" i="38"/>
  <c r="L19" i="38"/>
  <c r="F19" i="38"/>
  <c r="E19" i="38"/>
  <c r="M19" i="38" s="1"/>
  <c r="R18" i="38"/>
  <c r="L18" i="38"/>
  <c r="F18" i="38"/>
  <c r="E18" i="38"/>
  <c r="M18" i="38" s="1"/>
  <c r="R17" i="38"/>
  <c r="L17" i="38"/>
  <c r="F17" i="38"/>
  <c r="E17" i="38"/>
  <c r="S17" i="38" s="1"/>
  <c r="R16" i="38"/>
  <c r="L16" i="38"/>
  <c r="F16" i="38"/>
  <c r="E16" i="38"/>
  <c r="M16" i="38" s="1"/>
  <c r="R15" i="38"/>
  <c r="L15" i="38"/>
  <c r="F15" i="38"/>
  <c r="E15" i="38"/>
  <c r="S15" i="38" s="1"/>
  <c r="E107" i="37"/>
  <c r="E106" i="37"/>
  <c r="E105" i="37"/>
  <c r="H104" i="37"/>
  <c r="E104" i="37"/>
  <c r="E103" i="37"/>
  <c r="E102" i="37"/>
  <c r="H94" i="37"/>
  <c r="D86" i="37"/>
  <c r="E87" i="37" s="1"/>
  <c r="F84" i="37"/>
  <c r="E84" i="37"/>
  <c r="R51" i="37"/>
  <c r="L51" i="37"/>
  <c r="F51" i="37"/>
  <c r="E51" i="37"/>
  <c r="S51" i="37" s="1"/>
  <c r="R50" i="37"/>
  <c r="L50" i="37"/>
  <c r="F50" i="37"/>
  <c r="E50" i="37"/>
  <c r="S50" i="37" s="1"/>
  <c r="R49" i="37"/>
  <c r="L49" i="37"/>
  <c r="F49" i="37"/>
  <c r="E49" i="37"/>
  <c r="M49" i="37" s="1"/>
  <c r="R48" i="37"/>
  <c r="L48" i="37"/>
  <c r="F48" i="37"/>
  <c r="E48" i="37"/>
  <c r="S48" i="37" s="1"/>
  <c r="R47" i="37"/>
  <c r="L47" i="37"/>
  <c r="F47" i="37"/>
  <c r="E47" i="37"/>
  <c r="M47" i="37" s="1"/>
  <c r="L46" i="37"/>
  <c r="F46" i="37"/>
  <c r="E46" i="37"/>
  <c r="M46" i="37" s="1"/>
  <c r="L45" i="37"/>
  <c r="F45" i="37"/>
  <c r="E45" i="37"/>
  <c r="M45" i="37" s="1"/>
  <c r="R44" i="37"/>
  <c r="L44" i="37"/>
  <c r="F44" i="37"/>
  <c r="E44" i="37"/>
  <c r="S44" i="37" s="1"/>
  <c r="R43" i="37"/>
  <c r="L43" i="37"/>
  <c r="F43" i="37"/>
  <c r="E43" i="37"/>
  <c r="M43" i="37" s="1"/>
  <c r="R42" i="37"/>
  <c r="M42" i="37"/>
  <c r="L42" i="37"/>
  <c r="F42" i="37"/>
  <c r="E42" i="37"/>
  <c r="S42" i="37" s="1"/>
  <c r="R41" i="37"/>
  <c r="L41" i="37"/>
  <c r="F41" i="37"/>
  <c r="E41" i="37"/>
  <c r="M41" i="37" s="1"/>
  <c r="R40" i="37"/>
  <c r="L40" i="37"/>
  <c r="F40" i="37"/>
  <c r="E40" i="37"/>
  <c r="S40" i="37" s="1"/>
  <c r="R39" i="37"/>
  <c r="L39" i="37"/>
  <c r="F39" i="37"/>
  <c r="E39" i="37"/>
  <c r="S39" i="37" s="1"/>
  <c r="R38" i="37"/>
  <c r="L38" i="37"/>
  <c r="F38" i="37"/>
  <c r="E38" i="37"/>
  <c r="S38" i="37" s="1"/>
  <c r="R37" i="37"/>
  <c r="L37" i="37"/>
  <c r="F37" i="37"/>
  <c r="E37" i="37"/>
  <c r="M37" i="37" s="1"/>
  <c r="R36" i="37"/>
  <c r="L36" i="37"/>
  <c r="F36" i="37"/>
  <c r="E36" i="37"/>
  <c r="S36" i="37" s="1"/>
  <c r="R35" i="37"/>
  <c r="L35" i="37"/>
  <c r="F35" i="37"/>
  <c r="E35" i="37"/>
  <c r="M35" i="37" s="1"/>
  <c r="R34" i="37"/>
  <c r="L34" i="37"/>
  <c r="F34" i="37"/>
  <c r="E34" i="37"/>
  <c r="S34" i="37" s="1"/>
  <c r="L33" i="37"/>
  <c r="R32" i="37"/>
  <c r="L32" i="37"/>
  <c r="F32" i="37"/>
  <c r="E32" i="37"/>
  <c r="G32" i="37" s="1"/>
  <c r="T31" i="37"/>
  <c r="R31" i="37"/>
  <c r="N31" i="37"/>
  <c r="L31" i="37"/>
  <c r="F31" i="37"/>
  <c r="E31" i="37"/>
  <c r="M31" i="37" s="1"/>
  <c r="R30" i="37"/>
  <c r="L30" i="37"/>
  <c r="F30" i="37"/>
  <c r="E30" i="37"/>
  <c r="M30" i="37" s="1"/>
  <c r="R29" i="37"/>
  <c r="L29" i="37"/>
  <c r="F29" i="37"/>
  <c r="E29" i="37"/>
  <c r="M29" i="37" s="1"/>
  <c r="R28" i="37"/>
  <c r="L28" i="37"/>
  <c r="F28" i="37"/>
  <c r="E28" i="37"/>
  <c r="S28" i="37" s="1"/>
  <c r="R27" i="37"/>
  <c r="L27" i="37"/>
  <c r="F27" i="37"/>
  <c r="E27" i="37"/>
  <c r="S27" i="37" s="1"/>
  <c r="T26" i="37"/>
  <c r="R26" i="37"/>
  <c r="N26" i="37"/>
  <c r="L26" i="37"/>
  <c r="F26" i="37"/>
  <c r="E26" i="37"/>
  <c r="S26" i="37" s="1"/>
  <c r="R25" i="37"/>
  <c r="L25" i="37"/>
  <c r="F25" i="37"/>
  <c r="E25" i="37"/>
  <c r="S25" i="37" s="1"/>
  <c r="R24" i="37"/>
  <c r="L24" i="37"/>
  <c r="F24" i="37"/>
  <c r="E24" i="37"/>
  <c r="S24" i="37" s="1"/>
  <c r="R23" i="37"/>
  <c r="L23" i="37"/>
  <c r="F23" i="37"/>
  <c r="E23" i="37"/>
  <c r="R22" i="37"/>
  <c r="L22" i="37"/>
  <c r="F22" i="37"/>
  <c r="E22" i="37"/>
  <c r="M22" i="37" s="1"/>
  <c r="T21" i="37"/>
  <c r="R21" i="37"/>
  <c r="N21" i="37"/>
  <c r="L21" i="37"/>
  <c r="F21" i="37"/>
  <c r="E21" i="37"/>
  <c r="S21" i="37" s="1"/>
  <c r="R20" i="37"/>
  <c r="L20" i="37"/>
  <c r="F20" i="37"/>
  <c r="E20" i="37"/>
  <c r="S20" i="37" s="1"/>
  <c r="R19" i="37"/>
  <c r="L19" i="37"/>
  <c r="F19" i="37"/>
  <c r="E19" i="37"/>
  <c r="S19" i="37" s="1"/>
  <c r="R18" i="37"/>
  <c r="L18" i="37"/>
  <c r="F18" i="37"/>
  <c r="E18" i="37"/>
  <c r="S18" i="37" s="1"/>
  <c r="R17" i="37"/>
  <c r="L17" i="37"/>
  <c r="F17" i="37"/>
  <c r="E17" i="37"/>
  <c r="M17" i="37" s="1"/>
  <c r="R16" i="37"/>
  <c r="L16" i="37"/>
  <c r="F16" i="37"/>
  <c r="E16" i="37"/>
  <c r="M16" i="37" s="1"/>
  <c r="R15" i="37"/>
  <c r="L15" i="37"/>
  <c r="F15" i="37"/>
  <c r="E15" i="37"/>
  <c r="M15" i="37" s="1"/>
  <c r="E104" i="49" l="1"/>
  <c r="D104" i="49" s="1"/>
  <c r="S48" i="49"/>
  <c r="G41" i="49"/>
  <c r="M41" i="49"/>
  <c r="G39" i="49"/>
  <c r="M30" i="49"/>
  <c r="S32" i="49"/>
  <c r="G30" i="49"/>
  <c r="M25" i="49"/>
  <c r="D101" i="49"/>
  <c r="S34" i="49"/>
  <c r="S31" i="49"/>
  <c r="M29" i="49"/>
  <c r="S29" i="49"/>
  <c r="G28" i="49"/>
  <c r="M28" i="49"/>
  <c r="S18" i="49"/>
  <c r="S15" i="49"/>
  <c r="G47" i="49"/>
  <c r="G35" i="49"/>
  <c r="G17" i="49"/>
  <c r="G16" i="49"/>
  <c r="M17" i="49"/>
  <c r="G40" i="49"/>
  <c r="M47" i="49"/>
  <c r="E102" i="49"/>
  <c r="G24" i="49"/>
  <c r="G15" i="49"/>
  <c r="G21" i="49"/>
  <c r="G27" i="49"/>
  <c r="S36" i="49"/>
  <c r="G51" i="49"/>
  <c r="F102" i="49"/>
  <c r="I121" i="49"/>
  <c r="M16" i="49"/>
  <c r="S17" i="49"/>
  <c r="G26" i="49"/>
  <c r="G32" i="49"/>
  <c r="G34" i="49"/>
  <c r="M35" i="49"/>
  <c r="M40" i="49"/>
  <c r="G43" i="49"/>
  <c r="G46" i="49"/>
  <c r="S47" i="49"/>
  <c r="M31" i="49"/>
  <c r="G25" i="49"/>
  <c r="M26" i="49"/>
  <c r="S35" i="49"/>
  <c r="S44" i="49"/>
  <c r="G18" i="49"/>
  <c r="M20" i="49"/>
  <c r="M21" i="49"/>
  <c r="M23" i="49"/>
  <c r="G36" i="49"/>
  <c r="M38" i="49"/>
  <c r="G44" i="49"/>
  <c r="G48" i="49"/>
  <c r="M50" i="49"/>
  <c r="M19" i="49"/>
  <c r="M22" i="49"/>
  <c r="S24" i="49"/>
  <c r="S27" i="49"/>
  <c r="M37" i="49"/>
  <c r="S39" i="49"/>
  <c r="M45" i="49"/>
  <c r="M49" i="49"/>
  <c r="S51" i="49"/>
  <c r="H26" i="49"/>
  <c r="G20" i="49"/>
  <c r="H21" i="49"/>
  <c r="G23" i="49"/>
  <c r="G38" i="49"/>
  <c r="G50" i="49"/>
  <c r="G19" i="49"/>
  <c r="G22" i="49"/>
  <c r="G37" i="49"/>
  <c r="G49" i="49"/>
  <c r="E104" i="48"/>
  <c r="D104" i="48" s="1"/>
  <c r="M29" i="48"/>
  <c r="M24" i="48"/>
  <c r="D101" i="48"/>
  <c r="F102" i="48" s="1"/>
  <c r="M50" i="48"/>
  <c r="G41" i="48"/>
  <c r="M41" i="48"/>
  <c r="S34" i="48"/>
  <c r="G28" i="48"/>
  <c r="M25" i="48"/>
  <c r="G24" i="48"/>
  <c r="M21" i="48"/>
  <c r="G51" i="48"/>
  <c r="M51" i="48"/>
  <c r="G50" i="48"/>
  <c r="G49" i="48"/>
  <c r="G46" i="48"/>
  <c r="G45" i="48"/>
  <c r="G40" i="48"/>
  <c r="M40" i="48"/>
  <c r="G39" i="48"/>
  <c r="M39" i="48"/>
  <c r="M38" i="48"/>
  <c r="G38" i="48"/>
  <c r="G37" i="48"/>
  <c r="S32" i="48"/>
  <c r="S31" i="48"/>
  <c r="S30" i="48"/>
  <c r="G29" i="48"/>
  <c r="M28" i="48"/>
  <c r="G27" i="48"/>
  <c r="M27" i="48"/>
  <c r="H26" i="48"/>
  <c r="G26" i="48"/>
  <c r="M26" i="48"/>
  <c r="G25" i="48"/>
  <c r="G23" i="48"/>
  <c r="M23" i="48"/>
  <c r="G22" i="48"/>
  <c r="G21" i="48"/>
  <c r="G20" i="48"/>
  <c r="M20" i="48"/>
  <c r="G19" i="48"/>
  <c r="H21" i="48"/>
  <c r="S16" i="48"/>
  <c r="G15" i="48"/>
  <c r="M15" i="48"/>
  <c r="G17" i="48"/>
  <c r="M19" i="48"/>
  <c r="M22" i="48"/>
  <c r="G31" i="48"/>
  <c r="G35" i="48"/>
  <c r="M37" i="48"/>
  <c r="G43" i="48"/>
  <c r="G47" i="48"/>
  <c r="M49" i="48"/>
  <c r="E102" i="48"/>
  <c r="G18" i="48"/>
  <c r="G36" i="48"/>
  <c r="G48" i="48"/>
  <c r="G16" i="48"/>
  <c r="M18" i="48"/>
  <c r="S23" i="48"/>
  <c r="G30" i="48"/>
  <c r="G32" i="48"/>
  <c r="G34" i="48"/>
  <c r="M36" i="48"/>
  <c r="G42" i="48"/>
  <c r="M44" i="48"/>
  <c r="M48" i="48"/>
  <c r="G44" i="48"/>
  <c r="M17" i="48"/>
  <c r="M35" i="48"/>
  <c r="M43" i="48"/>
  <c r="M47" i="48"/>
  <c r="E104" i="47"/>
  <c r="D104" i="47" s="1"/>
  <c r="G49" i="47"/>
  <c r="G45" i="47"/>
  <c r="G37" i="47"/>
  <c r="G35" i="47"/>
  <c r="G31" i="47"/>
  <c r="G21" i="47"/>
  <c r="H21" i="47"/>
  <c r="M49" i="47"/>
  <c r="G22" i="47"/>
  <c r="S23" i="47"/>
  <c r="M22" i="47"/>
  <c r="M21" i="47"/>
  <c r="S27" i="47"/>
  <c r="M37" i="47"/>
  <c r="M18" i="47"/>
  <c r="S31" i="47"/>
  <c r="G44" i="47"/>
  <c r="G48" i="47"/>
  <c r="M20" i="47"/>
  <c r="G24" i="47"/>
  <c r="G36" i="47"/>
  <c r="G39" i="47"/>
  <c r="G20" i="47"/>
  <c r="G23" i="47"/>
  <c r="M24" i="47"/>
  <c r="S28" i="47"/>
  <c r="M36" i="47"/>
  <c r="G38" i="47"/>
  <c r="M39" i="47"/>
  <c r="M51" i="47"/>
  <c r="G19" i="47"/>
  <c r="S25" i="47"/>
  <c r="G50" i="47"/>
  <c r="D101" i="47"/>
  <c r="M19" i="47"/>
  <c r="G43" i="47"/>
  <c r="G47" i="47"/>
  <c r="M50" i="47"/>
  <c r="G17" i="47"/>
  <c r="G51" i="47"/>
  <c r="G27" i="47"/>
  <c r="S40" i="47"/>
  <c r="M44" i="47"/>
  <c r="M48" i="47"/>
  <c r="G18" i="47"/>
  <c r="F102" i="47"/>
  <c r="E102" i="47"/>
  <c r="G16" i="47"/>
  <c r="G30" i="47"/>
  <c r="G32" i="47"/>
  <c r="G34" i="47"/>
  <c r="G42" i="47"/>
  <c r="G15" i="47"/>
  <c r="M17" i="47"/>
  <c r="G26" i="47"/>
  <c r="G29" i="47"/>
  <c r="M35" i="47"/>
  <c r="G41" i="47"/>
  <c r="M43" i="47"/>
  <c r="M47" i="47"/>
  <c r="M16" i="47"/>
  <c r="G25" i="47"/>
  <c r="H26" i="47"/>
  <c r="G28" i="47"/>
  <c r="M30" i="47"/>
  <c r="M32" i="47"/>
  <c r="M34" i="47"/>
  <c r="G40" i="47"/>
  <c r="M42" i="47"/>
  <c r="G46" i="47"/>
  <c r="M15" i="47"/>
  <c r="M29" i="47"/>
  <c r="M41" i="47"/>
  <c r="M26" i="47"/>
  <c r="G45" i="46"/>
  <c r="I121" i="46"/>
  <c r="S50" i="46"/>
  <c r="S48" i="46"/>
  <c r="M47" i="46"/>
  <c r="S38" i="46"/>
  <c r="M37" i="46"/>
  <c r="S25" i="46"/>
  <c r="S22" i="46"/>
  <c r="D101" i="46"/>
  <c r="E102" i="46" s="1"/>
  <c r="M49" i="46"/>
  <c r="G49" i="46"/>
  <c r="G48" i="46"/>
  <c r="G47" i="46"/>
  <c r="G44" i="46"/>
  <c r="M44" i="46"/>
  <c r="S40" i="46"/>
  <c r="S39" i="46"/>
  <c r="G37" i="46"/>
  <c r="G36" i="46"/>
  <c r="M36" i="46"/>
  <c r="G35" i="46"/>
  <c r="M35" i="46"/>
  <c r="G31" i="46"/>
  <c r="M31" i="46"/>
  <c r="S28" i="46"/>
  <c r="S27" i="46"/>
  <c r="S24" i="46"/>
  <c r="S23" i="46"/>
  <c r="G22" i="46"/>
  <c r="M20" i="46"/>
  <c r="G19" i="46"/>
  <c r="M19" i="46"/>
  <c r="H21" i="46"/>
  <c r="M18" i="46"/>
  <c r="G18" i="46"/>
  <c r="M17" i="46"/>
  <c r="G17" i="46"/>
  <c r="G23" i="46"/>
  <c r="G20" i="46"/>
  <c r="G38" i="46"/>
  <c r="G50" i="46"/>
  <c r="S26" i="46"/>
  <c r="G16" i="46"/>
  <c r="G30" i="46"/>
  <c r="G32" i="46"/>
  <c r="G34" i="46"/>
  <c r="G42" i="46"/>
  <c r="G15" i="46"/>
  <c r="S21" i="46"/>
  <c r="G26" i="46"/>
  <c r="G29" i="46"/>
  <c r="G41" i="46"/>
  <c r="M16" i="46"/>
  <c r="G25" i="46"/>
  <c r="H26" i="46"/>
  <c r="G28" i="46"/>
  <c r="M30" i="46"/>
  <c r="M32" i="46"/>
  <c r="M34" i="46"/>
  <c r="G40" i="46"/>
  <c r="M42" i="46"/>
  <c r="G46" i="46"/>
  <c r="M15" i="46"/>
  <c r="G21" i="46"/>
  <c r="G24" i="46"/>
  <c r="G27" i="46"/>
  <c r="M29" i="46"/>
  <c r="G39" i="46"/>
  <c r="M41" i="46"/>
  <c r="G51" i="46"/>
  <c r="E104" i="46"/>
  <c r="D104" i="46" s="1"/>
  <c r="S51" i="45"/>
  <c r="S47" i="45"/>
  <c r="S20" i="45"/>
  <c r="D101" i="45"/>
  <c r="I121" i="45"/>
  <c r="G51" i="45"/>
  <c r="M49" i="45"/>
  <c r="G47" i="45"/>
  <c r="G44" i="45"/>
  <c r="G35" i="45"/>
  <c r="S35" i="45"/>
  <c r="H21" i="45"/>
  <c r="G20" i="45"/>
  <c r="G18" i="45"/>
  <c r="M50" i="45"/>
  <c r="G48" i="45"/>
  <c r="M46" i="45"/>
  <c r="M40" i="45"/>
  <c r="G39" i="45"/>
  <c r="M39" i="45"/>
  <c r="S38" i="45"/>
  <c r="G38" i="45"/>
  <c r="G36" i="45"/>
  <c r="S31" i="45"/>
  <c r="G31" i="45"/>
  <c r="M28" i="45"/>
  <c r="G27" i="45"/>
  <c r="M27" i="45"/>
  <c r="G24" i="45"/>
  <c r="M24" i="45"/>
  <c r="M21" i="45"/>
  <c r="G21" i="45"/>
  <c r="M19" i="45"/>
  <c r="G17" i="45"/>
  <c r="S17" i="45"/>
  <c r="G22" i="45"/>
  <c r="G25" i="45"/>
  <c r="G28" i="45"/>
  <c r="G37" i="45"/>
  <c r="G40" i="45"/>
  <c r="G45" i="45"/>
  <c r="E102" i="45"/>
  <c r="F102" i="45"/>
  <c r="M44" i="45"/>
  <c r="M48" i="45"/>
  <c r="S26" i="45"/>
  <c r="G15" i="45"/>
  <c r="S19" i="45"/>
  <c r="S22" i="45"/>
  <c r="G26" i="45"/>
  <c r="G29" i="45"/>
  <c r="S37" i="45"/>
  <c r="G41" i="45"/>
  <c r="S49" i="45"/>
  <c r="G16" i="45"/>
  <c r="M18" i="45"/>
  <c r="G34" i="45"/>
  <c r="M36" i="45"/>
  <c r="M16" i="45"/>
  <c r="H26" i="45"/>
  <c r="M30" i="45"/>
  <c r="M32" i="45"/>
  <c r="M34" i="45"/>
  <c r="M42" i="45"/>
  <c r="G30" i="45"/>
  <c r="G32" i="45"/>
  <c r="G42" i="45"/>
  <c r="M15" i="45"/>
  <c r="M29" i="45"/>
  <c r="M41" i="45"/>
  <c r="E104" i="45"/>
  <c r="D104" i="45" s="1"/>
  <c r="S51" i="44"/>
  <c r="G51" i="44"/>
  <c r="S44" i="44"/>
  <c r="M19" i="44"/>
  <c r="S48" i="44"/>
  <c r="M47" i="44"/>
  <c r="G40" i="44"/>
  <c r="M40" i="44"/>
  <c r="G31" i="44"/>
  <c r="M31" i="44"/>
  <c r="G25" i="44"/>
  <c r="S25" i="44"/>
  <c r="G21" i="44"/>
  <c r="S18" i="44"/>
  <c r="M17" i="44"/>
  <c r="D101" i="44"/>
  <c r="E102" i="44" s="1"/>
  <c r="G47" i="44"/>
  <c r="G39" i="44"/>
  <c r="S39" i="44"/>
  <c r="S36" i="44"/>
  <c r="M35" i="44"/>
  <c r="G35" i="44"/>
  <c r="M34" i="44"/>
  <c r="M32" i="44"/>
  <c r="M30" i="44"/>
  <c r="S30" i="44"/>
  <c r="M28" i="44"/>
  <c r="G27" i="44"/>
  <c r="S27" i="44"/>
  <c r="G24" i="44"/>
  <c r="S24" i="44"/>
  <c r="M22" i="44"/>
  <c r="H21" i="44"/>
  <c r="G17" i="44"/>
  <c r="M16" i="44"/>
  <c r="G32" i="44"/>
  <c r="G37" i="44"/>
  <c r="G38" i="44"/>
  <c r="G23" i="44"/>
  <c r="G34" i="44"/>
  <c r="G49" i="44"/>
  <c r="G42" i="44"/>
  <c r="G20" i="44"/>
  <c r="G16" i="44"/>
  <c r="G45" i="44"/>
  <c r="G18" i="44"/>
  <c r="M20" i="44"/>
  <c r="M21" i="44"/>
  <c r="M23" i="44"/>
  <c r="G36" i="44"/>
  <c r="M38" i="44"/>
  <c r="G44" i="44"/>
  <c r="G48" i="44"/>
  <c r="M50" i="44"/>
  <c r="S26" i="44"/>
  <c r="S20" i="44"/>
  <c r="S23" i="44"/>
  <c r="S38" i="44"/>
  <c r="S50" i="44"/>
  <c r="G15" i="44"/>
  <c r="S19" i="44"/>
  <c r="S22" i="44"/>
  <c r="G26" i="44"/>
  <c r="G29" i="44"/>
  <c r="S37" i="44"/>
  <c r="G41" i="44"/>
  <c r="S49" i="44"/>
  <c r="H26" i="44"/>
  <c r="M15" i="44"/>
  <c r="M29" i="44"/>
  <c r="M41" i="44"/>
  <c r="E104" i="44"/>
  <c r="D104" i="44" s="1"/>
  <c r="G26" i="43"/>
  <c r="S29" i="43"/>
  <c r="E104" i="43"/>
  <c r="D104" i="43" s="1"/>
  <c r="M51" i="43"/>
  <c r="S37" i="43"/>
  <c r="M36" i="43"/>
  <c r="G36" i="43"/>
  <c r="I121" i="43"/>
  <c r="M48" i="43"/>
  <c r="M44" i="43"/>
  <c r="D101" i="43"/>
  <c r="F102" i="43" s="1"/>
  <c r="G50" i="43"/>
  <c r="M50" i="43"/>
  <c r="G49" i="43"/>
  <c r="S49" i="43"/>
  <c r="G45" i="43"/>
  <c r="G44" i="43"/>
  <c r="G41" i="43"/>
  <c r="S41" i="43"/>
  <c r="M39" i="43"/>
  <c r="G38" i="43"/>
  <c r="M38" i="43"/>
  <c r="G37" i="43"/>
  <c r="G29" i="43"/>
  <c r="M27" i="43"/>
  <c r="M24" i="43"/>
  <c r="H26" i="43"/>
  <c r="G23" i="43"/>
  <c r="M23" i="43"/>
  <c r="G22" i="43"/>
  <c r="S22" i="43"/>
  <c r="M21" i="43"/>
  <c r="M20" i="43"/>
  <c r="G20" i="43"/>
  <c r="G19" i="43"/>
  <c r="S19" i="43"/>
  <c r="G18" i="43"/>
  <c r="M18" i="43"/>
  <c r="S15" i="43"/>
  <c r="G15" i="43"/>
  <c r="G40" i="43"/>
  <c r="G25" i="43"/>
  <c r="G46" i="43"/>
  <c r="G28" i="43"/>
  <c r="S17" i="43"/>
  <c r="G21" i="43"/>
  <c r="G24" i="43"/>
  <c r="G27" i="43"/>
  <c r="S35" i="43"/>
  <c r="G39" i="43"/>
  <c r="S43" i="43"/>
  <c r="S47" i="43"/>
  <c r="G51" i="43"/>
  <c r="S16" i="43"/>
  <c r="H21" i="43"/>
  <c r="M25" i="43"/>
  <c r="M26" i="43"/>
  <c r="M28" i="43"/>
  <c r="S30" i="43"/>
  <c r="S31" i="43"/>
  <c r="S32" i="43"/>
  <c r="S34" i="43"/>
  <c r="M40" i="43"/>
  <c r="S42" i="43"/>
  <c r="M46" i="43"/>
  <c r="G48" i="43"/>
  <c r="G17" i="43"/>
  <c r="S26" i="43"/>
  <c r="G31" i="43"/>
  <c r="G35" i="43"/>
  <c r="G43" i="43"/>
  <c r="G47" i="43"/>
  <c r="G16" i="43"/>
  <c r="G30" i="43"/>
  <c r="G32" i="43"/>
  <c r="G34" i="43"/>
  <c r="G42" i="43"/>
  <c r="G48" i="42"/>
  <c r="M48" i="42"/>
  <c r="S36" i="42"/>
  <c r="M31" i="42"/>
  <c r="E87" i="42"/>
  <c r="D87" i="42" s="1"/>
  <c r="M15" i="42"/>
  <c r="S38" i="42"/>
  <c r="G31" i="42"/>
  <c r="M18" i="42"/>
  <c r="G51" i="42"/>
  <c r="S50" i="42"/>
  <c r="G47" i="42"/>
  <c r="M47" i="42"/>
  <c r="S44" i="42"/>
  <c r="G44" i="42"/>
  <c r="G41" i="42"/>
  <c r="M41" i="42"/>
  <c r="G39" i="42"/>
  <c r="G36" i="42"/>
  <c r="G34" i="42"/>
  <c r="M34" i="42"/>
  <c r="G32" i="42"/>
  <c r="M32" i="42"/>
  <c r="G30" i="42"/>
  <c r="M30" i="42"/>
  <c r="G29" i="42"/>
  <c r="M29" i="42"/>
  <c r="G27" i="42"/>
  <c r="G26" i="42"/>
  <c r="G24" i="42"/>
  <c r="S23" i="42"/>
  <c r="G21" i="42"/>
  <c r="S20" i="42"/>
  <c r="G18" i="42"/>
  <c r="G17" i="42"/>
  <c r="M17" i="42"/>
  <c r="G16" i="42"/>
  <c r="M16" i="42"/>
  <c r="E85" i="42"/>
  <c r="D85" i="42" s="1"/>
  <c r="F85" i="42"/>
  <c r="G15" i="42"/>
  <c r="G35" i="42"/>
  <c r="G43" i="42"/>
  <c r="G46" i="42"/>
  <c r="G28" i="42"/>
  <c r="G20" i="42"/>
  <c r="H21" i="42"/>
  <c r="G23" i="42"/>
  <c r="M25" i="42"/>
  <c r="M26" i="42"/>
  <c r="M28" i="42"/>
  <c r="G38" i="42"/>
  <c r="M40" i="42"/>
  <c r="M46" i="42"/>
  <c r="G50" i="42"/>
  <c r="G19" i="42"/>
  <c r="G22" i="42"/>
  <c r="M24" i="42"/>
  <c r="M27" i="42"/>
  <c r="G37" i="42"/>
  <c r="M39" i="42"/>
  <c r="G45" i="42"/>
  <c r="G49" i="42"/>
  <c r="M51" i="42"/>
  <c r="M21" i="42"/>
  <c r="M23" i="42"/>
  <c r="S25" i="42"/>
  <c r="S28" i="42"/>
  <c r="S40" i="42"/>
  <c r="M19" i="42"/>
  <c r="M22" i="42"/>
  <c r="M37" i="42"/>
  <c r="M49" i="42"/>
  <c r="I104" i="41"/>
  <c r="G27" i="41"/>
  <c r="M49" i="41"/>
  <c r="S44" i="41"/>
  <c r="S40" i="41"/>
  <c r="M36" i="41"/>
  <c r="S25" i="41"/>
  <c r="M24" i="41"/>
  <c r="M20" i="41"/>
  <c r="S18" i="41"/>
  <c r="G16" i="41"/>
  <c r="G26" i="41"/>
  <c r="G51" i="41"/>
  <c r="M51" i="41"/>
  <c r="M50" i="41"/>
  <c r="G48" i="41"/>
  <c r="M48" i="41"/>
  <c r="G47" i="41"/>
  <c r="S47" i="41"/>
  <c r="G46" i="41"/>
  <c r="G44" i="41"/>
  <c r="G40" i="41"/>
  <c r="M39" i="41"/>
  <c r="G39" i="41"/>
  <c r="M38" i="41"/>
  <c r="G37" i="41"/>
  <c r="M37" i="41"/>
  <c r="S36" i="41"/>
  <c r="G35" i="41"/>
  <c r="G31" i="41"/>
  <c r="S28" i="41"/>
  <c r="G28" i="41"/>
  <c r="M27" i="41"/>
  <c r="G25" i="41"/>
  <c r="G24" i="41"/>
  <c r="M23" i="41"/>
  <c r="G22" i="41"/>
  <c r="M22" i="41"/>
  <c r="G21" i="41"/>
  <c r="G19" i="41"/>
  <c r="M19" i="41"/>
  <c r="G18" i="41"/>
  <c r="G17" i="41"/>
  <c r="D84" i="41"/>
  <c r="F85" i="41" s="1"/>
  <c r="G30" i="41"/>
  <c r="G45" i="41"/>
  <c r="G42" i="41"/>
  <c r="G29" i="41"/>
  <c r="G41" i="41"/>
  <c r="E85" i="41"/>
  <c r="M16" i="41"/>
  <c r="H26" i="41"/>
  <c r="M30" i="41"/>
  <c r="M32" i="41"/>
  <c r="M34" i="41"/>
  <c r="M42" i="41"/>
  <c r="M15" i="41"/>
  <c r="S17" i="41"/>
  <c r="M29" i="41"/>
  <c r="S35" i="41"/>
  <c r="M41" i="41"/>
  <c r="S43" i="41"/>
  <c r="S16" i="41"/>
  <c r="G20" i="41"/>
  <c r="H21" i="41"/>
  <c r="G23" i="41"/>
  <c r="M26" i="41"/>
  <c r="S30" i="41"/>
  <c r="S31" i="41"/>
  <c r="S32" i="41"/>
  <c r="S34" i="41"/>
  <c r="G38" i="41"/>
  <c r="S42" i="41"/>
  <c r="G50" i="41"/>
  <c r="S15" i="41"/>
  <c r="S29" i="41"/>
  <c r="S41" i="41"/>
  <c r="G49" i="41"/>
  <c r="S26" i="41"/>
  <c r="E87" i="41"/>
  <c r="D87" i="41" s="1"/>
  <c r="F87" i="40"/>
  <c r="D87" i="40" s="1"/>
  <c r="S48" i="40"/>
  <c r="G41" i="40"/>
  <c r="M41" i="40"/>
  <c r="H26" i="40"/>
  <c r="G21" i="40"/>
  <c r="S18" i="40"/>
  <c r="S17" i="40"/>
  <c r="M32" i="40"/>
  <c r="M31" i="40"/>
  <c r="G28" i="40"/>
  <c r="G26" i="40"/>
  <c r="M16" i="40"/>
  <c r="S16" i="40"/>
  <c r="D84" i="40"/>
  <c r="E85" i="40" s="1"/>
  <c r="G51" i="40"/>
  <c r="G46" i="40"/>
  <c r="S44" i="40"/>
  <c r="G40" i="40"/>
  <c r="M40" i="40"/>
  <c r="G39" i="40"/>
  <c r="S36" i="40"/>
  <c r="M35" i="40"/>
  <c r="S34" i="40"/>
  <c r="M34" i="40"/>
  <c r="M30" i="40"/>
  <c r="G29" i="40"/>
  <c r="M29" i="40"/>
  <c r="S28" i="40"/>
  <c r="G27" i="40"/>
  <c r="M26" i="40"/>
  <c r="G25" i="40"/>
  <c r="M25" i="40"/>
  <c r="G24" i="40"/>
  <c r="M17" i="40"/>
  <c r="G15" i="40"/>
  <c r="M15" i="40"/>
  <c r="G35" i="40"/>
  <c r="G31" i="40"/>
  <c r="G32" i="40"/>
  <c r="G30" i="40"/>
  <c r="G42" i="40"/>
  <c r="G45" i="40"/>
  <c r="G47" i="40"/>
  <c r="I104" i="40"/>
  <c r="G20" i="40"/>
  <c r="G38" i="40"/>
  <c r="G50" i="40"/>
  <c r="G19" i="40"/>
  <c r="G22" i="40"/>
  <c r="M24" i="40"/>
  <c r="M27" i="40"/>
  <c r="G37" i="40"/>
  <c r="M39" i="40"/>
  <c r="G49" i="40"/>
  <c r="M51" i="40"/>
  <c r="G18" i="40"/>
  <c r="M20" i="40"/>
  <c r="M21" i="40"/>
  <c r="M23" i="40"/>
  <c r="G36" i="40"/>
  <c r="M38" i="40"/>
  <c r="G44" i="40"/>
  <c r="G48" i="40"/>
  <c r="M50" i="40"/>
  <c r="M19" i="40"/>
  <c r="M22" i="40"/>
  <c r="M37" i="40"/>
  <c r="M45" i="40"/>
  <c r="M49" i="40"/>
  <c r="H21" i="40"/>
  <c r="G23" i="40"/>
  <c r="S23" i="40"/>
  <c r="M38" i="39"/>
  <c r="G40" i="39"/>
  <c r="M22" i="39"/>
  <c r="G22" i="39"/>
  <c r="M19" i="39"/>
  <c r="G19" i="39"/>
  <c r="S15" i="39"/>
  <c r="I104" i="39"/>
  <c r="S49" i="39"/>
  <c r="M37" i="39"/>
  <c r="S28" i="39"/>
  <c r="G28" i="39"/>
  <c r="S25" i="39"/>
  <c r="S24" i="39"/>
  <c r="S51" i="39"/>
  <c r="G50" i="39"/>
  <c r="M50" i="39"/>
  <c r="G49" i="39"/>
  <c r="G48" i="39"/>
  <c r="G47" i="39"/>
  <c r="G46" i="39"/>
  <c r="G45" i="39"/>
  <c r="G44" i="39"/>
  <c r="S40" i="39"/>
  <c r="M39" i="39"/>
  <c r="G38" i="39"/>
  <c r="S37" i="39"/>
  <c r="G36" i="39"/>
  <c r="S29" i="39"/>
  <c r="M27" i="39"/>
  <c r="M26" i="39"/>
  <c r="G25" i="39"/>
  <c r="G23" i="39"/>
  <c r="M23" i="39"/>
  <c r="H21" i="39"/>
  <c r="M21" i="39"/>
  <c r="M20" i="39"/>
  <c r="G20" i="39"/>
  <c r="G18" i="39"/>
  <c r="D84" i="39"/>
  <c r="E85" i="39" s="1"/>
  <c r="G41" i="39"/>
  <c r="S41" i="39"/>
  <c r="G34" i="39"/>
  <c r="G27" i="39"/>
  <c r="G30" i="39"/>
  <c r="G39" i="39"/>
  <c r="G24" i="39"/>
  <c r="G32" i="39"/>
  <c r="G42" i="39"/>
  <c r="G16" i="39"/>
  <c r="M16" i="39"/>
  <c r="S18" i="39"/>
  <c r="H26" i="39"/>
  <c r="M30" i="39"/>
  <c r="M32" i="39"/>
  <c r="M34" i="39"/>
  <c r="S36" i="39"/>
  <c r="M42" i="39"/>
  <c r="S44" i="39"/>
  <c r="S48" i="39"/>
  <c r="M15" i="39"/>
  <c r="S17" i="39"/>
  <c r="G21" i="39"/>
  <c r="M29" i="39"/>
  <c r="S35" i="39"/>
  <c r="M41" i="39"/>
  <c r="S43" i="39"/>
  <c r="S47" i="39"/>
  <c r="G51" i="39"/>
  <c r="S16" i="39"/>
  <c r="S30" i="39"/>
  <c r="S31" i="39"/>
  <c r="S32" i="39"/>
  <c r="S34" i="39"/>
  <c r="S42" i="39"/>
  <c r="F85" i="39"/>
  <c r="D85" i="39" s="1"/>
  <c r="G35" i="39"/>
  <c r="G43" i="39"/>
  <c r="E87" i="39"/>
  <c r="D87" i="39" s="1"/>
  <c r="G17" i="39"/>
  <c r="S26" i="39"/>
  <c r="G31" i="39"/>
  <c r="E87" i="38"/>
  <c r="F87" i="38"/>
  <c r="S49" i="38"/>
  <c r="M34" i="38"/>
  <c r="G36" i="38"/>
  <c r="M25" i="38"/>
  <c r="I104" i="38"/>
  <c r="D84" i="38"/>
  <c r="G15" i="38"/>
  <c r="G48" i="38"/>
  <c r="S48" i="38"/>
  <c r="G47" i="38"/>
  <c r="M47" i="38"/>
  <c r="G46" i="38"/>
  <c r="S44" i="38"/>
  <c r="G44" i="38"/>
  <c r="G41" i="38"/>
  <c r="G40" i="38"/>
  <c r="S40" i="38"/>
  <c r="S37" i="38"/>
  <c r="S36" i="38"/>
  <c r="M35" i="38"/>
  <c r="G35" i="38"/>
  <c r="M31" i="38"/>
  <c r="G31" i="38"/>
  <c r="M30" i="38"/>
  <c r="G29" i="38"/>
  <c r="M28" i="38"/>
  <c r="G28" i="38"/>
  <c r="G26" i="38"/>
  <c r="G25" i="38"/>
  <c r="H26" i="38"/>
  <c r="S22" i="38"/>
  <c r="S19" i="38"/>
  <c r="S18" i="38"/>
  <c r="G18" i="38"/>
  <c r="G17" i="38"/>
  <c r="M17" i="38"/>
  <c r="G49" i="38"/>
  <c r="G16" i="38"/>
  <c r="G45" i="38"/>
  <c r="G42" i="38"/>
  <c r="G32" i="38"/>
  <c r="F85" i="38"/>
  <c r="S21" i="38"/>
  <c r="M15" i="38"/>
  <c r="G21" i="38"/>
  <c r="G24" i="38"/>
  <c r="G27" i="38"/>
  <c r="M29" i="38"/>
  <c r="G39" i="38"/>
  <c r="M41" i="38"/>
  <c r="G51" i="38"/>
  <c r="S16" i="38"/>
  <c r="G20" i="38"/>
  <c r="H21" i="38"/>
  <c r="G23" i="38"/>
  <c r="M26" i="38"/>
  <c r="S30" i="38"/>
  <c r="S32" i="38"/>
  <c r="S34" i="38"/>
  <c r="G38" i="38"/>
  <c r="S42" i="38"/>
  <c r="G50" i="38"/>
  <c r="E85" i="38"/>
  <c r="G19" i="38"/>
  <c r="G22" i="38"/>
  <c r="M24" i="38"/>
  <c r="M27" i="38"/>
  <c r="G37" i="38"/>
  <c r="M39" i="38"/>
  <c r="M51" i="38"/>
  <c r="M20" i="38"/>
  <c r="M23" i="38"/>
  <c r="M38" i="38"/>
  <c r="M50" i="38"/>
  <c r="F87" i="37"/>
  <c r="D87" i="37" s="1"/>
  <c r="G45" i="37"/>
  <c r="D84" i="37"/>
  <c r="I104" i="37"/>
  <c r="S16" i="37"/>
  <c r="S15" i="37"/>
  <c r="G42" i="37"/>
  <c r="M51" i="37"/>
  <c r="G50" i="37"/>
  <c r="S49" i="37"/>
  <c r="G49" i="37"/>
  <c r="G46" i="37"/>
  <c r="S41" i="37"/>
  <c r="G41" i="37"/>
  <c r="M40" i="37"/>
  <c r="G40" i="37"/>
  <c r="M39" i="37"/>
  <c r="G38" i="37"/>
  <c r="G37" i="37"/>
  <c r="S37" i="37"/>
  <c r="G34" i="37"/>
  <c r="M34" i="37"/>
  <c r="S32" i="37"/>
  <c r="M32" i="37"/>
  <c r="S31" i="37"/>
  <c r="S30" i="37"/>
  <c r="G30" i="37"/>
  <c r="S29" i="37"/>
  <c r="G29" i="37"/>
  <c r="G28" i="37"/>
  <c r="M28" i="37"/>
  <c r="M27" i="37"/>
  <c r="G26" i="37"/>
  <c r="M26" i="37"/>
  <c r="H26" i="37"/>
  <c r="G25" i="37"/>
  <c r="M25" i="37"/>
  <c r="M24" i="37"/>
  <c r="G23" i="37"/>
  <c r="S22" i="37"/>
  <c r="G22" i="37"/>
  <c r="G20" i="37"/>
  <c r="G19" i="37"/>
  <c r="M19" i="37"/>
  <c r="H21" i="37"/>
  <c r="G16" i="37"/>
  <c r="G15" i="37"/>
  <c r="E85" i="37"/>
  <c r="F85" i="37"/>
  <c r="S17" i="37"/>
  <c r="G21" i="37"/>
  <c r="G24" i="37"/>
  <c r="G27" i="37"/>
  <c r="S35" i="37"/>
  <c r="G39" i="37"/>
  <c r="S43" i="37"/>
  <c r="S47" i="37"/>
  <c r="G51" i="37"/>
  <c r="G18" i="37"/>
  <c r="M20" i="37"/>
  <c r="M21" i="37"/>
  <c r="M23" i="37"/>
  <c r="G36" i="37"/>
  <c r="M38" i="37"/>
  <c r="G44" i="37"/>
  <c r="G48" i="37"/>
  <c r="M50" i="37"/>
  <c r="G17" i="37"/>
  <c r="G31" i="37"/>
  <c r="G35" i="37"/>
  <c r="G43" i="37"/>
  <c r="G47" i="37"/>
  <c r="M18" i="37"/>
  <c r="S23" i="37"/>
  <c r="M36" i="37"/>
  <c r="M44" i="37"/>
  <c r="M48" i="37"/>
  <c r="D102" i="49" l="1"/>
  <c r="D102" i="48"/>
  <c r="D102" i="47"/>
  <c r="F102" i="46"/>
  <c r="D102" i="46" s="1"/>
  <c r="D102" i="45"/>
  <c r="F102" i="44"/>
  <c r="D102" i="44" s="1"/>
  <c r="E102" i="43"/>
  <c r="D102" i="43" s="1"/>
  <c r="D85" i="41"/>
  <c r="F85" i="40"/>
  <c r="D85" i="40" s="1"/>
  <c r="D87" i="38"/>
  <c r="D85" i="38"/>
  <c r="D85" i="37"/>
  <c r="E113" i="36" l="1"/>
  <c r="E112" i="36"/>
  <c r="E111" i="36"/>
  <c r="H110" i="36"/>
  <c r="E110" i="36"/>
  <c r="E109" i="36"/>
  <c r="E108" i="36"/>
  <c r="H100" i="36"/>
  <c r="D92" i="36"/>
  <c r="F93" i="36" s="1"/>
  <c r="F90" i="36"/>
  <c r="E90" i="36"/>
  <c r="R51" i="36"/>
  <c r="L51" i="36"/>
  <c r="F51" i="36"/>
  <c r="E51" i="36"/>
  <c r="S51" i="36" s="1"/>
  <c r="R50" i="36"/>
  <c r="L50" i="36"/>
  <c r="F50" i="36"/>
  <c r="E50" i="36"/>
  <c r="S50" i="36" s="1"/>
  <c r="R49" i="36"/>
  <c r="L49" i="36"/>
  <c r="F49" i="36"/>
  <c r="E49" i="36"/>
  <c r="M49" i="36" s="1"/>
  <c r="R48" i="36"/>
  <c r="L48" i="36"/>
  <c r="F48" i="36"/>
  <c r="E48" i="36"/>
  <c r="M48" i="36" s="1"/>
  <c r="R47" i="36"/>
  <c r="L47" i="36"/>
  <c r="F47" i="36"/>
  <c r="E47" i="36"/>
  <c r="M47" i="36" s="1"/>
  <c r="L46" i="36"/>
  <c r="F46" i="36"/>
  <c r="E46" i="36"/>
  <c r="M46" i="36" s="1"/>
  <c r="L45" i="36"/>
  <c r="F45" i="36"/>
  <c r="E45" i="36"/>
  <c r="M45" i="36" s="1"/>
  <c r="R44" i="36"/>
  <c r="L44" i="36"/>
  <c r="F44" i="36"/>
  <c r="E44" i="36"/>
  <c r="M44" i="36" s="1"/>
  <c r="R43" i="36"/>
  <c r="L43" i="36"/>
  <c r="F43" i="36"/>
  <c r="E43" i="36"/>
  <c r="M43" i="36" s="1"/>
  <c r="R42" i="36"/>
  <c r="L42" i="36"/>
  <c r="F42" i="36"/>
  <c r="E42" i="36"/>
  <c r="M42" i="36" s="1"/>
  <c r="R41" i="36"/>
  <c r="L41" i="36"/>
  <c r="F41" i="36"/>
  <c r="E41" i="36"/>
  <c r="S41" i="36" s="1"/>
  <c r="R40" i="36"/>
  <c r="L40" i="36"/>
  <c r="F40" i="36"/>
  <c r="E40" i="36"/>
  <c r="M40" i="36" s="1"/>
  <c r="R39" i="36"/>
  <c r="L39" i="36"/>
  <c r="F39" i="36"/>
  <c r="E39" i="36"/>
  <c r="S39" i="36" s="1"/>
  <c r="R38" i="36"/>
  <c r="L38" i="36"/>
  <c r="F38" i="36"/>
  <c r="E38" i="36"/>
  <c r="S38" i="36" s="1"/>
  <c r="R37" i="36"/>
  <c r="L37" i="36"/>
  <c r="F37" i="36"/>
  <c r="E37" i="36"/>
  <c r="S37" i="36" s="1"/>
  <c r="R36" i="36"/>
  <c r="L36" i="36"/>
  <c r="F36" i="36"/>
  <c r="E36" i="36"/>
  <c r="S36" i="36" s="1"/>
  <c r="R35" i="36"/>
  <c r="L35" i="36"/>
  <c r="F35" i="36"/>
  <c r="E35" i="36"/>
  <c r="M35" i="36" s="1"/>
  <c r="R34" i="36"/>
  <c r="L34" i="36"/>
  <c r="F34" i="36"/>
  <c r="E34" i="36"/>
  <c r="M34" i="36" s="1"/>
  <c r="L33" i="36"/>
  <c r="R32" i="36"/>
  <c r="L32" i="36"/>
  <c r="F32" i="36"/>
  <c r="E32" i="36"/>
  <c r="T31" i="36"/>
  <c r="R31" i="36"/>
  <c r="N31" i="36"/>
  <c r="L31" i="36"/>
  <c r="F31" i="36"/>
  <c r="E31" i="36"/>
  <c r="M31" i="36" s="1"/>
  <c r="R30" i="36"/>
  <c r="L30" i="36"/>
  <c r="F30" i="36"/>
  <c r="E30" i="36"/>
  <c r="M30" i="36" s="1"/>
  <c r="R29" i="36"/>
  <c r="L29" i="36"/>
  <c r="F29" i="36"/>
  <c r="E29" i="36"/>
  <c r="S29" i="36" s="1"/>
  <c r="R28" i="36"/>
  <c r="L28" i="36"/>
  <c r="F28" i="36"/>
  <c r="E28" i="36"/>
  <c r="S28" i="36" s="1"/>
  <c r="R27" i="36"/>
  <c r="L27" i="36"/>
  <c r="F27" i="36"/>
  <c r="E27" i="36"/>
  <c r="S27" i="36" s="1"/>
  <c r="T26" i="36"/>
  <c r="R26" i="36"/>
  <c r="N26" i="36"/>
  <c r="L26" i="36"/>
  <c r="F26" i="36"/>
  <c r="E26" i="36"/>
  <c r="S26" i="36" s="1"/>
  <c r="R25" i="36"/>
  <c r="L25" i="36"/>
  <c r="F25" i="36"/>
  <c r="E25" i="36"/>
  <c r="S25" i="36" s="1"/>
  <c r="R24" i="36"/>
  <c r="L24" i="36"/>
  <c r="F24" i="36"/>
  <c r="E24" i="36"/>
  <c r="S24" i="36" s="1"/>
  <c r="R23" i="36"/>
  <c r="L23" i="36"/>
  <c r="F23" i="36"/>
  <c r="E23" i="36"/>
  <c r="S23" i="36" s="1"/>
  <c r="R22" i="36"/>
  <c r="L22" i="36"/>
  <c r="F22" i="36"/>
  <c r="E22" i="36"/>
  <c r="S22" i="36" s="1"/>
  <c r="T21" i="36"/>
  <c r="R21" i="36"/>
  <c r="N21" i="36"/>
  <c r="L21" i="36"/>
  <c r="F21" i="36"/>
  <c r="E21" i="36"/>
  <c r="S21" i="36" s="1"/>
  <c r="R20" i="36"/>
  <c r="L20" i="36"/>
  <c r="F20" i="36"/>
  <c r="E20" i="36"/>
  <c r="S20" i="36" s="1"/>
  <c r="R19" i="36"/>
  <c r="L19" i="36"/>
  <c r="F19" i="36"/>
  <c r="E19" i="36"/>
  <c r="S19" i="36" s="1"/>
  <c r="R18" i="36"/>
  <c r="L18" i="36"/>
  <c r="F18" i="36"/>
  <c r="E18" i="36"/>
  <c r="M18" i="36" s="1"/>
  <c r="R17" i="36"/>
  <c r="L17" i="36"/>
  <c r="F17" i="36"/>
  <c r="E17" i="36"/>
  <c r="M17" i="36" s="1"/>
  <c r="R16" i="36"/>
  <c r="L16" i="36"/>
  <c r="F16" i="36"/>
  <c r="E16" i="36"/>
  <c r="M16" i="36" s="1"/>
  <c r="R15" i="36"/>
  <c r="L15" i="36"/>
  <c r="F15" i="36"/>
  <c r="E15" i="36"/>
  <c r="S15" i="36" s="1"/>
  <c r="E82" i="35"/>
  <c r="E81" i="35"/>
  <c r="E80" i="35"/>
  <c r="H79" i="35"/>
  <c r="E79" i="35"/>
  <c r="E78" i="35"/>
  <c r="E77" i="35"/>
  <c r="H69" i="35"/>
  <c r="D61" i="35"/>
  <c r="F62" i="35" s="1"/>
  <c r="F59" i="35"/>
  <c r="E59" i="35"/>
  <c r="D59" i="35" s="1"/>
  <c r="F60" i="35" s="1"/>
  <c r="R51" i="35"/>
  <c r="L51" i="35"/>
  <c r="F51" i="35"/>
  <c r="E51" i="35"/>
  <c r="S51" i="35" s="1"/>
  <c r="R50" i="35"/>
  <c r="L50" i="35"/>
  <c r="F50" i="35"/>
  <c r="E50" i="35"/>
  <c r="S50" i="35" s="1"/>
  <c r="R49" i="35"/>
  <c r="L49" i="35"/>
  <c r="F49" i="35"/>
  <c r="E49" i="35"/>
  <c r="M49" i="35" s="1"/>
  <c r="R48" i="35"/>
  <c r="L48" i="35"/>
  <c r="F48" i="35"/>
  <c r="E48" i="35"/>
  <c r="S48" i="35" s="1"/>
  <c r="R47" i="35"/>
  <c r="L47" i="35"/>
  <c r="F47" i="35"/>
  <c r="E47" i="35"/>
  <c r="L46" i="35"/>
  <c r="F46" i="35"/>
  <c r="E46" i="35"/>
  <c r="M46" i="35" s="1"/>
  <c r="L45" i="35"/>
  <c r="F45" i="35"/>
  <c r="E45" i="35"/>
  <c r="M45" i="35" s="1"/>
  <c r="R44" i="35"/>
  <c r="L44" i="35"/>
  <c r="F44" i="35"/>
  <c r="E44" i="35"/>
  <c r="M44" i="35" s="1"/>
  <c r="R43" i="35"/>
  <c r="L43" i="35"/>
  <c r="F43" i="35"/>
  <c r="E43" i="35"/>
  <c r="M43" i="35" s="1"/>
  <c r="R42" i="35"/>
  <c r="L42" i="35"/>
  <c r="F42" i="35"/>
  <c r="E42" i="35"/>
  <c r="G42" i="35" s="1"/>
  <c r="R41" i="35"/>
  <c r="L41" i="35"/>
  <c r="F41" i="35"/>
  <c r="E41" i="35"/>
  <c r="M41" i="35" s="1"/>
  <c r="R40" i="35"/>
  <c r="L40" i="35"/>
  <c r="F40" i="35"/>
  <c r="E40" i="35"/>
  <c r="M40" i="35" s="1"/>
  <c r="R39" i="35"/>
  <c r="L39" i="35"/>
  <c r="F39" i="35"/>
  <c r="E39" i="35"/>
  <c r="S39" i="35" s="1"/>
  <c r="R38" i="35"/>
  <c r="L38" i="35"/>
  <c r="F38" i="35"/>
  <c r="E38" i="35"/>
  <c r="S38" i="35" s="1"/>
  <c r="R37" i="35"/>
  <c r="L37" i="35"/>
  <c r="F37" i="35"/>
  <c r="E37" i="35"/>
  <c r="S37" i="35" s="1"/>
  <c r="R36" i="35"/>
  <c r="L36" i="35"/>
  <c r="F36" i="35"/>
  <c r="E36" i="35"/>
  <c r="M36" i="35" s="1"/>
  <c r="R35" i="35"/>
  <c r="L35" i="35"/>
  <c r="F35" i="35"/>
  <c r="E35" i="35"/>
  <c r="R34" i="35"/>
  <c r="L34" i="35"/>
  <c r="F34" i="35"/>
  <c r="E34" i="35"/>
  <c r="L33" i="35"/>
  <c r="R32" i="35"/>
  <c r="L32" i="35"/>
  <c r="F32" i="35"/>
  <c r="E32" i="35"/>
  <c r="T31" i="35"/>
  <c r="R31" i="35"/>
  <c r="N31" i="35"/>
  <c r="L31" i="35"/>
  <c r="F31" i="35"/>
  <c r="E31" i="35"/>
  <c r="G31" i="35" s="1"/>
  <c r="R30" i="35"/>
  <c r="L30" i="35"/>
  <c r="F30" i="35"/>
  <c r="E30" i="35"/>
  <c r="M30" i="35" s="1"/>
  <c r="R29" i="35"/>
  <c r="L29" i="35"/>
  <c r="F29" i="35"/>
  <c r="E29" i="35"/>
  <c r="M29" i="35" s="1"/>
  <c r="R28" i="35"/>
  <c r="L28" i="35"/>
  <c r="F28" i="35"/>
  <c r="E28" i="35"/>
  <c r="S28" i="35" s="1"/>
  <c r="R27" i="35"/>
  <c r="L27" i="35"/>
  <c r="F27" i="35"/>
  <c r="E27" i="35"/>
  <c r="S27" i="35" s="1"/>
  <c r="T26" i="35"/>
  <c r="R26" i="35"/>
  <c r="N26" i="35"/>
  <c r="L26" i="35"/>
  <c r="F26" i="35"/>
  <c r="E26" i="35"/>
  <c r="S26" i="35" s="1"/>
  <c r="R25" i="35"/>
  <c r="L25" i="35"/>
  <c r="F25" i="35"/>
  <c r="E25" i="35"/>
  <c r="M25" i="35" s="1"/>
  <c r="R24" i="35"/>
  <c r="L24" i="35"/>
  <c r="F24" i="35"/>
  <c r="E24" i="35"/>
  <c r="S24" i="35" s="1"/>
  <c r="R23" i="35"/>
  <c r="L23" i="35"/>
  <c r="F23" i="35"/>
  <c r="E23" i="35"/>
  <c r="S23" i="35" s="1"/>
  <c r="R22" i="35"/>
  <c r="L22" i="35"/>
  <c r="F22" i="35"/>
  <c r="E22" i="35"/>
  <c r="S22" i="35" s="1"/>
  <c r="T21" i="35"/>
  <c r="R21" i="35"/>
  <c r="N21" i="35"/>
  <c r="L21" i="35"/>
  <c r="F21" i="35"/>
  <c r="E21" i="35"/>
  <c r="M21" i="35" s="1"/>
  <c r="R20" i="35"/>
  <c r="L20" i="35"/>
  <c r="F20" i="35"/>
  <c r="E20" i="35"/>
  <c r="S20" i="35" s="1"/>
  <c r="R19" i="35"/>
  <c r="L19" i="35"/>
  <c r="F19" i="35"/>
  <c r="E19" i="35"/>
  <c r="M19" i="35" s="1"/>
  <c r="R18" i="35"/>
  <c r="L18" i="35"/>
  <c r="F18" i="35"/>
  <c r="E18" i="35"/>
  <c r="M18" i="35" s="1"/>
  <c r="R17" i="35"/>
  <c r="L17" i="35"/>
  <c r="F17" i="35"/>
  <c r="E17" i="35"/>
  <c r="R16" i="35"/>
  <c r="L16" i="35"/>
  <c r="F16" i="35"/>
  <c r="E16" i="35"/>
  <c r="G16" i="35" s="1"/>
  <c r="R15" i="35"/>
  <c r="L15" i="35"/>
  <c r="F15" i="35"/>
  <c r="E15" i="35"/>
  <c r="M15" i="35" s="1"/>
  <c r="L51" i="34"/>
  <c r="E82" i="34"/>
  <c r="E81" i="34"/>
  <c r="E80" i="34"/>
  <c r="H79" i="34"/>
  <c r="E79" i="34"/>
  <c r="E78" i="34"/>
  <c r="E77" i="34"/>
  <c r="H69" i="34"/>
  <c r="D61" i="34"/>
  <c r="E62" i="34" s="1"/>
  <c r="F59" i="34"/>
  <c r="E59" i="34"/>
  <c r="R51" i="34"/>
  <c r="F51" i="34"/>
  <c r="E51" i="34"/>
  <c r="S51" i="34" s="1"/>
  <c r="R50" i="34"/>
  <c r="L50" i="34"/>
  <c r="F50" i="34"/>
  <c r="E50" i="34"/>
  <c r="S50" i="34" s="1"/>
  <c r="R49" i="34"/>
  <c r="L49" i="34"/>
  <c r="F49" i="34"/>
  <c r="E49" i="34"/>
  <c r="M49" i="34" s="1"/>
  <c r="R48" i="34"/>
  <c r="L48" i="34"/>
  <c r="F48" i="34"/>
  <c r="E48" i="34"/>
  <c r="S48" i="34" s="1"/>
  <c r="R47" i="34"/>
  <c r="L47" i="34"/>
  <c r="F47" i="34"/>
  <c r="E47" i="34"/>
  <c r="M47" i="34" s="1"/>
  <c r="L46" i="34"/>
  <c r="F46" i="34"/>
  <c r="E46" i="34"/>
  <c r="M46" i="34" s="1"/>
  <c r="L45" i="34"/>
  <c r="F45" i="34"/>
  <c r="E45" i="34"/>
  <c r="M45" i="34" s="1"/>
  <c r="R44" i="34"/>
  <c r="L44" i="34"/>
  <c r="F44" i="34"/>
  <c r="E44" i="34"/>
  <c r="S44" i="34" s="1"/>
  <c r="R43" i="34"/>
  <c r="L43" i="34"/>
  <c r="F43" i="34"/>
  <c r="E43" i="34"/>
  <c r="M43" i="34" s="1"/>
  <c r="R42" i="34"/>
  <c r="M42" i="34"/>
  <c r="L42" i="34"/>
  <c r="F42" i="34"/>
  <c r="E42" i="34"/>
  <c r="R41" i="34"/>
  <c r="L41" i="34"/>
  <c r="F41" i="34"/>
  <c r="E41" i="34"/>
  <c r="M41" i="34" s="1"/>
  <c r="R40" i="34"/>
  <c r="L40" i="34"/>
  <c r="F40" i="34"/>
  <c r="E40" i="34"/>
  <c r="M40" i="34" s="1"/>
  <c r="R39" i="34"/>
  <c r="L39" i="34"/>
  <c r="F39" i="34"/>
  <c r="E39" i="34"/>
  <c r="M39" i="34" s="1"/>
  <c r="R38" i="34"/>
  <c r="L38" i="34"/>
  <c r="F38" i="34"/>
  <c r="E38" i="34"/>
  <c r="S38" i="34" s="1"/>
  <c r="R37" i="34"/>
  <c r="L37" i="34"/>
  <c r="F37" i="34"/>
  <c r="E37" i="34"/>
  <c r="M37" i="34" s="1"/>
  <c r="R36" i="34"/>
  <c r="L36" i="34"/>
  <c r="F36" i="34"/>
  <c r="E36" i="34"/>
  <c r="S36" i="34" s="1"/>
  <c r="R35" i="34"/>
  <c r="L35" i="34"/>
  <c r="F35" i="34"/>
  <c r="E35" i="34"/>
  <c r="M35" i="34" s="1"/>
  <c r="R34" i="34"/>
  <c r="L34" i="34"/>
  <c r="F34" i="34"/>
  <c r="E34" i="34"/>
  <c r="L33" i="34"/>
  <c r="R32" i="34"/>
  <c r="L32" i="34"/>
  <c r="F32" i="34"/>
  <c r="E32" i="34"/>
  <c r="M32" i="34" s="1"/>
  <c r="T31" i="34"/>
  <c r="R31" i="34"/>
  <c r="N31" i="34"/>
  <c r="L31" i="34"/>
  <c r="F31" i="34"/>
  <c r="E31" i="34"/>
  <c r="M31" i="34" s="1"/>
  <c r="R30" i="34"/>
  <c r="L30" i="34"/>
  <c r="F30" i="34"/>
  <c r="E30" i="34"/>
  <c r="M30" i="34" s="1"/>
  <c r="R29" i="34"/>
  <c r="L29" i="34"/>
  <c r="F29" i="34"/>
  <c r="E29" i="34"/>
  <c r="M29" i="34" s="1"/>
  <c r="R28" i="34"/>
  <c r="L28" i="34"/>
  <c r="F28" i="34"/>
  <c r="E28" i="34"/>
  <c r="M28" i="34" s="1"/>
  <c r="R27" i="34"/>
  <c r="L27" i="34"/>
  <c r="F27" i="34"/>
  <c r="E27" i="34"/>
  <c r="M27" i="34" s="1"/>
  <c r="T26" i="34"/>
  <c r="R26" i="34"/>
  <c r="N26" i="34"/>
  <c r="L26" i="34"/>
  <c r="F26" i="34"/>
  <c r="E26" i="34"/>
  <c r="S26" i="34" s="1"/>
  <c r="R25" i="34"/>
  <c r="L25" i="34"/>
  <c r="F25" i="34"/>
  <c r="E25" i="34"/>
  <c r="M25" i="34" s="1"/>
  <c r="R24" i="34"/>
  <c r="L24" i="34"/>
  <c r="F24" i="34"/>
  <c r="E24" i="34"/>
  <c r="S24" i="34" s="1"/>
  <c r="R23" i="34"/>
  <c r="L23" i="34"/>
  <c r="F23" i="34"/>
  <c r="E23" i="34"/>
  <c r="S23" i="34" s="1"/>
  <c r="R22" i="34"/>
  <c r="L22" i="34"/>
  <c r="F22" i="34"/>
  <c r="E22" i="34"/>
  <c r="M22" i="34" s="1"/>
  <c r="T21" i="34"/>
  <c r="R21" i="34"/>
  <c r="N21" i="34"/>
  <c r="L21" i="34"/>
  <c r="F21" i="34"/>
  <c r="E21" i="34"/>
  <c r="M21" i="34" s="1"/>
  <c r="R20" i="34"/>
  <c r="L20" i="34"/>
  <c r="F20" i="34"/>
  <c r="E20" i="34"/>
  <c r="S20" i="34" s="1"/>
  <c r="R19" i="34"/>
  <c r="L19" i="34"/>
  <c r="F19" i="34"/>
  <c r="E19" i="34"/>
  <c r="M19" i="34" s="1"/>
  <c r="R18" i="34"/>
  <c r="L18" i="34"/>
  <c r="F18" i="34"/>
  <c r="E18" i="34"/>
  <c r="S18" i="34" s="1"/>
  <c r="R17" i="34"/>
  <c r="L17" i="34"/>
  <c r="F17" i="34"/>
  <c r="E17" i="34"/>
  <c r="R16" i="34"/>
  <c r="L16" i="34"/>
  <c r="F16" i="34"/>
  <c r="E16" i="34"/>
  <c r="M16" i="34" s="1"/>
  <c r="R15" i="34"/>
  <c r="L15" i="34"/>
  <c r="F15" i="34"/>
  <c r="E15" i="34"/>
  <c r="M15" i="34" s="1"/>
  <c r="E82" i="33"/>
  <c r="E81" i="33"/>
  <c r="E80" i="33"/>
  <c r="H79" i="33"/>
  <c r="E79" i="33"/>
  <c r="E78" i="33"/>
  <c r="E77" i="33"/>
  <c r="H69" i="33"/>
  <c r="D61" i="33"/>
  <c r="F62" i="33" s="1"/>
  <c r="F59" i="33"/>
  <c r="E59" i="33"/>
  <c r="R51" i="33"/>
  <c r="L51" i="33"/>
  <c r="F51" i="33"/>
  <c r="E51" i="33"/>
  <c r="S51" i="33" s="1"/>
  <c r="R50" i="33"/>
  <c r="L50" i="33"/>
  <c r="F50" i="33"/>
  <c r="E50" i="33"/>
  <c r="M50" i="33" s="1"/>
  <c r="R49" i="33"/>
  <c r="L49" i="33"/>
  <c r="F49" i="33"/>
  <c r="E49" i="33"/>
  <c r="S49" i="33" s="1"/>
  <c r="R48" i="33"/>
  <c r="L48" i="33"/>
  <c r="F48" i="33"/>
  <c r="E48" i="33"/>
  <c r="S48" i="33" s="1"/>
  <c r="R47" i="33"/>
  <c r="L47" i="33"/>
  <c r="F47" i="33"/>
  <c r="E47" i="33"/>
  <c r="M47" i="33" s="1"/>
  <c r="L46" i="33"/>
  <c r="F46" i="33"/>
  <c r="E46" i="33"/>
  <c r="M46" i="33" s="1"/>
  <c r="L45" i="33"/>
  <c r="F45" i="33"/>
  <c r="E45" i="33"/>
  <c r="M45" i="33" s="1"/>
  <c r="R44" i="33"/>
  <c r="L44" i="33"/>
  <c r="F44" i="33"/>
  <c r="E44" i="33"/>
  <c r="S44" i="33" s="1"/>
  <c r="R43" i="33"/>
  <c r="L43" i="33"/>
  <c r="F43" i="33"/>
  <c r="E43" i="33"/>
  <c r="M43" i="33" s="1"/>
  <c r="S42" i="33"/>
  <c r="R42" i="33"/>
  <c r="M42" i="33"/>
  <c r="L42" i="33"/>
  <c r="F42" i="33"/>
  <c r="E42" i="33"/>
  <c r="R41" i="33"/>
  <c r="L41" i="33"/>
  <c r="F41" i="33"/>
  <c r="E41" i="33"/>
  <c r="M41" i="33" s="1"/>
  <c r="R40" i="33"/>
  <c r="L40" i="33"/>
  <c r="F40" i="33"/>
  <c r="E40" i="33"/>
  <c r="S40" i="33" s="1"/>
  <c r="R39" i="33"/>
  <c r="L39" i="33"/>
  <c r="F39" i="33"/>
  <c r="E39" i="33"/>
  <c r="M39" i="33" s="1"/>
  <c r="R38" i="33"/>
  <c r="L38" i="33"/>
  <c r="F38" i="33"/>
  <c r="E38" i="33"/>
  <c r="M38" i="33" s="1"/>
  <c r="R37" i="33"/>
  <c r="L37" i="33"/>
  <c r="F37" i="33"/>
  <c r="E37" i="33"/>
  <c r="S37" i="33" s="1"/>
  <c r="R36" i="33"/>
  <c r="L36" i="33"/>
  <c r="F36" i="33"/>
  <c r="E36" i="33"/>
  <c r="S36" i="33" s="1"/>
  <c r="R35" i="33"/>
  <c r="L35" i="33"/>
  <c r="F35" i="33"/>
  <c r="E35" i="33"/>
  <c r="M35" i="33" s="1"/>
  <c r="R34" i="33"/>
  <c r="L34" i="33"/>
  <c r="F34" i="33"/>
  <c r="E34" i="33"/>
  <c r="G34" i="33" s="1"/>
  <c r="L33" i="33"/>
  <c r="R32" i="33"/>
  <c r="L32" i="33"/>
  <c r="F32" i="33"/>
  <c r="E32" i="33"/>
  <c r="S32" i="33" s="1"/>
  <c r="T31" i="33"/>
  <c r="R31" i="33"/>
  <c r="N31" i="33"/>
  <c r="L31" i="33"/>
  <c r="F31" i="33"/>
  <c r="E31" i="33"/>
  <c r="M31" i="33" s="1"/>
  <c r="R30" i="33"/>
  <c r="L30" i="33"/>
  <c r="F30" i="33"/>
  <c r="E30" i="33"/>
  <c r="M30" i="33" s="1"/>
  <c r="R29" i="33"/>
  <c r="L29" i="33"/>
  <c r="F29" i="33"/>
  <c r="E29" i="33"/>
  <c r="R28" i="33"/>
  <c r="L28" i="33"/>
  <c r="F28" i="33"/>
  <c r="E28" i="33"/>
  <c r="S28" i="33" s="1"/>
  <c r="R27" i="33"/>
  <c r="L27" i="33"/>
  <c r="F27" i="33"/>
  <c r="E27" i="33"/>
  <c r="S27" i="33" s="1"/>
  <c r="T26" i="33"/>
  <c r="R26" i="33"/>
  <c r="N26" i="33"/>
  <c r="L26" i="33"/>
  <c r="F26" i="33"/>
  <c r="E26" i="33"/>
  <c r="M26" i="33" s="1"/>
  <c r="R25" i="33"/>
  <c r="L25" i="33"/>
  <c r="F25" i="33"/>
  <c r="E25" i="33"/>
  <c r="M25" i="33" s="1"/>
  <c r="R24" i="33"/>
  <c r="L24" i="33"/>
  <c r="F24" i="33"/>
  <c r="E24" i="33"/>
  <c r="S24" i="33" s="1"/>
  <c r="R23" i="33"/>
  <c r="L23" i="33"/>
  <c r="F23" i="33"/>
  <c r="E23" i="33"/>
  <c r="R22" i="33"/>
  <c r="L22" i="33"/>
  <c r="F22" i="33"/>
  <c r="E22" i="33"/>
  <c r="S22" i="33" s="1"/>
  <c r="T21" i="33"/>
  <c r="R21" i="33"/>
  <c r="N21" i="33"/>
  <c r="L21" i="33"/>
  <c r="F21" i="33"/>
  <c r="E21" i="33"/>
  <c r="S21" i="33" s="1"/>
  <c r="R20" i="33"/>
  <c r="L20" i="33"/>
  <c r="F20" i="33"/>
  <c r="E20" i="33"/>
  <c r="M20" i="33" s="1"/>
  <c r="R19" i="33"/>
  <c r="L19" i="33"/>
  <c r="F19" i="33"/>
  <c r="E19" i="33"/>
  <c r="S19" i="33" s="1"/>
  <c r="R18" i="33"/>
  <c r="L18" i="33"/>
  <c r="F18" i="33"/>
  <c r="E18" i="33"/>
  <c r="S18" i="33" s="1"/>
  <c r="R17" i="33"/>
  <c r="L17" i="33"/>
  <c r="F17" i="33"/>
  <c r="E17" i="33"/>
  <c r="M17" i="33" s="1"/>
  <c r="R16" i="33"/>
  <c r="L16" i="33"/>
  <c r="F16" i="33"/>
  <c r="E16" i="33"/>
  <c r="R15" i="33"/>
  <c r="L15" i="33"/>
  <c r="F15" i="33"/>
  <c r="E15" i="33"/>
  <c r="G15" i="33" s="1"/>
  <c r="E82" i="32"/>
  <c r="E81" i="32"/>
  <c r="E80" i="32"/>
  <c r="H79" i="32"/>
  <c r="E79" i="32"/>
  <c r="E78" i="32"/>
  <c r="E77" i="32"/>
  <c r="H69" i="32"/>
  <c r="D61" i="32"/>
  <c r="F62" i="32" s="1"/>
  <c r="F59" i="32"/>
  <c r="E59" i="32"/>
  <c r="R51" i="32"/>
  <c r="L51" i="32"/>
  <c r="F51" i="32"/>
  <c r="E51" i="32"/>
  <c r="S51" i="32" s="1"/>
  <c r="R50" i="32"/>
  <c r="L50" i="32"/>
  <c r="F50" i="32"/>
  <c r="E50" i="32"/>
  <c r="S50" i="32" s="1"/>
  <c r="R49" i="32"/>
  <c r="L49" i="32"/>
  <c r="F49" i="32"/>
  <c r="E49" i="32"/>
  <c r="S49" i="32" s="1"/>
  <c r="R48" i="32"/>
  <c r="L48" i="32"/>
  <c r="F48" i="32"/>
  <c r="E48" i="32"/>
  <c r="R47" i="32"/>
  <c r="L47" i="32"/>
  <c r="F47" i="32"/>
  <c r="E47" i="32"/>
  <c r="M47" i="32" s="1"/>
  <c r="L46" i="32"/>
  <c r="F46" i="32"/>
  <c r="E46" i="32"/>
  <c r="M46" i="32" s="1"/>
  <c r="L45" i="32"/>
  <c r="F45" i="32"/>
  <c r="E45" i="32"/>
  <c r="M45" i="32" s="1"/>
  <c r="R44" i="32"/>
  <c r="L44" i="32"/>
  <c r="F44" i="32"/>
  <c r="E44" i="32"/>
  <c r="G44" i="32" s="1"/>
  <c r="R43" i="32"/>
  <c r="L43" i="32"/>
  <c r="F43" i="32"/>
  <c r="E43" i="32"/>
  <c r="M43" i="32" s="1"/>
  <c r="R42" i="32"/>
  <c r="L42" i="32"/>
  <c r="F42" i="32"/>
  <c r="E42" i="32"/>
  <c r="R41" i="32"/>
  <c r="L41" i="32"/>
  <c r="F41" i="32"/>
  <c r="E41" i="32"/>
  <c r="G41" i="32" s="1"/>
  <c r="R40" i="32"/>
  <c r="L40" i="32"/>
  <c r="F40" i="32"/>
  <c r="E40" i="32"/>
  <c r="S40" i="32" s="1"/>
  <c r="R39" i="32"/>
  <c r="L39" i="32"/>
  <c r="F39" i="32"/>
  <c r="E39" i="32"/>
  <c r="M39" i="32" s="1"/>
  <c r="R38" i="32"/>
  <c r="L38" i="32"/>
  <c r="F38" i="32"/>
  <c r="E38" i="32"/>
  <c r="S38" i="32" s="1"/>
  <c r="R37" i="32"/>
  <c r="L37" i="32"/>
  <c r="F37" i="32"/>
  <c r="E37" i="32"/>
  <c r="S37" i="32" s="1"/>
  <c r="R36" i="32"/>
  <c r="L36" i="32"/>
  <c r="F36" i="32"/>
  <c r="E36" i="32"/>
  <c r="M36" i="32" s="1"/>
  <c r="R35" i="32"/>
  <c r="L35" i="32"/>
  <c r="F35" i="32"/>
  <c r="E35" i="32"/>
  <c r="M35" i="32" s="1"/>
  <c r="R34" i="32"/>
  <c r="L34" i="32"/>
  <c r="F34" i="32"/>
  <c r="E34" i="32"/>
  <c r="G34" i="32" s="1"/>
  <c r="L33" i="32"/>
  <c r="R32" i="32"/>
  <c r="L32" i="32"/>
  <c r="F32" i="32"/>
  <c r="E32" i="32"/>
  <c r="S32" i="32" s="1"/>
  <c r="T31" i="32"/>
  <c r="R31" i="32"/>
  <c r="N31" i="32"/>
  <c r="L31" i="32"/>
  <c r="F31" i="32"/>
  <c r="E31" i="32"/>
  <c r="M31" i="32" s="1"/>
  <c r="R30" i="32"/>
  <c r="L30" i="32"/>
  <c r="F30" i="32"/>
  <c r="E30" i="32"/>
  <c r="S30" i="32" s="1"/>
  <c r="R29" i="32"/>
  <c r="L29" i="32"/>
  <c r="F29" i="32"/>
  <c r="E29" i="32"/>
  <c r="S29" i="32" s="1"/>
  <c r="R28" i="32"/>
  <c r="L28" i="32"/>
  <c r="F28" i="32"/>
  <c r="E28" i="32"/>
  <c r="S28" i="32" s="1"/>
  <c r="R27" i="32"/>
  <c r="L27" i="32"/>
  <c r="F27" i="32"/>
  <c r="E27" i="32"/>
  <c r="S27" i="32" s="1"/>
  <c r="T26" i="32"/>
  <c r="R26" i="32"/>
  <c r="N26" i="32"/>
  <c r="L26" i="32"/>
  <c r="F26" i="32"/>
  <c r="E26" i="32"/>
  <c r="M26" i="32" s="1"/>
  <c r="R25" i="32"/>
  <c r="L25" i="32"/>
  <c r="F25" i="32"/>
  <c r="E25" i="32"/>
  <c r="M25" i="32" s="1"/>
  <c r="R24" i="32"/>
  <c r="L24" i="32"/>
  <c r="F24" i="32"/>
  <c r="E24" i="32"/>
  <c r="S24" i="32" s="1"/>
  <c r="R23" i="32"/>
  <c r="L23" i="32"/>
  <c r="F23" i="32"/>
  <c r="E23" i="32"/>
  <c r="S23" i="32" s="1"/>
  <c r="R22" i="32"/>
  <c r="L22" i="32"/>
  <c r="F22" i="32"/>
  <c r="E22" i="32"/>
  <c r="S22" i="32" s="1"/>
  <c r="T21" i="32"/>
  <c r="R21" i="32"/>
  <c r="N21" i="32"/>
  <c r="L21" i="32"/>
  <c r="F21" i="32"/>
  <c r="E21" i="32"/>
  <c r="S21" i="32" s="1"/>
  <c r="R20" i="32"/>
  <c r="L20" i="32"/>
  <c r="F20" i="32"/>
  <c r="E20" i="32"/>
  <c r="S20" i="32" s="1"/>
  <c r="R19" i="32"/>
  <c r="L19" i="32"/>
  <c r="F19" i="32"/>
  <c r="E19" i="32"/>
  <c r="S19" i="32" s="1"/>
  <c r="R18" i="32"/>
  <c r="L18" i="32"/>
  <c r="F18" i="32"/>
  <c r="E18" i="32"/>
  <c r="M18" i="32" s="1"/>
  <c r="R17" i="32"/>
  <c r="L17" i="32"/>
  <c r="F17" i="32"/>
  <c r="E17" i="32"/>
  <c r="M17" i="32" s="1"/>
  <c r="R16" i="32"/>
  <c r="L16" i="32"/>
  <c r="F16" i="32"/>
  <c r="E16" i="32"/>
  <c r="S16" i="32" s="1"/>
  <c r="R15" i="32"/>
  <c r="L15" i="32"/>
  <c r="F15" i="32"/>
  <c r="E15" i="32"/>
  <c r="S15" i="32" s="1"/>
  <c r="E82" i="31"/>
  <c r="E81" i="31"/>
  <c r="E80" i="31"/>
  <c r="H79" i="31"/>
  <c r="E79" i="31"/>
  <c r="E78" i="31"/>
  <c r="E77" i="31"/>
  <c r="H69" i="31"/>
  <c r="D61" i="31"/>
  <c r="F62" i="31" s="1"/>
  <c r="F59" i="31"/>
  <c r="E59" i="31"/>
  <c r="R51" i="31"/>
  <c r="L51" i="31"/>
  <c r="F51" i="31"/>
  <c r="E51" i="31"/>
  <c r="S51" i="31" s="1"/>
  <c r="R50" i="31"/>
  <c r="L50" i="31"/>
  <c r="F50" i="31"/>
  <c r="E50" i="31"/>
  <c r="S50" i="31" s="1"/>
  <c r="R49" i="31"/>
  <c r="L49" i="31"/>
  <c r="F49" i="31"/>
  <c r="E49" i="31"/>
  <c r="S49" i="31" s="1"/>
  <c r="R48" i="31"/>
  <c r="L48" i="31"/>
  <c r="F48" i="31"/>
  <c r="E48" i="31"/>
  <c r="S48" i="31" s="1"/>
  <c r="R47" i="31"/>
  <c r="L47" i="31"/>
  <c r="F47" i="31"/>
  <c r="E47" i="31"/>
  <c r="S47" i="31" s="1"/>
  <c r="L46" i="31"/>
  <c r="F46" i="31"/>
  <c r="E46" i="31"/>
  <c r="G46" i="31" s="1"/>
  <c r="L45" i="31"/>
  <c r="F45" i="31"/>
  <c r="E45" i="31"/>
  <c r="M45" i="31" s="1"/>
  <c r="R44" i="31"/>
  <c r="L44" i="31"/>
  <c r="F44" i="31"/>
  <c r="E44" i="31"/>
  <c r="S44" i="31" s="1"/>
  <c r="R43" i="31"/>
  <c r="L43" i="31"/>
  <c r="F43" i="31"/>
  <c r="E43" i="31"/>
  <c r="M43" i="31" s="1"/>
  <c r="R42" i="31"/>
  <c r="L42" i="31"/>
  <c r="F42" i="31"/>
  <c r="E42" i="31"/>
  <c r="M42" i="31" s="1"/>
  <c r="R41" i="31"/>
  <c r="L41" i="31"/>
  <c r="F41" i="31"/>
  <c r="E41" i="31"/>
  <c r="S41" i="31" s="1"/>
  <c r="R40" i="31"/>
  <c r="L40" i="31"/>
  <c r="F40" i="31"/>
  <c r="E40" i="31"/>
  <c r="S40" i="31" s="1"/>
  <c r="R39" i="31"/>
  <c r="L39" i="31"/>
  <c r="F39" i="31"/>
  <c r="E39" i="31"/>
  <c r="S39" i="31" s="1"/>
  <c r="R38" i="31"/>
  <c r="L38" i="31"/>
  <c r="F38" i="31"/>
  <c r="E38" i="31"/>
  <c r="S38" i="31" s="1"/>
  <c r="R37" i="31"/>
  <c r="L37" i="31"/>
  <c r="F37" i="31"/>
  <c r="E37" i="31"/>
  <c r="S37" i="31" s="1"/>
  <c r="R36" i="31"/>
  <c r="L36" i="31"/>
  <c r="F36" i="31"/>
  <c r="E36" i="31"/>
  <c r="S36" i="31" s="1"/>
  <c r="R35" i="31"/>
  <c r="L35" i="31"/>
  <c r="F35" i="31"/>
  <c r="E35" i="31"/>
  <c r="M35" i="31" s="1"/>
  <c r="R34" i="31"/>
  <c r="L34" i="31"/>
  <c r="F34" i="31"/>
  <c r="E34" i="31"/>
  <c r="M34" i="31" s="1"/>
  <c r="L33" i="31"/>
  <c r="R32" i="31"/>
  <c r="L32" i="31"/>
  <c r="F32" i="31"/>
  <c r="E32" i="31"/>
  <c r="M32" i="31" s="1"/>
  <c r="T31" i="31"/>
  <c r="R31" i="31"/>
  <c r="N31" i="31"/>
  <c r="L31" i="31"/>
  <c r="F31" i="31"/>
  <c r="E31" i="31"/>
  <c r="M31" i="31" s="1"/>
  <c r="R30" i="31"/>
  <c r="L30" i="31"/>
  <c r="F30" i="31"/>
  <c r="E30" i="31"/>
  <c r="M30" i="31" s="1"/>
  <c r="R29" i="31"/>
  <c r="L29" i="31"/>
  <c r="F29" i="31"/>
  <c r="E29" i="31"/>
  <c r="S29" i="31" s="1"/>
  <c r="R28" i="31"/>
  <c r="L28" i="31"/>
  <c r="F28" i="31"/>
  <c r="E28" i="31"/>
  <c r="R27" i="31"/>
  <c r="L27" i="31"/>
  <c r="F27" i="31"/>
  <c r="E27" i="31"/>
  <c r="S27" i="31" s="1"/>
  <c r="T26" i="31"/>
  <c r="R26" i="31"/>
  <c r="N26" i="31"/>
  <c r="L26" i="31"/>
  <c r="F26" i="31"/>
  <c r="E26" i="31"/>
  <c r="R25" i="31"/>
  <c r="L25" i="31"/>
  <c r="F25" i="31"/>
  <c r="E25" i="31"/>
  <c r="S25" i="31" s="1"/>
  <c r="R24" i="31"/>
  <c r="L24" i="31"/>
  <c r="F24" i="31"/>
  <c r="E24" i="31"/>
  <c r="S24" i="31" s="1"/>
  <c r="R23" i="31"/>
  <c r="L23" i="31"/>
  <c r="F23" i="31"/>
  <c r="E23" i="31"/>
  <c r="R22" i="31"/>
  <c r="L22" i="31"/>
  <c r="F22" i="31"/>
  <c r="E22" i="31"/>
  <c r="S22" i="31" s="1"/>
  <c r="T21" i="31"/>
  <c r="R21" i="31"/>
  <c r="N21" i="31"/>
  <c r="L21" i="31"/>
  <c r="F21" i="31"/>
  <c r="E21" i="31"/>
  <c r="S21" i="31" s="1"/>
  <c r="R20" i="31"/>
  <c r="L20" i="31"/>
  <c r="F20" i="31"/>
  <c r="E20" i="31"/>
  <c r="S20" i="31" s="1"/>
  <c r="R19" i="31"/>
  <c r="L19" i="31"/>
  <c r="F19" i="31"/>
  <c r="E19" i="31"/>
  <c r="S19" i="31" s="1"/>
  <c r="R18" i="31"/>
  <c r="L18" i="31"/>
  <c r="F18" i="31"/>
  <c r="E18" i="31"/>
  <c r="S18" i="31" s="1"/>
  <c r="R17" i="31"/>
  <c r="L17" i="31"/>
  <c r="F17" i="31"/>
  <c r="E17" i="31"/>
  <c r="M17" i="31" s="1"/>
  <c r="R16" i="31"/>
  <c r="L16" i="31"/>
  <c r="F16" i="31"/>
  <c r="E16" i="31"/>
  <c r="M16" i="31" s="1"/>
  <c r="R15" i="31"/>
  <c r="L15" i="31"/>
  <c r="F15" i="31"/>
  <c r="E15" i="31"/>
  <c r="S15" i="31" s="1"/>
  <c r="E82" i="30"/>
  <c r="E81" i="30"/>
  <c r="E80" i="30"/>
  <c r="H79" i="30"/>
  <c r="E79" i="30"/>
  <c r="E78" i="30"/>
  <c r="E77" i="30"/>
  <c r="H69" i="30"/>
  <c r="D61" i="30"/>
  <c r="F62" i="30" s="1"/>
  <c r="F59" i="30"/>
  <c r="E59" i="30"/>
  <c r="R51" i="30"/>
  <c r="L51" i="30"/>
  <c r="F51" i="30"/>
  <c r="E51" i="30"/>
  <c r="S51" i="30" s="1"/>
  <c r="R50" i="30"/>
  <c r="L50" i="30"/>
  <c r="F50" i="30"/>
  <c r="E50" i="30"/>
  <c r="S50" i="30" s="1"/>
  <c r="R49" i="30"/>
  <c r="L49" i="30"/>
  <c r="F49" i="30"/>
  <c r="E49" i="30"/>
  <c r="S49" i="30" s="1"/>
  <c r="R48" i="30"/>
  <c r="L48" i="30"/>
  <c r="F48" i="30"/>
  <c r="E48" i="30"/>
  <c r="M48" i="30" s="1"/>
  <c r="R47" i="30"/>
  <c r="L47" i="30"/>
  <c r="F47" i="30"/>
  <c r="E47" i="30"/>
  <c r="M47" i="30" s="1"/>
  <c r="L46" i="30"/>
  <c r="F46" i="30"/>
  <c r="E46" i="30"/>
  <c r="M46" i="30" s="1"/>
  <c r="L45" i="30"/>
  <c r="F45" i="30"/>
  <c r="E45" i="30"/>
  <c r="M45" i="30" s="1"/>
  <c r="R44" i="30"/>
  <c r="L44" i="30"/>
  <c r="F44" i="30"/>
  <c r="E44" i="30"/>
  <c r="M44" i="30" s="1"/>
  <c r="R43" i="30"/>
  <c r="L43" i="30"/>
  <c r="F43" i="30"/>
  <c r="E43" i="30"/>
  <c r="M43" i="30" s="1"/>
  <c r="R42" i="30"/>
  <c r="L42" i="30"/>
  <c r="F42" i="30"/>
  <c r="E42" i="30"/>
  <c r="M42" i="30" s="1"/>
  <c r="R41" i="30"/>
  <c r="L41" i="30"/>
  <c r="F41" i="30"/>
  <c r="E41" i="30"/>
  <c r="S41" i="30" s="1"/>
  <c r="R40" i="30"/>
  <c r="L40" i="30"/>
  <c r="F40" i="30"/>
  <c r="E40" i="30"/>
  <c r="M40" i="30" s="1"/>
  <c r="R39" i="30"/>
  <c r="L39" i="30"/>
  <c r="F39" i="30"/>
  <c r="E39" i="30"/>
  <c r="G39" i="30" s="1"/>
  <c r="R38" i="30"/>
  <c r="L38" i="30"/>
  <c r="F38" i="30"/>
  <c r="E38" i="30"/>
  <c r="S38" i="30" s="1"/>
  <c r="R37" i="30"/>
  <c r="L37" i="30"/>
  <c r="F37" i="30"/>
  <c r="E37" i="30"/>
  <c r="S37" i="30" s="1"/>
  <c r="R36" i="30"/>
  <c r="L36" i="30"/>
  <c r="F36" i="30"/>
  <c r="E36" i="30"/>
  <c r="M36" i="30" s="1"/>
  <c r="R35" i="30"/>
  <c r="L35" i="30"/>
  <c r="F35" i="30"/>
  <c r="E35" i="30"/>
  <c r="R34" i="30"/>
  <c r="L34" i="30"/>
  <c r="F34" i="30"/>
  <c r="E34" i="30"/>
  <c r="M34" i="30" s="1"/>
  <c r="L33" i="30"/>
  <c r="R32" i="30"/>
  <c r="L32" i="30"/>
  <c r="F32" i="30"/>
  <c r="E32" i="30"/>
  <c r="M32" i="30" s="1"/>
  <c r="T31" i="30"/>
  <c r="R31" i="30"/>
  <c r="N31" i="30"/>
  <c r="L31" i="30"/>
  <c r="F31" i="30"/>
  <c r="E31" i="30"/>
  <c r="M31" i="30" s="1"/>
  <c r="R30" i="30"/>
  <c r="L30" i="30"/>
  <c r="F30" i="30"/>
  <c r="E30" i="30"/>
  <c r="M30" i="30" s="1"/>
  <c r="R29" i="30"/>
  <c r="L29" i="30"/>
  <c r="F29" i="30"/>
  <c r="E29" i="30"/>
  <c r="S29" i="30" s="1"/>
  <c r="R28" i="30"/>
  <c r="L28" i="30"/>
  <c r="F28" i="30"/>
  <c r="E28" i="30"/>
  <c r="M28" i="30" s="1"/>
  <c r="R27" i="30"/>
  <c r="L27" i="30"/>
  <c r="F27" i="30"/>
  <c r="E27" i="30"/>
  <c r="S27" i="30" s="1"/>
  <c r="T26" i="30"/>
  <c r="R26" i="30"/>
  <c r="N26" i="30"/>
  <c r="L26" i="30"/>
  <c r="F26" i="30"/>
  <c r="E26" i="30"/>
  <c r="R25" i="30"/>
  <c r="L25" i="30"/>
  <c r="F25" i="30"/>
  <c r="E25" i="30"/>
  <c r="M25" i="30" s="1"/>
  <c r="R24" i="30"/>
  <c r="L24" i="30"/>
  <c r="F24" i="30"/>
  <c r="E24" i="30"/>
  <c r="S24" i="30" s="1"/>
  <c r="R23" i="30"/>
  <c r="L23" i="30"/>
  <c r="F23" i="30"/>
  <c r="E23" i="30"/>
  <c r="S23" i="30" s="1"/>
  <c r="R22" i="30"/>
  <c r="L22" i="30"/>
  <c r="F22" i="30"/>
  <c r="E22" i="30"/>
  <c r="S22" i="30" s="1"/>
  <c r="T21" i="30"/>
  <c r="R21" i="30"/>
  <c r="N21" i="30"/>
  <c r="L21" i="30"/>
  <c r="F21" i="30"/>
  <c r="E21" i="30"/>
  <c r="S21" i="30" s="1"/>
  <c r="R20" i="30"/>
  <c r="L20" i="30"/>
  <c r="F20" i="30"/>
  <c r="E20" i="30"/>
  <c r="S20" i="30" s="1"/>
  <c r="R19" i="30"/>
  <c r="L19" i="30"/>
  <c r="F19" i="30"/>
  <c r="E19" i="30"/>
  <c r="S19" i="30" s="1"/>
  <c r="R18" i="30"/>
  <c r="L18" i="30"/>
  <c r="F18" i="30"/>
  <c r="E18" i="30"/>
  <c r="S18" i="30" s="1"/>
  <c r="R17" i="30"/>
  <c r="L17" i="30"/>
  <c r="F17" i="30"/>
  <c r="E17" i="30"/>
  <c r="M17" i="30" s="1"/>
  <c r="R16" i="30"/>
  <c r="L16" i="30"/>
  <c r="F16" i="30"/>
  <c r="E16" i="30"/>
  <c r="M16" i="30" s="1"/>
  <c r="R15" i="30"/>
  <c r="L15" i="30"/>
  <c r="F15" i="30"/>
  <c r="E15" i="30"/>
  <c r="G15" i="30" s="1"/>
  <c r="E82" i="29"/>
  <c r="E77" i="29"/>
  <c r="E78" i="29"/>
  <c r="E79" i="29"/>
  <c r="H79" i="29"/>
  <c r="E80" i="29"/>
  <c r="E81" i="29"/>
  <c r="H69" i="29"/>
  <c r="E59" i="29"/>
  <c r="F59" i="29"/>
  <c r="D61" i="29"/>
  <c r="E62" i="29" s="1"/>
  <c r="E15" i="29"/>
  <c r="S15" i="29" s="1"/>
  <c r="F15" i="29"/>
  <c r="L15" i="29"/>
  <c r="M15" i="29"/>
  <c r="R15" i="29"/>
  <c r="E16" i="29"/>
  <c r="M16" i="29" s="1"/>
  <c r="F16" i="29"/>
  <c r="L16" i="29"/>
  <c r="R16" i="29"/>
  <c r="E17" i="29"/>
  <c r="F17" i="29"/>
  <c r="L17" i="29"/>
  <c r="R17" i="29"/>
  <c r="E18" i="29"/>
  <c r="S18" i="29" s="1"/>
  <c r="F18" i="29"/>
  <c r="L18" i="29"/>
  <c r="R18" i="29"/>
  <c r="E19" i="29"/>
  <c r="F19" i="29"/>
  <c r="L19" i="29"/>
  <c r="R19" i="29"/>
  <c r="E20" i="29"/>
  <c r="F20" i="29"/>
  <c r="L20" i="29"/>
  <c r="R20" i="29"/>
  <c r="E21" i="29"/>
  <c r="H21" i="29" s="1"/>
  <c r="F21" i="29"/>
  <c r="L21" i="29"/>
  <c r="N21" i="29"/>
  <c r="R21" i="29"/>
  <c r="T21" i="29"/>
  <c r="E22" i="29"/>
  <c r="F22" i="29"/>
  <c r="L22" i="29"/>
  <c r="R22" i="29"/>
  <c r="E23" i="29"/>
  <c r="F23" i="29"/>
  <c r="L23" i="29"/>
  <c r="R23" i="29"/>
  <c r="E24" i="29"/>
  <c r="M24" i="29" s="1"/>
  <c r="F24" i="29"/>
  <c r="L24" i="29"/>
  <c r="R24" i="29"/>
  <c r="E25" i="29"/>
  <c r="S25" i="29" s="1"/>
  <c r="F25" i="29"/>
  <c r="L25" i="29"/>
  <c r="R25" i="29"/>
  <c r="E26" i="29"/>
  <c r="F26" i="29"/>
  <c r="L26" i="29"/>
  <c r="N26" i="29"/>
  <c r="R26" i="29"/>
  <c r="T26" i="29"/>
  <c r="E27" i="29"/>
  <c r="M27" i="29" s="1"/>
  <c r="F27" i="29"/>
  <c r="L27" i="29"/>
  <c r="R27" i="29"/>
  <c r="E28" i="29"/>
  <c r="M28" i="29" s="1"/>
  <c r="F28" i="29"/>
  <c r="L28" i="29"/>
  <c r="R28" i="29"/>
  <c r="E29" i="29"/>
  <c r="S29" i="29" s="1"/>
  <c r="F29" i="29"/>
  <c r="L29" i="29"/>
  <c r="R29" i="29"/>
  <c r="E30" i="29"/>
  <c r="S30" i="29" s="1"/>
  <c r="F30" i="29"/>
  <c r="L30" i="29"/>
  <c r="R30" i="29"/>
  <c r="E31" i="29"/>
  <c r="M31" i="29" s="1"/>
  <c r="F31" i="29"/>
  <c r="L31" i="29"/>
  <c r="N31" i="29"/>
  <c r="R31" i="29"/>
  <c r="T31" i="29"/>
  <c r="E32" i="29"/>
  <c r="S32" i="29" s="1"/>
  <c r="F32" i="29"/>
  <c r="L32" i="29"/>
  <c r="R32" i="29"/>
  <c r="L33" i="29"/>
  <c r="E34" i="29"/>
  <c r="S34" i="29" s="1"/>
  <c r="F34" i="29"/>
  <c r="L34" i="29"/>
  <c r="R34" i="29"/>
  <c r="E35" i="29"/>
  <c r="M35" i="29" s="1"/>
  <c r="F35" i="29"/>
  <c r="L35" i="29"/>
  <c r="R35" i="29"/>
  <c r="E36" i="29"/>
  <c r="M36" i="29" s="1"/>
  <c r="F36" i="29"/>
  <c r="G36" i="29"/>
  <c r="L36" i="29"/>
  <c r="R36" i="29"/>
  <c r="E37" i="29"/>
  <c r="F37" i="29"/>
  <c r="L37" i="29"/>
  <c r="R37" i="29"/>
  <c r="E38" i="29"/>
  <c r="F38" i="29"/>
  <c r="L38" i="29"/>
  <c r="R38" i="29"/>
  <c r="E39" i="29"/>
  <c r="M39" i="29" s="1"/>
  <c r="F39" i="29"/>
  <c r="L39" i="29"/>
  <c r="R39" i="29"/>
  <c r="E40" i="29"/>
  <c r="F40" i="29"/>
  <c r="L40" i="29"/>
  <c r="R40" i="29"/>
  <c r="E41" i="29"/>
  <c r="M41" i="29" s="1"/>
  <c r="F41" i="29"/>
  <c r="L41" i="29"/>
  <c r="R41" i="29"/>
  <c r="E42" i="29"/>
  <c r="S42" i="29" s="1"/>
  <c r="F42" i="29"/>
  <c r="L42" i="29"/>
  <c r="R42" i="29"/>
  <c r="E43" i="29"/>
  <c r="M43" i="29" s="1"/>
  <c r="F43" i="29"/>
  <c r="L43" i="29"/>
  <c r="R43" i="29"/>
  <c r="E44" i="29"/>
  <c r="S44" i="29" s="1"/>
  <c r="F44" i="29"/>
  <c r="L44" i="29"/>
  <c r="R44" i="29"/>
  <c r="E45" i="29"/>
  <c r="M45" i="29" s="1"/>
  <c r="F45" i="29"/>
  <c r="L45" i="29"/>
  <c r="E46" i="29"/>
  <c r="M46" i="29" s="1"/>
  <c r="F46" i="29"/>
  <c r="G46" i="29"/>
  <c r="L46" i="29"/>
  <c r="E47" i="29"/>
  <c r="M47" i="29" s="1"/>
  <c r="F47" i="29"/>
  <c r="L47" i="29"/>
  <c r="R47" i="29"/>
  <c r="E48" i="29"/>
  <c r="S48" i="29" s="1"/>
  <c r="F48" i="29"/>
  <c r="L48" i="29"/>
  <c r="M48" i="29"/>
  <c r="R48" i="29"/>
  <c r="E49" i="29"/>
  <c r="S49" i="29" s="1"/>
  <c r="F49" i="29"/>
  <c r="L49" i="29"/>
  <c r="R49" i="29"/>
  <c r="E50" i="29"/>
  <c r="M50" i="29" s="1"/>
  <c r="F50" i="29"/>
  <c r="L50" i="29"/>
  <c r="R50" i="29"/>
  <c r="E51" i="29"/>
  <c r="S51" i="29" s="1"/>
  <c r="F51" i="29"/>
  <c r="L51" i="29"/>
  <c r="R51" i="29"/>
  <c r="E82" i="28"/>
  <c r="E81" i="28"/>
  <c r="E80" i="28"/>
  <c r="H79" i="28"/>
  <c r="E79" i="28"/>
  <c r="E78" i="28"/>
  <c r="E77" i="28"/>
  <c r="H69" i="28"/>
  <c r="D61" i="28"/>
  <c r="E62" i="28" s="1"/>
  <c r="F59" i="28"/>
  <c r="E59" i="28"/>
  <c r="R51" i="28"/>
  <c r="L51" i="28"/>
  <c r="F51" i="28"/>
  <c r="E51" i="28"/>
  <c r="S51" i="28" s="1"/>
  <c r="R50" i="28"/>
  <c r="L50" i="28"/>
  <c r="F50" i="28"/>
  <c r="E50" i="28"/>
  <c r="S50" i="28" s="1"/>
  <c r="R49" i="28"/>
  <c r="L49" i="28"/>
  <c r="F49" i="28"/>
  <c r="E49" i="28"/>
  <c r="M49" i="28" s="1"/>
  <c r="R48" i="28"/>
  <c r="L48" i="28"/>
  <c r="F48" i="28"/>
  <c r="E48" i="28"/>
  <c r="S48" i="28" s="1"/>
  <c r="R47" i="28"/>
  <c r="L47" i="28"/>
  <c r="F47" i="28"/>
  <c r="E47" i="28"/>
  <c r="M47" i="28" s="1"/>
  <c r="L46" i="28"/>
  <c r="F46" i="28"/>
  <c r="E46" i="28"/>
  <c r="M46" i="28" s="1"/>
  <c r="L45" i="28"/>
  <c r="F45" i="28"/>
  <c r="E45" i="28"/>
  <c r="M45" i="28" s="1"/>
  <c r="R44" i="28"/>
  <c r="L44" i="28"/>
  <c r="F44" i="28"/>
  <c r="E44" i="28"/>
  <c r="S44" i="28" s="1"/>
  <c r="R43" i="28"/>
  <c r="L43" i="28"/>
  <c r="F43" i="28"/>
  <c r="E43" i="28"/>
  <c r="M43" i="28" s="1"/>
  <c r="R42" i="28"/>
  <c r="L42" i="28"/>
  <c r="F42" i="28"/>
  <c r="E42" i="28"/>
  <c r="M42" i="28" s="1"/>
  <c r="R41" i="28"/>
  <c r="L41" i="28"/>
  <c r="F41" i="28"/>
  <c r="E41" i="28"/>
  <c r="S41" i="28" s="1"/>
  <c r="R40" i="28"/>
  <c r="L40" i="28"/>
  <c r="F40" i="28"/>
  <c r="E40" i="28"/>
  <c r="R39" i="28"/>
  <c r="L39" i="28"/>
  <c r="F39" i="28"/>
  <c r="E39" i="28"/>
  <c r="S39" i="28" s="1"/>
  <c r="R38" i="28"/>
  <c r="L38" i="28"/>
  <c r="F38" i="28"/>
  <c r="E38" i="28"/>
  <c r="G38" i="28" s="1"/>
  <c r="R37" i="28"/>
  <c r="L37" i="28"/>
  <c r="F37" i="28"/>
  <c r="E37" i="28"/>
  <c r="S37" i="28" s="1"/>
  <c r="R36" i="28"/>
  <c r="L36" i="28"/>
  <c r="F36" i="28"/>
  <c r="E36" i="28"/>
  <c r="S36" i="28" s="1"/>
  <c r="R35" i="28"/>
  <c r="L35" i="28"/>
  <c r="F35" i="28"/>
  <c r="E35" i="28"/>
  <c r="M35" i="28" s="1"/>
  <c r="R34" i="28"/>
  <c r="L34" i="28"/>
  <c r="F34" i="28"/>
  <c r="E34" i="28"/>
  <c r="M34" i="28" s="1"/>
  <c r="L33" i="28"/>
  <c r="R32" i="28"/>
  <c r="L32" i="28"/>
  <c r="F32" i="28"/>
  <c r="E32" i="28"/>
  <c r="M32" i="28" s="1"/>
  <c r="T31" i="28"/>
  <c r="R31" i="28"/>
  <c r="N31" i="28"/>
  <c r="L31" i="28"/>
  <c r="F31" i="28"/>
  <c r="E31" i="28"/>
  <c r="M31" i="28" s="1"/>
  <c r="R30" i="28"/>
  <c r="L30" i="28"/>
  <c r="F30" i="28"/>
  <c r="E30" i="28"/>
  <c r="M30" i="28" s="1"/>
  <c r="R29" i="28"/>
  <c r="L29" i="28"/>
  <c r="F29" i="28"/>
  <c r="E29" i="28"/>
  <c r="S29" i="28" s="1"/>
  <c r="R28" i="28"/>
  <c r="L28" i="28"/>
  <c r="F28" i="28"/>
  <c r="E28" i="28"/>
  <c r="S28" i="28" s="1"/>
  <c r="R27" i="28"/>
  <c r="L27" i="28"/>
  <c r="F27" i="28"/>
  <c r="E27" i="28"/>
  <c r="M27" i="28" s="1"/>
  <c r="T26" i="28"/>
  <c r="R26" i="28"/>
  <c r="N26" i="28"/>
  <c r="L26" i="28"/>
  <c r="F26" i="28"/>
  <c r="E26" i="28"/>
  <c r="R25" i="28"/>
  <c r="L25" i="28"/>
  <c r="F25" i="28"/>
  <c r="E25" i="28"/>
  <c r="G25" i="28" s="1"/>
  <c r="R24" i="28"/>
  <c r="L24" i="28"/>
  <c r="F24" i="28"/>
  <c r="E24" i="28"/>
  <c r="S24" i="28" s="1"/>
  <c r="R23" i="28"/>
  <c r="L23" i="28"/>
  <c r="F23" i="28"/>
  <c r="E23" i="28"/>
  <c r="S23" i="28" s="1"/>
  <c r="R22" i="28"/>
  <c r="L22" i="28"/>
  <c r="F22" i="28"/>
  <c r="E22" i="28"/>
  <c r="S22" i="28" s="1"/>
  <c r="T21" i="28"/>
  <c r="R21" i="28"/>
  <c r="N21" i="28"/>
  <c r="L21" i="28"/>
  <c r="F21" i="28"/>
  <c r="E21" i="28"/>
  <c r="S21" i="28" s="1"/>
  <c r="R20" i="28"/>
  <c r="L20" i="28"/>
  <c r="F20" i="28"/>
  <c r="E20" i="28"/>
  <c r="S20" i="28" s="1"/>
  <c r="R19" i="28"/>
  <c r="L19" i="28"/>
  <c r="F19" i="28"/>
  <c r="E19" i="28"/>
  <c r="S19" i="28" s="1"/>
  <c r="R18" i="28"/>
  <c r="L18" i="28"/>
  <c r="F18" i="28"/>
  <c r="E18" i="28"/>
  <c r="S18" i="28" s="1"/>
  <c r="R17" i="28"/>
  <c r="L17" i="28"/>
  <c r="F17" i="28"/>
  <c r="E17" i="28"/>
  <c r="M17" i="28" s="1"/>
  <c r="R16" i="28"/>
  <c r="L16" i="28"/>
  <c r="F16" i="28"/>
  <c r="E16" i="28"/>
  <c r="M16" i="28" s="1"/>
  <c r="R15" i="28"/>
  <c r="L15" i="28"/>
  <c r="F15" i="28"/>
  <c r="E15" i="28"/>
  <c r="S15" i="28" s="1"/>
  <c r="G17" i="35" l="1"/>
  <c r="M22" i="35"/>
  <c r="G32" i="35"/>
  <c r="G25" i="35"/>
  <c r="M37" i="35"/>
  <c r="G34" i="35"/>
  <c r="G48" i="35"/>
  <c r="G41" i="35"/>
  <c r="M39" i="35"/>
  <c r="G46" i="35"/>
  <c r="G50" i="35"/>
  <c r="S36" i="35"/>
  <c r="M48" i="35"/>
  <c r="G18" i="35"/>
  <c r="S18" i="35"/>
  <c r="G19" i="35"/>
  <c r="G22" i="35"/>
  <c r="G29" i="35"/>
  <c r="M50" i="35"/>
  <c r="M23" i="35"/>
  <c r="S19" i="35"/>
  <c r="G28" i="35"/>
  <c r="S44" i="35"/>
  <c r="S49" i="35"/>
  <c r="G47" i="35"/>
  <c r="S25" i="35"/>
  <c r="M28" i="35"/>
  <c r="S29" i="35"/>
  <c r="G37" i="35"/>
  <c r="M38" i="35"/>
  <c r="G40" i="35"/>
  <c r="M51" i="35"/>
  <c r="G15" i="35"/>
  <c r="G36" i="35"/>
  <c r="S41" i="35"/>
  <c r="G45" i="35"/>
  <c r="I79" i="35"/>
  <c r="M24" i="35"/>
  <c r="G49" i="35"/>
  <c r="G26" i="35"/>
  <c r="M27" i="35"/>
  <c r="S40" i="35"/>
  <c r="G44" i="35"/>
  <c r="S15" i="35"/>
  <c r="M20" i="35"/>
  <c r="H21" i="35"/>
  <c r="G35" i="35"/>
  <c r="G32" i="36"/>
  <c r="I110" i="36"/>
  <c r="S40" i="36"/>
  <c r="G18" i="36"/>
  <c r="D90" i="36"/>
  <c r="F91" i="36" s="1"/>
  <c r="G49" i="36"/>
  <c r="S49" i="36"/>
  <c r="G48" i="36"/>
  <c r="S48" i="36"/>
  <c r="G46" i="36"/>
  <c r="G45" i="36"/>
  <c r="G44" i="36"/>
  <c r="S44" i="36"/>
  <c r="G41" i="36"/>
  <c r="G40" i="36"/>
  <c r="M36" i="36"/>
  <c r="G36" i="36"/>
  <c r="M32" i="36"/>
  <c r="G29" i="36"/>
  <c r="G28" i="36"/>
  <c r="G26" i="36"/>
  <c r="G25" i="36"/>
  <c r="S18" i="36"/>
  <c r="G15" i="36"/>
  <c r="G42" i="36"/>
  <c r="G16" i="36"/>
  <c r="G30" i="36"/>
  <c r="G34" i="36"/>
  <c r="G47" i="36"/>
  <c r="M15" i="36"/>
  <c r="S17" i="36"/>
  <c r="G21" i="36"/>
  <c r="G24" i="36"/>
  <c r="G27" i="36"/>
  <c r="M29" i="36"/>
  <c r="S35" i="36"/>
  <c r="G39" i="36"/>
  <c r="M41" i="36"/>
  <c r="S43" i="36"/>
  <c r="S47" i="36"/>
  <c r="G51" i="36"/>
  <c r="S16" i="36"/>
  <c r="G20" i="36"/>
  <c r="H21" i="36"/>
  <c r="G23" i="36"/>
  <c r="M25" i="36"/>
  <c r="M26" i="36"/>
  <c r="M28" i="36"/>
  <c r="S30" i="36"/>
  <c r="S31" i="36"/>
  <c r="S32" i="36"/>
  <c r="S34" i="36"/>
  <c r="G38" i="36"/>
  <c r="S42" i="36"/>
  <c r="G50" i="36"/>
  <c r="G19" i="36"/>
  <c r="G22" i="36"/>
  <c r="M24" i="36"/>
  <c r="M27" i="36"/>
  <c r="G37" i="36"/>
  <c r="M39" i="36"/>
  <c r="M51" i="36"/>
  <c r="M20" i="36"/>
  <c r="M21" i="36"/>
  <c r="M23" i="36"/>
  <c r="M38" i="36"/>
  <c r="M50" i="36"/>
  <c r="G17" i="36"/>
  <c r="M19" i="36"/>
  <c r="M22" i="36"/>
  <c r="G31" i="36"/>
  <c r="G35" i="36"/>
  <c r="M37" i="36"/>
  <c r="G43" i="36"/>
  <c r="H26" i="36"/>
  <c r="E93" i="36"/>
  <c r="D93" i="36" s="1"/>
  <c r="G34" i="34"/>
  <c r="S21" i="35"/>
  <c r="M31" i="35"/>
  <c r="M35" i="35"/>
  <c r="M47" i="35"/>
  <c r="M16" i="35"/>
  <c r="H26" i="35"/>
  <c r="M32" i="35"/>
  <c r="S17" i="35"/>
  <c r="G21" i="35"/>
  <c r="G24" i="35"/>
  <c r="G27" i="35"/>
  <c r="S35" i="35"/>
  <c r="G39" i="35"/>
  <c r="S43" i="35"/>
  <c r="S47" i="35"/>
  <c r="G51" i="35"/>
  <c r="M17" i="35"/>
  <c r="M34" i="35"/>
  <c r="M42" i="35"/>
  <c r="S16" i="35"/>
  <c r="G20" i="35"/>
  <c r="G23" i="35"/>
  <c r="M26" i="35"/>
  <c r="S30" i="35"/>
  <c r="S31" i="35"/>
  <c r="S32" i="35"/>
  <c r="S34" i="35"/>
  <c r="G38" i="35"/>
  <c r="S42" i="35"/>
  <c r="E60" i="35"/>
  <c r="D60" i="35" s="1"/>
  <c r="G43" i="35"/>
  <c r="G30" i="35"/>
  <c r="E62" i="35"/>
  <c r="D62" i="35" s="1"/>
  <c r="S29" i="34"/>
  <c r="G17" i="34"/>
  <c r="F62" i="34"/>
  <c r="D62" i="34" s="1"/>
  <c r="M44" i="34"/>
  <c r="G29" i="34"/>
  <c r="I79" i="34"/>
  <c r="G15" i="34"/>
  <c r="S19" i="34"/>
  <c r="S22" i="34"/>
  <c r="G25" i="34"/>
  <c r="S37" i="34"/>
  <c r="G37" i="34"/>
  <c r="G44" i="34"/>
  <c r="G45" i="34"/>
  <c r="G46" i="34"/>
  <c r="G49" i="34"/>
  <c r="S49" i="34"/>
  <c r="M48" i="34"/>
  <c r="G41" i="34"/>
  <c r="S41" i="34"/>
  <c r="G40" i="34"/>
  <c r="S40" i="34"/>
  <c r="G36" i="34"/>
  <c r="M36" i="34"/>
  <c r="M34" i="34"/>
  <c r="G28" i="34"/>
  <c r="S28" i="34"/>
  <c r="G26" i="34"/>
  <c r="S25" i="34"/>
  <c r="G22" i="34"/>
  <c r="G19" i="34"/>
  <c r="M18" i="34"/>
  <c r="G18" i="34"/>
  <c r="M17" i="34"/>
  <c r="S15" i="34"/>
  <c r="D59" i="34"/>
  <c r="F60" i="34" s="1"/>
  <c r="G48" i="34"/>
  <c r="G30" i="34"/>
  <c r="G32" i="34"/>
  <c r="G42" i="34"/>
  <c r="G43" i="34"/>
  <c r="G47" i="34"/>
  <c r="G16" i="34"/>
  <c r="G31" i="34"/>
  <c r="G35" i="34"/>
  <c r="S21" i="34"/>
  <c r="S17" i="34"/>
  <c r="G21" i="34"/>
  <c r="G24" i="34"/>
  <c r="G27" i="34"/>
  <c r="S35" i="34"/>
  <c r="G39" i="34"/>
  <c r="S43" i="34"/>
  <c r="S47" i="34"/>
  <c r="G51" i="34"/>
  <c r="H26" i="34"/>
  <c r="S16" i="34"/>
  <c r="G20" i="34"/>
  <c r="H21" i="34"/>
  <c r="G23" i="34"/>
  <c r="M26" i="34"/>
  <c r="S30" i="34"/>
  <c r="S31" i="34"/>
  <c r="S32" i="34"/>
  <c r="S34" i="34"/>
  <c r="G38" i="34"/>
  <c r="S42" i="34"/>
  <c r="G50" i="34"/>
  <c r="M24" i="34"/>
  <c r="M51" i="34"/>
  <c r="M20" i="34"/>
  <c r="M23" i="34"/>
  <c r="M38" i="34"/>
  <c r="M50" i="34"/>
  <c r="S27" i="34"/>
  <c r="S39" i="34"/>
  <c r="G51" i="33"/>
  <c r="S39" i="33"/>
  <c r="S31" i="33"/>
  <c r="M28" i="33"/>
  <c r="S30" i="33"/>
  <c r="G25" i="33"/>
  <c r="M51" i="33"/>
  <c r="M40" i="33"/>
  <c r="G28" i="33"/>
  <c r="M24" i="33"/>
  <c r="M21" i="33"/>
  <c r="S17" i="33"/>
  <c r="D59" i="33"/>
  <c r="F60" i="33" s="1"/>
  <c r="G29" i="33"/>
  <c r="G42" i="33"/>
  <c r="G16" i="33"/>
  <c r="G50" i="33"/>
  <c r="G49" i="33"/>
  <c r="G46" i="33"/>
  <c r="G45" i="33"/>
  <c r="S41" i="33"/>
  <c r="G40" i="33"/>
  <c r="G39" i="33"/>
  <c r="G38" i="33"/>
  <c r="S35" i="33"/>
  <c r="M34" i="33"/>
  <c r="S34" i="33"/>
  <c r="M32" i="33"/>
  <c r="M29" i="33"/>
  <c r="S29" i="33"/>
  <c r="G27" i="33"/>
  <c r="M27" i="33"/>
  <c r="H26" i="33"/>
  <c r="S25" i="33"/>
  <c r="G24" i="33"/>
  <c r="G23" i="33"/>
  <c r="G21" i="33"/>
  <c r="G20" i="33"/>
  <c r="M16" i="33"/>
  <c r="S16" i="33"/>
  <c r="M15" i="33"/>
  <c r="S15" i="33"/>
  <c r="G41" i="33"/>
  <c r="G30" i="33"/>
  <c r="G26" i="33"/>
  <c r="G32" i="33"/>
  <c r="I79" i="33"/>
  <c r="S43" i="33"/>
  <c r="S47" i="33"/>
  <c r="G22" i="33"/>
  <c r="G37" i="33"/>
  <c r="M23" i="33"/>
  <c r="G44" i="33"/>
  <c r="G48" i="33"/>
  <c r="G17" i="33"/>
  <c r="M19" i="33"/>
  <c r="S26" i="33"/>
  <c r="G31" i="33"/>
  <c r="G35" i="33"/>
  <c r="M37" i="33"/>
  <c r="G47" i="33"/>
  <c r="M49" i="33"/>
  <c r="M18" i="33"/>
  <c r="S20" i="33"/>
  <c r="S23" i="33"/>
  <c r="M36" i="33"/>
  <c r="S38" i="33"/>
  <c r="M44" i="33"/>
  <c r="M48" i="33"/>
  <c r="S50" i="33"/>
  <c r="E62" i="33"/>
  <c r="D62" i="33" s="1"/>
  <c r="H21" i="33"/>
  <c r="G19" i="33"/>
  <c r="G18" i="33"/>
  <c r="G36" i="33"/>
  <c r="M22" i="33"/>
  <c r="G43" i="33"/>
  <c r="G40" i="29"/>
  <c r="G37" i="29"/>
  <c r="G26" i="29"/>
  <c r="G17" i="29"/>
  <c r="S23" i="31"/>
  <c r="G23" i="31"/>
  <c r="G28" i="31"/>
  <c r="M28" i="31"/>
  <c r="G23" i="32"/>
  <c r="M38" i="32"/>
  <c r="G20" i="32"/>
  <c r="I79" i="32"/>
  <c r="G51" i="32"/>
  <c r="G46" i="32"/>
  <c r="G45" i="32"/>
  <c r="S41" i="32"/>
  <c r="G40" i="32"/>
  <c r="S34" i="32"/>
  <c r="G28" i="32"/>
  <c r="S25" i="32"/>
  <c r="G25" i="32"/>
  <c r="G21" i="32"/>
  <c r="M21" i="32"/>
  <c r="G19" i="32"/>
  <c r="D59" i="32"/>
  <c r="F60" i="32" s="1"/>
  <c r="M51" i="32"/>
  <c r="G50" i="32"/>
  <c r="M50" i="32"/>
  <c r="G49" i="32"/>
  <c r="M40" i="32"/>
  <c r="S39" i="32"/>
  <c r="G39" i="32"/>
  <c r="G38" i="32"/>
  <c r="M37" i="32"/>
  <c r="G37" i="32"/>
  <c r="M28" i="32"/>
  <c r="G27" i="32"/>
  <c r="M27" i="32"/>
  <c r="G24" i="32"/>
  <c r="M24" i="32"/>
  <c r="M23" i="32"/>
  <c r="M22" i="32"/>
  <c r="G22" i="32"/>
  <c r="M20" i="32"/>
  <c r="M19" i="32"/>
  <c r="H21" i="32"/>
  <c r="G26" i="32"/>
  <c r="G16" i="32"/>
  <c r="G29" i="32"/>
  <c r="G32" i="32"/>
  <c r="G42" i="32"/>
  <c r="G48" i="32"/>
  <c r="G15" i="32"/>
  <c r="G30" i="32"/>
  <c r="M16" i="32"/>
  <c r="S18" i="32"/>
  <c r="H26" i="32"/>
  <c r="M30" i="32"/>
  <c r="M32" i="32"/>
  <c r="M34" i="32"/>
  <c r="S36" i="32"/>
  <c r="M42" i="32"/>
  <c r="S44" i="32"/>
  <c r="S48" i="32"/>
  <c r="M15" i="32"/>
  <c r="S17" i="32"/>
  <c r="M29" i="32"/>
  <c r="S35" i="32"/>
  <c r="M41" i="32"/>
  <c r="S43" i="32"/>
  <c r="S47" i="32"/>
  <c r="S31" i="32"/>
  <c r="S42" i="32"/>
  <c r="G43" i="32"/>
  <c r="G47" i="32"/>
  <c r="M49" i="32"/>
  <c r="G18" i="32"/>
  <c r="G36" i="32"/>
  <c r="M44" i="32"/>
  <c r="M48" i="32"/>
  <c r="E62" i="32"/>
  <c r="D62" i="32" s="1"/>
  <c r="G17" i="32"/>
  <c r="S26" i="32"/>
  <c r="G31" i="32"/>
  <c r="G35" i="32"/>
  <c r="M47" i="31"/>
  <c r="M46" i="31"/>
  <c r="G25" i="31"/>
  <c r="M20" i="31"/>
  <c r="M21" i="31"/>
  <c r="H26" i="31"/>
  <c r="M24" i="31"/>
  <c r="G37" i="31"/>
  <c r="G47" i="31"/>
  <c r="G51" i="31"/>
  <c r="G50" i="31"/>
  <c r="M50" i="31"/>
  <c r="G40" i="31"/>
  <c r="M40" i="31"/>
  <c r="G39" i="31"/>
  <c r="M39" i="31"/>
  <c r="G38" i="31"/>
  <c r="M38" i="31"/>
  <c r="M37" i="31"/>
  <c r="S34" i="31"/>
  <c r="S32" i="31"/>
  <c r="S30" i="31"/>
  <c r="S28" i="31"/>
  <c r="G27" i="31"/>
  <c r="M27" i="31"/>
  <c r="M26" i="31"/>
  <c r="M25" i="31"/>
  <c r="G24" i="31"/>
  <c r="M23" i="31"/>
  <c r="G22" i="31"/>
  <c r="M22" i="31"/>
  <c r="G21" i="31"/>
  <c r="G20" i="31"/>
  <c r="G19" i="31"/>
  <c r="M19" i="31"/>
  <c r="H21" i="31"/>
  <c r="S16" i="31"/>
  <c r="D59" i="31"/>
  <c r="E60" i="31" s="1"/>
  <c r="G29" i="31"/>
  <c r="G41" i="31"/>
  <c r="G15" i="31"/>
  <c r="I79" i="31"/>
  <c r="M15" i="31"/>
  <c r="S17" i="31"/>
  <c r="M29" i="31"/>
  <c r="S35" i="31"/>
  <c r="M41" i="31"/>
  <c r="S43" i="31"/>
  <c r="S31" i="31"/>
  <c r="S42" i="31"/>
  <c r="G45" i="31"/>
  <c r="G49" i="31"/>
  <c r="M51" i="31"/>
  <c r="F60" i="31"/>
  <c r="D60" i="31" s="1"/>
  <c r="G44" i="31"/>
  <c r="G48" i="31"/>
  <c r="G43" i="31"/>
  <c r="M49" i="31"/>
  <c r="S26" i="31"/>
  <c r="G31" i="31"/>
  <c r="G16" i="31"/>
  <c r="M18" i="31"/>
  <c r="G30" i="31"/>
  <c r="G32" i="31"/>
  <c r="G34" i="31"/>
  <c r="M36" i="31"/>
  <c r="G42" i="31"/>
  <c r="M44" i="31"/>
  <c r="M48" i="31"/>
  <c r="E62" i="31"/>
  <c r="D62" i="31" s="1"/>
  <c r="G18" i="31"/>
  <c r="G36" i="31"/>
  <c r="G17" i="31"/>
  <c r="G35" i="31"/>
  <c r="G26" i="31"/>
  <c r="G45" i="30"/>
  <c r="G49" i="30"/>
  <c r="M49" i="30"/>
  <c r="S15" i="30"/>
  <c r="M20" i="30"/>
  <c r="G21" i="30"/>
  <c r="G24" i="30"/>
  <c r="M24" i="30"/>
  <c r="M27" i="30"/>
  <c r="S36" i="30"/>
  <c r="S44" i="30"/>
  <c r="G46" i="30"/>
  <c r="M50" i="30"/>
  <c r="M51" i="30"/>
  <c r="S48" i="30"/>
  <c r="G48" i="30"/>
  <c r="G44" i="30"/>
  <c r="G40" i="30"/>
  <c r="S40" i="30"/>
  <c r="S39" i="30"/>
  <c r="M39" i="30"/>
  <c r="M38" i="30"/>
  <c r="G37" i="30"/>
  <c r="M37" i="30"/>
  <c r="G36" i="30"/>
  <c r="S28" i="30"/>
  <c r="G28" i="30"/>
  <c r="G27" i="30"/>
  <c r="S25" i="30"/>
  <c r="G25" i="30"/>
  <c r="H26" i="30"/>
  <c r="M23" i="30"/>
  <c r="G22" i="30"/>
  <c r="M22" i="30"/>
  <c r="M21" i="30"/>
  <c r="G19" i="30"/>
  <c r="M19" i="30"/>
  <c r="G18" i="30"/>
  <c r="M18" i="30"/>
  <c r="D59" i="30"/>
  <c r="F60" i="30" s="1"/>
  <c r="G29" i="30"/>
  <c r="G35" i="30"/>
  <c r="G41" i="30"/>
  <c r="I79" i="30"/>
  <c r="S26" i="30"/>
  <c r="G31" i="30"/>
  <c r="M15" i="30"/>
  <c r="S17" i="30"/>
  <c r="M29" i="30"/>
  <c r="S35" i="30"/>
  <c r="M41" i="30"/>
  <c r="S43" i="30"/>
  <c r="S47" i="30"/>
  <c r="G51" i="30"/>
  <c r="S16" i="30"/>
  <c r="G20" i="30"/>
  <c r="H21" i="30"/>
  <c r="G23" i="30"/>
  <c r="M26" i="30"/>
  <c r="S30" i="30"/>
  <c r="S31" i="30"/>
  <c r="S32" i="30"/>
  <c r="S34" i="30"/>
  <c r="G38" i="30"/>
  <c r="S42" i="30"/>
  <c r="G50" i="30"/>
  <c r="E60" i="30"/>
  <c r="D60" i="30" s="1"/>
  <c r="G43" i="30"/>
  <c r="G47" i="30"/>
  <c r="G16" i="30"/>
  <c r="G30" i="30"/>
  <c r="G32" i="30"/>
  <c r="G34" i="30"/>
  <c r="G42" i="30"/>
  <c r="E62" i="30"/>
  <c r="D62" i="30" s="1"/>
  <c r="G17" i="30"/>
  <c r="G26" i="30"/>
  <c r="M35" i="30"/>
  <c r="M49" i="29"/>
  <c r="M51" i="29"/>
  <c r="G48" i="29"/>
  <c r="S31" i="29"/>
  <c r="G27" i="29"/>
  <c r="I79" i="29"/>
  <c r="G45" i="29"/>
  <c r="M44" i="29"/>
  <c r="G41" i="29"/>
  <c r="S40" i="29"/>
  <c r="G39" i="29"/>
  <c r="S36" i="29"/>
  <c r="M30" i="29"/>
  <c r="S28" i="29"/>
  <c r="S21" i="29"/>
  <c r="S16" i="29"/>
  <c r="G15" i="29"/>
  <c r="G20" i="29"/>
  <c r="G23" i="29"/>
  <c r="G50" i="29"/>
  <c r="G51" i="29"/>
  <c r="G49" i="29"/>
  <c r="G47" i="29"/>
  <c r="G44" i="29"/>
  <c r="S41" i="29"/>
  <c r="M40" i="29"/>
  <c r="S35" i="29"/>
  <c r="G35" i="29"/>
  <c r="M34" i="29"/>
  <c r="M32" i="29"/>
  <c r="G31" i="29"/>
  <c r="M29" i="29"/>
  <c r="G29" i="29"/>
  <c r="G28" i="29"/>
  <c r="M26" i="29"/>
  <c r="S26" i="29"/>
  <c r="M25" i="29"/>
  <c r="G25" i="29"/>
  <c r="G24" i="29"/>
  <c r="H26" i="29"/>
  <c r="G21" i="29"/>
  <c r="S17" i="29"/>
  <c r="M17" i="29"/>
  <c r="D59" i="29"/>
  <c r="F60" i="29" s="1"/>
  <c r="G38" i="29"/>
  <c r="G30" i="29"/>
  <c r="G22" i="29"/>
  <c r="G19" i="29"/>
  <c r="G16" i="29"/>
  <c r="G18" i="29"/>
  <c r="G43" i="29"/>
  <c r="S47" i="29"/>
  <c r="S43" i="29"/>
  <c r="M42" i="29"/>
  <c r="S37" i="29"/>
  <c r="S22" i="29"/>
  <c r="S19" i="29"/>
  <c r="S50" i="29"/>
  <c r="G42" i="29"/>
  <c r="S38" i="29"/>
  <c r="G34" i="29"/>
  <c r="G32" i="29"/>
  <c r="S23" i="29"/>
  <c r="S20" i="29"/>
  <c r="M18" i="29"/>
  <c r="S39" i="29"/>
  <c r="M37" i="29"/>
  <c r="S27" i="29"/>
  <c r="S24" i="29"/>
  <c r="M22" i="29"/>
  <c r="M19" i="29"/>
  <c r="M38" i="29"/>
  <c r="M23" i="29"/>
  <c r="M21" i="29"/>
  <c r="M20" i="29"/>
  <c r="F62" i="29"/>
  <c r="D62" i="29" s="1"/>
  <c r="F62" i="28"/>
  <c r="D62" i="28" s="1"/>
  <c r="G22" i="28"/>
  <c r="M22" i="28"/>
  <c r="G23" i="28"/>
  <c r="H26" i="28"/>
  <c r="D59" i="28"/>
  <c r="G49" i="28"/>
  <c r="M39" i="28"/>
  <c r="S38" i="28"/>
  <c r="M38" i="28"/>
  <c r="S27" i="28"/>
  <c r="M21" i="28"/>
  <c r="G40" i="28"/>
  <c r="G29" i="28"/>
  <c r="G50" i="28"/>
  <c r="S49" i="28"/>
  <c r="G46" i="28"/>
  <c r="G45" i="28"/>
  <c r="M40" i="28"/>
  <c r="S40" i="28"/>
  <c r="G37" i="28"/>
  <c r="M37" i="28"/>
  <c r="G36" i="28"/>
  <c r="M28" i="28"/>
  <c r="M25" i="28"/>
  <c r="S25" i="28"/>
  <c r="M24" i="28"/>
  <c r="M23" i="28"/>
  <c r="H21" i="28"/>
  <c r="G20" i="28"/>
  <c r="M20" i="28"/>
  <c r="G19" i="28"/>
  <c r="M19" i="28"/>
  <c r="G18" i="28"/>
  <c r="G27" i="28"/>
  <c r="G39" i="28"/>
  <c r="G15" i="28"/>
  <c r="G41" i="28"/>
  <c r="G24" i="28"/>
  <c r="G28" i="28"/>
  <c r="I79" i="28"/>
  <c r="F60" i="28"/>
  <c r="E60" i="28"/>
  <c r="M15" i="28"/>
  <c r="S17" i="28"/>
  <c r="G21" i="28"/>
  <c r="M29" i="28"/>
  <c r="S35" i="28"/>
  <c r="M41" i="28"/>
  <c r="S43" i="28"/>
  <c r="S47" i="28"/>
  <c r="G51" i="28"/>
  <c r="S16" i="28"/>
  <c r="M26" i="28"/>
  <c r="S30" i="28"/>
  <c r="S31" i="28"/>
  <c r="S32" i="28"/>
  <c r="S34" i="28"/>
  <c r="S42" i="28"/>
  <c r="M51" i="28"/>
  <c r="G44" i="28"/>
  <c r="G48" i="28"/>
  <c r="M50" i="28"/>
  <c r="G17" i="28"/>
  <c r="S26" i="28"/>
  <c r="G31" i="28"/>
  <c r="G35" i="28"/>
  <c r="G43" i="28"/>
  <c r="G47" i="28"/>
  <c r="G16" i="28"/>
  <c r="M18" i="28"/>
  <c r="G30" i="28"/>
  <c r="G32" i="28"/>
  <c r="G34" i="28"/>
  <c r="M36" i="28"/>
  <c r="G42" i="28"/>
  <c r="M44" i="28"/>
  <c r="M48" i="28"/>
  <c r="G26" i="28"/>
  <c r="E91" i="36" l="1"/>
  <c r="D91" i="36" s="1"/>
  <c r="E60" i="34"/>
  <c r="D60" i="34" s="1"/>
  <c r="E60" i="33"/>
  <c r="D60" i="33"/>
  <c r="E60" i="32"/>
  <c r="D60" i="32" s="1"/>
  <c r="E60" i="29"/>
  <c r="D60" i="29" s="1"/>
  <c r="D60" i="28"/>
</calcChain>
</file>

<file path=xl/sharedStrings.xml><?xml version="1.0" encoding="utf-8"?>
<sst xmlns="http://schemas.openxmlformats.org/spreadsheetml/2006/main" count="5115" uniqueCount="357">
  <si>
    <t xml:space="preserve">+ </t>
  </si>
  <si>
    <t>[2025년 주간 UV레포트] 12월 1주차 (12/1~12/7)</t>
  </si>
  <si>
    <t>ver4.7</t>
    <phoneticPr fontId="3" type="noConversion"/>
  </si>
  <si>
    <t>구분</t>
    <phoneticPr fontId="3" type="noConversion"/>
  </si>
  <si>
    <t>합계 (CBM+CBP)</t>
    <phoneticPr fontId="3" type="noConversion"/>
  </si>
  <si>
    <t>Web (CBM)</t>
  </si>
  <si>
    <t>PC (CBP)</t>
  </si>
  <si>
    <t>UV</t>
    <phoneticPr fontId="3" type="noConversion"/>
  </si>
  <si>
    <t>전주UV</t>
    <phoneticPr fontId="3" type="noConversion"/>
  </si>
  <si>
    <t>증감률</t>
  </si>
  <si>
    <t>전환율</t>
    <phoneticPr fontId="3" type="noConversion"/>
  </si>
  <si>
    <t>전체대비</t>
    <phoneticPr fontId="3" type="noConversion"/>
  </si>
  <si>
    <t>증감률</t>
    <phoneticPr fontId="3" type="noConversion"/>
  </si>
  <si>
    <t>전체</t>
    <phoneticPr fontId="3" type="noConversion"/>
  </si>
  <si>
    <t>전체(CBM)</t>
  </si>
  <si>
    <t>전체(CBP)</t>
  </si>
  <si>
    <t>메인</t>
    <phoneticPr fontId="3" type="noConversion"/>
  </si>
  <si>
    <t>메인(CBM)</t>
  </si>
  <si>
    <t>메인(CBP)</t>
  </si>
  <si>
    <t xml:space="preserve">검색       </t>
    <phoneticPr fontId="3" type="noConversion"/>
  </si>
  <si>
    <t>검색(CBM)</t>
  </si>
  <si>
    <t>검색(CBP)</t>
  </si>
  <si>
    <t>패키지</t>
    <phoneticPr fontId="3" type="noConversion"/>
  </si>
  <si>
    <t>대표상품</t>
    <phoneticPr fontId="3" type="noConversion"/>
  </si>
  <si>
    <t>대표상품(CBM)</t>
  </si>
  <si>
    <t>대표상품(CBP)</t>
    <phoneticPr fontId="3" type="noConversion"/>
  </si>
  <si>
    <t>상품상세</t>
    <phoneticPr fontId="3" type="noConversion"/>
  </si>
  <si>
    <t>상품상세(CBM)</t>
  </si>
  <si>
    <t>상품상세(CBP)</t>
    <phoneticPr fontId="3" type="noConversion"/>
  </si>
  <si>
    <t>예약하기</t>
    <phoneticPr fontId="3" type="noConversion"/>
  </si>
  <si>
    <t>예약하기(CBM)</t>
  </si>
  <si>
    <t>예약하기(CBP)</t>
    <phoneticPr fontId="3" type="noConversion"/>
  </si>
  <si>
    <t>예약완료</t>
    <phoneticPr fontId="3" type="noConversion"/>
  </si>
  <si>
    <t>예약완료(CBM)</t>
  </si>
  <si>
    <t>예약완료(CBP)</t>
    <phoneticPr fontId="3" type="noConversion"/>
  </si>
  <si>
    <t>항공
(해외)</t>
    <phoneticPr fontId="3" type="noConversion"/>
  </si>
  <si>
    <t>서브메인</t>
    <phoneticPr fontId="3" type="noConversion"/>
  </si>
  <si>
    <t>해외항공(CBM)</t>
  </si>
  <si>
    <t>해외항공(CBP)</t>
    <phoneticPr fontId="3" type="noConversion"/>
  </si>
  <si>
    <t>검색(해외)</t>
    <phoneticPr fontId="3" type="noConversion"/>
  </si>
  <si>
    <t>해외검색(CBM)</t>
  </si>
  <si>
    <t>해외검색(CBP)</t>
    <phoneticPr fontId="3" type="noConversion"/>
  </si>
  <si>
    <t>약관동의</t>
    <phoneticPr fontId="18" type="noConversion"/>
  </si>
  <si>
    <t>약관동의(CBM)</t>
  </si>
  <si>
    <t>약관동의(CBP)</t>
    <phoneticPr fontId="3" type="noConversion"/>
  </si>
  <si>
    <t>예약정보입력</t>
    <phoneticPr fontId="18" type="noConversion"/>
  </si>
  <si>
    <t>예약정보(CBM)</t>
  </si>
  <si>
    <t>예약정보(CBP)</t>
    <phoneticPr fontId="3" type="noConversion"/>
  </si>
  <si>
    <t>예약완료</t>
    <phoneticPr fontId="18" type="noConversion"/>
  </si>
  <si>
    <t>호텔 
(해외)</t>
    <phoneticPr fontId="3" type="noConversion"/>
  </si>
  <si>
    <t>호텔_서브메인(CBM)</t>
  </si>
  <si>
    <t>호텔_서브메인(CBP)</t>
  </si>
  <si>
    <t>상품리스팅</t>
    <phoneticPr fontId="3" type="noConversion"/>
  </si>
  <si>
    <t>호텔_상품리스팅(CBM)</t>
  </si>
  <si>
    <t>호텔_상품리스팅(CBP)</t>
  </si>
  <si>
    <t>호텔_상세페이지(CBM)</t>
  </si>
  <si>
    <t>호텔_상세페이지(CBP)</t>
  </si>
  <si>
    <t>호텔_예약하기(CBM)</t>
  </si>
  <si>
    <t>호텔_예약하기(CBP)</t>
  </si>
  <si>
    <t>결제완료</t>
    <phoneticPr fontId="3" type="noConversion"/>
  </si>
  <si>
    <t>호텔_결제완료(CBM)</t>
  </si>
  <si>
    <t>호텔_결제완료(CBP)</t>
  </si>
  <si>
    <t>해외 패키지</t>
    <phoneticPr fontId="3" type="noConversion"/>
  </si>
  <si>
    <t>해외패키지(CBM)</t>
  </si>
  <si>
    <t>해외여행(CBP)</t>
  </si>
  <si>
    <t>해외에어텔(CBM)</t>
  </si>
  <si>
    <r>
      <rPr>
        <sz val="9.5"/>
        <color rgb="FF000000"/>
        <rFont val="나눔고딕"/>
        <family val="3"/>
        <charset val="129"/>
      </rPr>
      <t xml:space="preserve">국내 패키지
</t>
    </r>
    <r>
      <rPr>
        <sz val="8"/>
        <color rgb="FF000000"/>
        <rFont val="나눔고딕"/>
        <family val="3"/>
        <charset val="129"/>
      </rPr>
      <t>(제주서브메인포함)</t>
    </r>
  </si>
  <si>
    <t>서브메인</t>
  </si>
  <si>
    <t>국내패키지(CBM)</t>
  </si>
  <si>
    <t>국내패키지(CBP)</t>
  </si>
  <si>
    <t>허니문</t>
    <phoneticPr fontId="3" type="noConversion"/>
  </si>
  <si>
    <t>허니문(CBM)</t>
  </si>
  <si>
    <t>허니문(CBP)</t>
  </si>
  <si>
    <t>해외골프</t>
    <phoneticPr fontId="3" type="noConversion"/>
  </si>
  <si>
    <t>해외골프(CBM)</t>
  </si>
  <si>
    <t>해외골프(CBP)</t>
  </si>
  <si>
    <t>국내골프</t>
    <phoneticPr fontId="3" type="noConversion"/>
  </si>
  <si>
    <t>국내골프(CBM)</t>
  </si>
  <si>
    <t>국내골프(CBP)</t>
  </si>
  <si>
    <t>제우스</t>
    <phoneticPr fontId="3" type="noConversion"/>
  </si>
  <si>
    <t>제우스(CBM)</t>
  </si>
  <si>
    <t>제우스(CBP)</t>
  </si>
  <si>
    <t>크루즈</t>
    <phoneticPr fontId="3" type="noConversion"/>
  </si>
  <si>
    <t>크루즈(CBM)</t>
  </si>
  <si>
    <t>크루즈(CBP)</t>
  </si>
  <si>
    <t>트레킹</t>
    <phoneticPr fontId="3" type="noConversion"/>
  </si>
  <si>
    <t>트레킹(CBM)</t>
  </si>
  <si>
    <t>트레킹(CBP)</t>
  </si>
  <si>
    <t>해외호텔</t>
    <phoneticPr fontId="3" type="noConversion"/>
  </si>
  <si>
    <t>해외호텔_서브메인(CBM)</t>
  </si>
  <si>
    <t>해외호텔_서브메인(CBP)</t>
  </si>
  <si>
    <t>국내숙박</t>
    <phoneticPr fontId="3" type="noConversion"/>
  </si>
  <si>
    <t>국내숙박_서브메인(CBM)</t>
  </si>
  <si>
    <t>국내숙박_서브메인(CBP)</t>
  </si>
  <si>
    <t>하나라이브</t>
    <phoneticPr fontId="3" type="noConversion"/>
  </si>
  <si>
    <t>하나live(CBM)-미제공</t>
  </si>
  <si>
    <t>하나live(CBP)</t>
  </si>
  <si>
    <t>기획전</t>
    <phoneticPr fontId="3" type="noConversion"/>
  </si>
  <si>
    <t>기획전(CBM)</t>
  </si>
  <si>
    <t>기획전(CBP)</t>
  </si>
  <si>
    <t>플레이스</t>
    <phoneticPr fontId="3" type="noConversion"/>
  </si>
  <si>
    <t>플레이스1(CBM)</t>
  </si>
  <si>
    <t>only mobile service</t>
    <phoneticPr fontId="3" type="noConversion"/>
  </si>
  <si>
    <t>상세</t>
    <phoneticPr fontId="3" type="noConversion"/>
  </si>
  <si>
    <t>플레이스2(CBM)</t>
  </si>
  <si>
    <t>마이페이지</t>
    <phoneticPr fontId="3" type="noConversion"/>
  </si>
  <si>
    <t>마이페이지(CBM)</t>
  </si>
  <si>
    <t>마이페이지(CBP)</t>
  </si>
  <si>
    <t>패키지(CBM)</t>
  </si>
  <si>
    <t>패키지(CBP)</t>
  </si>
  <si>
    <t>해외항공</t>
    <phoneticPr fontId="3" type="noConversion"/>
  </si>
  <si>
    <t>해외항공(CBM)</t>
    <phoneticPr fontId="3" type="noConversion"/>
  </si>
  <si>
    <t>국내항공</t>
    <phoneticPr fontId="3" type="noConversion"/>
  </si>
  <si>
    <t>국내항공(CBM)</t>
    <phoneticPr fontId="3" type="noConversion"/>
  </si>
  <si>
    <t>국내항공(CBP)</t>
    <phoneticPr fontId="3" type="noConversion"/>
  </si>
  <si>
    <t>호텔</t>
    <phoneticPr fontId="3" type="noConversion"/>
  </si>
  <si>
    <t>호텔(CBM)</t>
  </si>
  <si>
    <t>호텔(CBP)</t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</si>
  <si>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코브랜드 도메인별 </t>
    </r>
    <r>
      <rPr>
        <b/>
        <sz val="11"/>
        <color theme="1"/>
        <rFont val="Calibri"/>
        <family val="3"/>
      </rPr>
      <t>UV</t>
    </r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</si>
  <si>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</t>
    </r>
    <r>
      <rPr>
        <b/>
        <sz val="11"/>
        <color theme="1"/>
        <rFont val="Noto Sans KR"/>
        <family val="3"/>
        <charset val="129"/>
      </rPr>
      <t>코브랜드 도메인별 전주UV 증감률</t>
    </r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</si>
  <si>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Noto Sans KR"/>
        <family val="3"/>
        <charset val="129"/>
      </rPr>
      <t xml:space="preserve"> 채널 유형별 TOP 10</t>
    </r>
    <phoneticPr fontId="3" type="noConversion"/>
  </si>
  <si>
    <t>브랜드몰</t>
    <phoneticPr fontId="3" type="noConversion"/>
  </si>
  <si>
    <t>제휴사</t>
    <phoneticPr fontId="3" type="noConversion"/>
  </si>
  <si>
    <t>공식인증센터</t>
    <phoneticPr fontId="3" type="noConversion"/>
  </si>
  <si>
    <t>순위</t>
  </si>
  <si>
    <t>대리점명</t>
  </si>
  <si>
    <t>UV</t>
  </si>
  <si>
    <t>세주여행사</t>
  </si>
  <si>
    <t>호텔스컴바인</t>
  </si>
  <si>
    <t>여행의달인</t>
  </si>
  <si>
    <t>새서울여행사</t>
  </si>
  <si>
    <t>스카이스캐너</t>
  </si>
  <si>
    <t>순이엔티</t>
  </si>
  <si>
    <t>트립페이지</t>
  </si>
  <si>
    <t>네이버</t>
  </si>
  <si>
    <t>홈쇼핑모아</t>
  </si>
  <si>
    <t>하나이엔비티</t>
  </si>
  <si>
    <t>구글코리아</t>
  </si>
  <si>
    <t>H.브릿지</t>
  </si>
  <si>
    <t>남강트레블서비스</t>
  </si>
  <si>
    <t>롯데카드[해외]</t>
  </si>
  <si>
    <t>하나투어리스트[온라인]</t>
  </si>
  <si>
    <t>나이스하나</t>
  </si>
  <si>
    <t xml:space="preserve">하나투어[카약] </t>
  </si>
  <si>
    <t>부산은성관광</t>
  </si>
  <si>
    <t>컨텐츠월드</t>
  </si>
  <si>
    <t>골프존카운티</t>
  </si>
  <si>
    <t>모먼트 스튜디오</t>
  </si>
  <si>
    <t>윙메이트</t>
  </si>
  <si>
    <t>삼성카드[임직원몰]</t>
  </si>
  <si>
    <t>엠에스투어</t>
  </si>
  <si>
    <t>도도투어</t>
  </si>
  <si>
    <t>하나카드[VIP]</t>
  </si>
  <si>
    <t>다온투어</t>
  </si>
  <si>
    <t>더케이교직원나라</t>
  </si>
  <si>
    <t>나침반여행사</t>
  </si>
  <si>
    <t>(전주비 3.2%↓)</t>
  </si>
  <si>
    <t>(전주비 17%↓)</t>
  </si>
  <si>
    <t>(전주비 43.2%↑)</t>
  </si>
  <si>
    <t>※ 하나투어리스트 인플루언서 공구 진행, 여행의달인, 모먼트스튜디오 온라인 광고</t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</si>
  <si>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</t>
    </r>
    <r>
      <rPr>
        <b/>
        <sz val="11"/>
        <color theme="1"/>
        <rFont val="Noto Sans KR"/>
        <family val="3"/>
        <charset val="129"/>
      </rPr>
      <t>원형차트</t>
    </r>
    <phoneticPr fontId="3" type="noConversion"/>
  </si>
  <si>
    <t>MO</t>
    <phoneticPr fontId="3" type="noConversion"/>
  </si>
  <si>
    <t>PC</t>
    <phoneticPr fontId="3" type="noConversion"/>
  </si>
  <si>
    <t>비중</t>
    <phoneticPr fontId="3" type="noConversion"/>
  </si>
  <si>
    <t>일 평균</t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</si>
  <si>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</t>
    </r>
    <r>
      <rPr>
        <b/>
        <sz val="11"/>
        <color theme="1"/>
        <rFont val="Noto Sans KR"/>
        <family val="3"/>
        <charset val="129"/>
      </rPr>
      <t>선형차트 (전체)</t>
    </r>
    <phoneticPr fontId="3" type="noConversion"/>
  </si>
  <si>
    <t>10월 5주차</t>
    <phoneticPr fontId="3" type="noConversion"/>
  </si>
  <si>
    <t>11월 1주차</t>
    <phoneticPr fontId="3" type="noConversion"/>
  </si>
  <si>
    <t>11월 2주차</t>
  </si>
  <si>
    <t>11월 3주차</t>
    <phoneticPr fontId="3" type="noConversion"/>
  </si>
  <si>
    <t>11월 4주차</t>
  </si>
  <si>
    <t>12월 1주차</t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</si>
  <si>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Noto Sans KR"/>
        <family val="3"/>
        <charset val="129"/>
      </rPr>
      <t xml:space="preserve"> 선형차트 (COB)</t>
    </r>
    <phoneticPr fontId="3" type="noConversion"/>
  </si>
  <si>
    <t>10월 05주차</t>
    <phoneticPr fontId="3" type="noConversion"/>
  </si>
  <si>
    <t>11월 01주차</t>
    <phoneticPr fontId="3" type="noConversion"/>
  </si>
  <si>
    <t>11월 02주차</t>
  </si>
  <si>
    <t>11월 03주차</t>
    <phoneticPr fontId="3" type="noConversion"/>
  </si>
  <si>
    <t>11월 04주차</t>
    <phoneticPr fontId="3" type="noConversion"/>
  </si>
  <si>
    <t>12월 01주차</t>
  </si>
  <si>
    <t>Web (CBM)</t>
    <phoneticPr fontId="3" type="noConversion"/>
  </si>
  <si>
    <t>PC (CBP)</t>
    <phoneticPr fontId="3" type="noConversion"/>
  </si>
  <si>
    <t>하나카드</t>
  </si>
  <si>
    <t>구주</t>
  </si>
  <si>
    <t>10월 4주차</t>
    <phoneticPr fontId="3" type="noConversion"/>
  </si>
  <si>
    <t>11월 4주차</t>
    <phoneticPr fontId="3" type="noConversion"/>
  </si>
  <si>
    <t>크루즈</t>
  </si>
  <si>
    <t>트레킹</t>
  </si>
  <si>
    <t>컨텐츠월드(주)</t>
  </si>
  <si>
    <t>여행매니저닷컴</t>
  </si>
  <si>
    <t>(주)리컴퍼니</t>
  </si>
  <si>
    <t>10월 3주차</t>
  </si>
  <si>
    <t>10월 4주차</t>
  </si>
  <si>
    <t>10월 5주차</t>
  </si>
  <si>
    <t>11월 1주차</t>
  </si>
  <si>
    <t>11월 3주차</t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</si>
  <si>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코브랜드 도메인별 전주</t>
    </r>
    <r>
      <rPr>
        <b/>
        <sz val="11"/>
        <color theme="1"/>
        <rFont val="Calibri"/>
        <family val="3"/>
      </rPr>
      <t xml:space="preserve">UV </t>
    </r>
    <r>
      <rPr>
        <b/>
        <sz val="11"/>
        <color theme="1"/>
        <rFont val="Arial Unicode MS"/>
        <family val="3"/>
        <charset val="129"/>
      </rPr>
      <t>증감률</t>
    </r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</si>
  <si>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채널 유형별 </t>
    </r>
    <r>
      <rPr>
        <b/>
        <sz val="11"/>
        <color theme="1"/>
        <rFont val="Calibri"/>
        <family val="3"/>
      </rPr>
      <t>TOP 10</t>
    </r>
    <phoneticPr fontId="3" type="noConversion"/>
  </si>
  <si>
    <t>(주)새부산관광투어</t>
  </si>
  <si>
    <t>나우여행</t>
  </si>
  <si>
    <t>주식회사 유어투어</t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</si>
  <si>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원형차트</t>
    </r>
    <phoneticPr fontId="3" type="noConversion"/>
  </si>
  <si>
    <t>10월 2주차</t>
    <phoneticPr fontId="3" type="noConversion"/>
  </si>
  <si>
    <t>10월 3주차</t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</si>
  <si>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선형차트</t>
    </r>
    <r>
      <rPr>
        <b/>
        <sz val="11"/>
        <color theme="1"/>
        <rFont val="나눔고딕"/>
        <family val="3"/>
      </rPr>
      <t xml:space="preserve"> (</t>
    </r>
    <r>
      <rPr>
        <b/>
        <sz val="11"/>
        <color theme="1"/>
        <rFont val="Calibri"/>
        <family val="3"/>
      </rPr>
      <t>COB</t>
    </r>
    <r>
      <rPr>
        <b/>
        <sz val="11"/>
        <color theme="1"/>
        <rFont val="나눔고딕"/>
        <family val="3"/>
      </rPr>
      <t>)</t>
    </r>
    <phoneticPr fontId="3" type="noConversion"/>
  </si>
  <si>
    <t>농협네트웍스 교류사업분사</t>
  </si>
  <si>
    <t>리컴퍼니</t>
  </si>
  <si>
    <t>고래투어</t>
  </si>
  <si>
    <t>10월 1주차</t>
    <phoneticPr fontId="3" type="noConversion"/>
  </si>
  <si>
    <t>바른여행[홈플러스 동광주점]</t>
  </si>
  <si>
    <t>롯데쇼핑[롯데ON]</t>
  </si>
  <si>
    <t>새부산관광투어</t>
  </si>
  <si>
    <t>하나글로벌</t>
  </si>
  <si>
    <t>하나투어[스카이스캐너]</t>
  </si>
  <si>
    <t>신한카드</t>
  </si>
  <si>
    <t>(전주비 3.2%↓)</t>
    <phoneticPr fontId="3" type="noConversion"/>
  </si>
  <si>
    <t>성화세계여행</t>
  </si>
  <si>
    <t xml:space="preserve">하나투어리스트[하나Free]2호점 </t>
  </si>
  <si>
    <t>투어몬</t>
  </si>
  <si>
    <t>순위</t>
    <phoneticPr fontId="3" type="noConversion"/>
  </si>
  <si>
    <t>(전주비 0.1%↑)</t>
    <phoneticPr fontId="3" type="noConversion"/>
  </si>
  <si>
    <t>한교투어</t>
  </si>
  <si>
    <t>여행114</t>
  </si>
  <si>
    <t>유매인터내셔널</t>
  </si>
  <si>
    <t>삼성카드</t>
  </si>
  <si>
    <t>삼성카드(주)</t>
  </si>
  <si>
    <t>미래관광여행사</t>
  </si>
  <si>
    <t>주식회사 하나둘투어[홈플러스 작전점]</t>
  </si>
  <si>
    <t>트래블하나</t>
  </si>
  <si>
    <t>스마트스코어</t>
  </si>
  <si>
    <t>주식회사 하나둘투어</t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</si>
  <si>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선형차트</t>
    </r>
    <r>
      <rPr>
        <b/>
        <sz val="11"/>
        <color theme="1"/>
        <rFont val="나눔고딕"/>
        <family val="3"/>
      </rPr>
      <t xml:space="preserve"> (닷컴)</t>
    </r>
    <phoneticPr fontId="3" type="noConversion"/>
  </si>
  <si>
    <t>(전주비 0.3%↓)</t>
    <phoneticPr fontId="3" type="noConversion"/>
  </si>
  <si>
    <t>제휴사명</t>
    <phoneticPr fontId="3" type="noConversion"/>
  </si>
  <si>
    <t>멤버쉽투어</t>
  </si>
  <si>
    <t>채널하나여행사</t>
  </si>
  <si>
    <t>트래블러스</t>
  </si>
  <si>
    <t>주식회사 하나둘투어</t>
    <phoneticPr fontId="3" type="noConversion"/>
  </si>
  <si>
    <t>주식회사 채널하나여행사</t>
  </si>
  <si>
    <t>투어온[강남역]</t>
  </si>
  <si>
    <t>투어온</t>
  </si>
  <si>
    <t>하나투어[국방부_간부)</t>
  </si>
  <si>
    <t>바른여행</t>
  </si>
  <si>
    <t>이제너두</t>
  </si>
  <si>
    <t>[2024년 주간 UV레포트] 11월 4주차 (11/25~12/01)</t>
    <phoneticPr fontId="3" type="noConversion"/>
  </si>
  <si>
    <t>[2024년 주간 UV레포트] 11월 3주차 (11/18~11/24)</t>
  </si>
  <si>
    <t>롯데카드</t>
  </si>
  <si>
    <t>한빛투어</t>
  </si>
  <si>
    <t>(전주비 6.4%↑)</t>
    <phoneticPr fontId="3" type="noConversion"/>
  </si>
  <si>
    <t>(전주비 10.9%↑)</t>
    <phoneticPr fontId="3" type="noConversion"/>
  </si>
  <si>
    <t>[2024년 주간 UV레포트] 11월 2주차 (11/11~11/17)</t>
    <phoneticPr fontId="3" type="noConversion"/>
  </si>
  <si>
    <t>한빛투어</t>
    <phoneticPr fontId="3" type="noConversion"/>
  </si>
  <si>
    <t>고래투어</t>
    <phoneticPr fontId="3" type="noConversion"/>
  </si>
  <si>
    <t>나침반여행사</t>
    <phoneticPr fontId="3" type="noConversion"/>
  </si>
  <si>
    <t>투어온</t>
    <phoneticPr fontId="3" type="noConversion"/>
  </si>
  <si>
    <t>여행114</t>
    <phoneticPr fontId="3" type="noConversion"/>
  </si>
  <si>
    <t>(전주비 2.7%↑)</t>
    <phoneticPr fontId="3" type="noConversion"/>
  </si>
  <si>
    <t>(전주비 53.3%↑)</t>
    <phoneticPr fontId="3" type="noConversion"/>
  </si>
  <si>
    <t>(전주비 35.2%↓)</t>
    <phoneticPr fontId="3" type="noConversion"/>
  </si>
  <si>
    <t>10월 2주차</t>
  </si>
  <si>
    <t>11월 2주차</t>
    <phoneticPr fontId="3" type="noConversion"/>
  </si>
  <si>
    <t>[2024년 주간 UV레포트] 11월 1주차 (11/04~11/10)</t>
    <phoneticPr fontId="3" type="noConversion"/>
  </si>
  <si>
    <t>스카이스캐너</t>
    <phoneticPr fontId="3" type="noConversion"/>
  </si>
  <si>
    <t>나침반여행사[홈플러스]</t>
  </si>
  <si>
    <t>쏭투어</t>
    <phoneticPr fontId="3" type="noConversion"/>
  </si>
  <si>
    <t>(전주비 4.3%↑)</t>
    <phoneticPr fontId="3" type="noConversion"/>
  </si>
  <si>
    <t>(전주비 45.0%↑)</t>
    <phoneticPr fontId="3" type="noConversion"/>
  </si>
  <si>
    <t>(전주비 48.6%↑)</t>
    <phoneticPr fontId="3" type="noConversion"/>
  </si>
  <si>
    <t>10월 1주차</t>
  </si>
  <si>
    <t>[2024년 주간 UV레포트] 10월 5주차 (10/28~11/03)</t>
    <phoneticPr fontId="3" type="noConversion"/>
  </si>
  <si>
    <t>데이투어여행사</t>
  </si>
  <si>
    <t>(전주비 1%↑)</t>
    <phoneticPr fontId="3" type="noConversion"/>
  </si>
  <si>
    <t>(전주비 37%↓)</t>
    <phoneticPr fontId="3" type="noConversion"/>
  </si>
  <si>
    <t>(전주비 31%↓)</t>
    <phoneticPr fontId="3" type="noConversion"/>
  </si>
  <si>
    <t>9월 4주차</t>
  </si>
  <si>
    <t>[2024년 주간 UV레포트] 10월 4주차 (10/21~10/27)</t>
    <phoneticPr fontId="3" type="noConversion"/>
  </si>
  <si>
    <t>멤버쉽투어[홈플러스 순천점]</t>
  </si>
  <si>
    <t>(전주비 1%↓)</t>
    <phoneticPr fontId="3" type="noConversion"/>
  </si>
  <si>
    <t>(전주비 24%↓)</t>
    <phoneticPr fontId="3" type="noConversion"/>
  </si>
  <si>
    <t>(전주비 10%↓)</t>
    <phoneticPr fontId="3" type="noConversion"/>
  </si>
  <si>
    <t>9월 3주차</t>
  </si>
  <si>
    <t>[2024년 주간 UV레포트] 10월 3주차 (10/14~10/20)</t>
    <phoneticPr fontId="3" type="noConversion"/>
  </si>
  <si>
    <t>㈜ 하나둘투어[홈플러스 작전점]</t>
    <phoneticPr fontId="3" type="noConversion"/>
  </si>
  <si>
    <t xml:space="preserve">하나투어리스트[하나Free]2호점 </t>
    <phoneticPr fontId="3" type="noConversion"/>
  </si>
  <si>
    <t>9월 2주차</t>
  </si>
  <si>
    <t>[2024년 주간 UV레포트] 10월 2주차 (10/07~10/13)</t>
    <phoneticPr fontId="3" type="noConversion"/>
  </si>
  <si>
    <t>9월 1주차</t>
  </si>
  <si>
    <t>[2024년 주간 UV레포트] 10월 1주차 (09/30~10/06)</t>
    <phoneticPr fontId="3" type="noConversion"/>
  </si>
  <si>
    <t>8월 4주차</t>
  </si>
  <si>
    <t>9월 4주차</t>
    <phoneticPr fontId="3" type="noConversion"/>
  </si>
  <si>
    <t>[2024년 주간 UV레포트] 9월 4주차 (09/23~09/29)</t>
    <phoneticPr fontId="3" type="noConversion"/>
  </si>
  <si>
    <t>8월 3주차</t>
  </si>
  <si>
    <t>[2024년 주간 UV레포트] 9월 3주차 (09/16~09/22)</t>
    <phoneticPr fontId="3" type="noConversion"/>
  </si>
  <si>
    <t>8월 2주차</t>
  </si>
  <si>
    <t>9월 1주차</t>
    <phoneticPr fontId="3" type="noConversion"/>
  </si>
  <si>
    <t>9월 2주차</t>
    <phoneticPr fontId="3" type="noConversion"/>
  </si>
  <si>
    <t>9월 3주차</t>
    <phoneticPr fontId="3" type="noConversion"/>
  </si>
  <si>
    <t>[2024년 주간 UV레포트] 9월 2주차 (09/09~09/15)</t>
    <phoneticPr fontId="3" type="noConversion"/>
  </si>
  <si>
    <t>8월 1주차</t>
  </si>
  <si>
    <t>[2024년 주간 UV레포트] 9월 1주차 (09/02~09/08)</t>
    <phoneticPr fontId="3" type="noConversion"/>
  </si>
  <si>
    <t>7월 5주차</t>
  </si>
  <si>
    <t>[2024년 주간 UV레포트] 8월 4주차 (08/26~09/01)</t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</si>
  <si>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나눔고딕"/>
        <family val="3"/>
        <charset val="129"/>
      </rPr>
      <t xml:space="preserve"> 코브랜드 도메인별 전월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Arial Unicode MS"/>
        <family val="3"/>
        <charset val="129"/>
      </rPr>
      <t>증감률</t>
    </r>
    <phoneticPr fontId="3" type="noConversion"/>
  </si>
  <si>
    <t>※ 코브랜드채널 상위 20개 전체 UV 비중 66% (주간 : 전체 493,710 중 325,052, 월간 : 전체 1,789,495 중 1,176,621)</t>
    <phoneticPr fontId="3" type="noConversion"/>
  </si>
  <si>
    <t>7월 4주차</t>
  </si>
  <si>
    <t>8월 1주차</t>
    <phoneticPr fontId="3" type="noConversion"/>
  </si>
  <si>
    <t>8월 2주차</t>
    <phoneticPr fontId="3" type="noConversion"/>
  </si>
  <si>
    <t>8월 3주차</t>
    <phoneticPr fontId="3" type="noConversion"/>
  </si>
  <si>
    <t>8월 4주차</t>
    <phoneticPr fontId="3" type="noConversion"/>
  </si>
  <si>
    <t>[2024년 주간 UV레포트] 8월 3주차 (08/19~08/25)</t>
    <phoneticPr fontId="3" type="noConversion"/>
  </si>
  <si>
    <t>7월 3주차</t>
  </si>
  <si>
    <t>[2024년 주간 UV레포트] 8월 2주차 (08/12~08/18)</t>
  </si>
  <si>
    <t>7월 2주차</t>
    <phoneticPr fontId="3" type="noConversion"/>
  </si>
  <si>
    <t>[2024년 주간 UV레포트] 8월 1주차 (08/05~08/11)</t>
    <phoneticPr fontId="3" type="noConversion"/>
  </si>
  <si>
    <t>7월 1주차</t>
  </si>
  <si>
    <t>7월 2주차</t>
  </si>
  <si>
    <t>[2024년 주간 UV레포트] 7월 5주차 (07/29~08/04)</t>
    <phoneticPr fontId="3" type="noConversion"/>
  </si>
  <si>
    <t>6월 4주차</t>
  </si>
  <si>
    <t>7월 5주차</t>
    <phoneticPr fontId="3" type="noConversion"/>
  </si>
  <si>
    <t>7월 4주차</t>
    <phoneticPr fontId="3" type="noConversion"/>
  </si>
  <si>
    <t>[2024년 주간 UV레포트] 7월 4주차 (07/22~07/28)</t>
    <phoneticPr fontId="3" type="noConversion"/>
  </si>
  <si>
    <t>6월 3주차</t>
  </si>
  <si>
    <t>7월 3주차</t>
    <phoneticPr fontId="3" type="noConversion"/>
  </si>
  <si>
    <t>[2024년 주간 UV레포트] 7월 3주차 (07/15~07/21)</t>
    <phoneticPr fontId="3" type="noConversion"/>
  </si>
  <si>
    <t>6월 2주차</t>
  </si>
  <si>
    <t>[2024년 주간 UV레포트] 7월 2주차 (07/08~07/14)</t>
    <phoneticPr fontId="3" type="noConversion"/>
  </si>
  <si>
    <t>6월 1주차</t>
  </si>
  <si>
    <t>[2024년 주간 UV레포트] 7월 1주차 (07/01~07/07)</t>
    <phoneticPr fontId="3" type="noConversion"/>
  </si>
  <si>
    <t>5월 5주차</t>
  </si>
  <si>
    <t>6월 2주차</t>
    <phoneticPr fontId="3" type="noConversion"/>
  </si>
  <si>
    <t>6월 3주차</t>
    <phoneticPr fontId="3" type="noConversion"/>
  </si>
  <si>
    <t>6월 4주차</t>
    <phoneticPr fontId="3" type="noConversion"/>
  </si>
  <si>
    <t>7월 1주차</t>
    <phoneticPr fontId="3" type="noConversion"/>
  </si>
  <si>
    <t>[2024년 하반기 UV레포트] 07/01~12/3</t>
    <phoneticPr fontId="3" type="noConversion"/>
  </si>
  <si>
    <t>2024_하반기UV</t>
    <phoneticPr fontId="3" type="noConversion"/>
  </si>
  <si>
    <t>2023_하반기UV</t>
    <phoneticPr fontId="3" type="noConversion"/>
  </si>
  <si>
    <t>2024_상반기UV</t>
    <phoneticPr fontId="3" type="noConversion"/>
  </si>
  <si>
    <t>2023_싱반기UV</t>
    <phoneticPr fontId="3" type="noConversion"/>
  </si>
  <si>
    <t>하반기UV</t>
    <phoneticPr fontId="3" type="noConversion"/>
  </si>
  <si>
    <t>상반기UV</t>
    <phoneticPr fontId="3" type="noConversion"/>
  </si>
  <si>
    <t>[2023년  UV레포트] 07/01~12/31</t>
    <phoneticPr fontId="3" type="noConversion"/>
  </si>
  <si>
    <r>
      <rPr>
        <b/>
        <sz val="11"/>
        <color theme="1"/>
        <rFont val="Segoe UI Symbol"/>
        <family val="3"/>
      </rPr>
      <t>▮</t>
    </r>
    <r>
      <rPr>
        <b/>
        <sz val="11"/>
        <color theme="1"/>
        <rFont val="Noto Sans KR"/>
        <family val="3"/>
        <charset val="129"/>
      </rPr>
      <t xml:space="preserve"> 코브랜드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나눔고딕"/>
        <family val="3"/>
        <charset val="129"/>
      </rPr>
      <t>도메인</t>
    </r>
    <r>
      <rPr>
        <b/>
        <sz val="11"/>
        <color theme="1"/>
        <rFont val="Calibri"/>
        <family val="3"/>
      </rPr>
      <t xml:space="preserve"> UV TOP 20</t>
    </r>
    <phoneticPr fontId="3" type="noConversion"/>
  </si>
  <si>
    <t>대리점명</t>
    <phoneticPr fontId="3" type="noConversion"/>
  </si>
  <si>
    <t>드림패키지</t>
    <phoneticPr fontId="3" type="noConversion"/>
  </si>
  <si>
    <t>트립페이지</t>
    <phoneticPr fontId="3" type="noConversion"/>
  </si>
  <si>
    <t>컨텐츠월드</t>
    <phoneticPr fontId="3" type="noConversion"/>
  </si>
  <si>
    <t>도도투어</t>
    <phoneticPr fontId="3" type="noConversion"/>
  </si>
  <si>
    <t>다온투어</t>
    <phoneticPr fontId="3" type="noConversion"/>
  </si>
  <si>
    <t>황금여행사</t>
  </si>
  <si>
    <t>리컴퍼니</t>
    <phoneticPr fontId="3" type="noConversion"/>
  </si>
  <si>
    <t>트립나우</t>
  </si>
  <si>
    <t>한국교육여행사</t>
  </si>
  <si>
    <t>케이에이피투어</t>
  </si>
  <si>
    <t>채널유형</t>
    <phoneticPr fontId="3" type="noConversion"/>
  </si>
  <si>
    <t>제휴채널</t>
    <phoneticPr fontId="3" type="noConversion"/>
  </si>
  <si>
    <t>대리점명_11_04</t>
    <phoneticPr fontId="3" type="noConversion"/>
  </si>
  <si>
    <t>UV_11_04</t>
    <phoneticPr fontId="3" type="noConversion"/>
  </si>
  <si>
    <t>신규진입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</si>
</sst>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,##0_ "/>
    <numFmt numFmtId="178" formatCode="_-* #,##0.0_-;\-* #,##0.0_-;_-* &quot;-&quot;_-;_-@_-"/>
    <numFmt numFmtId="179" formatCode="[Red]0.0%\↑;[Blue]0.0%\↓;"/>
    <numFmt numFmtId="180" formatCode="mm&quot;월&quot;\ dd&quot;일&quot;"/>
    <numFmt numFmtId="181" formatCode="#,##0;[Red]#,##0"/>
    <numFmt numFmtId="182" formatCode="[Red]\▲0.0%;[Blue]\▼0.0%"/>
  </numFmts>
  <fonts count="6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scheme val="maj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scheme val="major"/>
    </font>
    <font>
      <b/>
      <sz val="14"/>
      <color theme="0"/>
      <name val="맑은 고딕"/>
      <family val="3"/>
      <scheme val="major"/>
    </font>
    <font>
      <b/>
      <sz val="14"/>
      <color theme="0"/>
      <name val="나눔고딕"/>
      <family val="3"/>
    </font>
    <font>
      <b/>
      <sz val="9"/>
      <color theme="0"/>
      <name val="나눔고딕"/>
      <family val="3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scheme val="major"/>
    </font>
    <font>
      <b/>
      <sz val="10"/>
      <color theme="0"/>
      <name val="나눔고딕"/>
      <family val="3"/>
    </font>
    <font>
      <sz val="10"/>
      <color theme="1"/>
      <name val="나눔고딕"/>
      <family val="3"/>
    </font>
    <font>
      <b/>
      <sz val="10"/>
      <color theme="1"/>
      <name val="나눔고딕"/>
      <family val="3"/>
    </font>
    <font>
      <sz val="10"/>
      <color rgb="FF000000"/>
      <name val="나눔고딕"/>
      <family val="3"/>
    </font>
    <font>
      <sz val="10"/>
      <name val="나눔고딕"/>
      <family val="3"/>
    </font>
    <font>
      <b/>
      <sz val="11"/>
      <color rgb="FF000000"/>
      <name val="나눔고딕"/>
      <family val="3"/>
    </font>
    <font>
      <sz val="9"/>
      <color theme="1"/>
      <name val="나눔고딕"/>
      <family val="3"/>
    </font>
    <font>
      <sz val="9.5"/>
      <color theme="1"/>
      <name val="나눔고딕"/>
      <family val="3"/>
    </font>
    <font>
      <sz val="8"/>
      <name val="맑은 고딕"/>
      <family val="3"/>
      <charset val="129"/>
      <scheme val="minor"/>
    </font>
    <font>
      <sz val="9.5"/>
      <color rgb="FF000000"/>
      <name val="나눔고딕"/>
      <family val="3"/>
      <charset val="129"/>
    </font>
    <font>
      <sz val="8"/>
      <color rgb="FF000000"/>
      <name val="나눔고딕"/>
      <family val="3"/>
      <charset val="129"/>
    </font>
    <font>
      <sz val="9"/>
      <color theme="0" tint="-0.499984740745262"/>
      <name val="나눔고딕"/>
      <family val="3"/>
    </font>
    <font>
      <b/>
      <sz val="10"/>
      <color theme="0"/>
      <name val="맑은 고딕"/>
      <family val="3"/>
      <scheme val="major"/>
    </font>
    <font>
      <b/>
      <sz val="11"/>
      <color theme="1"/>
      <name val="나눔고딕"/>
      <family val="3"/>
    </font>
    <font>
      <b/>
      <sz val="11"/>
      <color theme="1"/>
      <name val="Segoe UI Symbol"/>
      <family val="3"/>
    </font>
    <font>
      <b/>
      <sz val="11"/>
      <color theme="1"/>
      <name val="나눔고딕"/>
      <family val="3"/>
      <charset val="129"/>
    </font>
    <font>
      <b/>
      <sz val="9"/>
      <color rgb="FF000000"/>
      <name val="맑은 고딕"/>
      <family val="3"/>
    </font>
    <font>
      <b/>
      <sz val="9"/>
      <color theme="1"/>
      <name val="맑은 고딕"/>
      <family val="3"/>
      <scheme val="major"/>
    </font>
    <font>
      <sz val="10"/>
      <color theme="1" tint="0.249977111117893"/>
      <name val="맑은 고딕"/>
      <family val="3"/>
      <scheme val="major"/>
    </font>
    <font>
      <sz val="10"/>
      <color theme="0" tint="-0.34998626667073579"/>
      <name val="맑은 고딕"/>
      <family val="3"/>
      <scheme val="major"/>
    </font>
    <font>
      <b/>
      <sz val="9"/>
      <color rgb="FF000000"/>
      <name val="나눔고딕"/>
      <family val="3"/>
    </font>
    <font>
      <b/>
      <sz val="9"/>
      <color rgb="FF2E2E2E"/>
      <name val="나눔고딕"/>
      <family val="3"/>
    </font>
    <font>
      <sz val="9"/>
      <name val="나눔고딕"/>
      <family val="3"/>
    </font>
    <font>
      <b/>
      <sz val="10"/>
      <color theme="1" tint="0.249977111117893"/>
      <name val="맑은 고딕"/>
      <family val="3"/>
      <scheme val="major"/>
    </font>
    <font>
      <b/>
      <sz val="9"/>
      <name val="나눔고딕"/>
      <family val="3"/>
    </font>
    <font>
      <sz val="9"/>
      <color rgb="FF000000"/>
      <name val="나눔고딕"/>
      <family val="3"/>
    </font>
    <font>
      <u/>
      <sz val="9"/>
      <name val="나눔고딕"/>
      <family val="3"/>
    </font>
    <font>
      <sz val="10"/>
      <name val="맑은 고딕"/>
      <family val="3"/>
      <scheme val="major"/>
    </font>
    <font>
      <sz val="9"/>
      <color theme="1"/>
      <name val="맑은 고딕"/>
      <family val="3"/>
      <scheme val="major"/>
    </font>
    <font>
      <b/>
      <sz val="11"/>
      <color theme="1"/>
      <name val="Calibri"/>
      <family val="3"/>
    </font>
    <font>
      <sz val="9"/>
      <color theme="0"/>
      <name val="나눔고딕"/>
      <family val="3"/>
    </font>
    <font>
      <sz val="10"/>
      <color theme="0"/>
      <name val="맑은 고딕"/>
      <family val="3"/>
      <scheme val="major"/>
    </font>
    <font>
      <sz val="10"/>
      <color theme="0"/>
      <name val="나눔고딕"/>
      <family val="3"/>
    </font>
    <font>
      <b/>
      <sz val="9.5"/>
      <color theme="1"/>
      <name val="나눔고딕"/>
      <family val="3"/>
    </font>
    <font>
      <sz val="9"/>
      <color theme="1"/>
      <name val="나눔고딕"/>
      <family val="3"/>
      <charset val="129"/>
    </font>
    <font>
      <sz val="9.5"/>
      <color theme="1"/>
      <name val="나눔고딕"/>
      <family val="3"/>
      <charset val="129"/>
    </font>
    <font>
      <sz val="9.5"/>
      <color rgb="FF000000"/>
      <name val="나눔고딕"/>
      <family val="3"/>
    </font>
    <font>
      <b/>
      <sz val="11"/>
      <color theme="1"/>
      <name val="Arial Unicode MS"/>
      <family val="3"/>
      <charset val="129"/>
    </font>
    <font>
      <b/>
      <sz val="9.5"/>
      <color theme="1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sz val="8"/>
      <color theme="1"/>
      <name val="나눔고딕"/>
      <family val="3"/>
    </font>
    <font>
      <b/>
      <sz val="10"/>
      <color theme="1"/>
      <name val="맑은 고딕"/>
      <family val="3"/>
      <charset val="129"/>
      <scheme val="major"/>
    </font>
    <font>
      <sz val="10"/>
      <color rgb="FF0000FF"/>
      <name val="맑은 고딕"/>
      <family val="3"/>
      <scheme val="major"/>
    </font>
    <font>
      <sz val="10"/>
      <color rgb="FF0000FF"/>
      <name val="맑은 고딕"/>
      <family val="3"/>
      <charset val="129"/>
      <scheme val="major"/>
    </font>
    <font>
      <sz val="10"/>
      <color rgb="FFFF0000"/>
      <name val="맑은 고딕"/>
      <family val="3"/>
      <scheme val="major"/>
    </font>
    <font>
      <sz val="8"/>
      <color theme="1"/>
      <name val="맑은 고딕"/>
      <family val="3"/>
      <scheme val="major"/>
    </font>
    <font>
      <b/>
      <sz val="9"/>
      <color theme="1"/>
      <name val="나눔고딕"/>
      <family val="3"/>
    </font>
    <font>
      <b/>
      <sz val="10"/>
      <color rgb="FFFF0000"/>
      <name val="맑은 고딕"/>
      <family val="3"/>
      <scheme val="major"/>
    </font>
    <font>
      <b/>
      <sz val="11"/>
      <color theme="1"/>
      <name val="Noto Sans KR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Calibri"/>
      <family val="2"/>
    </font>
    <font>
      <b/>
      <sz val="8"/>
      <color theme="1"/>
      <name val="나눔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dotted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dotted">
        <color theme="1" tint="0.499984740745262"/>
      </left>
      <right style="double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double">
        <color theme="1" tint="0.499984740745262"/>
      </left>
      <right style="dotted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 style="dotted">
        <color theme="1" tint="0.499984740745262"/>
      </top>
      <bottom style="double">
        <color indexed="64"/>
      </bottom>
      <diagonal/>
    </border>
    <border>
      <left style="dotted">
        <color theme="1" tint="0.499984740745262"/>
      </left>
      <right style="double">
        <color theme="1" tint="0.499984740745262"/>
      </right>
      <top style="dotted">
        <color theme="1" tint="0.499984740745262"/>
      </top>
      <bottom style="double">
        <color indexed="64"/>
      </bottom>
      <diagonal/>
    </border>
    <border>
      <left style="double">
        <color theme="1" tint="0.499984740745262"/>
      </left>
      <right style="hair">
        <color theme="1" tint="0.499984740745262"/>
      </right>
      <top style="dotted">
        <color theme="1" tint="0.499984740745262"/>
      </top>
      <bottom style="double">
        <color indexed="64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uble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uble">
        <color indexed="64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uble">
        <color indexed="64"/>
      </bottom>
      <diagonal/>
    </border>
    <border>
      <left style="dotted">
        <color theme="1" tint="0.499984740745262"/>
      </left>
      <right style="medium">
        <color indexed="64"/>
      </right>
      <top style="dotted">
        <color theme="1" tint="0.499984740745262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tted">
        <color theme="1" tint="0.499984740745262"/>
      </bottom>
      <diagonal/>
    </border>
    <border>
      <left/>
      <right style="double">
        <color theme="1" tint="0.499984740745262"/>
      </right>
      <top style="double">
        <color indexed="64"/>
      </top>
      <bottom style="dotted">
        <color theme="1" tint="0.499984740745262"/>
      </bottom>
      <diagonal/>
    </border>
    <border>
      <left style="double">
        <color theme="1" tint="0.499984740745262"/>
      </left>
      <right style="hair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indexed="64"/>
      </right>
      <top/>
      <bottom style="dotted">
        <color theme="1" tint="0.499984740745262"/>
      </bottom>
      <diagonal/>
    </border>
    <border>
      <left style="medium">
        <color indexed="64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 style="double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uble">
        <color theme="1" tint="0.499984740745262"/>
      </left>
      <right style="hair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/>
      <top style="dotted">
        <color theme="1" tint="0.499984740745262"/>
      </top>
      <bottom style="thin">
        <color indexed="64"/>
      </bottom>
      <diagonal/>
    </border>
    <border>
      <left/>
      <right style="double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double">
        <color theme="1" tint="0.499984740745262"/>
      </left>
      <right style="hair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dotted">
        <color theme="1" tint="0.499984740745262"/>
      </left>
      <right style="medium">
        <color indexed="64"/>
      </right>
      <top style="dotted">
        <color theme="1" tint="0.499984740745262"/>
      </top>
      <bottom style="thin">
        <color indexed="64"/>
      </bottom>
      <diagonal/>
    </border>
    <border>
      <left style="medium">
        <color indexed="64"/>
      </left>
      <right style="dotted">
        <color theme="1" tint="0.499984740745262"/>
      </right>
      <top style="thin">
        <color indexed="64"/>
      </top>
      <bottom/>
      <diagonal/>
    </border>
    <border>
      <left style="dotted">
        <color theme="1" tint="0.499984740745262"/>
      </left>
      <right style="double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uble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/>
      <bottom style="thin">
        <color indexed="64"/>
      </bottom>
      <diagonal/>
    </border>
    <border>
      <left style="dotted">
        <color theme="1" tint="0.499984740745262"/>
      </left>
      <right style="double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dotted">
        <color theme="1" tint="0.499984740745262"/>
      </left>
      <right style="double">
        <color theme="1" tint="0.499984740745262"/>
      </right>
      <top style="thin">
        <color indexed="64"/>
      </top>
      <bottom style="dotted">
        <color theme="1" tint="0.499984740745262"/>
      </bottom>
      <diagonal/>
    </border>
    <border>
      <left style="double">
        <color theme="1" tint="0.499984740745262"/>
      </left>
      <right style="hair">
        <color theme="1" tint="0.499984740745262"/>
      </right>
      <top style="thin">
        <color indexed="64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thin">
        <color indexed="64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thin">
        <color indexed="64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indexed="64"/>
      </right>
      <top style="thin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thin">
        <color indexed="64"/>
      </bottom>
      <diagonal/>
    </border>
    <border>
      <left style="medium">
        <color indexed="64"/>
      </left>
      <right style="dotted">
        <color theme="1" tint="0.499984740745262"/>
      </right>
      <top style="thin">
        <color rgb="FF000000"/>
      </top>
      <bottom/>
      <diagonal/>
    </border>
    <border>
      <left style="dotted">
        <color theme="1" tint="0.499984740745262"/>
      </left>
      <right style="double">
        <color theme="1" tint="0.499984740745262"/>
      </right>
      <top style="thin">
        <color rgb="FF000000"/>
      </top>
      <bottom style="dotted">
        <color theme="1" tint="0.499984740745262"/>
      </bottom>
      <diagonal/>
    </border>
    <border>
      <left style="double">
        <color theme="1" tint="0.499984740745262"/>
      </left>
      <right style="hair">
        <color theme="1" tint="0.499984740745262"/>
      </right>
      <top style="thin">
        <color rgb="FF000000"/>
      </top>
      <bottom style="dotted">
        <color indexed="64"/>
      </bottom>
      <diagonal/>
    </border>
    <border>
      <left/>
      <right style="dotted">
        <color theme="1" tint="0.499984740745262"/>
      </right>
      <top style="thin">
        <color rgb="FF000000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rgb="FF000000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thin">
        <color rgb="FF000000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indexed="64"/>
      </right>
      <top style="thin">
        <color rgb="FF000000"/>
      </top>
      <bottom style="dotted">
        <color theme="1" tint="0.499984740745262"/>
      </bottom>
      <diagonal/>
    </border>
    <border>
      <left style="medium">
        <color indexed="64"/>
      </left>
      <right/>
      <top style="thin">
        <color rgb="FF000000"/>
      </top>
      <bottom style="dotted">
        <color theme="1" tint="0.499984740745262"/>
      </bottom>
      <diagonal/>
    </border>
    <border>
      <left/>
      <right style="double">
        <color theme="1" tint="0.499984740745262"/>
      </right>
      <top style="thin">
        <color rgb="FF000000"/>
      </top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/>
      <right style="medium">
        <color indexed="64"/>
      </right>
      <top style="dotted">
        <color theme="1" tint="0.499984740745262"/>
      </top>
      <bottom/>
      <diagonal/>
    </border>
    <border>
      <left style="dotted">
        <color theme="1" tint="0.499984740745262"/>
      </left>
      <right/>
      <top/>
      <bottom style="dotted">
        <color theme="1" tint="0.499984740745262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medium">
        <color indexed="64"/>
      </right>
      <top/>
      <bottom style="dotted">
        <color theme="1" tint="0.499984740745262"/>
      </bottom>
      <diagonal/>
    </border>
    <border>
      <left style="medium">
        <color rgb="FF000000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medium">
        <color rgb="FF000000"/>
      </left>
      <right style="dotted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medium">
        <color rgb="FF000000"/>
      </left>
      <right style="dotted">
        <color theme="1" tint="0.499984740745262"/>
      </right>
      <top/>
      <bottom style="medium">
        <color rgb="FF000000"/>
      </bottom>
      <diagonal/>
    </border>
    <border>
      <left/>
      <right style="double">
        <color theme="1" tint="0.499984740745262"/>
      </right>
      <top style="dotted">
        <color theme="1" tint="0.499984740745262"/>
      </top>
      <bottom style="medium">
        <color rgb="FF000000"/>
      </bottom>
      <diagonal/>
    </border>
    <border>
      <left style="double">
        <color theme="1" tint="0.499984740745262"/>
      </left>
      <right style="hair">
        <color theme="1" tint="0.499984740745262"/>
      </right>
      <top style="dotted">
        <color theme="1" tint="0.499984740745262"/>
      </top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medium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rgb="FF000000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rgb="FF000000"/>
      </bottom>
      <diagonal/>
    </border>
    <border>
      <left/>
      <right/>
      <top style="dotted">
        <color theme="1" tint="0.499984740745262"/>
      </top>
      <bottom style="medium">
        <color rgb="FF000000"/>
      </bottom>
      <diagonal/>
    </border>
    <border>
      <left style="dotted">
        <color theme="1" tint="0.499984740745262"/>
      </left>
      <right style="medium">
        <color indexed="64"/>
      </right>
      <top style="dotted">
        <color theme="1" tint="0.499984740745262"/>
      </top>
      <bottom style="medium">
        <color rgb="FF000000"/>
      </bottom>
      <diagonal/>
    </border>
    <border>
      <left style="dotted">
        <color theme="1" tint="0.499984740745262"/>
      </left>
      <right style="double">
        <color theme="1" tint="0.499984740745262"/>
      </right>
      <top style="thin">
        <color indexed="64"/>
      </top>
      <bottom/>
      <diagonal/>
    </border>
    <border>
      <left style="double">
        <color theme="1" tint="0.499984740745262"/>
      </left>
      <right style="dotted">
        <color theme="1" tint="0.499984740745262"/>
      </right>
      <top style="thin">
        <color indexed="64"/>
      </top>
      <bottom/>
      <diagonal/>
    </border>
    <border>
      <left style="double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indexed="64"/>
      </top>
      <bottom/>
      <diagonal/>
    </border>
    <border>
      <left style="dotted">
        <color theme="1" tint="0.499984740745262"/>
      </left>
      <right/>
      <top style="medium">
        <color indexed="64"/>
      </top>
      <bottom style="dotted">
        <color theme="1" tint="0.499984740745262"/>
      </bottom>
      <diagonal/>
    </border>
    <border>
      <left/>
      <right/>
      <top style="medium">
        <color indexed="64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medium">
        <color indexed="64"/>
      </top>
      <bottom/>
      <diagonal/>
    </border>
    <border>
      <left style="medium">
        <color theme="1" tint="0.499984740745262"/>
      </left>
      <right style="dotted">
        <color theme="1" tint="0.499984740745262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dotted">
        <color theme="1" tint="0.499984740745262"/>
      </right>
      <top style="medium">
        <color indexed="64"/>
      </top>
      <bottom/>
      <diagonal/>
    </border>
    <border>
      <left style="medium">
        <color indexed="64"/>
      </left>
      <right style="dotted">
        <color theme="1" tint="0.499984740745262"/>
      </right>
      <top/>
      <bottom style="double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indexed="64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thin">
        <color indexed="64"/>
      </top>
      <bottom style="dashed">
        <color theme="1" tint="0.499984740745262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7" fillId="3" borderId="0" xfId="0" applyFont="1" applyFill="1" applyAlignment="1">
      <alignment horizontal="right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9" fillId="2" borderId="0" xfId="0" applyFont="1" applyFill="1">
      <alignment vertic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>
      <alignment vertical="center"/>
    </xf>
    <xf numFmtId="41" fontId="9" fillId="2" borderId="0" xfId="1" applyFont="1" applyFill="1">
      <alignment vertical="center"/>
    </xf>
    <xf numFmtId="41" fontId="11" fillId="2" borderId="0" xfId="1" applyFont="1" applyFill="1">
      <alignment vertical="center"/>
    </xf>
    <xf numFmtId="176" fontId="9" fillId="2" borderId="0" xfId="2" applyNumberFormat="1" applyFont="1" applyFill="1">
      <alignment vertical="center"/>
    </xf>
    <xf numFmtId="14" fontId="11" fillId="0" borderId="0" xfId="0" applyNumberFormat="1" applyFont="1">
      <alignment vertical="center"/>
    </xf>
    <xf numFmtId="0" fontId="12" fillId="0" borderId="0" xfId="0" applyFont="1">
      <alignment vertical="center"/>
    </xf>
    <xf numFmtId="176" fontId="11" fillId="2" borderId="0" xfId="0" applyNumberFormat="1" applyFont="1" applyFill="1" applyAlignment="1">
      <alignment horizontal="left" vertical="center"/>
    </xf>
    <xf numFmtId="177" fontId="11" fillId="2" borderId="0" xfId="0" applyNumberFormat="1" applyFont="1" applyFill="1" applyAlignment="1">
      <alignment horizontal="left" vertical="center"/>
    </xf>
    <xf numFmtId="0" fontId="14" fillId="2" borderId="0" xfId="0" applyFont="1" applyFill="1">
      <alignment vertical="center"/>
    </xf>
    <xf numFmtId="0" fontId="11" fillId="2" borderId="0" xfId="0" applyFont="1" applyFill="1" applyAlignment="1">
      <alignment horizontal="right" vertical="center"/>
    </xf>
    <xf numFmtId="9" fontId="11" fillId="2" borderId="0" xfId="2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15" fillId="0" borderId="0" xfId="0" applyFont="1">
      <alignment vertical="center"/>
    </xf>
    <xf numFmtId="176" fontId="11" fillId="2" borderId="0" xfId="2" applyNumberFormat="1" applyFont="1" applyFill="1">
      <alignment vertical="center"/>
    </xf>
    <xf numFmtId="178" fontId="11" fillId="2" borderId="0" xfId="1" applyNumberFormat="1" applyFont="1" applyFill="1">
      <alignment vertical="center"/>
    </xf>
    <xf numFmtId="41" fontId="10" fillId="3" borderId="8" xfId="1" applyFont="1" applyFill="1" applyBorder="1" applyAlignment="1">
      <alignment horizontal="center" vertical="center"/>
    </xf>
    <xf numFmtId="41" fontId="10" fillId="3" borderId="9" xfId="1" applyFont="1" applyFill="1" applyBorder="1" applyAlignment="1">
      <alignment horizontal="center" vertical="center"/>
    </xf>
    <xf numFmtId="177" fontId="10" fillId="3" borderId="10" xfId="0" applyNumberFormat="1" applyFont="1" applyFill="1" applyBorder="1" applyAlignment="1">
      <alignment horizontal="center" vertical="center"/>
    </xf>
    <xf numFmtId="177" fontId="10" fillId="3" borderId="11" xfId="0" applyNumberFormat="1" applyFont="1" applyFill="1" applyBorder="1" applyAlignment="1">
      <alignment horizontal="center" vertical="center"/>
    </xf>
    <xf numFmtId="41" fontId="10" fillId="3" borderId="10" xfId="1" applyFont="1" applyFill="1" applyBorder="1" applyAlignment="1">
      <alignment horizontal="center" vertical="center"/>
    </xf>
    <xf numFmtId="176" fontId="10" fillId="3" borderId="10" xfId="2" applyNumberFormat="1" applyFont="1" applyFill="1" applyBorder="1" applyAlignment="1">
      <alignment horizontal="center" vertical="center"/>
    </xf>
    <xf numFmtId="177" fontId="10" fillId="3" borderId="12" xfId="0" applyNumberFormat="1" applyFont="1" applyFill="1" applyBorder="1" applyAlignment="1">
      <alignment horizontal="center" vertical="center"/>
    </xf>
    <xf numFmtId="38" fontId="16" fillId="0" borderId="15" xfId="1" applyNumberFormat="1" applyFont="1" applyBorder="1">
      <alignment vertical="center"/>
    </xf>
    <xf numFmtId="38" fontId="16" fillId="0" borderId="16" xfId="1" applyNumberFormat="1" applyFont="1" applyBorder="1">
      <alignment vertical="center"/>
    </xf>
    <xf numFmtId="179" fontId="16" fillId="0" borderId="17" xfId="2" applyNumberFormat="1" applyFont="1" applyBorder="1" applyAlignment="1">
      <alignment horizontal="right" vertical="center"/>
    </xf>
    <xf numFmtId="9" fontId="17" fillId="4" borderId="18" xfId="2" applyFont="1" applyFill="1" applyBorder="1">
      <alignment vertical="center"/>
    </xf>
    <xf numFmtId="38" fontId="16" fillId="0" borderId="17" xfId="1" applyNumberFormat="1" applyFont="1" applyBorder="1">
      <alignment vertical="center"/>
    </xf>
    <xf numFmtId="176" fontId="16" fillId="2" borderId="17" xfId="2" applyNumberFormat="1" applyFont="1" applyFill="1" applyBorder="1">
      <alignment vertical="center"/>
    </xf>
    <xf numFmtId="9" fontId="16" fillId="4" borderId="18" xfId="2" applyFont="1" applyFill="1" applyBorder="1">
      <alignment vertical="center"/>
    </xf>
    <xf numFmtId="38" fontId="16" fillId="2" borderId="17" xfId="1" applyNumberFormat="1" applyFont="1" applyFill="1" applyBorder="1">
      <alignment vertical="center"/>
    </xf>
    <xf numFmtId="176" fontId="16" fillId="0" borderId="17" xfId="2" applyNumberFormat="1" applyFont="1" applyBorder="1">
      <alignment vertical="center"/>
    </xf>
    <xf numFmtId="9" fontId="16" fillId="4" borderId="19" xfId="2" applyFont="1" applyFill="1" applyBorder="1">
      <alignment vertical="center"/>
    </xf>
    <xf numFmtId="176" fontId="16" fillId="4" borderId="17" xfId="2" applyNumberFormat="1" applyFont="1" applyFill="1" applyBorder="1">
      <alignment vertical="center"/>
    </xf>
    <xf numFmtId="38" fontId="16" fillId="0" borderId="22" xfId="1" applyNumberFormat="1" applyFont="1" applyBorder="1">
      <alignment vertical="center"/>
    </xf>
    <xf numFmtId="38" fontId="16" fillId="0" borderId="23" xfId="1" applyNumberFormat="1" applyFont="1" applyBorder="1">
      <alignment vertical="center"/>
    </xf>
    <xf numFmtId="179" fontId="16" fillId="0" borderId="24" xfId="2" applyNumberFormat="1" applyFont="1" applyBorder="1" applyAlignment="1">
      <alignment horizontal="right" vertical="center"/>
    </xf>
    <xf numFmtId="9" fontId="17" fillId="4" borderId="25" xfId="2" applyFont="1" applyFill="1" applyBorder="1">
      <alignment vertical="center"/>
    </xf>
    <xf numFmtId="38" fontId="16" fillId="0" borderId="24" xfId="1" applyNumberFormat="1" applyFont="1" applyBorder="1">
      <alignment vertical="center"/>
    </xf>
    <xf numFmtId="176" fontId="16" fillId="2" borderId="24" xfId="2" applyNumberFormat="1" applyFont="1" applyFill="1" applyBorder="1">
      <alignment vertical="center"/>
    </xf>
    <xf numFmtId="9" fontId="16" fillId="4" borderId="25" xfId="2" applyFont="1" applyFill="1" applyBorder="1">
      <alignment vertical="center"/>
    </xf>
    <xf numFmtId="38" fontId="16" fillId="2" borderId="24" xfId="1" applyNumberFormat="1" applyFont="1" applyFill="1" applyBorder="1">
      <alignment vertical="center"/>
    </xf>
    <xf numFmtId="9" fontId="16" fillId="4" borderId="26" xfId="2" applyFont="1" applyFill="1" applyBorder="1">
      <alignment vertical="center"/>
    </xf>
    <xf numFmtId="38" fontId="16" fillId="0" borderId="29" xfId="1" applyNumberFormat="1" applyFont="1" applyBorder="1">
      <alignment vertical="center"/>
    </xf>
    <xf numFmtId="38" fontId="16" fillId="0" borderId="30" xfId="1" applyNumberFormat="1" applyFont="1" applyBorder="1">
      <alignment vertical="center"/>
    </xf>
    <xf numFmtId="179" fontId="16" fillId="0" borderId="31" xfId="2" applyNumberFormat="1" applyFont="1" applyBorder="1" applyAlignment="1">
      <alignment horizontal="right" vertical="center"/>
    </xf>
    <xf numFmtId="9" fontId="17" fillId="4" borderId="32" xfId="2" applyFont="1" applyFill="1" applyBorder="1">
      <alignment vertical="center"/>
    </xf>
    <xf numFmtId="38" fontId="16" fillId="0" borderId="31" xfId="1" applyNumberFormat="1" applyFont="1" applyBorder="1">
      <alignment vertical="center"/>
    </xf>
    <xf numFmtId="176" fontId="16" fillId="0" borderId="31" xfId="2" applyNumberFormat="1" applyFont="1" applyBorder="1">
      <alignment vertical="center"/>
    </xf>
    <xf numFmtId="9" fontId="16" fillId="4" borderId="32" xfId="2" applyFont="1" applyFill="1" applyBorder="1">
      <alignment vertical="center"/>
    </xf>
    <xf numFmtId="9" fontId="16" fillId="4" borderId="33" xfId="2" applyFont="1" applyFill="1" applyBorder="1">
      <alignment vertical="center"/>
    </xf>
    <xf numFmtId="0" fontId="17" fillId="0" borderId="35" xfId="0" applyFont="1" applyBorder="1" applyAlignment="1">
      <alignment vertical="top"/>
    </xf>
    <xf numFmtId="41" fontId="16" fillId="0" borderId="17" xfId="1" applyFont="1" applyBorder="1">
      <alignment vertical="center"/>
    </xf>
    <xf numFmtId="41" fontId="16" fillId="0" borderId="36" xfId="0" applyNumberFormat="1" applyFont="1" applyBorder="1" applyAlignment="1">
      <alignment horizontal="right" vertical="center"/>
    </xf>
    <xf numFmtId="0" fontId="17" fillId="0" borderId="38" xfId="0" applyFont="1" applyBorder="1" applyAlignment="1">
      <alignment vertical="top"/>
    </xf>
    <xf numFmtId="41" fontId="16" fillId="0" borderId="24" xfId="1" applyFont="1" applyBorder="1">
      <alignment vertical="center"/>
    </xf>
    <xf numFmtId="41" fontId="16" fillId="0" borderId="24" xfId="0" applyNumberFormat="1" applyFont="1" applyBorder="1" applyAlignment="1">
      <alignment horizontal="right" vertical="center"/>
    </xf>
    <xf numFmtId="0" fontId="17" fillId="0" borderId="40" xfId="0" applyFont="1" applyBorder="1" applyAlignment="1">
      <alignment vertical="top"/>
    </xf>
    <xf numFmtId="10" fontId="17" fillId="0" borderId="32" xfId="2" applyNumberFormat="1" applyFont="1" applyBorder="1">
      <alignment vertical="center"/>
    </xf>
    <xf numFmtId="41" fontId="16" fillId="0" borderId="31" xfId="1" applyFont="1" applyBorder="1">
      <alignment vertical="center"/>
    </xf>
    <xf numFmtId="176" fontId="16" fillId="2" borderId="31" xfId="2" applyNumberFormat="1" applyFont="1" applyFill="1" applyBorder="1">
      <alignment vertical="center"/>
    </xf>
    <xf numFmtId="10" fontId="16" fillId="0" borderId="32" xfId="2" applyNumberFormat="1" applyFont="1" applyBorder="1">
      <alignment vertical="center"/>
    </xf>
    <xf numFmtId="41" fontId="16" fillId="5" borderId="31" xfId="0" applyNumberFormat="1" applyFont="1" applyFill="1" applyBorder="1" applyAlignment="1">
      <alignment horizontal="right" vertical="center"/>
    </xf>
    <xf numFmtId="10" fontId="16" fillId="0" borderId="33" xfId="2" applyNumberFormat="1" applyFont="1" applyBorder="1">
      <alignment vertical="center"/>
    </xf>
    <xf numFmtId="0" fontId="17" fillId="0" borderId="41" xfId="0" applyFont="1" applyBorder="1" applyAlignment="1">
      <alignment vertical="top"/>
    </xf>
    <xf numFmtId="38" fontId="16" fillId="0" borderId="42" xfId="1" applyNumberFormat="1" applyFont="1" applyBorder="1">
      <alignment vertical="center"/>
    </xf>
    <xf numFmtId="38" fontId="16" fillId="0" borderId="43" xfId="1" applyNumberFormat="1" applyFont="1" applyBorder="1">
      <alignment vertical="center"/>
    </xf>
    <xf numFmtId="179" fontId="16" fillId="0" borderId="36" xfId="2" applyNumberFormat="1" applyFont="1" applyBorder="1" applyAlignment="1">
      <alignment horizontal="right" vertical="center"/>
    </xf>
    <xf numFmtId="9" fontId="17" fillId="4" borderId="44" xfId="2" applyFont="1" applyFill="1" applyBorder="1">
      <alignment vertical="center"/>
    </xf>
    <xf numFmtId="176" fontId="16" fillId="2" borderId="36" xfId="2" applyNumberFormat="1" applyFont="1" applyFill="1" applyBorder="1">
      <alignment vertical="center"/>
    </xf>
    <xf numFmtId="9" fontId="16" fillId="4" borderId="44" xfId="2" applyFont="1" applyFill="1" applyBorder="1">
      <alignment vertical="center"/>
    </xf>
    <xf numFmtId="41" fontId="16" fillId="0" borderId="36" xfId="1" applyFont="1" applyBorder="1" applyAlignment="1">
      <alignment horizontal="right" vertical="center"/>
    </xf>
    <xf numFmtId="9" fontId="16" fillId="4" borderId="45" xfId="2" applyFont="1" applyFill="1" applyBorder="1">
      <alignment vertical="center"/>
    </xf>
    <xf numFmtId="41" fontId="16" fillId="0" borderId="24" xfId="1" applyFont="1" applyBorder="1" applyAlignment="1">
      <alignment horizontal="right" vertical="center"/>
    </xf>
    <xf numFmtId="41" fontId="16" fillId="0" borderId="31" xfId="1" applyFont="1" applyBorder="1" applyAlignment="1">
      <alignment horizontal="right" vertical="center"/>
    </xf>
    <xf numFmtId="0" fontId="17" fillId="0" borderId="38" xfId="0" applyFont="1" applyBorder="1">
      <alignment vertical="center"/>
    </xf>
    <xf numFmtId="176" fontId="16" fillId="4" borderId="24" xfId="2" applyNumberFormat="1" applyFont="1" applyFill="1" applyBorder="1">
      <alignment vertical="center"/>
    </xf>
    <xf numFmtId="0" fontId="17" fillId="0" borderId="47" xfId="0" applyFont="1" applyBorder="1" applyAlignment="1">
      <alignment vertical="top" wrapText="1"/>
    </xf>
    <xf numFmtId="176" fontId="16" fillId="0" borderId="24" xfId="2" applyNumberFormat="1" applyFont="1" applyBorder="1">
      <alignment vertical="center"/>
    </xf>
    <xf numFmtId="38" fontId="16" fillId="0" borderId="24" xfId="1" applyNumberFormat="1" applyFont="1" applyBorder="1" applyAlignment="1">
      <alignment vertical="center" wrapText="1"/>
    </xf>
    <xf numFmtId="0" fontId="17" fillId="0" borderId="47" xfId="0" applyFont="1" applyBorder="1" applyAlignment="1">
      <alignment vertical="top"/>
    </xf>
    <xf numFmtId="38" fontId="16" fillId="0" borderId="48" xfId="1" applyNumberFormat="1" applyFont="1" applyBorder="1">
      <alignment vertical="center"/>
    </xf>
    <xf numFmtId="38" fontId="16" fillId="0" borderId="49" xfId="1" applyNumberFormat="1" applyFont="1" applyBorder="1">
      <alignment vertical="center"/>
    </xf>
    <xf numFmtId="41" fontId="16" fillId="0" borderId="49" xfId="1" applyFont="1" applyBorder="1" applyAlignment="1">
      <alignment horizontal="right" vertical="center"/>
    </xf>
    <xf numFmtId="0" fontId="17" fillId="0" borderId="52" xfId="0" applyFont="1" applyBorder="1" applyAlignment="1">
      <alignment vertical="top"/>
    </xf>
    <xf numFmtId="38" fontId="16" fillId="0" borderId="53" xfId="1" applyNumberFormat="1" applyFont="1" applyBorder="1">
      <alignment vertical="center"/>
    </xf>
    <xf numFmtId="38" fontId="16" fillId="0" borderId="54" xfId="1" applyNumberFormat="1" applyFont="1" applyBorder="1">
      <alignment vertical="center"/>
    </xf>
    <xf numFmtId="179" fontId="16" fillId="0" borderId="55" xfId="2" applyNumberFormat="1" applyFont="1" applyBorder="1" applyAlignment="1">
      <alignment horizontal="right" vertical="center"/>
    </xf>
    <xf numFmtId="9" fontId="17" fillId="4" borderId="56" xfId="2" applyFont="1" applyFill="1" applyBorder="1">
      <alignment vertical="center"/>
    </xf>
    <xf numFmtId="9" fontId="16" fillId="4" borderId="56" xfId="2" applyFont="1" applyFill="1" applyBorder="1">
      <alignment vertical="center"/>
    </xf>
    <xf numFmtId="176" fontId="16" fillId="0" borderId="55" xfId="2" applyNumberFormat="1" applyFont="1" applyBorder="1">
      <alignment vertical="center"/>
    </xf>
    <xf numFmtId="9" fontId="16" fillId="4" borderId="57" xfId="2" applyFont="1" applyFill="1" applyBorder="1">
      <alignment vertical="center"/>
    </xf>
    <xf numFmtId="41" fontId="16" fillId="0" borderId="17" xfId="1" applyFont="1" applyBorder="1" applyAlignment="1">
      <alignment horizontal="right" vertical="center"/>
    </xf>
    <xf numFmtId="38" fontId="16" fillId="5" borderId="24" xfId="1" applyNumberFormat="1" applyFont="1" applyFill="1" applyBorder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23" fillId="2" borderId="0" xfId="0" applyFont="1" applyFill="1">
      <alignment vertical="center"/>
    </xf>
    <xf numFmtId="0" fontId="9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41" fontId="9" fillId="0" borderId="0" xfId="1" applyFont="1">
      <alignment vertical="center"/>
    </xf>
    <xf numFmtId="41" fontId="2" fillId="0" borderId="0" xfId="1" applyFont="1">
      <alignment vertical="center"/>
    </xf>
    <xf numFmtId="41" fontId="12" fillId="0" borderId="0" xfId="1" applyFont="1">
      <alignment vertical="center"/>
    </xf>
    <xf numFmtId="176" fontId="11" fillId="0" borderId="0" xfId="2" applyNumberFormat="1" applyFont="1">
      <alignment vertical="center"/>
    </xf>
    <xf numFmtId="0" fontId="17" fillId="0" borderId="0" xfId="0" applyFont="1" applyAlignment="1">
      <alignment vertical="top"/>
    </xf>
    <xf numFmtId="177" fontId="2" fillId="4" borderId="69" xfId="0" applyNumberFormat="1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4" borderId="69" xfId="1" applyNumberFormat="1" applyFont="1" applyFill="1" applyBorder="1" applyAlignment="1">
      <alignment horizontal="center" vertical="center"/>
    </xf>
    <xf numFmtId="180" fontId="26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28" fillId="6" borderId="70" xfId="0" applyFont="1" applyFill="1" applyBorder="1" applyAlignment="1">
      <alignment horizontal="left" vertical="center"/>
    </xf>
    <xf numFmtId="38" fontId="28" fillId="6" borderId="70" xfId="1" applyNumberFormat="1" applyFont="1" applyFill="1" applyBorder="1" applyAlignment="1">
      <alignment horizontal="right" vertical="center"/>
    </xf>
    <xf numFmtId="0" fontId="29" fillId="0" borderId="0" xfId="0" applyFont="1">
      <alignment vertical="center"/>
    </xf>
    <xf numFmtId="180" fontId="30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41" fontId="32" fillId="0" borderId="0" xfId="1" applyFont="1">
      <alignment vertical="center"/>
    </xf>
    <xf numFmtId="176" fontId="16" fillId="0" borderId="0" xfId="2" applyNumberFormat="1" applyFont="1">
      <alignment vertical="center"/>
    </xf>
    <xf numFmtId="0" fontId="28" fillId="6" borderId="71" xfId="0" applyFont="1" applyFill="1" applyBorder="1" applyAlignment="1">
      <alignment horizontal="left" vertical="center"/>
    </xf>
    <xf numFmtId="9" fontId="28" fillId="6" borderId="71" xfId="2" applyFont="1" applyFill="1" applyBorder="1" applyAlignment="1">
      <alignment horizontal="right" vertical="center"/>
    </xf>
    <xf numFmtId="0" fontId="33" fillId="6" borderId="71" xfId="0" applyFont="1" applyFill="1" applyBorder="1" applyAlignment="1">
      <alignment horizontal="left" vertical="center"/>
    </xf>
    <xf numFmtId="38" fontId="33" fillId="6" borderId="71" xfId="1" applyNumberFormat="1" applyFont="1" applyFill="1" applyBorder="1" applyAlignment="1">
      <alignment horizontal="right" vertical="center"/>
    </xf>
    <xf numFmtId="38" fontId="2" fillId="0" borderId="71" xfId="1" applyNumberFormat="1" applyFont="1" applyBorder="1" applyAlignment="1">
      <alignment horizontal="right" vertical="center"/>
    </xf>
    <xf numFmtId="9" fontId="9" fillId="6" borderId="71" xfId="2" applyFont="1" applyFill="1" applyBorder="1" applyAlignment="1">
      <alignment horizontal="right" vertical="center"/>
    </xf>
    <xf numFmtId="176" fontId="34" fillId="0" borderId="0" xfId="2" applyNumberFormat="1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176" fontId="32" fillId="0" borderId="0" xfId="2" applyNumberFormat="1" applyFont="1">
      <alignment vertical="center"/>
    </xf>
    <xf numFmtId="0" fontId="36" fillId="0" borderId="0" xfId="3" applyFont="1">
      <alignment vertical="center"/>
    </xf>
    <xf numFmtId="180" fontId="30" fillId="7" borderId="0" xfId="0" applyNumberFormat="1" applyFont="1" applyFill="1" applyAlignment="1">
      <alignment horizontal="left" vertical="center"/>
    </xf>
    <xf numFmtId="176" fontId="32" fillId="2" borderId="0" xfId="2" applyNumberFormat="1" applyFont="1" applyFill="1">
      <alignment vertical="center"/>
    </xf>
    <xf numFmtId="0" fontId="32" fillId="2" borderId="0" xfId="0" applyFont="1" applyFill="1">
      <alignment vertical="center"/>
    </xf>
    <xf numFmtId="0" fontId="32" fillId="2" borderId="0" xfId="0" applyFont="1" applyFill="1" applyAlignment="1">
      <alignment horizontal="left" vertical="center"/>
    </xf>
    <xf numFmtId="41" fontId="32" fillId="2" borderId="0" xfId="1" applyFont="1" applyFill="1">
      <alignment vertical="center"/>
    </xf>
    <xf numFmtId="176" fontId="16" fillId="2" borderId="0" xfId="2" applyNumberFormat="1" applyFont="1" applyFill="1">
      <alignment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37" fillId="0" borderId="0" xfId="0" applyNumberFormat="1" applyFont="1">
      <alignment vertical="center"/>
    </xf>
    <xf numFmtId="177" fontId="22" fillId="0" borderId="0" xfId="0" applyNumberFormat="1" applyFont="1">
      <alignment vertical="center"/>
    </xf>
    <xf numFmtId="0" fontId="9" fillId="2" borderId="0" xfId="0" applyFont="1" applyFill="1" applyAlignment="1">
      <alignment vertical="center" wrapText="1"/>
    </xf>
    <xf numFmtId="177" fontId="11" fillId="4" borderId="72" xfId="0" applyNumberFormat="1" applyFont="1" applyFill="1" applyBorder="1" applyAlignment="1">
      <alignment horizontal="center" vertical="center"/>
    </xf>
    <xf numFmtId="0" fontId="11" fillId="4" borderId="7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left" vertical="center"/>
    </xf>
    <xf numFmtId="181" fontId="11" fillId="0" borderId="71" xfId="2" applyNumberFormat="1" applyFont="1" applyBorder="1" applyAlignment="1">
      <alignment horizontal="right" vertical="center"/>
    </xf>
    <xf numFmtId="3" fontId="9" fillId="0" borderId="0" xfId="0" applyNumberFormat="1" applyFont="1" applyAlignment="1">
      <alignment horizontal="left" vertical="center"/>
    </xf>
    <xf numFmtId="0" fontId="37" fillId="2" borderId="0" xfId="0" applyFont="1" applyFill="1">
      <alignment vertical="center"/>
    </xf>
    <xf numFmtId="3" fontId="32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38" fillId="2" borderId="0" xfId="0" applyFont="1" applyFill="1">
      <alignment vertical="center"/>
    </xf>
    <xf numFmtId="0" fontId="37" fillId="0" borderId="0" xfId="0" applyFont="1">
      <alignment vertical="center"/>
    </xf>
    <xf numFmtId="41" fontId="16" fillId="8" borderId="16" xfId="1" applyFont="1" applyFill="1" applyBorder="1" applyAlignment="1">
      <alignment horizontal="center" vertical="center"/>
    </xf>
    <xf numFmtId="41" fontId="16" fillId="8" borderId="17" xfId="1" applyFont="1" applyFill="1" applyBorder="1" applyAlignment="1">
      <alignment horizontal="center" vertical="center"/>
    </xf>
    <xf numFmtId="0" fontId="17" fillId="0" borderId="75" xfId="0" applyFont="1" applyBorder="1" applyAlignment="1">
      <alignment vertical="top"/>
    </xf>
    <xf numFmtId="38" fontId="16" fillId="0" borderId="76" xfId="1" applyNumberFormat="1" applyFont="1" applyBorder="1">
      <alignment vertical="center"/>
    </xf>
    <xf numFmtId="38" fontId="16" fillId="0" borderId="77" xfId="1" applyNumberFormat="1" applyFont="1" applyBorder="1">
      <alignment vertical="center"/>
    </xf>
    <xf numFmtId="179" fontId="16" fillId="0" borderId="78" xfId="2" applyNumberFormat="1" applyFont="1" applyBorder="1" applyAlignment="1">
      <alignment horizontal="right" vertical="center"/>
    </xf>
    <xf numFmtId="9" fontId="17" fillId="4" borderId="79" xfId="2" applyFont="1" applyFill="1" applyBorder="1">
      <alignment vertical="center"/>
    </xf>
    <xf numFmtId="38" fontId="16" fillId="5" borderId="78" xfId="1" applyNumberFormat="1" applyFont="1" applyFill="1" applyBorder="1">
      <alignment vertical="center"/>
    </xf>
    <xf numFmtId="176" fontId="16" fillId="2" borderId="78" xfId="2" applyNumberFormat="1" applyFont="1" applyFill="1" applyBorder="1">
      <alignment vertical="center"/>
    </xf>
    <xf numFmtId="9" fontId="16" fillId="4" borderId="79" xfId="2" applyFont="1" applyFill="1" applyBorder="1">
      <alignment vertical="center"/>
    </xf>
    <xf numFmtId="38" fontId="16" fillId="0" borderId="78" xfId="1" applyNumberFormat="1" applyFont="1" applyBorder="1">
      <alignment vertical="center"/>
    </xf>
    <xf numFmtId="179" fontId="16" fillId="0" borderId="77" xfId="2" applyNumberFormat="1" applyFont="1" applyBorder="1" applyAlignment="1">
      <alignment horizontal="right" vertical="center"/>
    </xf>
    <xf numFmtId="9" fontId="16" fillId="4" borderId="81" xfId="2" applyFont="1" applyFill="1" applyBorder="1">
      <alignment vertical="center"/>
    </xf>
    <xf numFmtId="0" fontId="16" fillId="0" borderId="24" xfId="0" applyFont="1" applyBorder="1">
      <alignment vertical="center"/>
    </xf>
    <xf numFmtId="41" fontId="16" fillId="8" borderId="54" xfId="1" applyFont="1" applyFill="1" applyBorder="1" applyAlignment="1">
      <alignment horizontal="center" vertical="center"/>
    </xf>
    <xf numFmtId="41" fontId="16" fillId="8" borderId="55" xfId="1" applyFont="1" applyFill="1" applyBorder="1" applyAlignment="1">
      <alignment horizontal="center" vertical="center"/>
    </xf>
    <xf numFmtId="9" fontId="37" fillId="0" borderId="0" xfId="2" applyFont="1">
      <alignment vertical="center"/>
    </xf>
    <xf numFmtId="181" fontId="40" fillId="0" borderId="0" xfId="0" applyNumberFormat="1" applyFont="1">
      <alignment vertical="center"/>
    </xf>
    <xf numFmtId="0" fontId="40" fillId="0" borderId="0" xfId="0" applyFont="1">
      <alignment vertical="center"/>
    </xf>
    <xf numFmtId="0" fontId="42" fillId="0" borderId="0" xfId="0" applyFont="1">
      <alignment vertical="center"/>
    </xf>
    <xf numFmtId="0" fontId="41" fillId="0" borderId="0" xfId="0" applyFont="1">
      <alignment vertical="center"/>
    </xf>
    <xf numFmtId="0" fontId="42" fillId="2" borderId="0" xfId="0" applyFont="1" applyFill="1">
      <alignment vertical="center"/>
    </xf>
    <xf numFmtId="181" fontId="42" fillId="0" borderId="0" xfId="0" applyNumberFormat="1" applyFont="1">
      <alignment vertical="center"/>
    </xf>
    <xf numFmtId="9" fontId="40" fillId="0" borderId="0" xfId="2" applyFont="1">
      <alignment vertical="center"/>
    </xf>
    <xf numFmtId="179" fontId="16" fillId="0" borderId="93" xfId="2" applyNumberFormat="1" applyFont="1" applyBorder="1" applyAlignment="1">
      <alignment horizontal="right" vertical="center"/>
    </xf>
    <xf numFmtId="0" fontId="13" fillId="0" borderId="0" xfId="0" applyFont="1">
      <alignment vertical="center"/>
    </xf>
    <xf numFmtId="41" fontId="16" fillId="0" borderId="16" xfId="1" applyFont="1" applyBorder="1" applyAlignment="1">
      <alignment horizontal="center" vertical="center"/>
    </xf>
    <xf numFmtId="41" fontId="16" fillId="0" borderId="17" xfId="1" applyFont="1" applyBorder="1" applyAlignment="1">
      <alignment horizontal="center" vertical="center"/>
    </xf>
    <xf numFmtId="41" fontId="16" fillId="0" borderId="23" xfId="1" applyFont="1" applyBorder="1" applyAlignment="1">
      <alignment horizontal="center" vertical="center"/>
    </xf>
    <xf numFmtId="41" fontId="16" fillId="0" borderId="24" xfId="1" applyFont="1" applyBorder="1" applyAlignment="1">
      <alignment horizontal="center" vertical="center"/>
    </xf>
    <xf numFmtId="41" fontId="16" fillId="0" borderId="30" xfId="1" applyFont="1" applyBorder="1" applyAlignment="1">
      <alignment horizontal="center" vertical="center"/>
    </xf>
    <xf numFmtId="41" fontId="16" fillId="0" borderId="31" xfId="1" applyFont="1" applyBorder="1" applyAlignment="1">
      <alignment horizontal="center" vertical="center"/>
    </xf>
    <xf numFmtId="41" fontId="16" fillId="0" borderId="43" xfId="1" applyFont="1" applyBorder="1" applyAlignment="1">
      <alignment horizontal="center" vertical="center"/>
    </xf>
    <xf numFmtId="41" fontId="16" fillId="0" borderId="36" xfId="1" applyFont="1" applyBorder="1">
      <alignment vertical="center"/>
    </xf>
    <xf numFmtId="41" fontId="16" fillId="0" borderId="36" xfId="1" applyFont="1" applyBorder="1" applyAlignment="1">
      <alignment horizontal="center" vertical="center"/>
    </xf>
    <xf numFmtId="38" fontId="44" fillId="0" borderId="42" xfId="1" applyNumberFormat="1" applyFont="1" applyBorder="1">
      <alignment vertical="center"/>
    </xf>
    <xf numFmtId="38" fontId="44" fillId="0" borderId="43" xfId="1" applyNumberFormat="1" applyFont="1" applyBorder="1">
      <alignment vertical="center"/>
    </xf>
    <xf numFmtId="179" fontId="44" fillId="0" borderId="36" xfId="2" applyNumberFormat="1" applyFont="1" applyBorder="1" applyAlignment="1">
      <alignment horizontal="right" vertical="center"/>
    </xf>
    <xf numFmtId="9" fontId="45" fillId="4" borderId="44" xfId="2" applyFont="1" applyFill="1" applyBorder="1">
      <alignment vertical="center"/>
    </xf>
    <xf numFmtId="41" fontId="44" fillId="0" borderId="43" xfId="1" applyFont="1" applyBorder="1" applyAlignment="1">
      <alignment horizontal="center" vertical="center"/>
    </xf>
    <xf numFmtId="41" fontId="44" fillId="0" borderId="36" xfId="1" applyFont="1" applyBorder="1">
      <alignment vertical="center"/>
    </xf>
    <xf numFmtId="176" fontId="44" fillId="2" borderId="36" xfId="2" applyNumberFormat="1" applyFont="1" applyFill="1" applyBorder="1">
      <alignment vertical="center"/>
    </xf>
    <xf numFmtId="9" fontId="44" fillId="4" borderId="44" xfId="2" applyFont="1" applyFill="1" applyBorder="1">
      <alignment vertical="center"/>
    </xf>
    <xf numFmtId="41" fontId="44" fillId="0" borderId="36" xfId="1" applyFont="1" applyBorder="1" applyAlignment="1">
      <alignment horizontal="center" vertical="center"/>
    </xf>
    <xf numFmtId="41" fontId="44" fillId="0" borderId="36" xfId="1" applyFont="1" applyBorder="1" applyAlignment="1">
      <alignment horizontal="right" vertical="center"/>
    </xf>
    <xf numFmtId="0" fontId="46" fillId="0" borderId="47" xfId="0" applyFont="1" applyBorder="1" applyAlignment="1">
      <alignment vertical="top" wrapText="1"/>
    </xf>
    <xf numFmtId="38" fontId="44" fillId="0" borderId="29" xfId="1" applyNumberFormat="1" applyFont="1" applyBorder="1">
      <alignment vertical="center"/>
    </xf>
    <xf numFmtId="41" fontId="16" fillId="0" borderId="73" xfId="1" applyFont="1" applyBorder="1" applyAlignment="1">
      <alignment horizontal="center" vertical="center"/>
    </xf>
    <xf numFmtId="41" fontId="44" fillId="0" borderId="50" xfId="1" applyFont="1" applyBorder="1" applyAlignment="1">
      <alignment horizontal="right" vertical="center"/>
    </xf>
    <xf numFmtId="38" fontId="44" fillId="0" borderId="15" xfId="1" applyNumberFormat="1" applyFont="1" applyBorder="1">
      <alignment vertical="center"/>
    </xf>
    <xf numFmtId="0" fontId="46" fillId="0" borderId="51" xfId="0" applyFont="1" applyBorder="1" applyAlignment="1">
      <alignment vertical="top" wrapText="1"/>
    </xf>
    <xf numFmtId="38" fontId="16" fillId="0" borderId="55" xfId="1" applyNumberFormat="1" applyFont="1" applyBorder="1">
      <alignment vertical="center"/>
    </xf>
    <xf numFmtId="41" fontId="16" fillId="0" borderId="55" xfId="1" applyFont="1" applyBorder="1" applyAlignment="1">
      <alignment horizontal="right" vertical="center"/>
    </xf>
    <xf numFmtId="41" fontId="16" fillId="0" borderId="80" xfId="1" applyFont="1" applyBorder="1" applyAlignment="1">
      <alignment horizontal="center" vertical="center"/>
    </xf>
    <xf numFmtId="41" fontId="16" fillId="0" borderId="78" xfId="1" applyFont="1" applyBorder="1" applyAlignment="1">
      <alignment horizontal="center" vertical="center"/>
    </xf>
    <xf numFmtId="41" fontId="16" fillId="0" borderId="50" xfId="1" applyFont="1" applyBorder="1" applyAlignment="1">
      <alignment horizontal="right" vertical="center"/>
    </xf>
    <xf numFmtId="179" fontId="16" fillId="0" borderId="94" xfId="2" applyNumberFormat="1" applyFont="1" applyBorder="1" applyAlignment="1">
      <alignment horizontal="right" vertical="center"/>
    </xf>
    <xf numFmtId="177" fontId="10" fillId="3" borderId="95" xfId="0" applyNumberFormat="1" applyFont="1" applyFill="1" applyBorder="1" applyAlignment="1">
      <alignment horizontal="center" vertical="center"/>
    </xf>
    <xf numFmtId="38" fontId="16" fillId="0" borderId="71" xfId="1" applyNumberFormat="1" applyFont="1" applyBorder="1">
      <alignment vertical="center"/>
    </xf>
    <xf numFmtId="0" fontId="17" fillId="0" borderId="71" xfId="0" applyFont="1" applyBorder="1" applyAlignment="1">
      <alignment horizontal="center" vertical="top"/>
    </xf>
    <xf numFmtId="0" fontId="48" fillId="0" borderId="71" xfId="0" applyFont="1" applyBorder="1" applyAlignment="1">
      <alignment horizontal="center" vertical="top"/>
    </xf>
    <xf numFmtId="38" fontId="49" fillId="0" borderId="71" xfId="1" applyNumberFormat="1" applyFont="1" applyBorder="1" applyAlignment="1">
      <alignment horizontal="center" vertical="center"/>
    </xf>
    <xf numFmtId="38" fontId="50" fillId="0" borderId="71" xfId="1" applyNumberFormat="1" applyFont="1" applyBorder="1">
      <alignment vertical="center"/>
    </xf>
    <xf numFmtId="41" fontId="16" fillId="0" borderId="71" xfId="1" applyFont="1" applyBorder="1">
      <alignment vertical="center"/>
    </xf>
    <xf numFmtId="41" fontId="51" fillId="2" borderId="0" xfId="1" applyFont="1" applyFill="1">
      <alignment vertical="center"/>
    </xf>
    <xf numFmtId="41" fontId="52" fillId="2" borderId="0" xfId="1" applyFont="1" applyFill="1">
      <alignment vertical="center"/>
    </xf>
    <xf numFmtId="41" fontId="53" fillId="2" borderId="0" xfId="1" applyFont="1" applyFill="1">
      <alignment vertical="center"/>
    </xf>
    <xf numFmtId="41" fontId="54" fillId="2" borderId="0" xfId="1" applyFont="1" applyFill="1">
      <alignment vertical="center"/>
    </xf>
    <xf numFmtId="179" fontId="2" fillId="0" borderId="0" xfId="0" applyNumberFormat="1" applyFont="1" applyAlignment="1">
      <alignment horizontal="left" vertical="center"/>
    </xf>
    <xf numFmtId="179" fontId="9" fillId="2" borderId="0" xfId="0" applyNumberFormat="1" applyFont="1" applyFill="1">
      <alignment vertical="center"/>
    </xf>
    <xf numFmtId="0" fontId="55" fillId="2" borderId="0" xfId="0" applyFont="1" applyFill="1">
      <alignment vertical="center"/>
    </xf>
    <xf numFmtId="181" fontId="9" fillId="2" borderId="0" xfId="0" applyNumberFormat="1" applyFont="1" applyFill="1">
      <alignment vertical="center"/>
    </xf>
    <xf numFmtId="38" fontId="16" fillId="0" borderId="71" xfId="1" applyNumberFormat="1" applyFont="1" applyBorder="1" applyAlignment="1">
      <alignment horizontal="center" vertical="center"/>
    </xf>
    <xf numFmtId="0" fontId="55" fillId="2" borderId="0" xfId="0" applyFont="1" applyFill="1" applyAlignment="1">
      <alignment horizontal="left" vertical="center"/>
    </xf>
    <xf numFmtId="0" fontId="43" fillId="0" borderId="71" xfId="0" applyFont="1" applyBorder="1" applyAlignment="1">
      <alignment horizontal="center" vertical="top"/>
    </xf>
    <xf numFmtId="38" fontId="56" fillId="0" borderId="71" xfId="1" applyNumberFormat="1" applyFont="1" applyBorder="1" applyAlignment="1">
      <alignment horizontal="center" vertical="center"/>
    </xf>
    <xf numFmtId="41" fontId="2" fillId="2" borderId="0" xfId="1" applyFont="1" applyFill="1">
      <alignment vertical="center"/>
    </xf>
    <xf numFmtId="9" fontId="57" fillId="0" borderId="0" xfId="2" applyFont="1">
      <alignment vertical="center"/>
    </xf>
    <xf numFmtId="179" fontId="16" fillId="0" borderId="96" xfId="2" applyNumberFormat="1" applyFont="1" applyBorder="1" applyAlignment="1">
      <alignment horizontal="right" vertical="center"/>
    </xf>
    <xf numFmtId="176" fontId="16" fillId="0" borderId="96" xfId="2" applyNumberFormat="1" applyFont="1" applyBorder="1">
      <alignment vertical="center"/>
    </xf>
    <xf numFmtId="38" fontId="50" fillId="0" borderId="71" xfId="1" applyNumberFormat="1" applyFont="1" applyBorder="1" applyAlignment="1">
      <alignment horizontal="center" vertical="center"/>
    </xf>
    <xf numFmtId="41" fontId="32" fillId="0" borderId="71" xfId="1" applyFont="1" applyBorder="1" applyAlignment="1">
      <alignment horizontal="center" vertical="center"/>
    </xf>
    <xf numFmtId="41" fontId="16" fillId="0" borderId="71" xfId="1" applyFont="1" applyBorder="1" applyAlignment="1">
      <alignment horizontal="center"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17" fillId="0" borderId="58" xfId="0" applyFont="1" applyBorder="1" applyAlignment="1">
      <alignment vertical="top"/>
    </xf>
    <xf numFmtId="0" fontId="17" fillId="0" borderId="59" xfId="0" applyFont="1" applyBorder="1" applyAlignment="1">
      <alignment vertical="top"/>
    </xf>
    <xf numFmtId="0" fontId="17" fillId="0" borderId="60" xfId="0" applyFont="1" applyBorder="1" applyAlignment="1">
      <alignment vertical="top"/>
    </xf>
    <xf numFmtId="0" fontId="17" fillId="0" borderId="46" xfId="0" applyFont="1" applyBorder="1" applyAlignment="1">
      <alignment vertical="top"/>
    </xf>
    <xf numFmtId="38" fontId="21" fillId="4" borderId="61" xfId="0" applyNumberFormat="1" applyFont="1" applyFill="1" applyBorder="1" applyAlignment="1">
      <alignment horizontal="center" vertical="center"/>
    </xf>
    <xf numFmtId="38" fontId="21" fillId="4" borderId="62" xfId="0" applyNumberFormat="1" applyFont="1" applyFill="1" applyBorder="1" applyAlignment="1">
      <alignment horizontal="center" vertical="center"/>
    </xf>
    <xf numFmtId="38" fontId="21" fillId="4" borderId="63" xfId="0" applyNumberFormat="1" applyFont="1" applyFill="1" applyBorder="1" applyAlignment="1">
      <alignment horizontal="center" vertical="center"/>
    </xf>
    <xf numFmtId="38" fontId="21" fillId="4" borderId="64" xfId="0" applyNumberFormat="1" applyFont="1" applyFill="1" applyBorder="1" applyAlignment="1">
      <alignment horizontal="center" vertical="center"/>
    </xf>
    <xf numFmtId="38" fontId="21" fillId="4" borderId="65" xfId="0" applyNumberFormat="1" applyFont="1" applyFill="1" applyBorder="1" applyAlignment="1">
      <alignment horizontal="center" vertical="center"/>
    </xf>
    <xf numFmtId="38" fontId="21" fillId="4" borderId="66" xfId="0" applyNumberFormat="1" applyFont="1" applyFill="1" applyBorder="1" applyAlignment="1">
      <alignment horizontal="center" vertical="center"/>
    </xf>
    <xf numFmtId="0" fontId="17" fillId="0" borderId="67" xfId="0" applyFont="1" applyBorder="1" applyAlignment="1">
      <alignment horizontal="left" vertical="top"/>
    </xf>
    <xf numFmtId="0" fontId="17" fillId="0" borderId="68" xfId="0" applyFont="1" applyBorder="1" applyAlignment="1">
      <alignment horizontal="left" vertical="top"/>
    </xf>
    <xf numFmtId="0" fontId="17" fillId="0" borderId="74" xfId="0" applyFont="1" applyBorder="1" applyAlignment="1">
      <alignment horizontal="left" vertical="top"/>
    </xf>
    <xf numFmtId="0" fontId="17" fillId="0" borderId="3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82" xfId="0" applyFont="1" applyBorder="1" applyAlignment="1">
      <alignment horizontal="left" vertical="top"/>
    </xf>
    <xf numFmtId="0" fontId="17" fillId="0" borderId="35" xfId="0" applyFont="1" applyBorder="1" applyAlignment="1">
      <alignment horizontal="left" vertical="top"/>
    </xf>
    <xf numFmtId="38" fontId="16" fillId="0" borderId="83" xfId="1" applyNumberFormat="1" applyFont="1" applyBorder="1" applyAlignment="1">
      <alignment horizontal="right" vertical="center"/>
    </xf>
    <xf numFmtId="38" fontId="16" fillId="0" borderId="84" xfId="1" applyNumberFormat="1" applyFont="1" applyBorder="1" applyAlignment="1">
      <alignment horizontal="right" vertical="center"/>
    </xf>
    <xf numFmtId="179" fontId="16" fillId="0" borderId="85" xfId="2" applyNumberFormat="1" applyFont="1" applyBorder="1" applyAlignment="1">
      <alignment horizontal="right" vertical="center"/>
    </xf>
    <xf numFmtId="179" fontId="16" fillId="0" borderId="17" xfId="2" applyNumberFormat="1" applyFont="1" applyBorder="1" applyAlignment="1">
      <alignment horizontal="right" vertical="center"/>
    </xf>
    <xf numFmtId="0" fontId="16" fillId="0" borderId="34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41" fontId="10" fillId="3" borderId="91" xfId="1" applyFont="1" applyFill="1" applyBorder="1" applyAlignment="1">
      <alignment horizontal="center" vertical="center"/>
    </xf>
    <xf numFmtId="41" fontId="10" fillId="3" borderId="92" xfId="1" applyFont="1" applyFill="1" applyBorder="1" applyAlignment="1">
      <alignment horizontal="center" vertical="center"/>
    </xf>
    <xf numFmtId="0" fontId="10" fillId="3" borderId="86" xfId="0" applyFont="1" applyFill="1" applyBorder="1" applyAlignment="1">
      <alignment horizontal="center" vertical="center"/>
    </xf>
    <xf numFmtId="0" fontId="10" fillId="3" borderId="87" xfId="0" applyFont="1" applyFill="1" applyBorder="1" applyAlignment="1">
      <alignment horizontal="center" vertical="center"/>
    </xf>
    <xf numFmtId="0" fontId="10" fillId="3" borderId="90" xfId="0" applyFont="1" applyFill="1" applyBorder="1" applyAlignment="1">
      <alignment horizontal="center" vertical="center"/>
    </xf>
    <xf numFmtId="0" fontId="17" fillId="0" borderId="34" xfId="0" applyFont="1" applyBorder="1" applyAlignment="1">
      <alignment vertical="top" wrapText="1"/>
    </xf>
    <xf numFmtId="0" fontId="17" fillId="0" borderId="37" xfId="0" applyFont="1" applyBorder="1" applyAlignment="1">
      <alignment vertical="top" wrapText="1"/>
    </xf>
    <xf numFmtId="0" fontId="17" fillId="0" borderId="39" xfId="0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41" fontId="10" fillId="3" borderId="88" xfId="1" applyFont="1" applyFill="1" applyBorder="1" applyAlignment="1">
      <alignment horizontal="center" vertical="center"/>
    </xf>
    <xf numFmtId="41" fontId="10" fillId="3" borderId="89" xfId="1" applyFont="1" applyFill="1" applyBorder="1" applyAlignment="1">
      <alignment horizontal="center" vertical="center"/>
    </xf>
    <xf numFmtId="0" fontId="43" fillId="0" borderId="13" xfId="0" applyFont="1" applyBorder="1">
      <alignment vertical="center"/>
    </xf>
    <xf numFmtId="0" fontId="43" fillId="0" borderId="14" xfId="0" applyFont="1" applyBorder="1">
      <alignment vertical="center"/>
    </xf>
    <xf numFmtId="0" fontId="43" fillId="0" borderId="20" xfId="0" applyFont="1" applyBorder="1">
      <alignment vertical="center"/>
    </xf>
    <xf numFmtId="0" fontId="43" fillId="0" borderId="21" xfId="0" applyFont="1" applyBorder="1">
      <alignment vertical="center"/>
    </xf>
    <xf numFmtId="0" fontId="43" fillId="0" borderId="27" xfId="0" applyFont="1" applyBorder="1">
      <alignment vertical="center"/>
    </xf>
    <xf numFmtId="0" fontId="43" fillId="0" borderId="28" xfId="0" applyFont="1" applyBorder="1">
      <alignment vertical="center"/>
    </xf>
    <xf numFmtId="38" fontId="16" fillId="0" borderId="85" xfId="1" applyNumberFormat="1" applyFont="1" applyBorder="1" applyAlignment="1">
      <alignment horizontal="right" vertical="center"/>
    </xf>
    <xf numFmtId="38" fontId="16" fillId="0" borderId="17" xfId="1" applyNumberFormat="1" applyFont="1" applyBorder="1" applyAlignment="1">
      <alignment horizontal="right" vertical="center"/>
    </xf>
    <xf numFmtId="0" fontId="61" fillId="0" borderId="71" xfId="0" applyFont="1" applyBorder="1" applyAlignment="1">
      <alignment horizontal="center" vertical="center"/>
    </xf>
    <xf numFmtId="0" fontId="62" fillId="0" borderId="71" xfId="0" applyFont="1" applyBorder="1" applyAlignment="1">
      <alignment horizontal="center" vertical="center"/>
    </xf>
    <xf numFmtId="41" fontId="62" fillId="0" borderId="71" xfId="1" applyFont="1" applyBorder="1">
      <alignment vertical="center"/>
    </xf>
    <xf numFmtId="41" fontId="63" fillId="0" borderId="71" xfId="1" applyFont="1" applyBorder="1">
      <alignment vertical="center"/>
    </xf>
    <xf numFmtId="182" fontId="61" fillId="0" borderId="71" xfId="1" applyNumberFormat="1" applyFont="1" applyBorder="1" applyAlignment="1">
      <alignment horizontal="center" vertical="center"/>
    </xf>
  </cellXfs>
  <cellStyles count="4">
    <cellStyle name="Hyperlink" xfId="3" xr:uid="{B19562DC-D7A4-45CA-8872-902FF5BE11EF}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7030A0"/>
      <color rgb="FF4D9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'25.12월1주차'!$C$124</c15:sqref>
                        </c15:formulaRef>
                      </c:ext>
                    </c:extLst>
                    <c:strCache>
                      <c:ptCount val="1"/>
                      <c:pt idx="0">
                        <c:v>12월 01주차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'25.12월1주차'!$D$124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450710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43-41E2-8224-A66EBB0E27BB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7-4983-900A-A3210F9C06E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D7-4983-900A-A3210F9C06E0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D7-4983-900A-A3210F9C0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'25.12월1주차'!$E$100:$F$100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'25.12월1주차'!$E$104:$F$104</c:f>
              <c:numCache>
                <c:formatCode>0%</c:formatCode>
                <c:ptCount val="2"/>
                <c:pt idx="0">
                  <c:v>0.77142150299784618</c:v>
                </c:pt>
                <c:pt idx="1">
                  <c:v>0.2285784970021538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D7-4983-900A-A3210F9C06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2FD7-4983-900A-A3210F9C06E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2FD7-4983-900A-A3210F9C06E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'25.12월1주차'!$E$100:$F$100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'25.12월1주차'!$E$101:$F$101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345990</c:v>
                      </c:pt>
                      <c:pt idx="1">
                        <c:v>104720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2FD7-4983-900A-A3210F9C06E0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2FD7-4983-900A-A3210F9C06E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2FD7-4983-900A-A3210F9C06E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'25.12월1주차'!$E$100:$F$100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'25.12월1주차'!$E$102:$F$102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0.767655476914202</c:v>
                      </c:pt>
                      <c:pt idx="1">
                        <c:v>0.23234452308579798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FD7-4983-900A-A3210F9C06E0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2FD7-4983-900A-A3210F9C06E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2FD7-4983-900A-A3210F9C06E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'25.12월1주차'!$E$100:$F$100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'25.12월1주차'!$E$103:$F$103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53009</c:v>
                      </c:pt>
                      <c:pt idx="1">
                        <c:v>15707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FD7-4983-900A-A3210F9C06E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0-4E11-ABA8-A9C67DD17E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0-4E11-ABA8-A9C67DD17E2D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50-4E11-ABA8-A9C67DD17E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'25.12월1주차'!$E$100:$F$100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'25.12월1주차'!$E$102:$F$102</c:f>
              <c:numCache>
                <c:formatCode>0%</c:formatCode>
                <c:ptCount val="2"/>
                <c:pt idx="0">
                  <c:v>0.767655476914202</c:v>
                </c:pt>
                <c:pt idx="1">
                  <c:v>0.23234452308579798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50-4E11-ABA8-A9C67DD17E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1050-4E11-ABA8-A9C67DD17E2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1050-4E11-ABA8-A9C67DD17E2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'25.12월1주차'!$E$100:$F$100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'25.12월1주차'!$E$101:$F$101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345990</c:v>
                      </c:pt>
                      <c:pt idx="1">
                        <c:v>104720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050-4E11-ABA8-A9C67DD17E2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'25.12월1주차'!$D$108:$D$118</c:f>
              <c:strCache>
                <c:ptCount val="11"/>
                <c:pt idx="0">
                  <c:v>UV</c:v>
                </c:pt>
                <c:pt idx="1">
                  <c:v>1,504,388</c:v>
                </c:pt>
                <c:pt idx="2">
                  <c:v>1,868,976</c:v>
                </c:pt>
                <c:pt idx="3">
                  <c:v>2,243,350</c:v>
                </c:pt>
                <c:pt idx="4">
                  <c:v>2,026,370</c:v>
                </c:pt>
                <c:pt idx="5">
                  <c:v>1,916,165</c:v>
                </c:pt>
                <c:pt idx="6">
                  <c:v>1,593,513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'25.12월1주차'!$C$119:$C$124</c:f>
              <c:strCache>
                <c:ptCount val="6"/>
                <c:pt idx="0">
                  <c:v>10월 05주차</c:v>
                </c:pt>
                <c:pt idx="1">
                  <c:v>11월 01주차</c:v>
                </c:pt>
                <c:pt idx="2">
                  <c:v>11월 02주차</c:v>
                </c:pt>
                <c:pt idx="3">
                  <c:v>11월 03주차</c:v>
                </c:pt>
                <c:pt idx="4">
                  <c:v>11월 04주차</c:v>
                </c:pt>
                <c:pt idx="5">
                  <c:v>12월 01주차</c:v>
                </c:pt>
              </c:strCache>
            </c:strRef>
          </c:cat>
          <c:val>
            <c:numRef>
              <c:f>'25.12월1주차'!$D$119:$D$124</c:f>
              <c:numCache>
                <c:formatCode>#,##0;[Red]#,##0</c:formatCode>
                <c:ptCount val="6"/>
                <c:pt idx="0">
                  <c:v>418163</c:v>
                </c:pt>
                <c:pt idx="1">
                  <c:v>468304</c:v>
                </c:pt>
                <c:pt idx="2">
                  <c:v>434859</c:v>
                </c:pt>
                <c:pt idx="3">
                  <c:v>480351</c:v>
                </c:pt>
                <c:pt idx="4">
                  <c:v>465920</c:v>
                </c:pt>
                <c:pt idx="5">
                  <c:v>450710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1-4B13-8EFF-E68754654C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'24.11월4주차'!$C$124</c15:sqref>
                        </c15:formulaRef>
                      </c:ext>
                    </c:extLst>
                    <c:strCache>
                      <c:ptCount val="1"/>
                      <c:pt idx="0">
                        <c:v>11월 4주차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'24.11월4주차'!$D$124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506182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45A-4313-A1B6-A9B1648551A2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8-4B1A-860D-61B50E4B691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8-4B1A-860D-61B50E4B6919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C8-4B1A-860D-61B50E4B69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'24.11월4주차'!$E$100:$F$100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'24.11월4주차'!$E$104:$F$104</c:f>
              <c:numCache>
                <c:formatCode>0%</c:formatCode>
                <c:ptCount val="2"/>
                <c:pt idx="0">
                  <c:v>0.78145958567241292</c:v>
                </c:pt>
                <c:pt idx="1">
                  <c:v>0.21854041432758706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C8-4B1A-860D-61B50E4B69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B3C8-4B1A-860D-61B50E4B691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B3C8-4B1A-860D-61B50E4B691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'24.11월4주차'!$E$101:$F$101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392230</c:v>
                      </c:pt>
                      <c:pt idx="1">
                        <c:v>113952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3C8-4B1A-860D-61B50E4B6919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B3C8-4B1A-860D-61B50E4B691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B3C8-4B1A-860D-61B50E4B691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'24.11월4주차'!$E$102:$F$102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0.77487939120711524</c:v>
                      </c:pt>
                      <c:pt idx="1">
                        <c:v>0.22512060879288479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3C8-4B1A-860D-61B50E4B6919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B3C8-4B1A-860D-61B50E4B691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B3C8-4B1A-860D-61B50E4B691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'24.11월4주차'!$E$103:$F$103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62920</c:v>
                      </c:pt>
                      <c:pt idx="1">
                        <c:v>17596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3C8-4B1A-860D-61B50E4B691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6C-4532-892F-5C29243ACA3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6C-4532-892F-5C29243ACA30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6C-4532-892F-5C29243AC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'24.11월4주차'!$E$100:$F$100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'24.11월4주차'!$E$102:$F$102</c:f>
              <c:numCache>
                <c:formatCode>0%</c:formatCode>
                <c:ptCount val="2"/>
                <c:pt idx="0">
                  <c:v>0.77487939120711524</c:v>
                </c:pt>
                <c:pt idx="1">
                  <c:v>0.22512060879288479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C-4532-892F-5C29243ACA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446C-4532-892F-5C29243ACA3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446C-4532-892F-5C29243ACA3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'24.11월4주차'!$E$101:$F$101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392230</c:v>
                      </c:pt>
                      <c:pt idx="1">
                        <c:v>113952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46C-4532-892F-5C29243ACA3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'24.11월4주차'!$D$108:$D$118</c:f>
              <c:strCache>
                <c:ptCount val="11"/>
                <c:pt idx="0">
                  <c:v>UV</c:v>
                </c:pt>
                <c:pt idx="1">
                  <c:v>1,668,162</c:v>
                </c:pt>
                <c:pt idx="2">
                  <c:v>1,823,152</c:v>
                </c:pt>
                <c:pt idx="3">
                  <c:v>1,746,609</c:v>
                </c:pt>
                <c:pt idx="4">
                  <c:v>2,190,824</c:v>
                </c:pt>
                <c:pt idx="5">
                  <c:v>2,179,932</c:v>
                </c:pt>
                <c:pt idx="6">
                  <c:v>2,232,001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'24.11월4주차'!$C$119:$C$124</c:f>
              <c:strCache>
                <c:ptCount val="6"/>
                <c:pt idx="0">
                  <c:v>10월 4주차</c:v>
                </c:pt>
                <c:pt idx="1">
                  <c:v>10월 5주차</c:v>
                </c:pt>
                <c:pt idx="2">
                  <c:v>11월 1주차</c:v>
                </c:pt>
                <c:pt idx="3">
                  <c:v>11월 2주차</c:v>
                </c:pt>
                <c:pt idx="4">
                  <c:v>11월 3주차</c:v>
                </c:pt>
                <c:pt idx="5">
                  <c:v>11월 4주차</c:v>
                </c:pt>
              </c:strCache>
            </c:strRef>
          </c:cat>
          <c:val>
            <c:numRef>
              <c:f>'24.11월4주차'!$D$119:$D$124</c:f>
              <c:numCache>
                <c:formatCode>#,##0;[Red]#,##0</c:formatCode>
                <c:ptCount val="6"/>
                <c:pt idx="0">
                  <c:v>371594</c:v>
                </c:pt>
                <c:pt idx="1">
                  <c:v>362886</c:v>
                </c:pt>
                <c:pt idx="2">
                  <c:v>405720</c:v>
                </c:pt>
                <c:pt idx="3">
                  <c:v>466594</c:v>
                </c:pt>
                <c:pt idx="4">
                  <c:v>505341</c:v>
                </c:pt>
                <c:pt idx="5">
                  <c:v>506182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9-49F7-8578-0F41F9236B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600" b="1" i="0" u="none" strike="noStrike" kern="1200" cap="all" spc="120" normalizeH="0" baseline="0">
                <a:solidFill>
                  <a:sysClr val="windowText" lastClr="000000"/>
                </a:solidFill>
                <a:latin typeface="+mn-ea"/>
              </a:rPr>
              <a:t>코브랜드채널 </a:t>
            </a:r>
            <a:r>
              <a:rPr lang="en-US" altLang="ko-KR" sz="1600" b="1" i="0" u="none" strike="noStrike" kern="1200" cap="all" spc="120" normalizeH="0" baseline="0">
                <a:solidFill>
                  <a:sysClr val="windowText" lastClr="000000"/>
                </a:solidFill>
                <a:latin typeface="+mn-ea"/>
              </a:rPr>
              <a:t>UV </a:t>
            </a:r>
            <a:r>
              <a:rPr lang="ko-KR" altLang="ko-KR" sz="1600" b="1" i="0" u="none" strike="noStrike" kern="1200" cap="all" spc="120" normalizeH="0" baseline="0">
                <a:solidFill>
                  <a:sysClr val="windowText" lastClr="000000"/>
                </a:solidFill>
                <a:latin typeface="+mn-ea"/>
              </a:rPr>
              <a:t>상위 </a:t>
            </a:r>
            <a:r>
              <a:rPr lang="en-US" altLang="ko-KR" sz="1600" b="1" i="0" u="none" strike="noStrike" kern="1200" cap="all" spc="120" normalizeH="0" baseline="0">
                <a:solidFill>
                  <a:sysClr val="windowText" lastClr="000000"/>
                </a:solidFill>
                <a:latin typeface="+mn-ea"/>
              </a:rPr>
              <a:t>20</a:t>
            </a:r>
            <a:endParaRPr lang="ko-KR" altLang="ko-KR" sz="1600" b="1" i="0" u="none" strike="noStrike" kern="1200" cap="all" spc="120" normalizeH="0" baseline="0">
              <a:solidFill>
                <a:sysClr val="windowText" lastClr="000000"/>
              </a:solidFill>
              <a:latin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[1]데이터1!$B$3:$B$22</c:f>
              <c:strCache>
                <c:ptCount val="20"/>
                <c:pt idx="0">
                  <c:v>호텔스컴바인</c:v>
                </c:pt>
                <c:pt idx="1">
                  <c:v>세주여행사</c:v>
                </c:pt>
                <c:pt idx="2">
                  <c:v>컨텐츠월드(주)</c:v>
                </c:pt>
                <c:pt idx="3">
                  <c:v>하나투어[스카이스캐너]</c:v>
                </c:pt>
                <c:pt idx="4">
                  <c:v>네이버</c:v>
                </c:pt>
                <c:pt idx="5">
                  <c:v>(주)리컴퍼니</c:v>
                </c:pt>
                <c:pt idx="6">
                  <c:v>하나이엔비티</c:v>
                </c:pt>
                <c:pt idx="7">
                  <c:v>주식회사 채널하나여행사</c:v>
                </c:pt>
                <c:pt idx="8">
                  <c:v>유매인터내셔널</c:v>
                </c:pt>
                <c:pt idx="9">
                  <c:v>남강트레블서비스</c:v>
                </c:pt>
                <c:pt idx="10">
                  <c:v>나침반여행사[홈플러스 울산동구점]</c:v>
                </c:pt>
                <c:pt idx="11">
                  <c:v>투어온[강남역]</c:v>
                </c:pt>
                <c:pt idx="12">
                  <c:v>투어몬</c:v>
                </c:pt>
                <c:pt idx="13">
                  <c:v>하나글로벌</c:v>
                </c:pt>
                <c:pt idx="14">
                  <c:v>트래블하나</c:v>
                </c:pt>
                <c:pt idx="15">
                  <c:v>나우여행</c:v>
                </c:pt>
                <c:pt idx="16">
                  <c:v>다온투어[서초]</c:v>
                </c:pt>
                <c:pt idx="17">
                  <c:v>하나샘투어</c:v>
                </c:pt>
                <c:pt idx="18">
                  <c:v>알프스여행사[대구]</c:v>
                </c:pt>
                <c:pt idx="19">
                  <c:v>나이스하나</c:v>
                </c:pt>
              </c:strCache>
            </c:strRef>
          </c:cat>
          <c:val>
            <c:numRef>
              <c:f>[1]데이터1!$C$3:$C$22</c:f>
              <c:numCache>
                <c:formatCode>General</c:formatCode>
                <c:ptCount val="20"/>
                <c:pt idx="0">
                  <c:v>116505</c:v>
                </c:pt>
                <c:pt idx="1">
                  <c:v>68845</c:v>
                </c:pt>
                <c:pt idx="2">
                  <c:v>22518</c:v>
                </c:pt>
                <c:pt idx="3">
                  <c:v>21293</c:v>
                </c:pt>
                <c:pt idx="4">
                  <c:v>15818</c:v>
                </c:pt>
                <c:pt idx="5">
                  <c:v>14289</c:v>
                </c:pt>
                <c:pt idx="6">
                  <c:v>14157</c:v>
                </c:pt>
                <c:pt idx="7">
                  <c:v>13928</c:v>
                </c:pt>
                <c:pt idx="8">
                  <c:v>12945</c:v>
                </c:pt>
                <c:pt idx="9">
                  <c:v>12661</c:v>
                </c:pt>
                <c:pt idx="10">
                  <c:v>12478</c:v>
                </c:pt>
                <c:pt idx="11">
                  <c:v>12247</c:v>
                </c:pt>
                <c:pt idx="12">
                  <c:v>11986</c:v>
                </c:pt>
                <c:pt idx="13">
                  <c:v>11059</c:v>
                </c:pt>
                <c:pt idx="14">
                  <c:v>10812</c:v>
                </c:pt>
                <c:pt idx="15">
                  <c:v>10602</c:v>
                </c:pt>
                <c:pt idx="16">
                  <c:v>9649</c:v>
                </c:pt>
                <c:pt idx="17">
                  <c:v>9519</c:v>
                </c:pt>
                <c:pt idx="18">
                  <c:v>9365</c:v>
                </c:pt>
                <c:pt idx="19">
                  <c:v>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7-41F4-90F3-E56F630C0A9E}"/>
            </c:ext>
          </c:extLst>
        </c:ser>
        <c:ser>
          <c:idx val="1"/>
          <c:order val="1"/>
          <c:tx>
            <c:strRef>
              <c:f>[1]데이터1!$D$2</c:f>
              <c:strCache>
                <c:ptCount val="1"/>
                <c:pt idx="0">
                  <c:v>사이트유형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[1]데이터1!$B$3:$B$22</c:f>
              <c:strCache>
                <c:ptCount val="20"/>
                <c:pt idx="0">
                  <c:v>호텔스컴바인</c:v>
                </c:pt>
                <c:pt idx="1">
                  <c:v>세주여행사</c:v>
                </c:pt>
                <c:pt idx="2">
                  <c:v>컨텐츠월드(주)</c:v>
                </c:pt>
                <c:pt idx="3">
                  <c:v>하나투어[스카이스캐너]</c:v>
                </c:pt>
                <c:pt idx="4">
                  <c:v>네이버</c:v>
                </c:pt>
                <c:pt idx="5">
                  <c:v>(주)리컴퍼니</c:v>
                </c:pt>
                <c:pt idx="6">
                  <c:v>하나이엔비티</c:v>
                </c:pt>
                <c:pt idx="7">
                  <c:v>주식회사 채널하나여행사</c:v>
                </c:pt>
                <c:pt idx="8">
                  <c:v>유매인터내셔널</c:v>
                </c:pt>
                <c:pt idx="9">
                  <c:v>남강트레블서비스</c:v>
                </c:pt>
                <c:pt idx="10">
                  <c:v>나침반여행사[홈플러스 울산동구점]</c:v>
                </c:pt>
                <c:pt idx="11">
                  <c:v>투어온[강남역]</c:v>
                </c:pt>
                <c:pt idx="12">
                  <c:v>투어몬</c:v>
                </c:pt>
                <c:pt idx="13">
                  <c:v>하나글로벌</c:v>
                </c:pt>
                <c:pt idx="14">
                  <c:v>트래블하나</c:v>
                </c:pt>
                <c:pt idx="15">
                  <c:v>나우여행</c:v>
                </c:pt>
                <c:pt idx="16">
                  <c:v>다온투어[서초]</c:v>
                </c:pt>
                <c:pt idx="17">
                  <c:v>하나샘투어</c:v>
                </c:pt>
                <c:pt idx="18">
                  <c:v>알프스여행사[대구]</c:v>
                </c:pt>
                <c:pt idx="19">
                  <c:v>나이스하나</c:v>
                </c:pt>
              </c:strCache>
            </c:strRef>
          </c:cat>
          <c:val>
            <c:numRef>
              <c:f>[1]데이터1!$D$3:$D$22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7-41F4-90F3-E56F630C0A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84193712"/>
        <c:axId val="1784194192"/>
      </c:barChart>
      <c:catAx>
        <c:axId val="178419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784194192"/>
        <c:crosses val="autoZero"/>
        <c:auto val="1"/>
        <c:lblAlgn val="ctr"/>
        <c:lblOffset val="100"/>
        <c:noMultiLvlLbl val="0"/>
      </c:catAx>
      <c:valAx>
        <c:axId val="17841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419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>
                <a:solidFill>
                  <a:sysClr val="windowText" lastClr="000000"/>
                </a:solidFill>
              </a:rPr>
              <a:t>채널유형비중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53-4FAC-9CE3-30F35B277A70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53-4FAC-9CE3-30F35B277A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브랜드몰</c:v>
              </c:pt>
              <c:pt idx="1">
                <c:v>제휴채널</c:v>
              </c:pt>
            </c:strLit>
          </c:cat>
          <c:val>
            <c:numLit>
              <c:formatCode>General</c:formatCode>
              <c:ptCount val="2"/>
              <c:pt idx="0">
                <c:v>0.85</c:v>
              </c:pt>
              <c:pt idx="1">
                <c:v>0.15</c:v>
              </c:pt>
            </c:numLit>
          </c:val>
          <c:extLst>
            <c:ext xmlns:c16="http://schemas.microsoft.com/office/drawing/2014/chart" uri="{C3380CC4-5D6E-409C-BE32-E72D297353CC}">
              <c16:uniqueId val="{00000004-3553-4FAC-9CE3-30F35B277A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'24.11월3주차'!$C$124</c15:sqref>
                        </c15:formulaRef>
                      </c:ext>
                    </c:extLst>
                    <c:strCache>
                      <c:ptCount val="1"/>
                      <c:pt idx="0">
                        <c:v>11월 3주차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'24.11월3주차'!$D$124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505341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37C-4694-AC9A-E9A5D88E5B7B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77-482B-A33A-B65F417A453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77-482B-A33A-B65F417A4536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77-482B-A33A-B65F417A45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'24.11월3주차'!$E$100:$F$100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'24.11월3주차'!$E$104:$F$104</c:f>
              <c:numCache>
                <c:formatCode>0%</c:formatCode>
                <c:ptCount val="2"/>
                <c:pt idx="0">
                  <c:v>0.77873534671170275</c:v>
                </c:pt>
                <c:pt idx="1">
                  <c:v>0.22126465328829723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7-482B-A33A-B65F417A45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B777-482B-A33A-B65F417A453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B777-482B-A33A-B65F417A453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'24.11월3주차'!$E$101:$F$101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390114</c:v>
                      </c:pt>
                      <c:pt idx="1">
                        <c:v>115227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777-482B-A33A-B65F417A4536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B777-482B-A33A-B65F417A453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B777-482B-A33A-B65F417A453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'24.11월3주차'!$E$102:$F$102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0.77198169157064245</c:v>
                      </c:pt>
                      <c:pt idx="1">
                        <c:v>0.22801830842935761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777-482B-A33A-B65F417A4536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B777-482B-A33A-B65F417A453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B777-482B-A33A-B65F417A453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'24.11월3주차'!$E$103:$F$103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62710</c:v>
                      </c:pt>
                      <c:pt idx="1">
                        <c:v>17818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777-482B-A33A-B65F417A453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38-483C-81CC-D49BC556DBA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38-483C-81CC-D49BC556DBA3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38-483C-81CC-D49BC556DB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'24.11월3주차'!$E$100:$F$100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'24.11월3주차'!$E$102:$F$102</c:f>
              <c:numCache>
                <c:formatCode>0%</c:formatCode>
                <c:ptCount val="2"/>
                <c:pt idx="0">
                  <c:v>0.77198169157064245</c:v>
                </c:pt>
                <c:pt idx="1">
                  <c:v>0.22801830842935761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38-483C-81CC-D49BC556DB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8138-483C-81CC-D49BC556DB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8138-483C-81CC-D49BC556DB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'24.11월3주차'!$E$101:$F$101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390114</c:v>
                      </c:pt>
                      <c:pt idx="1">
                        <c:v>115227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138-483C-81CC-D49BC556DBA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'24.11월3주차'!$D$108:$D$118</c:f>
              <c:strCache>
                <c:ptCount val="11"/>
                <c:pt idx="0">
                  <c:v>UV</c:v>
                </c:pt>
                <c:pt idx="1">
                  <c:v>1,787,042</c:v>
                </c:pt>
                <c:pt idx="2">
                  <c:v>1,668,162</c:v>
                </c:pt>
                <c:pt idx="3">
                  <c:v>1,823,152</c:v>
                </c:pt>
                <c:pt idx="4">
                  <c:v>1,746,609</c:v>
                </c:pt>
                <c:pt idx="5">
                  <c:v>2,190,824</c:v>
                </c:pt>
                <c:pt idx="6">
                  <c:v>2,179,932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'24.11월3주차'!$C$119:$C$124</c:f>
              <c:strCache>
                <c:ptCount val="6"/>
                <c:pt idx="0">
                  <c:v>10월 3주차</c:v>
                </c:pt>
                <c:pt idx="1">
                  <c:v>10월 4주차</c:v>
                </c:pt>
                <c:pt idx="2">
                  <c:v>10월 5주차</c:v>
                </c:pt>
                <c:pt idx="3">
                  <c:v>11월 1주차</c:v>
                </c:pt>
                <c:pt idx="4">
                  <c:v>11월 2주차</c:v>
                </c:pt>
                <c:pt idx="5">
                  <c:v>11월 3주차</c:v>
                </c:pt>
              </c:strCache>
            </c:strRef>
          </c:cat>
          <c:val>
            <c:numRef>
              <c:f>'24.11월3주차'!$D$119:$D$124</c:f>
              <c:numCache>
                <c:formatCode>#,##0;[Red]#,##0</c:formatCode>
                <c:ptCount val="6"/>
                <c:pt idx="0">
                  <c:v>408301</c:v>
                </c:pt>
                <c:pt idx="1">
                  <c:v>371594</c:v>
                </c:pt>
                <c:pt idx="2">
                  <c:v>362886</c:v>
                </c:pt>
                <c:pt idx="3">
                  <c:v>405720</c:v>
                </c:pt>
                <c:pt idx="4">
                  <c:v>466594</c:v>
                </c:pt>
                <c:pt idx="5">
                  <c:v>505341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7-4625-BAFC-DE11588505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800" b="1" i="0" u="none" strike="noStrike" kern="1200" baseline="0">
                <a:solidFill>
                  <a:sysClr val="windowText" lastClr="000000"/>
                </a:solidFill>
              </a:rPr>
              <a:t>채널유형비중</a:t>
            </a:r>
            <a:endParaRPr lang="en-US" altLang="ko-KR" sz="1800" b="1" i="0" u="none" strike="noStrike" kern="12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00-41D0-BA0A-004F211DB8C7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00-41D0-BA0A-004F211DB8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브랜드몰</c:v>
              </c:pt>
              <c:pt idx="1">
                <c:v>제휴채널</c:v>
              </c:pt>
            </c:strLit>
          </c:cat>
          <c:val>
            <c:numLit>
              <c:formatCode>General</c:formatCode>
              <c:ptCount val="2"/>
              <c:pt idx="0">
                <c:v>0.85</c:v>
              </c:pt>
              <c:pt idx="1">
                <c:v>0.15</c:v>
              </c:pt>
            </c:numLit>
          </c:val>
          <c:extLst>
            <c:ext xmlns:c16="http://schemas.microsoft.com/office/drawing/2014/chart" uri="{C3380CC4-5D6E-409C-BE32-E72D297353CC}">
              <c16:uniqueId val="{00000004-2200-41D0-BA0A-004F211DB8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500">
                <a:solidFill>
                  <a:sysClr val="windowText" lastClr="000000"/>
                </a:solidFill>
                <a:latin typeface="+mn-ea"/>
                <a:ea typeface="+mn-ea"/>
              </a:rPr>
              <a:t>코브랜드채널 </a:t>
            </a:r>
            <a:r>
              <a:rPr lang="en-US" sz="1500">
                <a:solidFill>
                  <a:sysClr val="windowText" lastClr="000000"/>
                </a:solidFill>
                <a:latin typeface="+mn-ea"/>
                <a:ea typeface="+mn-ea"/>
              </a:rPr>
              <a:t>UV </a:t>
            </a:r>
            <a:r>
              <a:rPr lang="ko-KR" sz="1500">
                <a:solidFill>
                  <a:sysClr val="windowText" lastClr="000000"/>
                </a:solidFill>
                <a:latin typeface="+mn-ea"/>
                <a:ea typeface="+mn-ea"/>
              </a:rPr>
              <a:t>상위 </a:t>
            </a:r>
            <a:r>
              <a:rPr lang="en-US" sz="1500">
                <a:solidFill>
                  <a:sysClr val="windowText" lastClr="000000"/>
                </a:solidFill>
                <a:latin typeface="+mn-ea"/>
                <a:ea typeface="+mn-ea"/>
              </a:rPr>
              <a:t>20</a:t>
            </a:r>
            <a:endParaRPr lang="ko-KR" sz="1500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[2]데이터1!$C$2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[2]데이터1!$B$3:$B$22</c:f>
              <c:strCache>
                <c:ptCount val="20"/>
                <c:pt idx="0">
                  <c:v>호텔스컴바인</c:v>
                </c:pt>
                <c:pt idx="1">
                  <c:v>세주여행사</c:v>
                </c:pt>
                <c:pt idx="2">
                  <c:v>스카이스캐너</c:v>
                </c:pt>
                <c:pt idx="3">
                  <c:v>컨텐츠월드</c:v>
                </c:pt>
                <c:pt idx="4">
                  <c:v>리컴퍼니</c:v>
                </c:pt>
                <c:pt idx="5">
                  <c:v>나침반여행사</c:v>
                </c:pt>
                <c:pt idx="6">
                  <c:v>하나이엔비티</c:v>
                </c:pt>
                <c:pt idx="7">
                  <c:v>채널하나여행사</c:v>
                </c:pt>
                <c:pt idx="8">
                  <c:v>네이버</c:v>
                </c:pt>
                <c:pt idx="9">
                  <c:v>유매인터내셔널</c:v>
                </c:pt>
                <c:pt idx="10">
                  <c:v>투어몬</c:v>
                </c:pt>
                <c:pt idx="11">
                  <c:v>투어온</c:v>
                </c:pt>
                <c:pt idx="12">
                  <c:v>하나글로벌</c:v>
                </c:pt>
                <c:pt idx="13">
                  <c:v>나우여행</c:v>
                </c:pt>
                <c:pt idx="14">
                  <c:v>남강트레블서비스</c:v>
                </c:pt>
                <c:pt idx="15">
                  <c:v>하나샘투어</c:v>
                </c:pt>
                <c:pt idx="16">
                  <c:v>트래블하나</c:v>
                </c:pt>
                <c:pt idx="17">
                  <c:v>다온투어</c:v>
                </c:pt>
                <c:pt idx="18">
                  <c:v>한국교육여행사</c:v>
                </c:pt>
                <c:pt idx="19">
                  <c:v>나이스하나</c:v>
                </c:pt>
              </c:strCache>
            </c:strRef>
          </c:cat>
          <c:val>
            <c:numRef>
              <c:f>[2]데이터1!$C$3:$C$22</c:f>
              <c:numCache>
                <c:formatCode>General</c:formatCode>
                <c:ptCount val="20"/>
                <c:pt idx="0">
                  <c:v>112770</c:v>
                </c:pt>
                <c:pt idx="1">
                  <c:v>66415</c:v>
                </c:pt>
                <c:pt idx="2">
                  <c:v>33446</c:v>
                </c:pt>
                <c:pt idx="3">
                  <c:v>22478</c:v>
                </c:pt>
                <c:pt idx="4">
                  <c:v>14566</c:v>
                </c:pt>
                <c:pt idx="5">
                  <c:v>14216</c:v>
                </c:pt>
                <c:pt idx="6">
                  <c:v>14162</c:v>
                </c:pt>
                <c:pt idx="7">
                  <c:v>13737</c:v>
                </c:pt>
                <c:pt idx="8">
                  <c:v>13678</c:v>
                </c:pt>
                <c:pt idx="9">
                  <c:v>12966</c:v>
                </c:pt>
                <c:pt idx="10">
                  <c:v>12527</c:v>
                </c:pt>
                <c:pt idx="11">
                  <c:v>12400</c:v>
                </c:pt>
                <c:pt idx="12">
                  <c:v>12301</c:v>
                </c:pt>
                <c:pt idx="13">
                  <c:v>11989</c:v>
                </c:pt>
                <c:pt idx="14">
                  <c:v>11256</c:v>
                </c:pt>
                <c:pt idx="15">
                  <c:v>10914</c:v>
                </c:pt>
                <c:pt idx="16">
                  <c:v>10812</c:v>
                </c:pt>
                <c:pt idx="17">
                  <c:v>9438</c:v>
                </c:pt>
                <c:pt idx="18">
                  <c:v>9075</c:v>
                </c:pt>
                <c:pt idx="19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D-40D1-99F2-ACE3DBC49CD4}"/>
            </c:ext>
          </c:extLst>
        </c:ser>
        <c:ser>
          <c:idx val="1"/>
          <c:order val="1"/>
          <c:tx>
            <c:strRef>
              <c:f>[2]데이터1!$D$2</c:f>
              <c:strCache>
                <c:ptCount val="1"/>
                <c:pt idx="0">
                  <c:v>사이트유형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[2]데이터1!$B$3:$B$22</c:f>
              <c:strCache>
                <c:ptCount val="20"/>
                <c:pt idx="0">
                  <c:v>호텔스컴바인</c:v>
                </c:pt>
                <c:pt idx="1">
                  <c:v>세주여행사</c:v>
                </c:pt>
                <c:pt idx="2">
                  <c:v>스카이스캐너</c:v>
                </c:pt>
                <c:pt idx="3">
                  <c:v>컨텐츠월드</c:v>
                </c:pt>
                <c:pt idx="4">
                  <c:v>리컴퍼니</c:v>
                </c:pt>
                <c:pt idx="5">
                  <c:v>나침반여행사</c:v>
                </c:pt>
                <c:pt idx="6">
                  <c:v>하나이엔비티</c:v>
                </c:pt>
                <c:pt idx="7">
                  <c:v>채널하나여행사</c:v>
                </c:pt>
                <c:pt idx="8">
                  <c:v>네이버</c:v>
                </c:pt>
                <c:pt idx="9">
                  <c:v>유매인터내셔널</c:v>
                </c:pt>
                <c:pt idx="10">
                  <c:v>투어몬</c:v>
                </c:pt>
                <c:pt idx="11">
                  <c:v>투어온</c:v>
                </c:pt>
                <c:pt idx="12">
                  <c:v>하나글로벌</c:v>
                </c:pt>
                <c:pt idx="13">
                  <c:v>나우여행</c:v>
                </c:pt>
                <c:pt idx="14">
                  <c:v>남강트레블서비스</c:v>
                </c:pt>
                <c:pt idx="15">
                  <c:v>하나샘투어</c:v>
                </c:pt>
                <c:pt idx="16">
                  <c:v>트래블하나</c:v>
                </c:pt>
                <c:pt idx="17">
                  <c:v>다온투어</c:v>
                </c:pt>
                <c:pt idx="18">
                  <c:v>한국교육여행사</c:v>
                </c:pt>
                <c:pt idx="19">
                  <c:v>나이스하나</c:v>
                </c:pt>
              </c:strCache>
            </c:strRef>
          </c:cat>
          <c:val>
            <c:numRef>
              <c:f>[2]데이터1!$D$3:$D$22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D-40D1-99F2-ACE3DBC49C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47162832"/>
        <c:axId val="747161872"/>
      </c:barChart>
      <c:catAx>
        <c:axId val="7471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7161872"/>
        <c:crosses val="autoZero"/>
        <c:auto val="1"/>
        <c:lblAlgn val="ctr"/>
        <c:lblOffset val="100"/>
        <c:noMultiLvlLbl val="0"/>
      </c:catAx>
      <c:valAx>
        <c:axId val="747161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716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'24.11월2주차'!$C$124</c15:sqref>
                        </c15:formulaRef>
                      </c:ext>
                    </c:extLst>
                    <c:strCache>
                      <c:ptCount val="1"/>
                      <c:pt idx="0">
                        <c:v>11월 2주차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'24.11월2주차'!$D$124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466594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DCC-4214-85DA-E8DD50731F38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D6-4236-8A40-0F0C4A8C126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D6-4236-8A40-0F0C4A8C1269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D6-4236-8A40-0F0C4A8C12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'24.11월2주차'!$E$100:$F$100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'24.11월2주차'!$E$104:$F$104</c:f>
              <c:numCache>
                <c:formatCode>0%</c:formatCode>
                <c:ptCount val="2"/>
                <c:pt idx="0">
                  <c:v>0.7789538892480069</c:v>
                </c:pt>
                <c:pt idx="1">
                  <c:v>0.2210461107519931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6-4236-8A40-0F0C4A8C12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A0D6-4236-8A40-0F0C4A8C12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A0D6-4236-8A40-0F0C4A8C12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'24.11월2주차'!$E$100:$F$100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'24.11월2주차'!$E$101:$F$101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360618</c:v>
                      </c:pt>
                      <c:pt idx="1">
                        <c:v>105976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0D6-4236-8A40-0F0C4A8C1269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A0D6-4236-8A40-0F0C4A8C12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A0D6-4236-8A40-0F0C4A8C12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'24.11월2주차'!$E$100:$F$100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'24.11월2주차'!$E$102:$F$102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0.77287320454185005</c:v>
                      </c:pt>
                      <c:pt idx="1">
                        <c:v>0.2271267954581499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0D6-4236-8A40-0F0C4A8C1269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A0D6-4236-8A40-0F0C4A8C12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A0D6-4236-8A40-0F0C4A8C12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'24.11월2주차'!$E$100:$F$100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'24.11월2주차'!$E$103:$F$103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57842</c:v>
                      </c:pt>
                      <c:pt idx="1">
                        <c:v>16414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0D6-4236-8A40-0F0C4A8C126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6D-4C1E-AA8E-6DEEEB44539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6D-4C1E-AA8E-6DEEEB445397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6D-4C1E-AA8E-6DEEEB4453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'24.11월2주차'!$E$100:$F$100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'24.11월2주차'!$E$102:$F$102</c:f>
              <c:numCache>
                <c:formatCode>0%</c:formatCode>
                <c:ptCount val="2"/>
                <c:pt idx="0">
                  <c:v>0.77287320454185005</c:v>
                </c:pt>
                <c:pt idx="1">
                  <c:v>0.2271267954581499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6D-4C1E-AA8E-6DEEEB4453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7E6D-4C1E-AA8E-6DEEEB44539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E6D-4C1E-AA8E-6DEEEB44539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'24.11월2주차'!$E$100:$F$100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'24.11월2주차'!$E$101:$F$101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360618</c:v>
                      </c:pt>
                      <c:pt idx="1">
                        <c:v>105976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E6D-4C1E-AA8E-6DEEEB44539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'24.11월2주차'!$D$108:$D$118</c:f>
              <c:strCache>
                <c:ptCount val="11"/>
                <c:pt idx="0">
                  <c:v>UV</c:v>
                </c:pt>
                <c:pt idx="1">
                  <c:v>1,521,789</c:v>
                </c:pt>
                <c:pt idx="2">
                  <c:v>1,787,042</c:v>
                </c:pt>
                <c:pt idx="3">
                  <c:v>1,668,162</c:v>
                </c:pt>
                <c:pt idx="4">
                  <c:v>1,823,152</c:v>
                </c:pt>
                <c:pt idx="5">
                  <c:v>1,746,609</c:v>
                </c:pt>
                <c:pt idx="6">
                  <c:v>2,190,824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'24.11월2주차'!$C$119:$C$124</c:f>
              <c:strCache>
                <c:ptCount val="6"/>
                <c:pt idx="0">
                  <c:v>10월 2주차</c:v>
                </c:pt>
                <c:pt idx="1">
                  <c:v>10월 3주차</c:v>
                </c:pt>
                <c:pt idx="2">
                  <c:v>10월 4주차</c:v>
                </c:pt>
                <c:pt idx="3">
                  <c:v>10월 5주차</c:v>
                </c:pt>
                <c:pt idx="4">
                  <c:v>11월 1주차</c:v>
                </c:pt>
                <c:pt idx="5">
                  <c:v>11월 2주차</c:v>
                </c:pt>
              </c:strCache>
            </c:strRef>
          </c:cat>
          <c:val>
            <c:numRef>
              <c:f>'24.11월2주차'!$D$119:$D$124</c:f>
              <c:numCache>
                <c:formatCode>#,##0;[Red]#,##0</c:formatCode>
                <c:ptCount val="6"/>
                <c:pt idx="0">
                  <c:v>408301</c:v>
                </c:pt>
                <c:pt idx="1">
                  <c:v>408301</c:v>
                </c:pt>
                <c:pt idx="2">
                  <c:v>371594</c:v>
                </c:pt>
                <c:pt idx="3">
                  <c:v>362886</c:v>
                </c:pt>
                <c:pt idx="4">
                  <c:v>405720</c:v>
                </c:pt>
                <c:pt idx="5">
                  <c:v>466594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F-4292-A20D-BFE93DC6FA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500">
                <a:solidFill>
                  <a:sysClr val="windowText" lastClr="000000"/>
                </a:solidFill>
              </a:rPr>
              <a:t>채널유형비중</a:t>
            </a:r>
            <a:endParaRPr lang="en-US" sz="15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EB-4D26-9332-C2357EA26D88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EB-4D26-9332-C2357EA26D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브랜드몰</c:v>
              </c:pt>
              <c:pt idx="1">
                <c:v>제휴채널</c:v>
              </c:pt>
            </c:strLit>
          </c:cat>
          <c:val>
            <c:numLit>
              <c:formatCode>General</c:formatCode>
              <c:ptCount val="2"/>
              <c:pt idx="0">
                <c:v>0.85</c:v>
              </c:pt>
              <c:pt idx="1">
                <c:v>0.15</c:v>
              </c:pt>
            </c:numLit>
          </c:val>
          <c:extLst>
            <c:ext xmlns:c16="http://schemas.microsoft.com/office/drawing/2014/chart" uri="{C3380CC4-5D6E-409C-BE32-E72D297353CC}">
              <c16:uniqueId val="{00000004-ECEB-4D26-9332-C2357EA26D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500">
                <a:solidFill>
                  <a:sysClr val="windowText" lastClr="000000"/>
                </a:solidFill>
                <a:latin typeface="+mj-ea"/>
                <a:ea typeface="+mj-ea"/>
              </a:rPr>
              <a:t>코브랜드채널 </a:t>
            </a:r>
            <a:r>
              <a:rPr lang="en-US" sz="1500">
                <a:solidFill>
                  <a:sysClr val="windowText" lastClr="000000"/>
                </a:solidFill>
                <a:latin typeface="+mj-ea"/>
                <a:ea typeface="+mj-ea"/>
              </a:rPr>
              <a:t>UV </a:t>
            </a:r>
            <a:r>
              <a:rPr lang="ko-KR" sz="1500">
                <a:solidFill>
                  <a:sysClr val="windowText" lastClr="000000"/>
                </a:solidFill>
                <a:latin typeface="+mj-ea"/>
                <a:ea typeface="+mj-ea"/>
              </a:rPr>
              <a:t>상위 </a:t>
            </a:r>
            <a:r>
              <a:rPr lang="en-US" sz="1500">
                <a:solidFill>
                  <a:sysClr val="windowText" lastClr="000000"/>
                </a:solidFill>
                <a:latin typeface="+mj-ea"/>
                <a:ea typeface="+mj-ea"/>
              </a:rPr>
              <a:t>20</a:t>
            </a:r>
            <a:endParaRPr lang="ko-KR" sz="1500">
              <a:solidFill>
                <a:sysClr val="windowText" lastClr="000000"/>
              </a:solidFill>
              <a:latin typeface="+mj-ea"/>
              <a:ea typeface="+mj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[3]데이터1!$C$2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[3]데이터1!$B$3:$B$22</c:f>
              <c:strCache>
                <c:ptCount val="20"/>
                <c:pt idx="0">
                  <c:v>호텔스컴바인</c:v>
                </c:pt>
                <c:pt idx="1">
                  <c:v>세주여행사</c:v>
                </c:pt>
                <c:pt idx="2">
                  <c:v>하나투어[스카이스캐너]</c:v>
                </c:pt>
                <c:pt idx="3">
                  <c:v>컨텐츠월드(주)</c:v>
                </c:pt>
                <c:pt idx="4">
                  <c:v>네이버</c:v>
                </c:pt>
                <c:pt idx="5">
                  <c:v>나침반여행사[홈플러스]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주식회사 채널하나여행사</c:v>
                </c:pt>
                <c:pt idx="9">
                  <c:v>유매인터내셔널</c:v>
                </c:pt>
                <c:pt idx="10">
                  <c:v>투어몬</c:v>
                </c:pt>
                <c:pt idx="11">
                  <c:v>하나글로벌</c:v>
                </c:pt>
                <c:pt idx="12">
                  <c:v>투어온[강남역]</c:v>
                </c:pt>
                <c:pt idx="13">
                  <c:v>트래블하나</c:v>
                </c:pt>
                <c:pt idx="14">
                  <c:v>나우여행</c:v>
                </c:pt>
                <c:pt idx="15">
                  <c:v>남강트레블서비스</c:v>
                </c:pt>
                <c:pt idx="16">
                  <c:v>하나샘투어</c:v>
                </c:pt>
                <c:pt idx="17">
                  <c:v>다온투어[서초]</c:v>
                </c:pt>
                <c:pt idx="18">
                  <c:v>나이스하나</c:v>
                </c:pt>
                <c:pt idx="19">
                  <c:v>트립나우</c:v>
                </c:pt>
              </c:strCache>
            </c:strRef>
          </c:cat>
          <c:val>
            <c:numRef>
              <c:f>[3]데이터1!$C$3:$C$22</c:f>
              <c:numCache>
                <c:formatCode>General</c:formatCode>
                <c:ptCount val="20"/>
                <c:pt idx="0">
                  <c:v>86412</c:v>
                </c:pt>
                <c:pt idx="1">
                  <c:v>61717</c:v>
                </c:pt>
                <c:pt idx="2">
                  <c:v>38894</c:v>
                </c:pt>
                <c:pt idx="3">
                  <c:v>21899</c:v>
                </c:pt>
                <c:pt idx="4">
                  <c:v>13827</c:v>
                </c:pt>
                <c:pt idx="5">
                  <c:v>13344</c:v>
                </c:pt>
                <c:pt idx="6">
                  <c:v>13286</c:v>
                </c:pt>
                <c:pt idx="7">
                  <c:v>13116</c:v>
                </c:pt>
                <c:pt idx="8">
                  <c:v>12871</c:v>
                </c:pt>
                <c:pt idx="9">
                  <c:v>12507</c:v>
                </c:pt>
                <c:pt idx="10">
                  <c:v>11887</c:v>
                </c:pt>
                <c:pt idx="11">
                  <c:v>11669</c:v>
                </c:pt>
                <c:pt idx="12">
                  <c:v>11625</c:v>
                </c:pt>
                <c:pt idx="13">
                  <c:v>11204</c:v>
                </c:pt>
                <c:pt idx="14">
                  <c:v>10806</c:v>
                </c:pt>
                <c:pt idx="15">
                  <c:v>10545</c:v>
                </c:pt>
                <c:pt idx="16">
                  <c:v>10413</c:v>
                </c:pt>
                <c:pt idx="17">
                  <c:v>9410</c:v>
                </c:pt>
                <c:pt idx="18">
                  <c:v>8880</c:v>
                </c:pt>
                <c:pt idx="19">
                  <c:v>8591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5-4FB8-A6C3-255C29BAD9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322246959"/>
        <c:axId val="322245519"/>
      </c:barChart>
      <c:catAx>
        <c:axId val="32224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2245519"/>
        <c:crosses val="autoZero"/>
        <c:auto val="1"/>
        <c:lblAlgn val="ctr"/>
        <c:lblOffset val="100"/>
        <c:noMultiLvlLbl val="0"/>
      </c:catAx>
      <c:valAx>
        <c:axId val="3222455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224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'24.11월1주차'!$C$124</c15:sqref>
                        </c15:formulaRef>
                      </c:ext>
                    </c:extLst>
                    <c:strCache>
                      <c:ptCount val="1"/>
                      <c:pt idx="0">
                        <c:v>11월 1주차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'24.11월1주차'!$D$124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405720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5D-4520-84C8-2A54BC6194C5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6E-454B-B46E-885A99FCCCB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6E-454B-B46E-885A99FCCCBA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6E-454B-B46E-885A99FCCC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'24.11월1주차'!$E$100:$F$100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'24.11월1주차'!$E$104:$F$104</c:f>
              <c:numCache>
                <c:formatCode>0%</c:formatCode>
                <c:ptCount val="2"/>
                <c:pt idx="0">
                  <c:v>0.79332297897860959</c:v>
                </c:pt>
                <c:pt idx="1">
                  <c:v>0.20667702102139046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E-454B-B46E-885A99FCCC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026E-454B-B46E-885A99FCCCB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026E-454B-B46E-885A99FCCCB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'24.11월1주차'!$E$101:$F$101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319688</c:v>
                      </c:pt>
                      <c:pt idx="1">
                        <c:v>86032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26E-454B-B46E-885A99FCCCBA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026E-454B-B46E-885A99FCCCB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026E-454B-B46E-885A99FCCCB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'24.11월1주차'!$E$102:$F$102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0.78795228236222026</c:v>
                      </c:pt>
                      <c:pt idx="1">
                        <c:v>0.21204771763777974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26E-454B-B46E-885A99FCCCBA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026E-454B-B46E-885A99FCCCB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026E-454B-B46E-885A99FCCCB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'24.11월1주차'!$E$103:$F$103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51589</c:v>
                      </c:pt>
                      <c:pt idx="1">
                        <c:v>13440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26E-454B-B46E-885A99FCCCB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53-4196-AF6A-9777B205356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53-4196-AF6A-9777B2053560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53-4196-AF6A-9777B20535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'24.11월1주차'!$E$100:$F$100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'24.11월1주차'!$E$102:$F$102</c:f>
              <c:numCache>
                <c:formatCode>0%</c:formatCode>
                <c:ptCount val="2"/>
                <c:pt idx="0">
                  <c:v>0.78795228236222026</c:v>
                </c:pt>
                <c:pt idx="1">
                  <c:v>0.21204771763777974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53-4196-AF6A-9777B20535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1153-4196-AF6A-9777B205356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1153-4196-AF6A-9777B205356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'24.11월1주차'!$E$100:$F$100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'24.11월1주차'!$E$101:$F$101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319688</c:v>
                      </c:pt>
                      <c:pt idx="1">
                        <c:v>86032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153-4196-AF6A-9777B205356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'24.11월1주차'!$D$108:$D$118</c:f>
              <c:strCache>
                <c:ptCount val="11"/>
                <c:pt idx="0">
                  <c:v>UV</c:v>
                </c:pt>
                <c:pt idx="1">
                  <c:v>1,428,868</c:v>
                </c:pt>
                <c:pt idx="2">
                  <c:v>1,521,789</c:v>
                </c:pt>
                <c:pt idx="3">
                  <c:v>1,787,042</c:v>
                </c:pt>
                <c:pt idx="4">
                  <c:v>1,668,162</c:v>
                </c:pt>
                <c:pt idx="5">
                  <c:v>1,823,152</c:v>
                </c:pt>
                <c:pt idx="6">
                  <c:v>1,746,609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'24.11월1주차'!$C$119:$C$124</c:f>
              <c:strCache>
                <c:ptCount val="6"/>
                <c:pt idx="0">
                  <c:v>10월 1주차</c:v>
                </c:pt>
                <c:pt idx="1">
                  <c:v>10월 2주차</c:v>
                </c:pt>
                <c:pt idx="2">
                  <c:v>10월 3주차</c:v>
                </c:pt>
                <c:pt idx="3">
                  <c:v>10월 4주차</c:v>
                </c:pt>
                <c:pt idx="4">
                  <c:v>10월 5주차</c:v>
                </c:pt>
                <c:pt idx="5">
                  <c:v>11월 1주차</c:v>
                </c:pt>
              </c:strCache>
            </c:strRef>
          </c:cat>
          <c:val>
            <c:numRef>
              <c:f>'24.11월1주차'!$D$119:$D$124</c:f>
              <c:numCache>
                <c:formatCode>#,##0;[Red]#,##0</c:formatCode>
                <c:ptCount val="6"/>
                <c:pt idx="0">
                  <c:v>362567</c:v>
                </c:pt>
                <c:pt idx="1">
                  <c:v>408301</c:v>
                </c:pt>
                <c:pt idx="2">
                  <c:v>408301</c:v>
                </c:pt>
                <c:pt idx="3">
                  <c:v>371594</c:v>
                </c:pt>
                <c:pt idx="4">
                  <c:v>362886</c:v>
                </c:pt>
                <c:pt idx="5">
                  <c:v>405720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C-47E8-A473-63E371BD60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500" b="1" i="0" u="none" strike="noStrike" kern="1200" baseline="0">
                <a:solidFill>
                  <a:sysClr val="windowText" lastClr="000000"/>
                </a:solidFill>
              </a:rPr>
              <a:t>채널유형비중</a:t>
            </a:r>
            <a:endParaRPr lang="en-US" altLang="ko-KR" sz="1500" b="1" i="0" u="none" strike="noStrike" kern="12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F5-43D3-8822-514BC195E662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F5-43D3-8822-514BC195E6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브랜드몰</c:v>
              </c:pt>
              <c:pt idx="1">
                <c:v>제휴채널</c:v>
              </c:pt>
            </c:strLit>
          </c:cat>
          <c:val>
            <c:numLit>
              <c:formatCode>General</c:formatCode>
              <c:ptCount val="2"/>
              <c:pt idx="0">
                <c:v>17</c:v>
              </c:pt>
              <c:pt idx="1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4-FAF5-43D3-8822-514BC195E6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500" b="1" i="0" u="none" strike="noStrike" kern="1200" spc="0" baseline="0">
                <a:solidFill>
                  <a:schemeClr val="tx1"/>
                </a:solidFill>
                <a:latin typeface="+mn-ea"/>
              </a:rPr>
              <a:t>코브랜드채널 </a:t>
            </a:r>
            <a:r>
              <a:rPr lang="en-US" altLang="ko-KR" sz="1500" b="1" i="0" u="none" strike="noStrike" kern="1200" spc="0" baseline="0">
                <a:solidFill>
                  <a:schemeClr val="tx1"/>
                </a:solidFill>
                <a:latin typeface="+mn-ea"/>
              </a:rPr>
              <a:t>UV </a:t>
            </a:r>
            <a:r>
              <a:rPr lang="ko-KR" altLang="en-US" sz="1500" b="1" i="0" u="none" strike="noStrike" kern="1200" spc="0" baseline="0">
                <a:solidFill>
                  <a:schemeClr val="tx1"/>
                </a:solidFill>
                <a:latin typeface="+mn-ea"/>
              </a:rPr>
              <a:t>상위 </a:t>
            </a:r>
            <a:r>
              <a:rPr lang="en-US" altLang="ko-KR" sz="1500" b="1" i="0" u="none" strike="noStrike" kern="1200" spc="0" baseline="0">
                <a:solidFill>
                  <a:schemeClr val="tx1"/>
                </a:solidFill>
                <a:latin typeface="+mn-ea"/>
              </a:rPr>
              <a:t>20</a:t>
            </a:r>
            <a:endParaRPr lang="ko-KR" altLang="ko-KR" sz="1500" b="1" i="0" u="none" strike="noStrike" kern="1200" spc="0" baseline="0">
              <a:solidFill>
                <a:schemeClr val="tx1"/>
              </a:solidFill>
              <a:latin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7030A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[4]데이터1!$B$3:$B$22</c:f>
              <c:strCache>
                <c:ptCount val="20"/>
                <c:pt idx="0">
                  <c:v>세주여행사</c:v>
                </c:pt>
                <c:pt idx="1">
                  <c:v>하나투어[스카이스캐너]</c:v>
                </c:pt>
                <c:pt idx="2">
                  <c:v>호텔스컴바인</c:v>
                </c:pt>
                <c:pt idx="3">
                  <c:v>컨텐츠월드(주)</c:v>
                </c:pt>
                <c:pt idx="4">
                  <c:v>네이버</c:v>
                </c:pt>
                <c:pt idx="5">
                  <c:v>하나이엔비티</c:v>
                </c:pt>
                <c:pt idx="6">
                  <c:v>유매인터내셔널</c:v>
                </c:pt>
                <c:pt idx="7">
                  <c:v>트래블하나</c:v>
                </c:pt>
                <c:pt idx="8">
                  <c:v>주식회사 채널하나여행사</c:v>
                </c:pt>
                <c:pt idx="9">
                  <c:v>나침반여행사[홈플러스]</c:v>
                </c:pt>
                <c:pt idx="10">
                  <c:v>투어몬</c:v>
                </c:pt>
                <c:pt idx="11">
                  <c:v>(주)리컴퍼니</c:v>
                </c:pt>
                <c:pt idx="12">
                  <c:v>투어온[강남역]</c:v>
                </c:pt>
                <c:pt idx="13">
                  <c:v>나우여행</c:v>
                </c:pt>
                <c:pt idx="14">
                  <c:v>하나글로벌</c:v>
                </c:pt>
                <c:pt idx="15">
                  <c:v>남강트레블서비스</c:v>
                </c:pt>
                <c:pt idx="16">
                  <c:v>다온투어[서초]</c:v>
                </c:pt>
                <c:pt idx="17">
                  <c:v>트립나우</c:v>
                </c:pt>
                <c:pt idx="18">
                  <c:v>나이스하나</c:v>
                </c:pt>
                <c:pt idx="19">
                  <c:v>하니여행사[역삼]</c:v>
                </c:pt>
              </c:strCache>
            </c:strRef>
          </c:cat>
          <c:val>
            <c:numRef>
              <c:f>[4]데이터1!$C$3:$C$22</c:f>
              <c:numCache>
                <c:formatCode>General</c:formatCode>
                <c:ptCount val="20"/>
                <c:pt idx="0">
                  <c:v>59545</c:v>
                </c:pt>
                <c:pt idx="1">
                  <c:v>38324</c:v>
                </c:pt>
                <c:pt idx="2">
                  <c:v>28765</c:v>
                </c:pt>
                <c:pt idx="3">
                  <c:v>23361</c:v>
                </c:pt>
                <c:pt idx="4">
                  <c:v>18654</c:v>
                </c:pt>
                <c:pt idx="5">
                  <c:v>13543</c:v>
                </c:pt>
                <c:pt idx="6">
                  <c:v>12790</c:v>
                </c:pt>
                <c:pt idx="7">
                  <c:v>12719</c:v>
                </c:pt>
                <c:pt idx="8">
                  <c:v>12034</c:v>
                </c:pt>
                <c:pt idx="9">
                  <c:v>11433</c:v>
                </c:pt>
                <c:pt idx="10">
                  <c:v>11383</c:v>
                </c:pt>
                <c:pt idx="11">
                  <c:v>11336</c:v>
                </c:pt>
                <c:pt idx="12">
                  <c:v>10964</c:v>
                </c:pt>
                <c:pt idx="13">
                  <c:v>10528</c:v>
                </c:pt>
                <c:pt idx="14">
                  <c:v>10492</c:v>
                </c:pt>
                <c:pt idx="15">
                  <c:v>10230</c:v>
                </c:pt>
                <c:pt idx="16">
                  <c:v>9131</c:v>
                </c:pt>
                <c:pt idx="17">
                  <c:v>8609</c:v>
                </c:pt>
                <c:pt idx="18">
                  <c:v>8515</c:v>
                </c:pt>
                <c:pt idx="19">
                  <c:v>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A-4952-AE62-6D911A9645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908800"/>
        <c:axId val="128909280"/>
      </c:barChart>
      <c:catAx>
        <c:axId val="1289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909280"/>
        <c:crosses val="autoZero"/>
        <c:auto val="1"/>
        <c:lblAlgn val="ctr"/>
        <c:lblOffset val="100"/>
        <c:noMultiLvlLbl val="0"/>
      </c:catAx>
      <c:valAx>
        <c:axId val="1289092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9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'24.10월5주차'!$C$124</c15:sqref>
                        </c15:formulaRef>
                      </c:ext>
                    </c:extLst>
                    <c:strCache>
                      <c:ptCount val="1"/>
                      <c:pt idx="0">
                        <c:v>10월 5주차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'24.10월5주차'!$D$124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362886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E48-4967-A211-0D2FD4CDEB4B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F-4E3C-8E16-BE883FDBA06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F-4E3C-8E16-BE883FDBA06C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9F-4E3C-8E16-BE883FDBA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'24.10월5주차'!$E$100:$F$100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'24.10월5주차'!$E$104:$F$104</c:f>
              <c:numCache>
                <c:formatCode>0%</c:formatCode>
                <c:ptCount val="2"/>
                <c:pt idx="0">
                  <c:v>0.79752521254259456</c:v>
                </c:pt>
                <c:pt idx="1">
                  <c:v>0.20247478745740544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9F-4E3C-8E16-BE883FDBA0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B29F-4E3C-8E16-BE883FDBA0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B29F-4E3C-8E16-BE883FDBA06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'24.10월5주차'!$E$100:$F$100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'24.10월5주차'!$E$101:$F$101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287322</c:v>
                      </c:pt>
                      <c:pt idx="1">
                        <c:v>75544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29F-4E3C-8E16-BE883FDBA06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B29F-4E3C-8E16-BE883FDBA0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B29F-4E3C-8E16-BE883FDBA06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'24.10월5주차'!$E$100:$F$100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'24.10월5주차'!$E$102:$F$102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0.79181295574674948</c:v>
                      </c:pt>
                      <c:pt idx="1">
                        <c:v>0.20818704425325052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29F-4E3C-8E16-BE883FDBA06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B29F-4E3C-8E16-BE883FDBA0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B29F-4E3C-8E16-BE883FDBA06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'24.10월5주차'!$E$100:$F$100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'24.10월5주차'!$E$103:$F$103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46341</c:v>
                      </c:pt>
                      <c:pt idx="1">
                        <c:v>11765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29F-4E3C-8E16-BE883FDBA06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06-4DF1-85FB-50D5482DA5A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06-4DF1-85FB-50D5482DA5A8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06-4DF1-85FB-50D5482DA5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'24.10월5주차'!$E$100:$F$100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'24.10월5주차'!$E$102:$F$102</c:f>
              <c:numCache>
                <c:formatCode>0%</c:formatCode>
                <c:ptCount val="2"/>
                <c:pt idx="0">
                  <c:v>0.79181295574674948</c:v>
                </c:pt>
                <c:pt idx="1">
                  <c:v>0.20818704425325052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06-4DF1-85FB-50D5482DA5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6306-4DF1-85FB-50D5482DA5A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6306-4DF1-85FB-50D5482DA5A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'24.10월5주차'!$E$100:$F$100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'24.10월5주차'!$E$101:$F$101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287322</c:v>
                      </c:pt>
                      <c:pt idx="1">
                        <c:v>75544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306-4DF1-85FB-50D5482DA5A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'24.10월5주차'!$D$108:$D$118</c:f>
              <c:strCache>
                <c:ptCount val="11"/>
                <c:pt idx="0">
                  <c:v>UV</c:v>
                </c:pt>
                <c:pt idx="1">
                  <c:v>1,877,283</c:v>
                </c:pt>
                <c:pt idx="2">
                  <c:v>1,428,868</c:v>
                </c:pt>
                <c:pt idx="3">
                  <c:v>1,521,789</c:v>
                </c:pt>
                <c:pt idx="4">
                  <c:v>1,787,042</c:v>
                </c:pt>
                <c:pt idx="5">
                  <c:v>1,668,162</c:v>
                </c:pt>
                <c:pt idx="6">
                  <c:v>1,823,152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'24.10월5주차'!$C$119:$C$124</c:f>
              <c:strCache>
                <c:ptCount val="6"/>
                <c:pt idx="0">
                  <c:v>9월 4주차</c:v>
                </c:pt>
                <c:pt idx="1">
                  <c:v>10월 1주차</c:v>
                </c:pt>
                <c:pt idx="2">
                  <c:v>10월 2주차</c:v>
                </c:pt>
                <c:pt idx="3">
                  <c:v>10월 3주차</c:v>
                </c:pt>
                <c:pt idx="4">
                  <c:v>10월 4주차</c:v>
                </c:pt>
                <c:pt idx="5">
                  <c:v>10월 5주차</c:v>
                </c:pt>
              </c:strCache>
            </c:strRef>
          </c:cat>
          <c:val>
            <c:numRef>
              <c:f>'24.10월5주차'!$D$119:$D$124</c:f>
              <c:numCache>
                <c:formatCode>#,##0;[Red]#,##0</c:formatCode>
                <c:ptCount val="6"/>
                <c:pt idx="0">
                  <c:v>460129</c:v>
                </c:pt>
                <c:pt idx="1">
                  <c:v>362567</c:v>
                </c:pt>
                <c:pt idx="2">
                  <c:v>408301</c:v>
                </c:pt>
                <c:pt idx="3">
                  <c:v>408301</c:v>
                </c:pt>
                <c:pt idx="4">
                  <c:v>371594</c:v>
                </c:pt>
                <c:pt idx="5">
                  <c:v>362886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0-406F-91F5-864B6A9413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500" b="1" i="0" u="none" strike="noStrike" kern="1200" baseline="0">
                <a:solidFill>
                  <a:sysClr val="windowText" lastClr="000000"/>
                </a:solidFill>
              </a:rPr>
              <a:t>채널유형비중</a:t>
            </a:r>
            <a:endParaRPr lang="en-US" altLang="ko-KR" sz="1500" b="1" i="0" u="none" strike="noStrike" kern="12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C4-40F1-83DA-DA274216836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C4-40F1-83DA-DA2742168360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C4-40F1-83DA-DA27421683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브랜드몰</c:v>
              </c:pt>
              <c:pt idx="1">
                <c:v>제휴채널</c:v>
              </c:pt>
              <c:pt idx="2">
                <c:v>코브랜드</c:v>
              </c:pt>
            </c:strLit>
          </c:cat>
          <c:val>
            <c:numLit>
              <c:formatCode>General</c:formatCode>
              <c:ptCount val="3"/>
              <c:pt idx="0">
                <c:v>0.85</c:v>
              </c:pt>
              <c:pt idx="1">
                <c:v>0.1</c:v>
              </c:pt>
              <c:pt idx="2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6-BEC4-40F1-83DA-DA274216836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500" b="1" i="0" u="none" strike="noStrike" kern="1200" spc="0" baseline="0">
                <a:solidFill>
                  <a:schemeClr val="tx1"/>
                </a:solidFill>
                <a:latin typeface="+mn-ea"/>
              </a:rPr>
              <a:t>코브랜드채널 </a:t>
            </a:r>
            <a:r>
              <a:rPr lang="en-US" altLang="ko-KR" sz="1500" b="1" i="0" u="none" strike="noStrike" kern="1200" spc="0" baseline="0">
                <a:solidFill>
                  <a:schemeClr val="tx1"/>
                </a:solidFill>
                <a:latin typeface="+mn-ea"/>
              </a:rPr>
              <a:t>UV </a:t>
            </a:r>
            <a:r>
              <a:rPr lang="ko-KR" altLang="en-US" sz="1500" b="1" i="0" u="none" strike="noStrike" kern="1200" spc="0" baseline="0">
                <a:solidFill>
                  <a:schemeClr val="tx1"/>
                </a:solidFill>
                <a:latin typeface="+mn-ea"/>
              </a:rPr>
              <a:t>상위 </a:t>
            </a:r>
            <a:r>
              <a:rPr lang="en-US" altLang="ko-KR" sz="1500" b="1" i="0" u="none" strike="noStrike" kern="1200" spc="0" baseline="0">
                <a:solidFill>
                  <a:schemeClr val="tx1"/>
                </a:solidFill>
                <a:latin typeface="+mn-ea"/>
              </a:rPr>
              <a:t>20</a:t>
            </a:r>
            <a:endParaRPr lang="ko-KR" altLang="ko-KR" sz="1500" b="1" i="0" u="none" strike="noStrike" kern="1200" spc="0" baseline="0">
              <a:solidFill>
                <a:schemeClr val="tx1"/>
              </a:solidFill>
              <a:latin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[5]데이터1!$B$2:$B$21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하나투어[스카이스캐너]</c:v>
                </c:pt>
                <c:pt idx="4">
                  <c:v>유매인터내셔널</c:v>
                </c:pt>
                <c:pt idx="5">
                  <c:v>트래블하나</c:v>
                </c:pt>
                <c:pt idx="6">
                  <c:v>하나이엔비티</c:v>
                </c:pt>
                <c:pt idx="7">
                  <c:v>투어몬</c:v>
                </c:pt>
                <c:pt idx="8">
                  <c:v>네이버</c:v>
                </c:pt>
                <c:pt idx="9">
                  <c:v>(주)리컴퍼니</c:v>
                </c:pt>
                <c:pt idx="10">
                  <c:v>주식회사 채널하나여행사</c:v>
                </c:pt>
                <c:pt idx="11">
                  <c:v>나우여행</c:v>
                </c:pt>
                <c:pt idx="12">
                  <c:v>나침반여행사[홈플러스]</c:v>
                </c:pt>
                <c:pt idx="13">
                  <c:v>하나글로벌</c:v>
                </c:pt>
                <c:pt idx="14">
                  <c:v>남강트레블서비스</c:v>
                </c:pt>
                <c:pt idx="15">
                  <c:v>투어온[강남역]</c:v>
                </c:pt>
                <c:pt idx="16">
                  <c:v>다온투어[서초]</c:v>
                </c:pt>
                <c:pt idx="17">
                  <c:v>나이스하나</c:v>
                </c:pt>
                <c:pt idx="18">
                  <c:v>트립나우</c:v>
                </c:pt>
                <c:pt idx="19">
                  <c:v>알프스여행사[대구]</c:v>
                </c:pt>
              </c:strCache>
            </c:strRef>
          </c:cat>
          <c:val>
            <c:numRef>
              <c:f>[5]데이터1!$C$2:$C$21</c:f>
              <c:numCache>
                <c:formatCode>General</c:formatCode>
                <c:ptCount val="20"/>
                <c:pt idx="0">
                  <c:v>56004</c:v>
                </c:pt>
                <c:pt idx="1">
                  <c:v>24962</c:v>
                </c:pt>
                <c:pt idx="2">
                  <c:v>20730</c:v>
                </c:pt>
                <c:pt idx="3">
                  <c:v>18598</c:v>
                </c:pt>
                <c:pt idx="4">
                  <c:v>15040</c:v>
                </c:pt>
                <c:pt idx="5">
                  <c:v>12888</c:v>
                </c:pt>
                <c:pt idx="6">
                  <c:v>12108</c:v>
                </c:pt>
                <c:pt idx="7">
                  <c:v>11891</c:v>
                </c:pt>
                <c:pt idx="8">
                  <c:v>11746</c:v>
                </c:pt>
                <c:pt idx="9">
                  <c:v>11745</c:v>
                </c:pt>
                <c:pt idx="10">
                  <c:v>11468</c:v>
                </c:pt>
                <c:pt idx="11">
                  <c:v>10230</c:v>
                </c:pt>
                <c:pt idx="12">
                  <c:v>9551</c:v>
                </c:pt>
                <c:pt idx="13">
                  <c:v>8258</c:v>
                </c:pt>
                <c:pt idx="14">
                  <c:v>8088</c:v>
                </c:pt>
                <c:pt idx="15">
                  <c:v>7757</c:v>
                </c:pt>
                <c:pt idx="16">
                  <c:v>7651</c:v>
                </c:pt>
                <c:pt idx="17">
                  <c:v>7096</c:v>
                </c:pt>
                <c:pt idx="18">
                  <c:v>6466</c:v>
                </c:pt>
                <c:pt idx="19">
                  <c:v>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C-4B17-9FA1-4EC43B50CA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68243760"/>
        <c:axId val="1268239440"/>
      </c:barChart>
      <c:catAx>
        <c:axId val="12682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8239440"/>
        <c:crosses val="autoZero"/>
        <c:auto val="1"/>
        <c:lblAlgn val="ctr"/>
        <c:lblOffset val="100"/>
        <c:noMultiLvlLbl val="0"/>
      </c:catAx>
      <c:valAx>
        <c:axId val="12682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82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'24.10월4주차'!$C$124</c15:sqref>
                        </c15:formulaRef>
                      </c:ext>
                    </c:extLst>
                    <c:strCache>
                      <c:ptCount val="1"/>
                      <c:pt idx="0">
                        <c:v>10월 4주차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'24.10월4주차'!$D$124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371594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298-48CA-86DD-4ABC193998DC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9-415C-B340-D672551C265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39-415C-B340-D672551C2652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39-415C-B340-D672551C26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'24.10월4주차'!$E$100:$F$100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'24.10월4주차'!$E$104:$F$104</c:f>
              <c:numCache>
                <c:formatCode>0%</c:formatCode>
                <c:ptCount val="2"/>
                <c:pt idx="0">
                  <c:v>0.79249210932778191</c:v>
                </c:pt>
                <c:pt idx="1">
                  <c:v>0.20750789067221811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9-415C-B340-D672551C26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DE39-415C-B340-D672551C265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DE39-415C-B340-D672551C265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'24.10월4주차'!$E$101:$F$101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292161</c:v>
                      </c:pt>
                      <c:pt idx="1">
                        <c:v>79433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E39-415C-B340-D672551C2652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DE39-415C-B340-D672551C265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DE39-415C-B340-D672551C265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'24.10월4주차'!$E$102:$F$102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0.78623712977066373</c:v>
                      </c:pt>
                      <c:pt idx="1">
                        <c:v>0.21376287022933632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E39-415C-B340-D672551C2652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DE39-415C-B340-D672551C265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DE39-415C-B340-D672551C265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'24.10월4주차'!$E$103:$F$103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47204</c:v>
                      </c:pt>
                      <c:pt idx="1">
                        <c:v>12360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E39-415C-B340-D672551C265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07-4149-B2EF-7E7EED09DFD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07-4149-B2EF-7E7EED09DFD0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07-4149-B2EF-7E7EED09D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'24.10월4주차'!$E$100:$F$100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'24.10월4주차'!$E$102:$F$102</c:f>
              <c:numCache>
                <c:formatCode>0%</c:formatCode>
                <c:ptCount val="2"/>
                <c:pt idx="0">
                  <c:v>0.78623712977066373</c:v>
                </c:pt>
                <c:pt idx="1">
                  <c:v>0.21376287022933632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07-4149-B2EF-7E7EED09DF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5F07-4149-B2EF-7E7EED09DFD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5F07-4149-B2EF-7E7EED09DFD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'24.10월4주차'!$E$100:$F$100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'24.10월4주차'!$E$101:$F$101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292161</c:v>
                      </c:pt>
                      <c:pt idx="1">
                        <c:v>79433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F07-4149-B2EF-7E7EED09DFD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'24.10월4주차'!$D$108:$D$118</c:f>
              <c:strCache>
                <c:ptCount val="11"/>
                <c:pt idx="0">
                  <c:v>UV</c:v>
                </c:pt>
                <c:pt idx="1">
                  <c:v>865,499</c:v>
                </c:pt>
                <c:pt idx="2">
                  <c:v>1,877,283</c:v>
                </c:pt>
                <c:pt idx="3">
                  <c:v>1,428,868</c:v>
                </c:pt>
                <c:pt idx="4">
                  <c:v>1,521,789</c:v>
                </c:pt>
                <c:pt idx="5">
                  <c:v>1,787,042</c:v>
                </c:pt>
                <c:pt idx="6">
                  <c:v>1,668,162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'24.10월4주차'!$C$119:$C$124</c:f>
              <c:strCache>
                <c:ptCount val="6"/>
                <c:pt idx="0">
                  <c:v>9월 3주차</c:v>
                </c:pt>
                <c:pt idx="1">
                  <c:v>9월 4주차</c:v>
                </c:pt>
                <c:pt idx="2">
                  <c:v>10월 1주차</c:v>
                </c:pt>
                <c:pt idx="3">
                  <c:v>10월 2주차</c:v>
                </c:pt>
                <c:pt idx="4">
                  <c:v>10월 3주차</c:v>
                </c:pt>
                <c:pt idx="5">
                  <c:v>10월 4주차</c:v>
                </c:pt>
              </c:strCache>
            </c:strRef>
          </c:cat>
          <c:val>
            <c:numRef>
              <c:f>'24.10월4주차'!$D$119:$D$124</c:f>
              <c:numCache>
                <c:formatCode>#,##0;[Red]#,##0</c:formatCode>
                <c:ptCount val="6"/>
                <c:pt idx="0">
                  <c:v>337082</c:v>
                </c:pt>
                <c:pt idx="1">
                  <c:v>460129</c:v>
                </c:pt>
                <c:pt idx="2">
                  <c:v>362567</c:v>
                </c:pt>
                <c:pt idx="3">
                  <c:v>408301</c:v>
                </c:pt>
                <c:pt idx="4">
                  <c:v>408301</c:v>
                </c:pt>
                <c:pt idx="5">
                  <c:v>371594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0-4CD1-A6C8-DEFC1E8D47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500" b="1" i="0" u="none" strike="noStrike" kern="1200" baseline="0">
                <a:solidFill>
                  <a:sysClr val="windowText" lastClr="000000"/>
                </a:solidFill>
              </a:rPr>
              <a:t>채널유형비중</a:t>
            </a:r>
            <a:endParaRPr lang="en-US" altLang="ko-KR" sz="1500" b="1" i="0" u="none" strike="noStrike" kern="12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51-47EB-B89F-983D0D38515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51-47EB-B89F-983D0D385152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51-47EB-B89F-983D0D3851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브랜드몰</c:v>
              </c:pt>
              <c:pt idx="1">
                <c:v>제휴채널</c:v>
              </c:pt>
              <c:pt idx="2">
                <c:v>코브랜드</c:v>
              </c:pt>
            </c:strLit>
          </c:cat>
          <c:val>
            <c:numLit>
              <c:formatCode>General</c:formatCode>
              <c:ptCount val="3"/>
              <c:pt idx="0">
                <c:v>0.85</c:v>
              </c:pt>
              <c:pt idx="1">
                <c:v>0.1</c:v>
              </c:pt>
              <c:pt idx="2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6-CC51-47EB-B89F-983D0D38515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500" b="1" i="0" u="none" strike="noStrike" kern="1200" baseline="0">
                <a:solidFill>
                  <a:schemeClr val="tx1"/>
                </a:solidFill>
                <a:latin typeface="+mn-ea"/>
              </a:rPr>
              <a:t>코브랜드채널 </a:t>
            </a:r>
            <a:r>
              <a:rPr lang="en-US" altLang="ko-KR" sz="1500" b="1" i="0" u="none" strike="noStrike" kern="1200" baseline="0">
                <a:solidFill>
                  <a:schemeClr val="tx1"/>
                </a:solidFill>
                <a:latin typeface="+mn-ea"/>
              </a:rPr>
              <a:t>UV </a:t>
            </a:r>
            <a:r>
              <a:rPr lang="ko-KR" altLang="en-US" sz="1500" b="1" i="0" u="none" strike="noStrike" kern="1200" baseline="0">
                <a:solidFill>
                  <a:schemeClr val="tx1"/>
                </a:solidFill>
                <a:latin typeface="+mn-ea"/>
              </a:rPr>
              <a:t>상위 </a:t>
            </a:r>
            <a:r>
              <a:rPr lang="en-US" altLang="ko-KR" sz="1500" b="1" i="0" u="none" strike="noStrike" kern="1200" baseline="0">
                <a:solidFill>
                  <a:schemeClr val="tx1"/>
                </a:solidFill>
                <a:latin typeface="+mn-ea"/>
              </a:rPr>
              <a:t>20</a:t>
            </a:r>
            <a:endParaRPr lang="ko-KR" altLang="ko-KR" sz="1500" b="1" i="0" u="none" strike="noStrike" kern="1200" baseline="0">
              <a:solidFill>
                <a:schemeClr val="tx1"/>
              </a:solidFill>
              <a:latin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[6]데이터1!$B$2:$B$21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하나투어[스카이스캐너]</c:v>
                </c:pt>
                <c:pt idx="3">
                  <c:v>컨텐츠월드(주)</c:v>
                </c:pt>
                <c:pt idx="4">
                  <c:v>유매인터내셔널</c:v>
                </c:pt>
                <c:pt idx="5">
                  <c:v>네이버</c:v>
                </c:pt>
                <c:pt idx="6">
                  <c:v>투어몬</c:v>
                </c:pt>
                <c:pt idx="7">
                  <c:v>(주)리컴퍼니</c:v>
                </c:pt>
                <c:pt idx="8">
                  <c:v>주식회사 채널하나여행사</c:v>
                </c:pt>
                <c:pt idx="9">
                  <c:v>하나글로벌</c:v>
                </c:pt>
                <c:pt idx="10">
                  <c:v>하나이엔비티</c:v>
                </c:pt>
                <c:pt idx="11">
                  <c:v>나우여행</c:v>
                </c:pt>
                <c:pt idx="12">
                  <c:v>투어온[강남역]</c:v>
                </c:pt>
                <c:pt idx="13">
                  <c:v>남강트레블서비스</c:v>
                </c:pt>
                <c:pt idx="14">
                  <c:v>트래블하나</c:v>
                </c:pt>
                <c:pt idx="15">
                  <c:v>나침반여행사[홈플러스]</c:v>
                </c:pt>
                <c:pt idx="16">
                  <c:v>나이스하나</c:v>
                </c:pt>
                <c:pt idx="17">
                  <c:v>하니여행사[역삼]</c:v>
                </c:pt>
                <c:pt idx="18">
                  <c:v>다온투어[서초]</c:v>
                </c:pt>
                <c:pt idx="19">
                  <c:v>알프스여행사[대구]</c:v>
                </c:pt>
              </c:strCache>
            </c:strRef>
          </c:cat>
          <c:val>
            <c:numRef>
              <c:f>[6]데이터1!$C$2:$C$21</c:f>
              <c:numCache>
                <c:formatCode>General</c:formatCode>
                <c:ptCount val="20"/>
                <c:pt idx="0">
                  <c:v>55230</c:v>
                </c:pt>
                <c:pt idx="1">
                  <c:v>29347</c:v>
                </c:pt>
                <c:pt idx="2">
                  <c:v>24971</c:v>
                </c:pt>
                <c:pt idx="3">
                  <c:v>20363</c:v>
                </c:pt>
                <c:pt idx="4">
                  <c:v>15139</c:v>
                </c:pt>
                <c:pt idx="5">
                  <c:v>14106</c:v>
                </c:pt>
                <c:pt idx="6">
                  <c:v>12315</c:v>
                </c:pt>
                <c:pt idx="7">
                  <c:v>11570</c:v>
                </c:pt>
                <c:pt idx="8">
                  <c:v>11371</c:v>
                </c:pt>
                <c:pt idx="9">
                  <c:v>11130</c:v>
                </c:pt>
                <c:pt idx="10">
                  <c:v>10735</c:v>
                </c:pt>
                <c:pt idx="11">
                  <c:v>10561</c:v>
                </c:pt>
                <c:pt idx="12">
                  <c:v>10017</c:v>
                </c:pt>
                <c:pt idx="13">
                  <c:v>9766</c:v>
                </c:pt>
                <c:pt idx="14">
                  <c:v>9634</c:v>
                </c:pt>
                <c:pt idx="15">
                  <c:v>9582</c:v>
                </c:pt>
                <c:pt idx="16">
                  <c:v>9207</c:v>
                </c:pt>
                <c:pt idx="17">
                  <c:v>8738</c:v>
                </c:pt>
                <c:pt idx="18">
                  <c:v>8585</c:v>
                </c:pt>
                <c:pt idx="19">
                  <c:v>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4-45A9-8146-CEAC42CB2A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05394623"/>
        <c:axId val="905397023"/>
      </c:barChart>
      <c:catAx>
        <c:axId val="90539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5397023"/>
        <c:crosses val="autoZero"/>
        <c:auto val="1"/>
        <c:lblAlgn val="ctr"/>
        <c:lblOffset val="100"/>
        <c:noMultiLvlLbl val="0"/>
      </c:catAx>
      <c:valAx>
        <c:axId val="9053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539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'24.10월3주차'!$C$124</c15:sqref>
                        </c15:formulaRef>
                      </c:ext>
                    </c:extLst>
                    <c:strCache>
                      <c:ptCount val="1"/>
                      <c:pt idx="0">
                        <c:v>10월 3주차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'24.10월3주차'!$D$124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408301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82C-42A6-B861-63E967F4849A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0-46B9-947E-8EFF8FE5563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0-46B9-947E-8EFF8FE55634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F0-46B9-947E-8EFF8FE556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'24.10월3주차'!$E$100:$F$100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'24.10월3주차'!$E$104:$F$104</c:f>
              <c:numCache>
                <c:formatCode>0%</c:formatCode>
                <c:ptCount val="2"/>
                <c:pt idx="0">
                  <c:v>0.78521374583065573</c:v>
                </c:pt>
                <c:pt idx="1">
                  <c:v>0.21478625416934422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F0-46B9-947E-8EFF8FE556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C8F0-46B9-947E-8EFF8FE5563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C8F0-46B9-947E-8EFF8FE5563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'24.10월3주차'!$E$101:$F$101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316900</c:v>
                      </c:pt>
                      <c:pt idx="1">
                        <c:v>89896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8F0-46B9-947E-8EFF8FE55634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C8F0-46B9-947E-8EFF8FE5563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C8F0-46B9-947E-8EFF8FE5563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'24.10월3주차'!$E$102:$F$102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0.77901454291585959</c:v>
                      </c:pt>
                      <c:pt idx="1">
                        <c:v>0.22098545708414044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8F0-46B9-947E-8EFF8FE55634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C8F0-46B9-947E-8EFF8FE5563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C8F0-46B9-947E-8EFF8FE5563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'24.10월3주차'!$E$103:$F$103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51320</c:v>
                      </c:pt>
                      <c:pt idx="1">
                        <c:v>14038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8F0-46B9-947E-8EFF8FE5563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39-4582-A45E-96FF60A590D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9-4582-A45E-96FF60A590D6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39-4582-A45E-96FF60A590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'24.10월3주차'!$E$100:$F$100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'24.10월3주차'!$E$102:$F$102</c:f>
              <c:numCache>
                <c:formatCode>0%</c:formatCode>
                <c:ptCount val="2"/>
                <c:pt idx="0">
                  <c:v>0.77901454291585959</c:v>
                </c:pt>
                <c:pt idx="1">
                  <c:v>0.22098545708414044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39-4582-A45E-96FF60A590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9339-4582-A45E-96FF60A590D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9339-4582-A45E-96FF60A590D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'24.10월3주차'!$E$100:$F$100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'24.10월3주차'!$E$101:$F$101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316900</c:v>
                      </c:pt>
                      <c:pt idx="1">
                        <c:v>89896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339-4582-A45E-96FF60A590D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'24.10월3주차'!$D$108:$D$118</c:f>
              <c:strCache>
                <c:ptCount val="11"/>
                <c:pt idx="0">
                  <c:v>UV</c:v>
                </c:pt>
                <c:pt idx="1">
                  <c:v>1,880,025</c:v>
                </c:pt>
                <c:pt idx="2">
                  <c:v>865,499</c:v>
                </c:pt>
                <c:pt idx="3">
                  <c:v>1,877,283</c:v>
                </c:pt>
                <c:pt idx="4">
                  <c:v>1,428,868</c:v>
                </c:pt>
                <c:pt idx="5">
                  <c:v>1,521,789</c:v>
                </c:pt>
                <c:pt idx="6">
                  <c:v>1,787,042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'24.10월3주차'!$C$119:$C$124</c:f>
              <c:strCache>
                <c:ptCount val="6"/>
                <c:pt idx="0">
                  <c:v>9월 2주차</c:v>
                </c:pt>
                <c:pt idx="1">
                  <c:v>9월 3주차</c:v>
                </c:pt>
                <c:pt idx="2">
                  <c:v>9월 4주차</c:v>
                </c:pt>
                <c:pt idx="3">
                  <c:v>10월 1주차</c:v>
                </c:pt>
                <c:pt idx="4">
                  <c:v>10월 2주차</c:v>
                </c:pt>
                <c:pt idx="5">
                  <c:v>10월 3주차</c:v>
                </c:pt>
              </c:strCache>
            </c:strRef>
          </c:cat>
          <c:val>
            <c:numRef>
              <c:f>'24.10월3주차'!$D$119:$D$124</c:f>
              <c:numCache>
                <c:formatCode>#,##0;[Red]#,##0</c:formatCode>
                <c:ptCount val="6"/>
                <c:pt idx="0">
                  <c:v>395229</c:v>
                </c:pt>
                <c:pt idx="1">
                  <c:v>337082</c:v>
                </c:pt>
                <c:pt idx="2">
                  <c:v>460129</c:v>
                </c:pt>
                <c:pt idx="3">
                  <c:v>362567</c:v>
                </c:pt>
                <c:pt idx="4">
                  <c:v>408301</c:v>
                </c:pt>
                <c:pt idx="5">
                  <c:v>408301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9-4CEF-87C6-789D39AA11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500">
                <a:solidFill>
                  <a:schemeClr val="tx1"/>
                </a:solidFill>
              </a:rPr>
              <a:t>채널유형비중</a:t>
            </a:r>
            <a:endParaRPr lang="en-US" sz="15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4-47DF-B58A-D0BBE3CD2B7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4-47DF-B58A-D0BBE3CD2B79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24-47DF-B58A-D0BBE3CD2B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브랜드몰</c:v>
              </c:pt>
              <c:pt idx="1">
                <c:v>제휴채널</c:v>
              </c:pt>
              <c:pt idx="2">
                <c:v>코브랜드</c:v>
              </c:pt>
            </c:strLit>
          </c:cat>
          <c:val>
            <c:numLit>
              <c:formatCode>General</c:formatCode>
              <c:ptCount val="3"/>
              <c:pt idx="0">
                <c:v>0.8</c:v>
              </c:pt>
              <c:pt idx="1">
                <c:v>0.15</c:v>
              </c:pt>
              <c:pt idx="2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6-D324-47DF-B58A-D0BBE3CD2B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500">
                <a:solidFill>
                  <a:schemeClr val="tx1"/>
                </a:solidFill>
                <a:latin typeface="+mn-ea"/>
                <a:ea typeface="+mn-ea"/>
              </a:rPr>
              <a:t>코브랜드채널 </a:t>
            </a:r>
            <a:r>
              <a:rPr lang="en-US" altLang="ko-KR" sz="1500">
                <a:solidFill>
                  <a:schemeClr val="tx1"/>
                </a:solidFill>
                <a:latin typeface="+mn-ea"/>
                <a:ea typeface="+mn-ea"/>
              </a:rPr>
              <a:t>UV </a:t>
            </a:r>
            <a:r>
              <a:rPr lang="ko-KR" altLang="en-US" sz="1500">
                <a:solidFill>
                  <a:schemeClr val="tx1"/>
                </a:solidFill>
                <a:latin typeface="+mn-ea"/>
                <a:ea typeface="+mn-ea"/>
              </a:rPr>
              <a:t>상위 </a:t>
            </a:r>
            <a:r>
              <a:rPr lang="en-US" altLang="ko-KR" sz="1500">
                <a:solidFill>
                  <a:schemeClr val="tx1"/>
                </a:solidFill>
                <a:latin typeface="+mn-ea"/>
                <a:ea typeface="+mn-ea"/>
              </a:rPr>
              <a:t>20</a:t>
            </a:r>
            <a:endParaRPr lang="ko-KR" sz="1500">
              <a:solidFill>
                <a:schemeClr val="tx1"/>
              </a:solidFill>
              <a:latin typeface="+mn-ea"/>
              <a:ea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4D96E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[7]데이터1!$B$3:$B$22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스카이스캐너</c:v>
                </c:pt>
                <c:pt idx="3">
                  <c:v>컨텐츠월드(주)</c:v>
                </c:pt>
                <c:pt idx="4">
                  <c:v>네이버</c:v>
                </c:pt>
                <c:pt idx="5">
                  <c:v>투어몬</c:v>
                </c:pt>
                <c:pt idx="6">
                  <c:v>유매인터내셔널</c:v>
                </c:pt>
                <c:pt idx="7">
                  <c:v>하나글로벌</c:v>
                </c:pt>
                <c:pt idx="8">
                  <c:v>하나이엔비티</c:v>
                </c:pt>
                <c:pt idx="9">
                  <c:v>(주)리컴퍼니</c:v>
                </c:pt>
                <c:pt idx="10">
                  <c:v>나이스하나</c:v>
                </c:pt>
                <c:pt idx="11">
                  <c:v>나우여행</c:v>
                </c:pt>
                <c:pt idx="12">
                  <c:v>남강트레블서비스</c:v>
                </c:pt>
                <c:pt idx="13">
                  <c:v>(주)채널하나여행사</c:v>
                </c:pt>
                <c:pt idx="14">
                  <c:v>트래블하나</c:v>
                </c:pt>
                <c:pt idx="15">
                  <c:v>다온투어</c:v>
                </c:pt>
                <c:pt idx="16">
                  <c:v>투어온</c:v>
                </c:pt>
                <c:pt idx="17">
                  <c:v>알프스여행사</c:v>
                </c:pt>
                <c:pt idx="18">
                  <c:v>구글코리아</c:v>
                </c:pt>
                <c:pt idx="19">
                  <c:v>나침반여행사</c:v>
                </c:pt>
              </c:strCache>
            </c:strRef>
          </c:cat>
          <c:val>
            <c:numRef>
              <c:f>[7]데이터1!$C$3:$C$22</c:f>
              <c:numCache>
                <c:formatCode>General</c:formatCode>
                <c:ptCount val="20"/>
                <c:pt idx="0">
                  <c:v>55420</c:v>
                </c:pt>
                <c:pt idx="1">
                  <c:v>36700</c:v>
                </c:pt>
                <c:pt idx="2">
                  <c:v>36056</c:v>
                </c:pt>
                <c:pt idx="3">
                  <c:v>21930</c:v>
                </c:pt>
                <c:pt idx="4">
                  <c:v>18957</c:v>
                </c:pt>
                <c:pt idx="5">
                  <c:v>12976</c:v>
                </c:pt>
                <c:pt idx="6">
                  <c:v>13571</c:v>
                </c:pt>
                <c:pt idx="7">
                  <c:v>12558</c:v>
                </c:pt>
                <c:pt idx="8">
                  <c:v>12041</c:v>
                </c:pt>
                <c:pt idx="9">
                  <c:v>11090</c:v>
                </c:pt>
                <c:pt idx="10">
                  <c:v>10388</c:v>
                </c:pt>
                <c:pt idx="11">
                  <c:v>9678</c:v>
                </c:pt>
                <c:pt idx="12">
                  <c:v>10363</c:v>
                </c:pt>
                <c:pt idx="13">
                  <c:v>10561</c:v>
                </c:pt>
                <c:pt idx="14">
                  <c:v>9748</c:v>
                </c:pt>
                <c:pt idx="15">
                  <c:v>8913</c:v>
                </c:pt>
                <c:pt idx="16">
                  <c:v>9981</c:v>
                </c:pt>
                <c:pt idx="17">
                  <c:v>8336</c:v>
                </c:pt>
                <c:pt idx="18">
                  <c:v>6286</c:v>
                </c:pt>
                <c:pt idx="19">
                  <c:v>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0-4B05-B5EF-B209882774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0324943"/>
        <c:axId val="1060326863"/>
      </c:barChart>
      <c:catAx>
        <c:axId val="10603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060326863"/>
        <c:crosses val="autoZero"/>
        <c:auto val="1"/>
        <c:lblAlgn val="ctr"/>
        <c:lblOffset val="100"/>
        <c:noMultiLvlLbl val="0"/>
      </c:catAx>
      <c:valAx>
        <c:axId val="10603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032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'24.10월2주차'!$C$107</c15:sqref>
                        </c15:formulaRef>
                      </c:ext>
                    </c:extLst>
                    <c:strCache>
                      <c:ptCount val="1"/>
                      <c:pt idx="0">
                        <c:v>10월 2주차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'24.10월2주차'!$D$107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408301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C6-47A4-B041-64D700BA7A51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EA-4907-916E-5D02703060D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EA-4907-916E-5D02703060DF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EA-4907-916E-5D0270306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'24.10월2주차'!$E$83:$F$83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'24.10월2주차'!$E$87:$F$87</c:f>
              <c:numCache>
                <c:formatCode>0%</c:formatCode>
                <c:ptCount val="2"/>
                <c:pt idx="0">
                  <c:v>0.79790583919290736</c:v>
                </c:pt>
                <c:pt idx="1">
                  <c:v>0.20209416080709264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EA-4907-916E-5D02703060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6BEA-4907-916E-5D02703060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6BEA-4907-916E-5D02703060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'24.10월2주차'!$E$84:$F$84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322655</c:v>
                      </c:pt>
                      <c:pt idx="1">
                        <c:v>85646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BEA-4907-916E-5D02703060DF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BEA-4907-916E-5D02703060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BEA-4907-916E-5D02703060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'24.10월2주차'!$E$85:$F$85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0.79023808415850072</c:v>
                      </c:pt>
                      <c:pt idx="1">
                        <c:v>0.20976191584149928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BEA-4907-916E-5D02703060DF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6BEA-4907-916E-5D02703060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6BEA-4907-916E-5D02703060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'24.10월2주차'!$E$86:$F$86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52199</c:v>
                      </c:pt>
                      <c:pt idx="1">
                        <c:v>13221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BEA-4907-916E-5D02703060D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FE-4980-ADB0-4731D6880FE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FE-4980-ADB0-4731D6880FE8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E-4980-ADB0-4731D6880F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'24.10월2주차'!$E$83:$F$83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'24.10월2주차'!$E$85:$F$85</c:f>
              <c:numCache>
                <c:formatCode>0%</c:formatCode>
                <c:ptCount val="2"/>
                <c:pt idx="0">
                  <c:v>0.79023808415850072</c:v>
                </c:pt>
                <c:pt idx="1">
                  <c:v>0.20976191584149928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FE-4980-ADB0-4731D6880F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EBFE-4980-ADB0-4731D6880F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EBFE-4980-ADB0-4731D6880FE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'24.10월2주차'!$E$84:$F$84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322655</c:v>
                      </c:pt>
                      <c:pt idx="1">
                        <c:v>85646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EBFE-4980-ADB0-4731D6880FE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'24.10월2주차'!$D$91:$D$101</c:f>
              <c:strCache>
                <c:ptCount val="11"/>
                <c:pt idx="0">
                  <c:v>UV</c:v>
                </c:pt>
                <c:pt idx="1">
                  <c:v>1,956,219</c:v>
                </c:pt>
                <c:pt idx="2">
                  <c:v>1,880,025</c:v>
                </c:pt>
                <c:pt idx="3">
                  <c:v>865,499</c:v>
                </c:pt>
                <c:pt idx="4">
                  <c:v>1,877,283</c:v>
                </c:pt>
                <c:pt idx="5">
                  <c:v>1,428,868</c:v>
                </c:pt>
                <c:pt idx="6">
                  <c:v>1,521,789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'24.10월2주차'!$C$102:$C$107</c:f>
              <c:strCache>
                <c:ptCount val="6"/>
                <c:pt idx="0">
                  <c:v>9월 1주차</c:v>
                </c:pt>
                <c:pt idx="1">
                  <c:v>9월 2주차</c:v>
                </c:pt>
                <c:pt idx="2">
                  <c:v>9월 3주차</c:v>
                </c:pt>
                <c:pt idx="3">
                  <c:v>9월 4주차</c:v>
                </c:pt>
                <c:pt idx="4">
                  <c:v>10월 1주차</c:v>
                </c:pt>
                <c:pt idx="5">
                  <c:v>10월 2주차</c:v>
                </c:pt>
              </c:strCache>
            </c:strRef>
          </c:cat>
          <c:val>
            <c:numRef>
              <c:f>'24.10월2주차'!$D$102:$D$107</c:f>
              <c:numCache>
                <c:formatCode>#,##0;[Red]#,##0</c:formatCode>
                <c:ptCount val="6"/>
                <c:pt idx="0">
                  <c:v>431896</c:v>
                </c:pt>
                <c:pt idx="1">
                  <c:v>395229</c:v>
                </c:pt>
                <c:pt idx="2">
                  <c:v>337082</c:v>
                </c:pt>
                <c:pt idx="3">
                  <c:v>460129</c:v>
                </c:pt>
                <c:pt idx="4">
                  <c:v>362567</c:v>
                </c:pt>
                <c:pt idx="5">
                  <c:v>408301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7-43C6-B1F1-012279CCAB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500">
                <a:solidFill>
                  <a:sysClr val="windowText" lastClr="000000"/>
                </a:solidFill>
              </a:rPr>
              <a:t>채널유형비중</a:t>
            </a:r>
            <a:endParaRPr lang="en-US" sz="15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357217847769025"/>
          <c:y val="0.19620522295048315"/>
          <c:w val="0.49468432355046532"/>
          <c:h val="0.60799190603967812"/>
        </c:manualLayout>
      </c:layout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80-46B9-A9F5-4C880C7A5975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80-46B9-A9F5-4C880C7A597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80-46B9-A9F5-4C880C7A5975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80-46B9-A9F5-4C880C7A5975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80-46B9-A9F5-4C880C7A59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브랜드몰 MO</c:v>
              </c:pt>
              <c:pt idx="1">
                <c:v>제휴채널(COB)_MO</c:v>
              </c:pt>
              <c:pt idx="2">
                <c:v>브랜드몰 PC</c:v>
              </c:pt>
              <c:pt idx="3">
                <c:v>코브랜드 PC</c:v>
              </c:pt>
              <c:pt idx="4">
                <c:v>코브랜드 MO</c:v>
              </c:pt>
            </c:strLit>
          </c:cat>
          <c:val>
            <c:numLit>
              <c:formatCode>General</c:formatCode>
              <c:ptCount val="5"/>
              <c:pt idx="0">
                <c:v>0.65</c:v>
              </c:pt>
              <c:pt idx="1">
                <c:v>0.2</c:v>
              </c:pt>
              <c:pt idx="2">
                <c:v>0.05</c:v>
              </c:pt>
              <c:pt idx="3">
                <c:v>0.05</c:v>
              </c:pt>
              <c:pt idx="4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A-5B80-46B9-A9F5-4C880C7A59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500" b="1" i="0" u="none" strike="noStrike" kern="1200" cap="none" spc="0" normalizeH="0" baseline="0">
                <a:solidFill>
                  <a:schemeClr val="tx1"/>
                </a:solidFill>
                <a:latin typeface="+mn-ea"/>
              </a:rPr>
              <a:t>코브랜드채널 상위 </a:t>
            </a:r>
            <a:r>
              <a:rPr lang="en-US" altLang="ko-KR" sz="1500" b="1" i="0" u="none" strike="noStrike" kern="1200" cap="none" spc="0" normalizeH="0" baseline="0">
                <a:solidFill>
                  <a:schemeClr val="tx1"/>
                </a:solidFill>
                <a:latin typeface="+mn-ea"/>
              </a:rPr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[8]데이터1!$C$2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[8]데이터1!$B$3:$B$22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하나투어[스카이스캐너]</c:v>
                </c:pt>
                <c:pt idx="3">
                  <c:v>컨텐츠월드(주)</c:v>
                </c:pt>
                <c:pt idx="4">
                  <c:v>네이버</c:v>
                </c:pt>
                <c:pt idx="5">
                  <c:v>유매인터내셔널</c:v>
                </c:pt>
                <c:pt idx="6">
                  <c:v>호텔스컴바인</c:v>
                </c:pt>
                <c:pt idx="7">
                  <c:v>하나투어[스카이스캐너]</c:v>
                </c:pt>
                <c:pt idx="8">
                  <c:v>하나이엔비티</c:v>
                </c:pt>
                <c:pt idx="9">
                  <c:v>투어몬</c:v>
                </c:pt>
                <c:pt idx="10">
                  <c:v>나우여행</c:v>
                </c:pt>
                <c:pt idx="11">
                  <c:v>하나글로벌</c:v>
                </c:pt>
                <c:pt idx="12">
                  <c:v>(주)리컴퍼니</c:v>
                </c:pt>
                <c:pt idx="13">
                  <c:v>나이스하나</c:v>
                </c:pt>
                <c:pt idx="14">
                  <c:v>남강트레블서비스</c:v>
                </c:pt>
                <c:pt idx="15">
                  <c:v>세주여행사</c:v>
                </c:pt>
                <c:pt idx="16">
                  <c:v>트래블하나</c:v>
                </c:pt>
                <c:pt idx="17">
                  <c:v>주식회사 채널하나여행사</c:v>
                </c:pt>
                <c:pt idx="18">
                  <c:v>구글코리아</c:v>
                </c:pt>
                <c:pt idx="19">
                  <c:v>다온투어[서초]</c:v>
                </c:pt>
              </c:strCache>
            </c:strRef>
          </c:cat>
          <c:val>
            <c:numRef>
              <c:f>[8]데이터1!$C$3:$C$22</c:f>
              <c:numCache>
                <c:formatCode>General</c:formatCode>
                <c:ptCount val="20"/>
                <c:pt idx="0">
                  <c:v>45932</c:v>
                </c:pt>
                <c:pt idx="1">
                  <c:v>25526</c:v>
                </c:pt>
                <c:pt idx="2">
                  <c:v>25357</c:v>
                </c:pt>
                <c:pt idx="3">
                  <c:v>17157</c:v>
                </c:pt>
                <c:pt idx="4">
                  <c:v>16068</c:v>
                </c:pt>
                <c:pt idx="5">
                  <c:v>12436</c:v>
                </c:pt>
                <c:pt idx="6">
                  <c:v>12384</c:v>
                </c:pt>
                <c:pt idx="7">
                  <c:v>11327</c:v>
                </c:pt>
                <c:pt idx="8">
                  <c:v>11285</c:v>
                </c:pt>
                <c:pt idx="9">
                  <c:v>10301</c:v>
                </c:pt>
                <c:pt idx="10">
                  <c:v>9747</c:v>
                </c:pt>
                <c:pt idx="11">
                  <c:v>9631</c:v>
                </c:pt>
                <c:pt idx="12">
                  <c:v>9092</c:v>
                </c:pt>
                <c:pt idx="13">
                  <c:v>8603</c:v>
                </c:pt>
                <c:pt idx="14">
                  <c:v>8163</c:v>
                </c:pt>
                <c:pt idx="15">
                  <c:v>7992</c:v>
                </c:pt>
                <c:pt idx="16">
                  <c:v>7986</c:v>
                </c:pt>
                <c:pt idx="17">
                  <c:v>7821</c:v>
                </c:pt>
                <c:pt idx="18">
                  <c:v>7775</c:v>
                </c:pt>
                <c:pt idx="19">
                  <c:v>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3-4794-AA58-620C43DADC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559984"/>
        <c:axId val="43558064"/>
      </c:barChart>
      <c:catAx>
        <c:axId val="435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43558064"/>
        <c:crosses val="autoZero"/>
        <c:auto val="1"/>
        <c:lblAlgn val="ctr"/>
        <c:lblOffset val="100"/>
        <c:noMultiLvlLbl val="0"/>
      </c:catAx>
      <c:valAx>
        <c:axId val="435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435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'24.10월1주차'!$C$107</c15:sqref>
                        </c15:formulaRef>
                      </c:ext>
                    </c:extLst>
                    <c:strCache>
                      <c:ptCount val="1"/>
                      <c:pt idx="0">
                        <c:v>10월 1주차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'24.10월1주차'!$D$107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362567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761-415C-9D87-3243FB1BB37F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9-4EAE-B256-9DE65804290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9-4EAE-B256-9DE65804290E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E9-4EAE-B256-9DE6580429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'24.10월1주차'!$E$83:$F$83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'24.10월1주차'!$E$87:$F$87</c:f>
              <c:numCache>
                <c:formatCode>0%</c:formatCode>
                <c:ptCount val="2"/>
                <c:pt idx="0">
                  <c:v>0.82008645332217811</c:v>
                </c:pt>
                <c:pt idx="1">
                  <c:v>0.17991354667782194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E9-4EAE-B256-9DE6580429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80E9-4EAE-B256-9DE6580429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80E9-4EAE-B256-9DE65804290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'24.10월1주차'!$E$84:$F$84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295279</c:v>
                      </c:pt>
                      <c:pt idx="1">
                        <c:v>67288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0E9-4EAE-B256-9DE65804290E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80E9-4EAE-B256-9DE6580429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80E9-4EAE-B256-9DE65804290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'24.10월1주차'!$E$85:$F$85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0.8144122327735287</c:v>
                      </c:pt>
                      <c:pt idx="1">
                        <c:v>0.18558776722647125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0E9-4EAE-B256-9DE65804290E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80E9-4EAE-B256-9DE6580429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80E9-4EAE-B256-9DE65804290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'24.10월1주차'!$E$86:$F$86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47050</c:v>
                      </c:pt>
                      <c:pt idx="1">
                        <c:v>10322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0E9-4EAE-B256-9DE65804290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2E-48D4-9403-F04D58F6238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2E-48D4-9403-F04D58F62380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2E-48D4-9403-F04D58F623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'24.10월1주차'!$E$83:$F$83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'24.10월1주차'!$E$85:$F$85</c:f>
              <c:numCache>
                <c:formatCode>0%</c:formatCode>
                <c:ptCount val="2"/>
                <c:pt idx="0">
                  <c:v>0.8144122327735287</c:v>
                </c:pt>
                <c:pt idx="1">
                  <c:v>0.18558776722647125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E-48D4-9403-F04D58F623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2C2E-48D4-9403-F04D58F6238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2C2E-48D4-9403-F04D58F6238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'24.10월1주차'!$E$83:$F$83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'24.10월1주차'!$E$84:$F$84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295279</c:v>
                      </c:pt>
                      <c:pt idx="1">
                        <c:v>67288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2C2E-48D4-9403-F04D58F6238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'24.10월1주차'!$D$91:$D$101</c:f>
              <c:strCache>
                <c:ptCount val="11"/>
                <c:pt idx="0">
                  <c:v>UV</c:v>
                </c:pt>
                <c:pt idx="1">
                  <c:v>1,843,564</c:v>
                </c:pt>
                <c:pt idx="2">
                  <c:v>1,956,219</c:v>
                </c:pt>
                <c:pt idx="3">
                  <c:v>1,880,025</c:v>
                </c:pt>
                <c:pt idx="4">
                  <c:v>865,499</c:v>
                </c:pt>
                <c:pt idx="5">
                  <c:v>1,877,283</c:v>
                </c:pt>
                <c:pt idx="6">
                  <c:v>1,428,868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'24.10월1주차'!$C$102:$C$107</c:f>
              <c:strCache>
                <c:ptCount val="6"/>
                <c:pt idx="0">
                  <c:v>8월 4주차</c:v>
                </c:pt>
                <c:pt idx="1">
                  <c:v>9월 1주차</c:v>
                </c:pt>
                <c:pt idx="2">
                  <c:v>9월 2주차</c:v>
                </c:pt>
                <c:pt idx="3">
                  <c:v>9월 3주차</c:v>
                </c:pt>
                <c:pt idx="4">
                  <c:v>9월 4주차</c:v>
                </c:pt>
                <c:pt idx="5">
                  <c:v>10월 1주차</c:v>
                </c:pt>
              </c:strCache>
            </c:strRef>
          </c:cat>
          <c:val>
            <c:numRef>
              <c:f>'24.10월1주차'!$D$102:$D$107</c:f>
              <c:numCache>
                <c:formatCode>#,##0;[Red]#,##0</c:formatCode>
                <c:ptCount val="6"/>
                <c:pt idx="0">
                  <c:v>493710</c:v>
                </c:pt>
                <c:pt idx="1">
                  <c:v>431896</c:v>
                </c:pt>
                <c:pt idx="2">
                  <c:v>395229</c:v>
                </c:pt>
                <c:pt idx="3">
                  <c:v>337082</c:v>
                </c:pt>
                <c:pt idx="4">
                  <c:v>460129</c:v>
                </c:pt>
                <c:pt idx="5">
                  <c:v>362567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F-45C8-876F-D17C6682EA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ko-KR" sz="1500" b="1" i="0" u="none" strike="noStrike" kern="1200" cap="none" spc="0" normalizeH="0" baseline="0">
                <a:solidFill>
                  <a:schemeClr val="tx1"/>
                </a:solidFill>
                <a:latin typeface="+mn-ea"/>
                <a:ea typeface="+mn-ea"/>
              </a:rPr>
              <a:t>코브랜드채널 상위 </a:t>
            </a:r>
            <a:r>
              <a:rPr lang="en-US" altLang="ko-KR" sz="1500" b="1" i="0" u="none" strike="noStrike" kern="1200" cap="none" spc="0" normalizeH="0" baseline="0">
                <a:solidFill>
                  <a:schemeClr val="tx1"/>
                </a:solidFill>
                <a:latin typeface="+mn-ea"/>
                <a:ea typeface="+mn-ea"/>
              </a:rPr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[9]데이터1!$C$2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[9]데이터1!$C$3:$C$22</c:f>
              <c:numCache>
                <c:formatCode>General</c:formatCode>
                <c:ptCount val="20"/>
                <c:pt idx="0">
                  <c:v>46499</c:v>
                </c:pt>
                <c:pt idx="1">
                  <c:v>26103</c:v>
                </c:pt>
                <c:pt idx="2">
                  <c:v>15836</c:v>
                </c:pt>
                <c:pt idx="3">
                  <c:v>11857</c:v>
                </c:pt>
                <c:pt idx="4">
                  <c:v>11808</c:v>
                </c:pt>
                <c:pt idx="5">
                  <c:v>10937</c:v>
                </c:pt>
                <c:pt idx="6">
                  <c:v>10868</c:v>
                </c:pt>
                <c:pt idx="7">
                  <c:v>10077</c:v>
                </c:pt>
                <c:pt idx="8">
                  <c:v>9655</c:v>
                </c:pt>
                <c:pt idx="9">
                  <c:v>9467</c:v>
                </c:pt>
                <c:pt idx="10">
                  <c:v>9315</c:v>
                </c:pt>
                <c:pt idx="11">
                  <c:v>8706</c:v>
                </c:pt>
                <c:pt idx="12">
                  <c:v>7953</c:v>
                </c:pt>
                <c:pt idx="13">
                  <c:v>7724</c:v>
                </c:pt>
                <c:pt idx="14">
                  <c:v>7626</c:v>
                </c:pt>
                <c:pt idx="15">
                  <c:v>7493</c:v>
                </c:pt>
                <c:pt idx="16">
                  <c:v>7001</c:v>
                </c:pt>
                <c:pt idx="17">
                  <c:v>6953</c:v>
                </c:pt>
                <c:pt idx="18">
                  <c:v>6907</c:v>
                </c:pt>
                <c:pt idx="19">
                  <c:v>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1-4E49-944D-C211AF9325F3}"/>
            </c:ext>
          </c:extLst>
        </c:ser>
        <c:ser>
          <c:idx val="1"/>
          <c:order val="1"/>
          <c:tx>
            <c:strRef>
              <c:f>[9]데이터1!$D$2</c:f>
              <c:strCache>
                <c:ptCount val="1"/>
                <c:pt idx="0">
                  <c:v>사이트유형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[9]데이터1!$D$3:$D$22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1-4E49-944D-C211AF9325F3}"/>
            </c:ext>
          </c:extLst>
        </c:ser>
        <c:ser>
          <c:idx val="2"/>
          <c:order val="2"/>
          <c:tx>
            <c:strRef>
              <c:f>[9]데이터1!$E$2</c:f>
              <c:strCache>
                <c:ptCount val="1"/>
                <c:pt idx="0">
                  <c:v>도메인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[9]데이터1!$E$3:$E$22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1-4E49-944D-C211AF9325F3}"/>
            </c:ext>
          </c:extLst>
        </c:ser>
        <c:ser>
          <c:idx val="3"/>
          <c:order val="3"/>
          <c:tx>
            <c:strRef>
              <c:f>[9]데이터1!$F$2</c:f>
              <c:strCache>
                <c:ptCount val="1"/>
                <c:pt idx="0">
                  <c:v>(구)사이트코드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C1-4E49-944D-C211AF9325F3}"/>
            </c:ext>
          </c:extLst>
        </c:ser>
        <c:ser>
          <c:idx val="4"/>
          <c:order val="4"/>
          <c:tx>
            <c:strRef>
              <c:f>[9]데이터1!$G$2</c:f>
              <c:strCache>
                <c:ptCount val="1"/>
                <c:pt idx="0">
                  <c:v>거래처코드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[9]데이터1!$G$3:$G$22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1-4E49-944D-C211AF9325F3}"/>
            </c:ext>
          </c:extLst>
        </c:ser>
        <c:ser>
          <c:idx val="5"/>
          <c:order val="5"/>
          <c:tx>
            <c:strRef>
              <c:f>[9]데이터1!$H$2</c:f>
              <c:strCache>
                <c:ptCount val="1"/>
                <c:pt idx="0">
                  <c:v>공개여부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[9]데이터1!$H$3:$H$22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C1-4E49-944D-C211AF9325F3}"/>
            </c:ext>
          </c:extLst>
        </c:ser>
        <c:ser>
          <c:idx val="6"/>
          <c:order val="6"/>
          <c:tx>
            <c:strRef>
              <c:f>[9]데이터1!$I$2</c:f>
              <c:strCache>
                <c:ptCount val="1"/>
                <c:pt idx="0">
                  <c:v>채널유형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[9]데이터1!$B$3:$B$22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호텔스컴바인</c:v>
                </c:pt>
                <c:pt idx="4">
                  <c:v>구글코리아</c:v>
                </c:pt>
                <c:pt idx="5">
                  <c:v>유매인터내셔널</c:v>
                </c:pt>
                <c:pt idx="6">
                  <c:v>하나투어[스카이스캐너]</c:v>
                </c:pt>
                <c:pt idx="7">
                  <c:v>투어몬</c:v>
                </c:pt>
                <c:pt idx="8">
                  <c:v>(주)리컴퍼니</c:v>
                </c:pt>
                <c:pt idx="9">
                  <c:v>나우여행</c:v>
                </c:pt>
                <c:pt idx="10">
                  <c:v>하나이엔비티</c:v>
                </c:pt>
                <c:pt idx="11">
                  <c:v>네이버</c:v>
                </c:pt>
                <c:pt idx="12">
                  <c:v>하나글로벌</c:v>
                </c:pt>
                <c:pt idx="13">
                  <c:v>남강트레블서비스</c:v>
                </c:pt>
                <c:pt idx="14">
                  <c:v>세주여행사</c:v>
                </c:pt>
                <c:pt idx="15">
                  <c:v>주식회사 채널하나여행사</c:v>
                </c:pt>
                <c:pt idx="16">
                  <c:v>나이스하나</c:v>
                </c:pt>
                <c:pt idx="17">
                  <c:v>트래블하나</c:v>
                </c:pt>
                <c:pt idx="18">
                  <c:v>하니여행사[역삼]</c:v>
                </c:pt>
                <c:pt idx="19">
                  <c:v>하나트레블서비스</c:v>
                </c:pt>
              </c:strCache>
            </c:strRef>
          </c:cat>
          <c:val>
            <c:numRef>
              <c:f>[9]데이터1!$I$3:$I$22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C1-4E49-944D-C211AF9325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2245231"/>
        <c:axId val="1052248111"/>
      </c:barChart>
      <c:catAx>
        <c:axId val="10522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2248111"/>
        <c:crosses val="autoZero"/>
        <c:auto val="1"/>
        <c:lblAlgn val="ctr"/>
        <c:lblOffset val="100"/>
        <c:noMultiLvlLbl val="0"/>
      </c:catAx>
      <c:valAx>
        <c:axId val="10522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224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500" b="1" i="0" u="none" strike="noStrike" kern="1200" baseline="0">
                <a:solidFill>
                  <a:schemeClr val="tx1"/>
                </a:solidFill>
              </a:rPr>
              <a:t>채널유형비중</a:t>
            </a:r>
            <a:endParaRPr lang="en-US" altLang="ko-KR" sz="1500" b="1" i="0" u="none" strike="noStrike" kern="120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F-4A80-9306-3F9C60C1CA5F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F-4A80-9306-3F9C60C1CA5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F-4A80-9306-3F9C60C1CA5F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8F-4A80-9306-3F9C60C1CA5F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8F-4A80-9306-3F9C60C1CA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브랜드몰 MO</c:v>
              </c:pt>
              <c:pt idx="1">
                <c:v>제휴채널(COB)_MO</c:v>
              </c:pt>
              <c:pt idx="2">
                <c:v>브랜드몰 PC</c:v>
              </c:pt>
              <c:pt idx="3">
                <c:v>코브랜드 PC</c:v>
              </c:pt>
              <c:pt idx="4">
                <c:v>코브랜드 MO</c:v>
              </c:pt>
            </c:strLit>
          </c:cat>
          <c:val>
            <c:numLit>
              <c:formatCode>General</c:formatCode>
              <c:ptCount val="5"/>
              <c:pt idx="0">
                <c:v>0.65</c:v>
              </c:pt>
              <c:pt idx="1">
                <c:v>0.2</c:v>
              </c:pt>
              <c:pt idx="2">
                <c:v>0.05</c:v>
              </c:pt>
              <c:pt idx="3">
                <c:v>0.05</c:v>
              </c:pt>
              <c:pt idx="4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A-208F-4A80-9306-3F9C60C1CA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'24.9월4주차'!$C$107</c15:sqref>
                        </c15:formulaRef>
                      </c:ext>
                    </c:extLst>
                    <c:strCache>
                      <c:ptCount val="1"/>
                      <c:pt idx="0">
                        <c:v>9월 4주차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'24.9월4주차'!$D$107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460129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A5D-434F-8686-D5A5F2C6D172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D-4D2F-BDB5-05BB105F808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D-4D2F-BDB5-05BB105F808C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AD-4D2F-BDB5-05BB105F80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'24.9월4주차'!$E$83:$F$83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'24.9월4주차'!$E$87:$F$87</c:f>
              <c:numCache>
                <c:formatCode>0%</c:formatCode>
                <c:ptCount val="2"/>
                <c:pt idx="0">
                  <c:v>0.78759250293934568</c:v>
                </c:pt>
                <c:pt idx="1">
                  <c:v>0.21240749706065426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D-4D2F-BDB5-05BB105F80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0AAD-4D2F-BDB5-05BB105F80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0AAD-4D2F-BDB5-05BB105F808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'24.9월4주차'!$E$83:$F$83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'24.9월4주차'!$E$84:$F$84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360259</c:v>
                      </c:pt>
                      <c:pt idx="1">
                        <c:v>99870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AAD-4D2F-BDB5-05BB105F808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0AAD-4D2F-BDB5-05BB105F80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0AAD-4D2F-BDB5-05BB105F808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'24.9월4주차'!$E$83:$F$83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'24.9월4주차'!$E$85:$F$85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0.78295217210825663</c:v>
                      </c:pt>
                      <c:pt idx="1">
                        <c:v>0.2170478278917434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AAD-4D2F-BDB5-05BB105F808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0AAD-4D2F-BDB5-05BB105F80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0AAD-4D2F-BDB5-05BB105F808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'24.9월4주차'!$E$83:$F$83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'24.9월4주차'!$E$86:$F$86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56939</c:v>
                      </c:pt>
                      <c:pt idx="1">
                        <c:v>15356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AAD-4D2F-BDB5-05BB105F808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C7-45E6-B31F-21A3CD4AF5D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C7-45E6-B31F-21A3CD4AF5DE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C7-45E6-B31F-21A3CD4AF5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'24.9월4주차'!$E$83:$F$83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'24.9월4주차'!$E$85:$F$85</c:f>
              <c:numCache>
                <c:formatCode>0%</c:formatCode>
                <c:ptCount val="2"/>
                <c:pt idx="0">
                  <c:v>0.78295217210825663</c:v>
                </c:pt>
                <c:pt idx="1">
                  <c:v>0.2170478278917434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C7-45E6-B31F-21A3CD4AF5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4DC7-45E6-B31F-21A3CD4AF5D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4DC7-45E6-B31F-21A3CD4AF5D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'24.9월4주차'!$E$83:$F$83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'24.9월4주차'!$E$84:$F$84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360259</c:v>
                      </c:pt>
                      <c:pt idx="1">
                        <c:v>99870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DC7-45E6-B31F-21A3CD4AF5D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'24.9월4주차'!$D$91:$D$101</c:f>
              <c:strCache>
                <c:ptCount val="11"/>
                <c:pt idx="0">
                  <c:v>UV</c:v>
                </c:pt>
                <c:pt idx="1">
                  <c:v>1,849,259</c:v>
                </c:pt>
                <c:pt idx="2">
                  <c:v>1,843,564</c:v>
                </c:pt>
                <c:pt idx="3">
                  <c:v>1,956,219</c:v>
                </c:pt>
                <c:pt idx="4">
                  <c:v>1,880,025</c:v>
                </c:pt>
                <c:pt idx="5">
                  <c:v>865,499</c:v>
                </c:pt>
                <c:pt idx="6">
                  <c:v>1,877,283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'24.9월4주차'!$C$102:$C$107</c:f>
              <c:strCache>
                <c:ptCount val="6"/>
                <c:pt idx="0">
                  <c:v>8월 3주차</c:v>
                </c:pt>
                <c:pt idx="1">
                  <c:v>8월 4주차</c:v>
                </c:pt>
                <c:pt idx="2">
                  <c:v>9월 1주차</c:v>
                </c:pt>
                <c:pt idx="3">
                  <c:v>9월 2주차</c:v>
                </c:pt>
                <c:pt idx="4">
                  <c:v>9월 3주차</c:v>
                </c:pt>
                <c:pt idx="5">
                  <c:v>9월 4주차</c:v>
                </c:pt>
              </c:strCache>
            </c:strRef>
          </c:cat>
          <c:val>
            <c:numRef>
              <c:f>'24.9월4주차'!$D$102:$D$107</c:f>
              <c:numCache>
                <c:formatCode>#,##0;[Red]#,##0</c:formatCode>
                <c:ptCount val="6"/>
                <c:pt idx="0">
                  <c:v>423770</c:v>
                </c:pt>
                <c:pt idx="1">
                  <c:v>493710</c:v>
                </c:pt>
                <c:pt idx="2">
                  <c:v>431896</c:v>
                </c:pt>
                <c:pt idx="3">
                  <c:v>395229</c:v>
                </c:pt>
                <c:pt idx="4">
                  <c:v>337082</c:v>
                </c:pt>
                <c:pt idx="5">
                  <c:v>460129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6-4982-97F8-B8D4EB54B8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sz="1500">
                <a:solidFill>
                  <a:schemeClr val="tx1"/>
                </a:solidFill>
              </a:rPr>
              <a:t>채널유형비중</a:t>
            </a:r>
            <a:endParaRPr lang="en-US" sz="15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075684032646604"/>
          <c:y val="4.4346922008710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7037332662184349"/>
          <c:y val="0.18204055517991"/>
          <c:w val="0.49578326681767526"/>
          <c:h val="0.60153205226078044"/>
        </c:manualLayout>
      </c:layout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9A-45A1-9F4D-C9B67B5327C2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9A-45A1-9F4D-C9B67B5327C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9A-45A1-9F4D-C9B67B5327C2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9A-45A1-9F4D-C9B67B5327C2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9A-45A1-9F4D-C9B67B5327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브랜드몰 MO</c:v>
              </c:pt>
              <c:pt idx="1">
                <c:v>제휴채널(COB)_MO</c:v>
              </c:pt>
              <c:pt idx="2">
                <c:v>브랜드몰 PC</c:v>
              </c:pt>
              <c:pt idx="3">
                <c:v>코브랜드 PC</c:v>
              </c:pt>
              <c:pt idx="4">
                <c:v>코브랜드 MO</c:v>
              </c:pt>
            </c:strLit>
          </c:cat>
          <c:val>
            <c:numLit>
              <c:formatCode>General</c:formatCode>
              <c:ptCount val="5"/>
              <c:pt idx="0">
                <c:v>0.65</c:v>
              </c:pt>
              <c:pt idx="1">
                <c:v>0.2</c:v>
              </c:pt>
              <c:pt idx="2">
                <c:v>0.05</c:v>
              </c:pt>
              <c:pt idx="3">
                <c:v>0.05</c:v>
              </c:pt>
              <c:pt idx="4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A-429A-45A1-9F4D-C9B67B5327C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233475952492236E-2"/>
          <c:y val="0.83656422448578982"/>
          <c:w val="0.92970960821678128"/>
          <c:h val="0.1412751106942656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ko-KR" sz="1500" b="1">
                <a:solidFill>
                  <a:schemeClr val="tx1"/>
                </a:solidFill>
              </a:rPr>
              <a:t>코브랜드채널 상위 </a:t>
            </a:r>
            <a:r>
              <a:rPr lang="en-US" sz="1500" b="1">
                <a:solidFill>
                  <a:schemeClr val="tx1"/>
                </a:solidFill>
              </a:rPr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[10]데이터1!$C$2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021060275962236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19-4B92-A224-429D37F21FA0}"/>
                </c:ext>
              </c:extLst>
            </c:dLbl>
            <c:dLbl>
              <c:idx val="1"/>
              <c:layout>
                <c:manualLayout>
                  <c:x val="0"/>
                  <c:y val="-0.1394335511982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19-4B92-A224-429D37F21FA0}"/>
                </c:ext>
              </c:extLst>
            </c:dLbl>
            <c:dLbl>
              <c:idx val="2"/>
              <c:layout>
                <c:manualLayout>
                  <c:x val="0"/>
                  <c:y val="-0.124909222948438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19-4B92-A224-429D37F21FA0}"/>
                </c:ext>
              </c:extLst>
            </c:dLbl>
            <c:dLbl>
              <c:idx val="3"/>
              <c:layout>
                <c:manualLayout>
                  <c:x val="2.4509803921568402E-3"/>
                  <c:y val="-0.124909222948438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19-4B92-A224-429D37F21FA0}"/>
                </c:ext>
              </c:extLst>
            </c:dLbl>
            <c:dLbl>
              <c:idx val="4"/>
              <c:layout>
                <c:manualLayout>
                  <c:x val="-4.4934121440070564E-17"/>
                  <c:y val="-0.101670297748729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19-4B92-A224-429D37F21FA0}"/>
                </c:ext>
              </c:extLst>
            </c:dLbl>
            <c:dLbl>
              <c:idx val="5"/>
              <c:layout>
                <c:manualLayout>
                  <c:x val="0"/>
                  <c:y val="-9.5860566448801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19-4B92-A224-429D37F21FA0}"/>
                </c:ext>
              </c:extLst>
            </c:dLbl>
            <c:dLbl>
              <c:idx val="6"/>
              <c:layout>
                <c:manualLayout>
                  <c:x val="-4.4934121440070564E-17"/>
                  <c:y val="-9.00508351488744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19-4B92-A224-429D37F21FA0}"/>
                </c:ext>
              </c:extLst>
            </c:dLbl>
            <c:dLbl>
              <c:idx val="7"/>
              <c:layout>
                <c:manualLayout>
                  <c:x val="0"/>
                  <c:y val="-8.4241103848946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19-4B92-A224-429D37F21FA0}"/>
                </c:ext>
              </c:extLst>
            </c:dLbl>
            <c:dLbl>
              <c:idx val="8"/>
              <c:layout>
                <c:manualLayout>
                  <c:x val="1.2255345464378578E-3"/>
                  <c:y val="-8.71936033676751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19-4B92-A224-429D37F21FA0}"/>
                </c:ext>
              </c:extLst>
            </c:dLbl>
            <c:dLbl>
              <c:idx val="9"/>
              <c:layout>
                <c:manualLayout>
                  <c:x val="0"/>
                  <c:y val="-8.42569609280976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19-4B92-A224-429D37F21FA0}"/>
                </c:ext>
              </c:extLst>
            </c:dLbl>
            <c:dLbl>
              <c:idx val="10"/>
              <c:layout>
                <c:manualLayout>
                  <c:x val="0"/>
                  <c:y val="-8.17816627389544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19-4B92-A224-429D37F21FA0}"/>
                </c:ext>
              </c:extLst>
            </c:dLbl>
            <c:dLbl>
              <c:idx val="11"/>
              <c:layout>
                <c:manualLayout>
                  <c:x val="0"/>
                  <c:y val="-8.17816627389543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19-4B92-A224-429D37F21FA0}"/>
                </c:ext>
              </c:extLst>
            </c:dLbl>
            <c:dLbl>
              <c:idx val="12"/>
              <c:layout>
                <c:manualLayout>
                  <c:x val="-8.9878572255194771E-17"/>
                  <c:y val="-7.88608890697060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D19-4B92-A224-429D37F21FA0}"/>
                </c:ext>
              </c:extLst>
            </c:dLbl>
            <c:dLbl>
              <c:idx val="13"/>
              <c:layout>
                <c:manualLayout>
                  <c:x val="0"/>
                  <c:y val="-7.00985680619608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19-4B92-A224-429D37F21FA0}"/>
                </c:ext>
              </c:extLst>
            </c:dLbl>
            <c:dLbl>
              <c:idx val="14"/>
              <c:layout>
                <c:manualLayout>
                  <c:x val="-8.9878572255194771E-17"/>
                  <c:y val="-7.30193417312092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D19-4B92-A224-429D37F21FA0}"/>
                </c:ext>
              </c:extLst>
            </c:dLbl>
            <c:dLbl>
              <c:idx val="15"/>
              <c:layout>
                <c:manualLayout>
                  <c:x val="0"/>
                  <c:y val="-6.717779439271251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D19-4B92-A224-429D37F21FA0}"/>
                </c:ext>
              </c:extLst>
            </c:dLbl>
            <c:dLbl>
              <c:idx val="16"/>
              <c:layout>
                <c:manualLayout>
                  <c:x val="8.9878572255194771E-17"/>
                  <c:y val="-6.42570207234642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D19-4B92-A224-429D37F21FA0}"/>
                </c:ext>
              </c:extLst>
            </c:dLbl>
            <c:dLbl>
              <c:idx val="17"/>
              <c:layout>
                <c:manualLayout>
                  <c:x val="0"/>
                  <c:y val="-6.42570207234641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D19-4B92-A224-429D37F21FA0}"/>
                </c:ext>
              </c:extLst>
            </c:dLbl>
            <c:dLbl>
              <c:idx val="18"/>
              <c:layout>
                <c:manualLayout>
                  <c:x val="0"/>
                  <c:y val="-6.13362470542157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D19-4B92-A224-429D37F21FA0}"/>
                </c:ext>
              </c:extLst>
            </c:dLbl>
            <c:dLbl>
              <c:idx val="19"/>
              <c:layout>
                <c:manualLayout>
                  <c:x val="-1.7975714451038954E-16"/>
                  <c:y val="-6.13362470542157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D19-4B92-A224-429D37F21FA0}"/>
                </c:ext>
              </c:extLst>
            </c:dLbl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[10]데이터1!$C$3:$C$22</c:f>
              <c:numCache>
                <c:formatCode>General</c:formatCode>
                <c:ptCount val="20"/>
                <c:pt idx="0">
                  <c:v>52149</c:v>
                </c:pt>
                <c:pt idx="1">
                  <c:v>20853</c:v>
                </c:pt>
                <c:pt idx="2">
                  <c:v>17746</c:v>
                </c:pt>
                <c:pt idx="3">
                  <c:v>16661</c:v>
                </c:pt>
                <c:pt idx="4">
                  <c:v>13431</c:v>
                </c:pt>
                <c:pt idx="5">
                  <c:v>12421</c:v>
                </c:pt>
                <c:pt idx="6">
                  <c:v>12015</c:v>
                </c:pt>
                <c:pt idx="7">
                  <c:v>10002</c:v>
                </c:pt>
                <c:pt idx="8">
                  <c:v>9893</c:v>
                </c:pt>
                <c:pt idx="9">
                  <c:v>9886</c:v>
                </c:pt>
                <c:pt idx="10">
                  <c:v>9792</c:v>
                </c:pt>
                <c:pt idx="11">
                  <c:v>9783</c:v>
                </c:pt>
                <c:pt idx="12">
                  <c:v>9748</c:v>
                </c:pt>
                <c:pt idx="13">
                  <c:v>8549</c:v>
                </c:pt>
                <c:pt idx="14">
                  <c:v>8496</c:v>
                </c:pt>
                <c:pt idx="15">
                  <c:v>8237</c:v>
                </c:pt>
                <c:pt idx="16">
                  <c:v>7452</c:v>
                </c:pt>
                <c:pt idx="17">
                  <c:v>7439</c:v>
                </c:pt>
                <c:pt idx="18">
                  <c:v>7013</c:v>
                </c:pt>
                <c:pt idx="19">
                  <c:v>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D19-4B92-A224-429D37F21FA0}"/>
            </c:ext>
          </c:extLst>
        </c:ser>
        <c:ser>
          <c:idx val="1"/>
          <c:order val="1"/>
          <c:tx>
            <c:strRef>
              <c:f>[10]데이터1!$D$2</c:f>
              <c:strCache>
                <c:ptCount val="1"/>
                <c:pt idx="0">
                  <c:v>사이트유형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[10]데이터1!$D$3:$D$22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D19-4B92-A224-429D37F21FA0}"/>
            </c:ext>
          </c:extLst>
        </c:ser>
        <c:ser>
          <c:idx val="2"/>
          <c:order val="2"/>
          <c:tx>
            <c:strRef>
              <c:f>[10]데이터1!$E$2</c:f>
              <c:strCache>
                <c:ptCount val="1"/>
                <c:pt idx="0">
                  <c:v>도메인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[10]데이터1!$E$3:$E$22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D19-4B92-A224-429D37F21FA0}"/>
            </c:ext>
          </c:extLst>
        </c:ser>
        <c:ser>
          <c:idx val="3"/>
          <c:order val="3"/>
          <c:tx>
            <c:strRef>
              <c:f>[10]데이터1!$F$2</c:f>
              <c:strCache>
                <c:ptCount val="1"/>
                <c:pt idx="0">
                  <c:v>(구)사이트코드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D19-4B92-A224-429D37F21FA0}"/>
            </c:ext>
          </c:extLst>
        </c:ser>
        <c:ser>
          <c:idx val="4"/>
          <c:order val="4"/>
          <c:tx>
            <c:strRef>
              <c:f>[10]데이터1!$G$2</c:f>
              <c:strCache>
                <c:ptCount val="1"/>
                <c:pt idx="0">
                  <c:v>거래처코드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[10]데이터1!$G$3:$G$22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19-4B92-A224-429D37F21FA0}"/>
            </c:ext>
          </c:extLst>
        </c:ser>
        <c:ser>
          <c:idx val="5"/>
          <c:order val="5"/>
          <c:tx>
            <c:strRef>
              <c:f>[10]데이터1!$H$2</c:f>
              <c:strCache>
                <c:ptCount val="1"/>
                <c:pt idx="0">
                  <c:v>공개여부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[10]데이터1!$H$3:$H$22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D19-4B92-A224-429D37F21FA0}"/>
            </c:ext>
          </c:extLst>
        </c:ser>
        <c:ser>
          <c:idx val="6"/>
          <c:order val="6"/>
          <c:tx>
            <c:strRef>
              <c:f>[10]데이터1!$I$2</c:f>
              <c:strCache>
                <c:ptCount val="1"/>
                <c:pt idx="0">
                  <c:v>채널유형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[10]데이터1!$B$3:$B$22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[10]데이터1!$I$3:$I$22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D19-4B92-A224-429D37F21F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8478719"/>
        <c:axId val="558500799"/>
      </c:barChart>
      <c:catAx>
        <c:axId val="55847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8500799"/>
        <c:crosses val="autoZero"/>
        <c:auto val="1"/>
        <c:lblAlgn val="ctr"/>
        <c:lblOffset val="100"/>
        <c:noMultiLvlLbl val="0"/>
      </c:catAx>
      <c:valAx>
        <c:axId val="5585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84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'24.9월3주차'!$C$107</c15:sqref>
                        </c15:formulaRef>
                      </c:ext>
                    </c:extLst>
                    <c:strCache>
                      <c:ptCount val="1"/>
                      <c:pt idx="0">
                        <c:v>9월 2주차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'24.9월3주차'!$D$107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337082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54-4582-AD7C-5D5702EC05AB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24-49EA-8E8C-F0CEE356AB6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24-49EA-8E8C-F0CEE356AB67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24-49EA-8E8C-F0CEE356A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'24.9월3주차'!$E$83:$F$83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'24.9월3주차'!$E$87:$F$87</c:f>
              <c:numCache>
                <c:formatCode>0%</c:formatCode>
                <c:ptCount val="2"/>
                <c:pt idx="0">
                  <c:v>0.8680829903030638</c:v>
                </c:pt>
                <c:pt idx="1">
                  <c:v>0.1319170096969362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24-49EA-8E8C-F0CEE356AB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B824-49EA-8E8C-F0CEE356AB6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B824-49EA-8E8C-F0CEE356AB6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'24.9월3주차'!$E$83:$F$83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'24.9월3주차'!$E$84:$F$84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254489</c:v>
                      </c:pt>
                      <c:pt idx="1">
                        <c:v>82593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824-49EA-8E8C-F0CEE356AB67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B824-49EA-8E8C-F0CEE356AB6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B824-49EA-8E8C-F0CEE356AB6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'24.9월3주차'!$E$83:$F$83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'24.9월3주차'!$E$85:$F$85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0.75497653389976327</c:v>
                      </c:pt>
                      <c:pt idx="1">
                        <c:v>0.24502346610023673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824-49EA-8E8C-F0CEE356AB67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B824-49EA-8E8C-F0CEE356AB6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B824-49EA-8E8C-F0CEE356AB6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'24.9월3주차'!$E$83:$F$83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'24.9월3주차'!$E$86:$F$86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62844</c:v>
                      </c:pt>
                      <c:pt idx="1">
                        <c:v>9550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824-49EA-8E8C-F0CEE356AB6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8-48CF-82D2-5738AA0EFE5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8-48CF-82D2-5738AA0EFE57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68-48CF-82D2-5738AA0EFE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'24.9월3주차'!$E$83:$F$83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'24.9월3주차'!$E$85:$F$85</c:f>
              <c:numCache>
                <c:formatCode>0%</c:formatCode>
                <c:ptCount val="2"/>
                <c:pt idx="0">
                  <c:v>0.75497653389976327</c:v>
                </c:pt>
                <c:pt idx="1">
                  <c:v>0.24502346610023673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8-48CF-82D2-5738AA0EFE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F068-48CF-82D2-5738AA0EFE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F068-48CF-82D2-5738AA0EFE5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'24.9월3주차'!$E$83:$F$83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'24.9월3주차'!$E$84:$F$84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254489</c:v>
                      </c:pt>
                      <c:pt idx="1">
                        <c:v>82593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068-48CF-82D2-5738AA0EFE5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'24.9월3주차'!$D$91:$D$101</c:f>
              <c:strCache>
                <c:ptCount val="11"/>
                <c:pt idx="0">
                  <c:v>UV</c:v>
                </c:pt>
                <c:pt idx="1">
                  <c:v>1,662,326</c:v>
                </c:pt>
                <c:pt idx="2">
                  <c:v>1,849,259</c:v>
                </c:pt>
                <c:pt idx="3">
                  <c:v>1,843,564</c:v>
                </c:pt>
                <c:pt idx="4">
                  <c:v>1,956,219</c:v>
                </c:pt>
                <c:pt idx="5">
                  <c:v>1,880,025</c:v>
                </c:pt>
                <c:pt idx="6">
                  <c:v>865,499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'24.9월3주차'!$C$102:$C$107</c:f>
              <c:strCache>
                <c:ptCount val="6"/>
                <c:pt idx="0">
                  <c:v>8월 2주차</c:v>
                </c:pt>
                <c:pt idx="1">
                  <c:v>8월 3주차</c:v>
                </c:pt>
                <c:pt idx="2">
                  <c:v>8월 4주차</c:v>
                </c:pt>
                <c:pt idx="3">
                  <c:v>9월 1주차</c:v>
                </c:pt>
                <c:pt idx="4">
                  <c:v>9월 2주차</c:v>
                </c:pt>
                <c:pt idx="5">
                  <c:v>9월 2주차</c:v>
                </c:pt>
              </c:strCache>
            </c:strRef>
          </c:cat>
          <c:val>
            <c:numRef>
              <c:f>'24.9월3주차'!$D$102:$D$107</c:f>
              <c:numCache>
                <c:formatCode>#,##0;[Red]#,##0</c:formatCode>
                <c:ptCount val="6"/>
                <c:pt idx="0">
                  <c:v>402589</c:v>
                </c:pt>
                <c:pt idx="1">
                  <c:v>423770</c:v>
                </c:pt>
                <c:pt idx="2">
                  <c:v>493710</c:v>
                </c:pt>
                <c:pt idx="3">
                  <c:v>431896</c:v>
                </c:pt>
                <c:pt idx="4">
                  <c:v>395229</c:v>
                </c:pt>
                <c:pt idx="5">
                  <c:v>337082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C-4FF8-8C3A-1605738DCE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sz="1500" b="1">
                <a:solidFill>
                  <a:sysClr val="windowText" lastClr="000000"/>
                </a:solidFill>
                <a:latin typeface="+mn-ea"/>
                <a:ea typeface="+mn-ea"/>
              </a:rPr>
              <a:t>코브랜드채널 상위 </a:t>
            </a:r>
            <a:r>
              <a:rPr lang="en-US" sz="1500" b="1">
                <a:solidFill>
                  <a:sysClr val="windowText" lastClr="000000"/>
                </a:solidFill>
                <a:latin typeface="+mn-ea"/>
                <a:ea typeface="+mn-ea"/>
              </a:rPr>
              <a:t>20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v>요약</c:v>
          </c:tx>
          <c:invertIfNegative val="0"/>
          <c:dPt>
            <c:idx val="0"/>
            <c:invertIfNegative val="0"/>
            <c:bubble3D val="0"/>
            <c:spPr>
              <a:solidFill>
                <a:schemeClr val="accent5">
                  <a:shade val="58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BEDD-48A0-908A-165EBCD7F3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shade val="86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BEDD-48A0-908A-165EBCD7F34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tint val="86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BEDD-48A0-908A-165EBCD7F34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tint val="58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BEDD-48A0-908A-165EBCD7F34A}"/>
              </c:ext>
            </c:extLst>
          </c:dPt>
          <c:dLbls>
            <c:delete val="1"/>
          </c:dLbls>
          <c:cat>
            <c:strLit>
              <c:ptCount val="4"/>
              <c:pt idx="0">
                <c:v>브랜드몰 MO</c:v>
              </c:pt>
              <c:pt idx="1">
                <c:v>제휴채널(COB)_MO</c:v>
              </c:pt>
              <c:pt idx="2">
                <c:v>코브랜드 MO</c:v>
              </c:pt>
              <c:pt idx="3">
                <c:v>브랜드몰 PC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0.15</c:v>
              </c:pt>
              <c:pt idx="2">
                <c:v>0.05</c:v>
              </c:pt>
              <c:pt idx="3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17-BEDD-48A0-908A-165EBCD7F34A}"/>
            </c:ext>
          </c:extLst>
        </c:ser>
        <c:ser>
          <c:idx val="0"/>
          <c:order val="1"/>
          <c:tx>
            <c:strRef>
              <c:f>[11]데이터1!$C$2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[11]데이터1!$C$3:$C$22</c:f>
              <c:numCache>
                <c:formatCode>General</c:formatCode>
                <c:ptCount val="20"/>
                <c:pt idx="0">
                  <c:v>72190</c:v>
                </c:pt>
                <c:pt idx="1">
                  <c:v>21566</c:v>
                </c:pt>
                <c:pt idx="2">
                  <c:v>20331</c:v>
                </c:pt>
                <c:pt idx="3">
                  <c:v>17678</c:v>
                </c:pt>
                <c:pt idx="4">
                  <c:v>16015</c:v>
                </c:pt>
                <c:pt idx="5">
                  <c:v>14169</c:v>
                </c:pt>
                <c:pt idx="6">
                  <c:v>13293</c:v>
                </c:pt>
                <c:pt idx="7">
                  <c:v>13064</c:v>
                </c:pt>
                <c:pt idx="8">
                  <c:v>12654</c:v>
                </c:pt>
                <c:pt idx="9">
                  <c:v>12301</c:v>
                </c:pt>
                <c:pt idx="10">
                  <c:v>10609</c:v>
                </c:pt>
                <c:pt idx="11">
                  <c:v>10420</c:v>
                </c:pt>
                <c:pt idx="12">
                  <c:v>10353</c:v>
                </c:pt>
                <c:pt idx="13">
                  <c:v>10201</c:v>
                </c:pt>
                <c:pt idx="14">
                  <c:v>9856</c:v>
                </c:pt>
                <c:pt idx="15">
                  <c:v>9413</c:v>
                </c:pt>
                <c:pt idx="16">
                  <c:v>9278</c:v>
                </c:pt>
                <c:pt idx="17">
                  <c:v>9228</c:v>
                </c:pt>
                <c:pt idx="18">
                  <c:v>9051</c:v>
                </c:pt>
                <c:pt idx="19">
                  <c:v>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DD-48A0-908A-165EBCD7F34A}"/>
            </c:ext>
          </c:extLst>
        </c:ser>
        <c:ser>
          <c:idx val="1"/>
          <c:order val="2"/>
          <c:tx>
            <c:strRef>
              <c:f>[11]데이터1!$D$2</c:f>
              <c:strCache>
                <c:ptCount val="1"/>
                <c:pt idx="0">
                  <c:v>사이트유형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[11]데이터1!$D$3:$D$22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DD-48A0-908A-165EBCD7F34A}"/>
            </c:ext>
          </c:extLst>
        </c:ser>
        <c:ser>
          <c:idx val="2"/>
          <c:order val="3"/>
          <c:tx>
            <c:strRef>
              <c:f>[11]데이터1!$E$2</c:f>
              <c:strCache>
                <c:ptCount val="1"/>
                <c:pt idx="0">
                  <c:v>도메인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[11]데이터1!$E$3:$E$22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DD-48A0-908A-165EBCD7F34A}"/>
            </c:ext>
          </c:extLst>
        </c:ser>
        <c:ser>
          <c:idx val="3"/>
          <c:order val="4"/>
          <c:tx>
            <c:strRef>
              <c:f>[11]데이터1!$F$2</c:f>
              <c:strCache>
                <c:ptCount val="1"/>
                <c:pt idx="0">
                  <c:v>(구)사이트코드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EDD-48A0-908A-165EBCD7F34A}"/>
            </c:ext>
          </c:extLst>
        </c:ser>
        <c:ser>
          <c:idx val="4"/>
          <c:order val="5"/>
          <c:tx>
            <c:strRef>
              <c:f>[11]데이터1!$G$2</c:f>
              <c:strCache>
                <c:ptCount val="1"/>
                <c:pt idx="0">
                  <c:v>거래처코드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[11]데이터1!$G$3:$G$22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DD-48A0-908A-165EBCD7F34A}"/>
            </c:ext>
          </c:extLst>
        </c:ser>
        <c:ser>
          <c:idx val="5"/>
          <c:order val="6"/>
          <c:tx>
            <c:strRef>
              <c:f>[11]데이터1!$H$2</c:f>
              <c:strCache>
                <c:ptCount val="1"/>
                <c:pt idx="0">
                  <c:v>공개여부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[11]데이터1!$H$3:$H$22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DD-48A0-908A-165EBCD7F34A}"/>
            </c:ext>
          </c:extLst>
        </c:ser>
        <c:ser>
          <c:idx val="6"/>
          <c:order val="7"/>
          <c:tx>
            <c:strRef>
              <c:f>[11]데이터1!$I$2</c:f>
              <c:strCache>
                <c:ptCount val="1"/>
                <c:pt idx="0">
                  <c:v>채널유형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[11]데이터1!$B$3:$B$22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컨텐츠월드(주)</c:v>
                </c:pt>
                <c:pt idx="3">
                  <c:v>유매인터내셔널</c:v>
                </c:pt>
                <c:pt idx="4">
                  <c:v>구글코리아</c:v>
                </c:pt>
                <c:pt idx="5">
                  <c:v>투어몬</c:v>
                </c:pt>
                <c:pt idx="6">
                  <c:v>(주)리컴퍼니</c:v>
                </c:pt>
                <c:pt idx="7">
                  <c:v>하나이엔비티</c:v>
                </c:pt>
                <c:pt idx="8">
                  <c:v>하나투어[스카이스캐너]</c:v>
                </c:pt>
                <c:pt idx="9">
                  <c:v>트래블하나</c:v>
                </c:pt>
                <c:pt idx="10">
                  <c:v>나침반여행사[홈플러스 울산동구점]</c:v>
                </c:pt>
                <c:pt idx="11">
                  <c:v>나이스하나</c:v>
                </c:pt>
                <c:pt idx="12">
                  <c:v>남강트레블서비스</c:v>
                </c:pt>
                <c:pt idx="13">
                  <c:v>주식회사 채널하나여행사</c:v>
                </c:pt>
                <c:pt idx="14">
                  <c:v>네이버</c:v>
                </c:pt>
                <c:pt idx="15">
                  <c:v>나우여행</c:v>
                </c:pt>
                <c:pt idx="16">
                  <c:v>도도투어[이마트 세종점]</c:v>
                </c:pt>
                <c:pt idx="17">
                  <c:v>투어온[강남역]</c:v>
                </c:pt>
                <c:pt idx="18">
                  <c:v>세주여행사</c:v>
                </c:pt>
                <c:pt idx="19">
                  <c:v>하니여행사[역삼]</c:v>
                </c:pt>
              </c:strCache>
            </c:strRef>
          </c:cat>
          <c:val>
            <c:numRef>
              <c:f>[11]데이터1!$I$3:$I$22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EDD-48A0-908A-165EBCD7F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315619104"/>
        <c:axId val="315634464"/>
      </c:barChart>
      <c:catAx>
        <c:axId val="3156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5634464"/>
        <c:crosses val="autoZero"/>
        <c:auto val="1"/>
        <c:lblAlgn val="ctr"/>
        <c:lblOffset val="100"/>
        <c:noMultiLvlLbl val="0"/>
      </c:catAx>
      <c:valAx>
        <c:axId val="3156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56191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500" b="1" i="0" u="none" strike="noStrike" kern="1200" cap="all" spc="100" normalizeH="0" baseline="0">
                <a:solidFill>
                  <a:sysClr val="windowText" lastClr="000000"/>
                </a:solidFill>
              </a:rPr>
              <a:t>채널유형비중</a:t>
            </a:r>
            <a:endParaRPr lang="en-US" altLang="ko-KR" sz="1500" b="1" i="0" u="none" strike="noStrike" kern="1200" cap="all" spc="100" normalizeH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35-46A7-8016-7FAF5A623CAE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35-46A7-8016-7FAF5A623CAE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35-46A7-8016-7FAF5A623CAE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35-46A7-8016-7FAF5A623C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브랜드몰 MO</c:v>
              </c:pt>
              <c:pt idx="1">
                <c:v>제휴채널(COB)_MO</c:v>
              </c:pt>
              <c:pt idx="2">
                <c:v>코브랜드 MO</c:v>
              </c:pt>
              <c:pt idx="3">
                <c:v>브랜드몰 PC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0.15</c:v>
              </c:pt>
              <c:pt idx="2">
                <c:v>0.05</c:v>
              </c:pt>
              <c:pt idx="3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8-5035-46A7-8016-7FAF5A623C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'24.9월2주차'!$C$107</c15:sqref>
                        </c15:formulaRef>
                      </c:ext>
                    </c:extLst>
                    <c:strCache>
                      <c:ptCount val="1"/>
                      <c:pt idx="0">
                        <c:v>9월 2주차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'24.9월2주차'!$D$107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395229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AD7-497F-A472-DF0F7C57FBAC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7A-475A-8AE7-FBB79F1D41C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7A-475A-8AE7-FBB79F1D41CE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7A-475A-8AE7-FBB79F1D41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'24.9월2주차'!$E$83:$F$83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'24.9월2주차'!$E$87:$F$87</c:f>
              <c:numCache>
                <c:formatCode>0%</c:formatCode>
                <c:ptCount val="2"/>
                <c:pt idx="0">
                  <c:v>0.81831695966907958</c:v>
                </c:pt>
                <c:pt idx="1">
                  <c:v>0.18168304033092036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7A-475A-8AE7-FBB79F1D41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007A-475A-8AE7-FBB79F1D41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007A-475A-8AE7-FBB79F1D41C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'24.9월2주차'!$E$84:$F$84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322974</c:v>
                      </c:pt>
                      <c:pt idx="1">
                        <c:v>72255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07A-475A-8AE7-FBB79F1D41CE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007A-475A-8AE7-FBB79F1D41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007A-475A-8AE7-FBB79F1D41C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'24.9월2주차'!$E$85:$F$85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0.81718193756024993</c:v>
                      </c:pt>
                      <c:pt idx="1">
                        <c:v>0.18281806243975013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07A-475A-8AE7-FBB79F1D41CE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007A-475A-8AE7-FBB79F1D41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007A-475A-8AE7-FBB79F1D41C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'24.9월2주차'!$E$86:$F$86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50644</c:v>
                      </c:pt>
                      <c:pt idx="1">
                        <c:v>11244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07A-475A-8AE7-FBB79F1D41C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86-4B06-BC4A-FBDF1F02900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86-4B06-BC4A-FBDF1F029001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86-4B06-BC4A-FBDF1F029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'24.9월2주차'!$E$83:$F$83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'24.9월2주차'!$E$85:$F$85</c:f>
              <c:numCache>
                <c:formatCode>0%</c:formatCode>
                <c:ptCount val="2"/>
                <c:pt idx="0">
                  <c:v>0.81718193756024993</c:v>
                </c:pt>
                <c:pt idx="1">
                  <c:v>0.18281806243975013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86-4B06-BC4A-FBDF1F0290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B386-4B06-BC4A-FBDF1F02900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B386-4B06-BC4A-FBDF1F02900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'24.9월2주차'!$E$83:$F$83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'24.9월2주차'!$E$84:$F$84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322974</c:v>
                      </c:pt>
                      <c:pt idx="1">
                        <c:v>72255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386-4B06-BC4A-FBDF1F02900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'24.9월2주차'!$D$91:$D$101</c:f>
              <c:strCache>
                <c:ptCount val="11"/>
                <c:pt idx="0">
                  <c:v>UV</c:v>
                </c:pt>
                <c:pt idx="1">
                  <c:v>1,791,154</c:v>
                </c:pt>
                <c:pt idx="2">
                  <c:v>1,662,326</c:v>
                </c:pt>
                <c:pt idx="3">
                  <c:v>1,849,259</c:v>
                </c:pt>
                <c:pt idx="4">
                  <c:v>1,843,564</c:v>
                </c:pt>
                <c:pt idx="5">
                  <c:v>1,956,219</c:v>
                </c:pt>
                <c:pt idx="6">
                  <c:v>1,880,025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'24.9월2주차'!$C$102:$C$107</c:f>
              <c:strCache>
                <c:ptCount val="6"/>
                <c:pt idx="0">
                  <c:v>8월 1주차</c:v>
                </c:pt>
                <c:pt idx="1">
                  <c:v>8월 2주차</c:v>
                </c:pt>
                <c:pt idx="2">
                  <c:v>8월 3주차</c:v>
                </c:pt>
                <c:pt idx="3">
                  <c:v>8월 4주차</c:v>
                </c:pt>
                <c:pt idx="4">
                  <c:v>9월 1주차</c:v>
                </c:pt>
                <c:pt idx="5">
                  <c:v>9월 2주차</c:v>
                </c:pt>
              </c:strCache>
            </c:strRef>
          </c:cat>
          <c:val>
            <c:numRef>
              <c:f>'24.9월2주차'!$D$102:$D$107</c:f>
              <c:numCache>
                <c:formatCode>#,##0;[Red]#,##0</c:formatCode>
                <c:ptCount val="6"/>
                <c:pt idx="0">
                  <c:v>476386</c:v>
                </c:pt>
                <c:pt idx="1">
                  <c:v>402589</c:v>
                </c:pt>
                <c:pt idx="2">
                  <c:v>423770</c:v>
                </c:pt>
                <c:pt idx="3">
                  <c:v>493710</c:v>
                </c:pt>
                <c:pt idx="4">
                  <c:v>431896</c:v>
                </c:pt>
                <c:pt idx="5">
                  <c:v>395229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57-4809-A183-B98B44283F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ko-KR">
                <a:solidFill>
                  <a:sysClr val="windowText" lastClr="000000"/>
                </a:solidFill>
              </a:rPr>
              <a:t>코브랜드채널 상위 </a:t>
            </a:r>
            <a:r>
              <a:rPr lang="en-US">
                <a:solidFill>
                  <a:sysClr val="windowText" lastClr="000000"/>
                </a:solidFill>
              </a:rPr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[12]데이터1!$C$2</c:f>
              <c:strCache>
                <c:ptCount val="1"/>
                <c:pt idx="0">
                  <c:v>UV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[12]데이터1!$B$3:$B$22</c:f>
              <c:strCache>
                <c:ptCount val="20"/>
                <c:pt idx="0">
                  <c:v>세주여행사</c:v>
                </c:pt>
                <c:pt idx="1">
                  <c:v>호텔스컴바인</c:v>
                </c:pt>
                <c:pt idx="2">
                  <c:v>구글코리아</c:v>
                </c:pt>
                <c:pt idx="3">
                  <c:v>하나투어[스카이스캐너]</c:v>
                </c:pt>
                <c:pt idx="4">
                  <c:v>컨텐츠월드(주)</c:v>
                </c:pt>
                <c:pt idx="5">
                  <c:v>네이버</c:v>
                </c:pt>
                <c:pt idx="6">
                  <c:v>유매인터내셔널</c:v>
                </c:pt>
                <c:pt idx="7">
                  <c:v>세주여행사</c:v>
                </c:pt>
                <c:pt idx="8">
                  <c:v>트래블하나</c:v>
                </c:pt>
                <c:pt idx="9">
                  <c:v>호텔스컴바인</c:v>
                </c:pt>
                <c:pt idx="10">
                  <c:v>(주)리컴퍼니</c:v>
                </c:pt>
                <c:pt idx="11">
                  <c:v>투어몬</c:v>
                </c:pt>
                <c:pt idx="12">
                  <c:v>하나이엔비티</c:v>
                </c:pt>
                <c:pt idx="13">
                  <c:v>주식회사 채널하나여행사</c:v>
                </c:pt>
                <c:pt idx="14">
                  <c:v>나우여행</c:v>
                </c:pt>
                <c:pt idx="15">
                  <c:v>하나투어[스카이스캐너]</c:v>
                </c:pt>
                <c:pt idx="16">
                  <c:v>나이스하나</c:v>
                </c:pt>
                <c:pt idx="17">
                  <c:v>다온투어[서초]</c:v>
                </c:pt>
                <c:pt idx="18">
                  <c:v>남강트레블서비스</c:v>
                </c:pt>
                <c:pt idx="19">
                  <c:v>한국교육여행사</c:v>
                </c:pt>
              </c:strCache>
            </c:strRef>
          </c:cat>
          <c:val>
            <c:numRef>
              <c:f>[12]데이터1!$C$3:$C$22</c:f>
              <c:numCache>
                <c:formatCode>General</c:formatCode>
                <c:ptCount val="20"/>
                <c:pt idx="0">
                  <c:v>52155</c:v>
                </c:pt>
                <c:pt idx="1">
                  <c:v>20853</c:v>
                </c:pt>
                <c:pt idx="2">
                  <c:v>17750</c:v>
                </c:pt>
                <c:pt idx="3">
                  <c:v>16662</c:v>
                </c:pt>
                <c:pt idx="4">
                  <c:v>13434</c:v>
                </c:pt>
                <c:pt idx="5">
                  <c:v>12423</c:v>
                </c:pt>
                <c:pt idx="6">
                  <c:v>12019</c:v>
                </c:pt>
                <c:pt idx="7">
                  <c:v>10004</c:v>
                </c:pt>
                <c:pt idx="8">
                  <c:v>9894</c:v>
                </c:pt>
                <c:pt idx="9">
                  <c:v>9887</c:v>
                </c:pt>
                <c:pt idx="10">
                  <c:v>9790</c:v>
                </c:pt>
                <c:pt idx="11">
                  <c:v>9786</c:v>
                </c:pt>
                <c:pt idx="12">
                  <c:v>9748</c:v>
                </c:pt>
                <c:pt idx="13">
                  <c:v>8550</c:v>
                </c:pt>
                <c:pt idx="14">
                  <c:v>8500</c:v>
                </c:pt>
                <c:pt idx="15">
                  <c:v>8244</c:v>
                </c:pt>
                <c:pt idx="16">
                  <c:v>7454</c:v>
                </c:pt>
                <c:pt idx="17">
                  <c:v>7439</c:v>
                </c:pt>
                <c:pt idx="18">
                  <c:v>7014</c:v>
                </c:pt>
                <c:pt idx="19">
                  <c:v>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D-4B62-8C76-E285D90C67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849863264"/>
        <c:axId val="849860864"/>
      </c:barChart>
      <c:catAx>
        <c:axId val="84986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860864"/>
        <c:crosses val="autoZero"/>
        <c:auto val="1"/>
        <c:lblAlgn val="ctr"/>
        <c:lblOffset val="100"/>
        <c:noMultiLvlLbl val="0"/>
      </c:catAx>
      <c:valAx>
        <c:axId val="84986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86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500" b="1" i="0" u="none" strike="noStrike" kern="1200" cap="all" spc="100" normalizeH="0" baseline="0">
                <a:solidFill>
                  <a:sysClr val="windowText" lastClr="000000"/>
                </a:solidFill>
              </a:rPr>
              <a:t>채널유형비중</a:t>
            </a:r>
            <a:endParaRPr lang="en-US" altLang="ko-KR" sz="1500" b="1" i="0" u="none" strike="noStrike" kern="1200" cap="all" spc="100" normalizeH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요약</c:v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14-41DF-BB67-D199CC368C8C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14-41DF-BB67-D199CC368C8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14-41DF-BB67-D199CC368C8C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614-41DF-BB67-D199CC368C8C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14-41DF-BB67-D199CC368C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브랜드몰 MO</c:v>
              </c:pt>
              <c:pt idx="1">
                <c:v>제휴채널(COB)_MO</c:v>
              </c:pt>
              <c:pt idx="2">
                <c:v>브랜드몰 PC</c:v>
              </c:pt>
              <c:pt idx="3">
                <c:v>코브랜드 PC</c:v>
              </c:pt>
              <c:pt idx="4">
                <c:v>코브랜드 MO</c:v>
              </c:pt>
            </c:strLit>
          </c:cat>
          <c:val>
            <c:numLit>
              <c:formatCode>General</c:formatCode>
              <c:ptCount val="5"/>
              <c:pt idx="0">
                <c:v>0.65</c:v>
              </c:pt>
              <c:pt idx="1">
                <c:v>0.2</c:v>
              </c:pt>
              <c:pt idx="2">
                <c:v>0.05</c:v>
              </c:pt>
              <c:pt idx="3">
                <c:v>0.05</c:v>
              </c:pt>
              <c:pt idx="4">
                <c:v>0.05</c:v>
              </c:pt>
            </c:numLit>
          </c:val>
          <c:extLst>
            <c:ext xmlns:c16="http://schemas.microsoft.com/office/drawing/2014/chart" uri="{C3380CC4-5D6E-409C-BE32-E72D297353CC}">
              <c16:uniqueId val="{0000000A-B614-41DF-BB67-D199CC368C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'24.9월1주차'!$C$107</c15:sqref>
                        </c15:formulaRef>
                      </c:ext>
                    </c:extLst>
                    <c:strCache>
                      <c:ptCount val="1"/>
                      <c:pt idx="0">
                        <c:v>9월 1주차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'24.9월1주차'!$D$107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431896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D4-4BDF-A937-880B6916151F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AA-43D2-825E-6C3A1094B30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AA-43D2-825E-6C3A1094B30D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AA-43D2-825E-6C3A1094B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'24.9월1주차'!$E$83:$F$83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'24.9월1주차'!$E$87:$F$87</c:f>
              <c:numCache>
                <c:formatCode>0%</c:formatCode>
                <c:ptCount val="2"/>
                <c:pt idx="0">
                  <c:v>0.81477081041437482</c:v>
                </c:pt>
                <c:pt idx="1">
                  <c:v>0.18522918958562523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AA-43D2-825E-6C3A1094B3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F9AA-43D2-825E-6C3A1094B3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F9AA-43D2-825E-6C3A1094B30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'24.9월1주차'!$E$84:$F$84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351009</c:v>
                      </c:pt>
                      <c:pt idx="1">
                        <c:v>80887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9AA-43D2-825E-6C3A1094B30D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F9AA-43D2-825E-6C3A1094B3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F9AA-43D2-825E-6C3A1094B30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'24.9월1주차'!$E$85:$F$85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0.81271648730249879</c:v>
                      </c:pt>
                      <c:pt idx="1">
                        <c:v>0.18728351269750124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9AA-43D2-825E-6C3A1094B30D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F9AA-43D2-825E-6C3A1094B3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F9AA-43D2-825E-6C3A1094B30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'24.9월1주차'!$E$86:$F$86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55547</c:v>
                      </c:pt>
                      <c:pt idx="1">
                        <c:v>12628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9AA-43D2-825E-6C3A1094B30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BC-4346-AB9E-37704C9A74E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BC-4346-AB9E-37704C9A74E3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BC-4346-AB9E-37704C9A74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'24.9월1주차'!$E$83:$F$83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'24.9월1주차'!$E$85:$F$85</c:f>
              <c:numCache>
                <c:formatCode>0%</c:formatCode>
                <c:ptCount val="2"/>
                <c:pt idx="0">
                  <c:v>0.81271648730249879</c:v>
                </c:pt>
                <c:pt idx="1">
                  <c:v>0.18728351269750124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BC-4346-AB9E-37704C9A74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A4BC-4346-AB9E-37704C9A74E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A4BC-4346-AB9E-37704C9A74E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'24.9월1주차'!$E$83:$F$83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'24.9월1주차'!$E$84:$F$84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351009</c:v>
                      </c:pt>
                      <c:pt idx="1">
                        <c:v>80887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4BC-4346-AB9E-37704C9A74E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'24.9월1주차'!$D$91:$D$101</c:f>
              <c:strCache>
                <c:ptCount val="11"/>
                <c:pt idx="0">
                  <c:v>UV</c:v>
                </c:pt>
                <c:pt idx="1">
                  <c:v>1,551,581</c:v>
                </c:pt>
                <c:pt idx="2">
                  <c:v>1,791,154</c:v>
                </c:pt>
                <c:pt idx="3">
                  <c:v>1,662,326</c:v>
                </c:pt>
                <c:pt idx="4">
                  <c:v>1,849,259</c:v>
                </c:pt>
                <c:pt idx="5">
                  <c:v>1,843,564</c:v>
                </c:pt>
                <c:pt idx="6">
                  <c:v>1,956,219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'24.9월1주차'!$C$102:$C$107</c:f>
              <c:strCache>
                <c:ptCount val="6"/>
                <c:pt idx="0">
                  <c:v>7월 5주차</c:v>
                </c:pt>
                <c:pt idx="1">
                  <c:v>8월 1주차</c:v>
                </c:pt>
                <c:pt idx="2">
                  <c:v>8월 2주차</c:v>
                </c:pt>
                <c:pt idx="3">
                  <c:v>8월 3주차</c:v>
                </c:pt>
                <c:pt idx="4">
                  <c:v>8월 4주차</c:v>
                </c:pt>
                <c:pt idx="5">
                  <c:v>9월 1주차</c:v>
                </c:pt>
              </c:strCache>
            </c:strRef>
          </c:cat>
          <c:val>
            <c:numRef>
              <c:f>'24.9월1주차'!$D$102:$D$107</c:f>
              <c:numCache>
                <c:formatCode>#,##0;[Red]#,##0</c:formatCode>
                <c:ptCount val="6"/>
                <c:pt idx="0">
                  <c:v>433468</c:v>
                </c:pt>
                <c:pt idx="1">
                  <c:v>476386</c:v>
                </c:pt>
                <c:pt idx="2">
                  <c:v>402589</c:v>
                </c:pt>
                <c:pt idx="3">
                  <c:v>423770</c:v>
                </c:pt>
                <c:pt idx="4">
                  <c:v>493710</c:v>
                </c:pt>
                <c:pt idx="5">
                  <c:v>431896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3-4F5D-BF23-784C7EDD5E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'24.8월4주차'!$C$113</c15:sqref>
                        </c15:formulaRef>
                      </c:ext>
                    </c:extLst>
                    <c:strCache>
                      <c:ptCount val="1"/>
                      <c:pt idx="0">
                        <c:v>8월 4주차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'24.8월4주차'!$D$113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493710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4C4-4AFC-AEB7-2DBFDB58D439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3-4FB5-B10E-6C73F074D36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3-4FB5-B10E-6C73F074D36A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F3-4FB5-B10E-6C73F074D3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'24.8월4주차'!$E$89:$F$89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'24.8월4주차'!$E$93:$F$93</c:f>
              <c:numCache>
                <c:formatCode>0%</c:formatCode>
                <c:ptCount val="2"/>
                <c:pt idx="0">
                  <c:v>0.81410209649417153</c:v>
                </c:pt>
                <c:pt idx="1">
                  <c:v>0.18589790350582847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3-4FB5-B10E-6C73F074D3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54F3-4FB5-B10E-6C73F074D36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54F3-4FB5-B10E-6C73F074D36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'24.8월4주차'!$E$89:$F$89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'24.8월4주차'!$E$90:$F$90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406609</c:v>
                      </c:pt>
                      <c:pt idx="1">
                        <c:v>87101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4F3-4FB5-B10E-6C73F074D36A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54F3-4FB5-B10E-6C73F074D36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54F3-4FB5-B10E-6C73F074D36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'24.8월4주차'!$E$89:$F$89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'24.8월4주차'!$E$91:$F$91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0.82357861902736429</c:v>
                      </c:pt>
                      <c:pt idx="1">
                        <c:v>0.17642138097263577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4F3-4FB5-B10E-6C73F074D36A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54F3-4FB5-B10E-6C73F074D36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54F3-4FB5-B10E-6C73F074D36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'24.8월4주차'!$E$89:$F$89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'24.8월4주차'!$E$92:$F$92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55801</c:v>
                      </c:pt>
                      <c:pt idx="1">
                        <c:v>12742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4F3-4FB5-B10E-6C73F074D36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8B-4C94-9774-A420C95ADB8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8B-4C94-9774-A420C95ADB82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8B-4C94-9774-A420C95ADB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'24.8월4주차'!$E$89:$F$89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'24.8월4주차'!$E$91:$F$91</c:f>
              <c:numCache>
                <c:formatCode>0%</c:formatCode>
                <c:ptCount val="2"/>
                <c:pt idx="0">
                  <c:v>0.82357861902736429</c:v>
                </c:pt>
                <c:pt idx="1">
                  <c:v>0.17642138097263577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8B-4C94-9774-A420C95ADB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3D8B-4C94-9774-A420C95ADB8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3D8B-4C94-9774-A420C95ADB8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'24.8월4주차'!$E$89:$F$89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'24.8월4주차'!$E$90:$F$90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406609</c:v>
                      </c:pt>
                      <c:pt idx="1">
                        <c:v>87101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D8B-4C94-9774-A420C95ADB8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'24.8월4주차'!$D$97:$D$107</c:f>
              <c:strCache>
                <c:ptCount val="11"/>
                <c:pt idx="0">
                  <c:v>UV</c:v>
                </c:pt>
                <c:pt idx="1">
                  <c:v>1,721,900</c:v>
                </c:pt>
                <c:pt idx="2">
                  <c:v>1,551,581</c:v>
                </c:pt>
                <c:pt idx="3">
                  <c:v>1,791,154</c:v>
                </c:pt>
                <c:pt idx="4">
                  <c:v>1,662,326</c:v>
                </c:pt>
                <c:pt idx="5">
                  <c:v>1,849,259</c:v>
                </c:pt>
                <c:pt idx="6">
                  <c:v>1,843,564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'24.8월4주차'!$C$108:$C$113</c:f>
              <c:strCache>
                <c:ptCount val="6"/>
                <c:pt idx="0">
                  <c:v>7월 4주차</c:v>
                </c:pt>
                <c:pt idx="1">
                  <c:v>7월 5주차</c:v>
                </c:pt>
                <c:pt idx="2">
                  <c:v>8월 1주차</c:v>
                </c:pt>
                <c:pt idx="3">
                  <c:v>8월 2주차</c:v>
                </c:pt>
                <c:pt idx="4">
                  <c:v>8월 3주차</c:v>
                </c:pt>
                <c:pt idx="5">
                  <c:v>8월 4주차</c:v>
                </c:pt>
              </c:strCache>
            </c:strRef>
          </c:cat>
          <c:val>
            <c:numRef>
              <c:f>'24.8월4주차'!$D$108:$D$113</c:f>
              <c:numCache>
                <c:formatCode>#,##0;[Red]#,##0</c:formatCode>
                <c:ptCount val="6"/>
                <c:pt idx="0">
                  <c:v>407471</c:v>
                </c:pt>
                <c:pt idx="1">
                  <c:v>433468</c:v>
                </c:pt>
                <c:pt idx="2">
                  <c:v>476386</c:v>
                </c:pt>
                <c:pt idx="3">
                  <c:v>402589</c:v>
                </c:pt>
                <c:pt idx="4">
                  <c:v>423770</c:v>
                </c:pt>
                <c:pt idx="5">
                  <c:v>493710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C-418B-AE6A-EC636EEC2A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'24.8월3주차'!$C$82</c15:sqref>
                        </c15:formulaRef>
                      </c:ext>
                    </c:extLst>
                    <c:strCache>
                      <c:ptCount val="1"/>
                      <c:pt idx="0">
                        <c:v>8월 3주차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'24.8월3주차'!$D$82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423770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E6-4FAE-8576-AEA4766E8717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33-4178-A237-CD6DB4F42B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3-4178-A237-CD6DB4F42B38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33-4178-A237-CD6DB4F4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'24.8월3주차'!$E$58:$F$58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'24.8월3주차'!$E$62:$F$62</c:f>
              <c:numCache>
                <c:formatCode>0%</c:formatCode>
                <c:ptCount val="2"/>
                <c:pt idx="0">
                  <c:v>0.81683518934313826</c:v>
                </c:pt>
                <c:pt idx="1">
                  <c:v>0.18316481065686172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3-4178-A237-CD6DB4F42B3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F333-4178-A237-CD6DB4F42B3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F333-4178-A237-CD6DB4F42B3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'24.8월3주차'!$E$59:$F$59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345571</c:v>
                      </c:pt>
                      <c:pt idx="1">
                        <c:v>78199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333-4178-A237-CD6DB4F42B38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F333-4178-A237-CD6DB4F42B3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F333-4178-A237-CD6DB4F42B3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'24.8월3주차'!$E$60:$F$60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0.81546829648158203</c:v>
                      </c:pt>
                      <c:pt idx="1">
                        <c:v>0.18453170351841802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333-4178-A237-CD6DB4F42B38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F333-4178-A237-CD6DB4F42B3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F333-4178-A237-CD6DB4F42B3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'24.8월3주차'!$E$61:$F$61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54206</c:v>
                      </c:pt>
                      <c:pt idx="1">
                        <c:v>12155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333-4178-A237-CD6DB4F42B3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34-45FF-B6B5-6BCC76CE190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4-45FF-B6B5-6BCC76CE190B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34-45FF-B6B5-6BCC76CE19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'24.8월3주차'!$E$58:$F$58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'24.8월3주차'!$E$60:$F$60</c:f>
              <c:numCache>
                <c:formatCode>0%</c:formatCode>
                <c:ptCount val="2"/>
                <c:pt idx="0">
                  <c:v>0.81546829648158203</c:v>
                </c:pt>
                <c:pt idx="1">
                  <c:v>0.18453170351841802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4-45FF-B6B5-6BCC76CE19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4A34-45FF-B6B5-6BCC76CE19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4A34-45FF-B6B5-6BCC76CE190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'24.8월3주차'!$E$59:$F$59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345571</c:v>
                      </c:pt>
                      <c:pt idx="1">
                        <c:v>78199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A34-45FF-B6B5-6BCC76CE190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'24.8월3주차'!$D$66:$D$76</c:f>
              <c:strCache>
                <c:ptCount val="11"/>
                <c:pt idx="0">
                  <c:v>UV</c:v>
                </c:pt>
                <c:pt idx="1">
                  <c:v>1,501,332</c:v>
                </c:pt>
                <c:pt idx="2">
                  <c:v>1,721,900</c:v>
                </c:pt>
                <c:pt idx="3">
                  <c:v>1,551,581</c:v>
                </c:pt>
                <c:pt idx="4">
                  <c:v>1,791,154</c:v>
                </c:pt>
                <c:pt idx="5">
                  <c:v>1,662,326</c:v>
                </c:pt>
                <c:pt idx="6">
                  <c:v>1,849,259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'24.8월3주차'!$C$77:$C$82</c:f>
              <c:strCache>
                <c:ptCount val="6"/>
                <c:pt idx="0">
                  <c:v>7월 3주차</c:v>
                </c:pt>
                <c:pt idx="1">
                  <c:v>7월 4주차</c:v>
                </c:pt>
                <c:pt idx="2">
                  <c:v>7월 5주차</c:v>
                </c:pt>
                <c:pt idx="3">
                  <c:v>8월 1주차</c:v>
                </c:pt>
                <c:pt idx="4">
                  <c:v>8월 2주차</c:v>
                </c:pt>
                <c:pt idx="5">
                  <c:v>8월 3주차</c:v>
                </c:pt>
              </c:strCache>
            </c:strRef>
          </c:cat>
          <c:val>
            <c:numRef>
              <c:f>'24.8월3주차'!$D$77:$D$82</c:f>
              <c:numCache>
                <c:formatCode>#,##0;[Red]#,##0</c:formatCode>
                <c:ptCount val="6"/>
                <c:pt idx="0">
                  <c:v>425416</c:v>
                </c:pt>
                <c:pt idx="1">
                  <c:v>407471</c:v>
                </c:pt>
                <c:pt idx="2">
                  <c:v>433468</c:v>
                </c:pt>
                <c:pt idx="3">
                  <c:v>476386</c:v>
                </c:pt>
                <c:pt idx="4">
                  <c:v>402589</c:v>
                </c:pt>
                <c:pt idx="5">
                  <c:v>423770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D-4AF0-A7C5-6DBB41892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'24.8월2주차'!$C$82</c15:sqref>
                        </c15:formulaRef>
                      </c:ext>
                    </c:extLst>
                    <c:strCache>
                      <c:ptCount val="1"/>
                      <c:pt idx="0">
                        <c:v>8월 2주차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'24.8월2주차'!$D$82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402589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CFD-4CDC-B423-A8EE28ACBF68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49-41D1-AA2C-2975A431428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49-41D1-AA2C-2975A4314285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49-41D1-AA2C-2975A43142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'24.8월2주차'!$E$58:$F$58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'24.8월2주차'!$E$62:$F$62</c:f>
              <c:numCache>
                <c:formatCode>0%</c:formatCode>
                <c:ptCount val="2"/>
                <c:pt idx="0">
                  <c:v>0.81295775542951554</c:v>
                </c:pt>
                <c:pt idx="1">
                  <c:v>0.18704224457048441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49-41D1-AA2C-2975A43142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C649-41D1-AA2C-2975A431428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C649-41D1-AA2C-2975A431428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'24.8월2주차'!$E$59:$F$59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325645</c:v>
                      </c:pt>
                      <c:pt idx="1">
                        <c:v>76944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649-41D1-AA2C-2975A4314285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C649-41D1-AA2C-2975A431428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C649-41D1-AA2C-2975A431428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'24.8월2주차'!$E$60:$F$60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0.80887704333700128</c:v>
                      </c:pt>
                      <c:pt idx="1">
                        <c:v>0.19112295666299875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649-41D1-AA2C-2975A4314285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C649-41D1-AA2C-2975A431428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C649-41D1-AA2C-2975A431428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'24.8월2주차'!$E$61:$F$61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51170</c:v>
                      </c:pt>
                      <c:pt idx="1">
                        <c:v>11773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649-41D1-AA2C-2975A431428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F0-46A2-B596-8C8C1A76B61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F0-46A2-B596-8C8C1A76B61E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0-46A2-B596-8C8C1A76B6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'24.8월2주차'!$E$58:$F$58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'24.8월2주차'!$E$60:$F$60</c:f>
              <c:numCache>
                <c:formatCode>0%</c:formatCode>
                <c:ptCount val="2"/>
                <c:pt idx="0">
                  <c:v>0.80887704333700128</c:v>
                </c:pt>
                <c:pt idx="1">
                  <c:v>0.19112295666299875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F0-46A2-B596-8C8C1A76B6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BCF0-46A2-B596-8C8C1A76B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BCF0-46A2-B596-8C8C1A76B61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'24.8월2주차'!$E$59:$F$59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325645</c:v>
                      </c:pt>
                      <c:pt idx="1">
                        <c:v>76944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CF0-46A2-B596-8C8C1A76B61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'24.8월2주차'!$D$66:$D$76</c:f>
              <c:strCache>
                <c:ptCount val="11"/>
                <c:pt idx="0">
                  <c:v>UV</c:v>
                </c:pt>
                <c:pt idx="1">
                  <c:v>1,487,137</c:v>
                </c:pt>
                <c:pt idx="2">
                  <c:v>1,501,332</c:v>
                </c:pt>
                <c:pt idx="3">
                  <c:v>1,721,900</c:v>
                </c:pt>
                <c:pt idx="4">
                  <c:v>1,551,581</c:v>
                </c:pt>
                <c:pt idx="5">
                  <c:v>1,791,154</c:v>
                </c:pt>
                <c:pt idx="6">
                  <c:v>1,662,326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'24.8월2주차'!$C$77:$C$82</c:f>
              <c:strCache>
                <c:ptCount val="6"/>
                <c:pt idx="0">
                  <c:v>7월 2주차</c:v>
                </c:pt>
                <c:pt idx="1">
                  <c:v>7월 3주차</c:v>
                </c:pt>
                <c:pt idx="2">
                  <c:v>7월 4주차</c:v>
                </c:pt>
                <c:pt idx="3">
                  <c:v>7월 5주차</c:v>
                </c:pt>
                <c:pt idx="4">
                  <c:v>8월 1주차</c:v>
                </c:pt>
                <c:pt idx="5">
                  <c:v>8월 2주차</c:v>
                </c:pt>
              </c:strCache>
            </c:strRef>
          </c:cat>
          <c:val>
            <c:numRef>
              <c:f>'24.8월2주차'!$D$77:$D$82</c:f>
              <c:numCache>
                <c:formatCode>#,##0;[Red]#,##0</c:formatCode>
                <c:ptCount val="6"/>
                <c:pt idx="0">
                  <c:v>431999</c:v>
                </c:pt>
                <c:pt idx="1">
                  <c:v>425416</c:v>
                </c:pt>
                <c:pt idx="2">
                  <c:v>407471</c:v>
                </c:pt>
                <c:pt idx="3">
                  <c:v>433468</c:v>
                </c:pt>
                <c:pt idx="4">
                  <c:v>476386</c:v>
                </c:pt>
                <c:pt idx="5">
                  <c:v>402589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1-46F2-BDEC-DE68316EDF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'24.8월1주차'!$C$82</c15:sqref>
                        </c15:formulaRef>
                      </c:ext>
                    </c:extLst>
                    <c:strCache>
                      <c:ptCount val="1"/>
                      <c:pt idx="0">
                        <c:v>8월 1주차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'24.8월1주차'!$D$82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476386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878-4D4F-9514-F1800C2BF4FF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FA-454B-A04F-E5A5F5A61B0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FA-454B-A04F-E5A5F5A61B05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A-454B-A04F-E5A5F5A61B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'24.8월1주차'!$E$58:$F$58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'24.8월1주차'!$E$62:$F$62</c:f>
              <c:numCache>
                <c:formatCode>0%</c:formatCode>
                <c:ptCount val="2"/>
                <c:pt idx="0">
                  <c:v>0.79291704488490877</c:v>
                </c:pt>
                <c:pt idx="1">
                  <c:v>0.20708295511509126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FA-454B-A04F-E5A5F5A61B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D3FA-454B-A04F-E5A5F5A61B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D3FA-454B-A04F-E5A5F5A61B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'24.8월1주차'!$E$59:$F$59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376070</c:v>
                      </c:pt>
                      <c:pt idx="1">
                        <c:v>100316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3FA-454B-A04F-E5A5F5A61B05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D3FA-454B-A04F-E5A5F5A61B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D3FA-454B-A04F-E5A5F5A61B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'24.8월1주차'!$E$60:$F$60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0.78942286297246356</c:v>
                      </c:pt>
                      <c:pt idx="1">
                        <c:v>0.2105771370275365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3FA-454B-A04F-E5A5F5A61B05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D3FA-454B-A04F-E5A5F5A61B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D3FA-454B-A04F-E5A5F5A61B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'24.8월1주차'!$E$61:$F$61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58526</c:v>
                      </c:pt>
                      <c:pt idx="1">
                        <c:v>15285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3FA-454B-A04F-E5A5F5A61B0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5B-40DA-9763-8F4AEFFE4A4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5B-40DA-9763-8F4AEFFE4A46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5B-40DA-9763-8F4AEFFE4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'24.8월1주차'!$E$58:$F$58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'24.8월1주차'!$E$60:$F$60</c:f>
              <c:numCache>
                <c:formatCode>0%</c:formatCode>
                <c:ptCount val="2"/>
                <c:pt idx="0">
                  <c:v>0.78942286297246356</c:v>
                </c:pt>
                <c:pt idx="1">
                  <c:v>0.2105771370275365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5B-40DA-9763-8F4AEFFE4A4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E45B-40DA-9763-8F4AEFFE4A4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E45B-40DA-9763-8F4AEFFE4A4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'24.8월1주차'!$E$58:$F$58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'24.8월1주차'!$E$59:$F$59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376070</c:v>
                      </c:pt>
                      <c:pt idx="1">
                        <c:v>100316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E45B-40DA-9763-8F4AEFFE4A4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'24.8월1주차'!$D$66:$D$76</c:f>
              <c:strCache>
                <c:ptCount val="11"/>
                <c:pt idx="0">
                  <c:v>UV</c:v>
                </c:pt>
                <c:pt idx="1">
                  <c:v>1,352,325</c:v>
                </c:pt>
                <c:pt idx="2">
                  <c:v>1,487,137</c:v>
                </c:pt>
                <c:pt idx="3">
                  <c:v>1,501,332</c:v>
                </c:pt>
                <c:pt idx="4">
                  <c:v>1,721,900</c:v>
                </c:pt>
                <c:pt idx="5">
                  <c:v>1,551,581</c:v>
                </c:pt>
                <c:pt idx="6">
                  <c:v>1,791,154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'24.8월1주차'!$C$77:$C$82</c:f>
              <c:strCache>
                <c:ptCount val="6"/>
                <c:pt idx="0">
                  <c:v>7월 1주차</c:v>
                </c:pt>
                <c:pt idx="1">
                  <c:v>7월 2주차</c:v>
                </c:pt>
                <c:pt idx="2">
                  <c:v>7월 3주차</c:v>
                </c:pt>
                <c:pt idx="3">
                  <c:v>7월 4주차</c:v>
                </c:pt>
                <c:pt idx="4">
                  <c:v>7월 5주차</c:v>
                </c:pt>
                <c:pt idx="5">
                  <c:v>8월 1주차</c:v>
                </c:pt>
              </c:strCache>
            </c:strRef>
          </c:cat>
          <c:val>
            <c:numRef>
              <c:f>'24.8월1주차'!$D$77:$D$82</c:f>
              <c:numCache>
                <c:formatCode>#,##0;[Red]#,##0</c:formatCode>
                <c:ptCount val="6"/>
                <c:pt idx="0">
                  <c:v>421743</c:v>
                </c:pt>
                <c:pt idx="1">
                  <c:v>431999</c:v>
                </c:pt>
                <c:pt idx="2">
                  <c:v>425416</c:v>
                </c:pt>
                <c:pt idx="3">
                  <c:v>407471</c:v>
                </c:pt>
                <c:pt idx="4">
                  <c:v>433468</c:v>
                </c:pt>
                <c:pt idx="5">
                  <c:v>476386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4-4296-B974-E15A51BA2D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'24.7월5주차'!$C$82</c15:sqref>
                        </c15:formulaRef>
                      </c:ext>
                    </c:extLst>
                    <c:strCache>
                      <c:ptCount val="1"/>
                      <c:pt idx="0">
                        <c:v>7월 5주차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'24.7월5주차'!$D$82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433468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B6F-4C56-8BAA-B500ED978146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7C-42DF-B5AC-0D056924B4D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7C-42DF-B5AC-0D056924B4D3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7C-42DF-B5AC-0D056924B4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'24.7월5주차'!$E$58:$F$58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'24.7월5주차'!$E$62:$F$62</c:f>
              <c:numCache>
                <c:formatCode>0%</c:formatCode>
                <c:ptCount val="2"/>
                <c:pt idx="0">
                  <c:v>0.79894187779433679</c:v>
                </c:pt>
                <c:pt idx="1">
                  <c:v>0.20105812220566319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7C-42DF-B5AC-0D056924B4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D27C-42DF-B5AC-0D056924B4D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D27C-42DF-B5AC-0D056924B4D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'24.7월5주차'!$E$58:$F$58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'24.7월5주차'!$E$59:$F$59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344836</c:v>
                      </c:pt>
                      <c:pt idx="1">
                        <c:v>88632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27C-42DF-B5AC-0D056924B4D3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D27C-42DF-B5AC-0D056924B4D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D27C-42DF-B5AC-0D056924B4D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'24.7월5주차'!$E$58:$F$58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'24.7월5주차'!$E$60:$F$60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0.79552815894137519</c:v>
                      </c:pt>
                      <c:pt idx="1">
                        <c:v>0.20447184105862487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27C-42DF-B5AC-0D056924B4D3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D27C-42DF-B5AC-0D056924B4D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D27C-42DF-B5AC-0D056924B4D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'24.7월5주차'!$E$58:$F$58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'24.7월5주차'!$E$61:$F$61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53609</c:v>
                      </c:pt>
                      <c:pt idx="1">
                        <c:v>13491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27C-42DF-B5AC-0D056924B4D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39-4648-AE66-98FBAFD4C9E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9-4648-AE66-98FBAFD4C9EC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39-4648-AE66-98FBAFD4C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'24.7월5주차'!$E$58:$F$58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'24.7월5주차'!$E$60:$F$60</c:f>
              <c:numCache>
                <c:formatCode>0%</c:formatCode>
                <c:ptCount val="2"/>
                <c:pt idx="0">
                  <c:v>0.79552815894137519</c:v>
                </c:pt>
                <c:pt idx="1">
                  <c:v>0.20447184105862487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39-4648-AE66-98FBAFD4C9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4039-4648-AE66-98FBAFD4C9E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4039-4648-AE66-98FBAFD4C9E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'24.7월5주차'!$E$58:$F$58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'24.7월5주차'!$E$59:$F$59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344836</c:v>
                      </c:pt>
                      <c:pt idx="1">
                        <c:v>88632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039-4648-AE66-98FBAFD4C9E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'24.7월5주차'!$D$66:$D$76</c:f>
              <c:strCache>
                <c:ptCount val="11"/>
                <c:pt idx="0">
                  <c:v>UV</c:v>
                </c:pt>
                <c:pt idx="1">
                  <c:v>1,635,898</c:v>
                </c:pt>
                <c:pt idx="2">
                  <c:v>1,352,325</c:v>
                </c:pt>
                <c:pt idx="3">
                  <c:v>1,487,137</c:v>
                </c:pt>
                <c:pt idx="4">
                  <c:v>1,501,332</c:v>
                </c:pt>
                <c:pt idx="5">
                  <c:v>1,721,900</c:v>
                </c:pt>
                <c:pt idx="6">
                  <c:v>1,551,581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'24.7월5주차'!$C$77:$C$82</c:f>
              <c:strCache>
                <c:ptCount val="6"/>
                <c:pt idx="0">
                  <c:v>6월 4주차</c:v>
                </c:pt>
                <c:pt idx="1">
                  <c:v>7월 1주차</c:v>
                </c:pt>
                <c:pt idx="2">
                  <c:v>7월 2주차</c:v>
                </c:pt>
                <c:pt idx="3">
                  <c:v>7월 3주차</c:v>
                </c:pt>
                <c:pt idx="4">
                  <c:v>7월 4주차</c:v>
                </c:pt>
                <c:pt idx="5">
                  <c:v>7월 5주차</c:v>
                </c:pt>
              </c:strCache>
            </c:strRef>
          </c:cat>
          <c:val>
            <c:numRef>
              <c:f>'24.7월5주차'!$D$77:$D$82</c:f>
              <c:numCache>
                <c:formatCode>#,##0;[Red]#,##0</c:formatCode>
                <c:ptCount val="6"/>
                <c:pt idx="0">
                  <c:v>393045</c:v>
                </c:pt>
                <c:pt idx="1">
                  <c:v>421743</c:v>
                </c:pt>
                <c:pt idx="2">
                  <c:v>431999</c:v>
                </c:pt>
                <c:pt idx="3">
                  <c:v>425416</c:v>
                </c:pt>
                <c:pt idx="4">
                  <c:v>407471</c:v>
                </c:pt>
                <c:pt idx="5">
                  <c:v>433468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8-4CC7-ADA5-F6125CCAFD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'24.7월4주차'!$C$82</c15:sqref>
                        </c15:formulaRef>
                      </c:ext>
                    </c:extLst>
                    <c:strCache>
                      <c:ptCount val="1"/>
                      <c:pt idx="0">
                        <c:v>7월 4주차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'24.7월4주차'!$D$82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407471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BD-470D-90BA-76C756A280AC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D3-4E4D-B994-0A2A0BAEE14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D3-4E4D-B994-0A2A0BAEE14C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D3-4E4D-B994-0A2A0BAEE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'24.7월4주차'!$E$58:$F$58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'24.7월4주차'!$E$62:$F$62</c:f>
              <c:numCache>
                <c:formatCode>0%</c:formatCode>
                <c:ptCount val="2"/>
                <c:pt idx="0">
                  <c:v>0.78627664635737193</c:v>
                </c:pt>
                <c:pt idx="1">
                  <c:v>0.21372335364262804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3-4E4D-B994-0A2A0BAEE1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59D3-4E4D-B994-0A2A0BAEE1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59D3-4E4D-B994-0A2A0BAEE1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'24.7월4주차'!$E$58:$F$58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'24.7월4주차'!$E$59:$F$59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318013</c:v>
                      </c:pt>
                      <c:pt idx="1">
                        <c:v>89458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9D3-4E4D-B994-0A2A0BAEE14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59D3-4E4D-B994-0A2A0BAEE1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59D3-4E4D-B994-0A2A0BAEE1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'24.7월4주차'!$E$58:$F$58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'24.7월4주차'!$E$60:$F$60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0.78045554162136688</c:v>
                      </c:pt>
                      <c:pt idx="1">
                        <c:v>0.21954445837863307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9D3-4E4D-B994-0A2A0BAEE14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59D3-4E4D-B994-0A2A0BAEE1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59D3-4E4D-B994-0A2A0BAEE1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'24.7월4주차'!$E$58:$F$58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'24.7월4주차'!$E$61:$F$61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51233</c:v>
                      </c:pt>
                      <c:pt idx="1">
                        <c:v>13926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9D3-4E4D-B994-0A2A0BAEE14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6-4D27-9FA4-7E9EFB0785C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6-4D27-9FA4-7E9EFB0785CC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06-4D27-9FA4-7E9EFB0785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'24.7월4주차'!$E$58:$F$58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'24.7월4주차'!$E$60:$F$60</c:f>
              <c:numCache>
                <c:formatCode>0%</c:formatCode>
                <c:ptCount val="2"/>
                <c:pt idx="0">
                  <c:v>0.78045554162136688</c:v>
                </c:pt>
                <c:pt idx="1">
                  <c:v>0.21954445837863307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6-4D27-9FA4-7E9EFB0785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9406-4D27-9FA4-7E9EFB0785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9406-4D27-9FA4-7E9EFB0785C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'24.7월4주차'!$E$58:$F$58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'24.7월4주차'!$E$59:$F$59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318013</c:v>
                      </c:pt>
                      <c:pt idx="1">
                        <c:v>89458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406-4D27-9FA4-7E9EFB0785C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'24.7월4주차'!$D$66:$D$76</c:f>
              <c:strCache>
                <c:ptCount val="11"/>
                <c:pt idx="0">
                  <c:v>UV</c:v>
                </c:pt>
                <c:pt idx="1">
                  <c:v>1,675,940</c:v>
                </c:pt>
                <c:pt idx="2">
                  <c:v>1,635,898</c:v>
                </c:pt>
                <c:pt idx="3">
                  <c:v>1,352,325</c:v>
                </c:pt>
                <c:pt idx="4">
                  <c:v>1,487,137</c:v>
                </c:pt>
                <c:pt idx="5">
                  <c:v>1,501,332</c:v>
                </c:pt>
                <c:pt idx="6">
                  <c:v>1,721,900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'24.7월4주차'!$C$77:$C$82</c:f>
              <c:strCache>
                <c:ptCount val="6"/>
                <c:pt idx="0">
                  <c:v>6월 3주차</c:v>
                </c:pt>
                <c:pt idx="1">
                  <c:v>6월 4주차</c:v>
                </c:pt>
                <c:pt idx="2">
                  <c:v>7월 1주차</c:v>
                </c:pt>
                <c:pt idx="3">
                  <c:v>7월 2주차</c:v>
                </c:pt>
                <c:pt idx="4">
                  <c:v>7월 3주차</c:v>
                </c:pt>
                <c:pt idx="5">
                  <c:v>7월 4주차</c:v>
                </c:pt>
              </c:strCache>
            </c:strRef>
          </c:cat>
          <c:val>
            <c:numRef>
              <c:f>'24.7월4주차'!$D$77:$D$82</c:f>
              <c:numCache>
                <c:formatCode>#,##0;[Red]#,##0</c:formatCode>
                <c:ptCount val="6"/>
                <c:pt idx="0">
                  <c:v>375927</c:v>
                </c:pt>
                <c:pt idx="1">
                  <c:v>393045</c:v>
                </c:pt>
                <c:pt idx="2">
                  <c:v>421743</c:v>
                </c:pt>
                <c:pt idx="3">
                  <c:v>431999</c:v>
                </c:pt>
                <c:pt idx="4">
                  <c:v>425416</c:v>
                </c:pt>
                <c:pt idx="5">
                  <c:v>407471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C-4AA3-A867-45B47BE35A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'24.7월3주차'!$C$82</c15:sqref>
                        </c15:formulaRef>
                      </c:ext>
                    </c:extLst>
                    <c:strCache>
                      <c:ptCount val="1"/>
                      <c:pt idx="0">
                        <c:v>7월 3주차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'24.7월3주차'!$D$82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425416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CCC-44DE-B638-84B5E152F914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22-4AC1-BC7C-4B6214E557E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22-4AC1-BC7C-4B6214E557EB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22-4AC1-BC7C-4B6214E55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'24.7월3주차'!$E$58:$F$58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'24.7월3주차'!$E$62:$F$62</c:f>
              <c:numCache>
                <c:formatCode>0%</c:formatCode>
                <c:ptCount val="2"/>
                <c:pt idx="0">
                  <c:v>0.78261448743376449</c:v>
                </c:pt>
                <c:pt idx="1">
                  <c:v>0.21738551256623545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22-4AC1-BC7C-4B6214E557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1322-4AC1-BC7C-4B6214E557E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1322-4AC1-BC7C-4B6214E557E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'24.7월3주차'!$E$59:$F$59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331078</c:v>
                      </c:pt>
                      <c:pt idx="1">
                        <c:v>94338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322-4AC1-BC7C-4B6214E557EB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1322-4AC1-BC7C-4B6214E557E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1322-4AC1-BC7C-4B6214E557E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'24.7월3주차'!$E$60:$F$60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0.77824529401809051</c:v>
                      </c:pt>
                      <c:pt idx="1">
                        <c:v>0.22175470598190947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322-4AC1-BC7C-4B6214E557EB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1322-4AC1-BC7C-4B6214E557E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1322-4AC1-BC7C-4B6214E557E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'24.7월3주차'!$E$61:$F$61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52875</c:v>
                      </c:pt>
                      <c:pt idx="1">
                        <c:v>14687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322-4AC1-BC7C-4B6214E557E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1-4D35-AE79-28A88B44F67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21-4D35-AE79-28A88B44F673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21-4D35-AE79-28A88B44F6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'24.7월3주차'!$E$58:$F$58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'24.7월3주차'!$E$60:$F$60</c:f>
              <c:numCache>
                <c:formatCode>0%</c:formatCode>
                <c:ptCount val="2"/>
                <c:pt idx="0">
                  <c:v>0.77824529401809051</c:v>
                </c:pt>
                <c:pt idx="1">
                  <c:v>0.22175470598190947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21-4D35-AE79-28A88B44F6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5D21-4D35-AE79-28A88B44F67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5D21-4D35-AE79-28A88B44F67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'24.7월3주차'!$E$58:$F$58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'24.7월3주차'!$E$59:$F$59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331078</c:v>
                      </c:pt>
                      <c:pt idx="1">
                        <c:v>94338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D21-4D35-AE79-28A88B44F67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'24.7월3주차'!$D$66:$D$76</c:f>
              <c:strCache>
                <c:ptCount val="11"/>
                <c:pt idx="0">
                  <c:v>UV</c:v>
                </c:pt>
                <c:pt idx="1">
                  <c:v>1,669,650</c:v>
                </c:pt>
                <c:pt idx="2">
                  <c:v>1,675,940</c:v>
                </c:pt>
                <c:pt idx="3">
                  <c:v>1,635,898</c:v>
                </c:pt>
                <c:pt idx="4">
                  <c:v>1,352,325</c:v>
                </c:pt>
                <c:pt idx="5">
                  <c:v>1,487,137</c:v>
                </c:pt>
                <c:pt idx="6">
                  <c:v>1,501,332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'24.7월3주차'!$C$77:$C$82</c:f>
              <c:strCache>
                <c:ptCount val="6"/>
                <c:pt idx="0">
                  <c:v>6월 2주차</c:v>
                </c:pt>
                <c:pt idx="1">
                  <c:v>6월 3주차</c:v>
                </c:pt>
                <c:pt idx="2">
                  <c:v>6월 4주차</c:v>
                </c:pt>
                <c:pt idx="3">
                  <c:v>7월 1주차</c:v>
                </c:pt>
                <c:pt idx="4">
                  <c:v>7월 2주차</c:v>
                </c:pt>
                <c:pt idx="5">
                  <c:v>7월 3주차</c:v>
                </c:pt>
              </c:strCache>
            </c:strRef>
          </c:cat>
          <c:val>
            <c:numRef>
              <c:f>'24.7월3주차'!$D$77:$D$82</c:f>
              <c:numCache>
                <c:formatCode>#,##0;[Red]#,##0</c:formatCode>
                <c:ptCount val="6"/>
                <c:pt idx="0">
                  <c:v>384957</c:v>
                </c:pt>
                <c:pt idx="1">
                  <c:v>375927</c:v>
                </c:pt>
                <c:pt idx="2">
                  <c:v>393045</c:v>
                </c:pt>
                <c:pt idx="3">
                  <c:v>421743</c:v>
                </c:pt>
                <c:pt idx="4">
                  <c:v>431999</c:v>
                </c:pt>
                <c:pt idx="5">
                  <c:v>425416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E-4C09-898E-694DBCD613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'24.7월2주차'!$C$82</c15:sqref>
                        </c15:formulaRef>
                      </c:ext>
                    </c:extLst>
                    <c:strCache>
                      <c:ptCount val="1"/>
                      <c:pt idx="0">
                        <c:v>7월 2주차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'24.7월2주차'!$D$82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431999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49A-4092-B9DE-0E61FAF0F14C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8B-48A1-B9C1-8E157EA1537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8B-48A1-B9C1-8E157EA1537C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8B-48A1-B9C1-8E157EA153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'24.7월2주차'!$E$58:$F$58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'24.7월2주차'!$E$62:$F$62</c:f>
              <c:numCache>
                <c:formatCode>0%</c:formatCode>
                <c:ptCount val="2"/>
                <c:pt idx="0">
                  <c:v>0.77827765361506984</c:v>
                </c:pt>
                <c:pt idx="1">
                  <c:v>0.22172234638493019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B-48A1-B9C1-8E157EA153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738B-48A1-B9C1-8E157EA15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38B-48A1-B9C1-8E157EA15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'24.7월2주차'!$E$59:$F$59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333913</c:v>
                      </c:pt>
                      <c:pt idx="1">
                        <c:v>98086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38B-48A1-B9C1-8E157EA1537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738B-48A1-B9C1-8E157EA15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738B-48A1-B9C1-8E157EA15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'24.7월2주차'!$E$60:$F$60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0.77294854849201045</c:v>
                      </c:pt>
                      <c:pt idx="1">
                        <c:v>0.22705145150798961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38B-48A1-B9C1-8E157EA1537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738B-48A1-B9C1-8E157EA15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738B-48A1-B9C1-8E157EA15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'24.7월2주차'!$E$61:$F$61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53628</c:v>
                      </c:pt>
                      <c:pt idx="1">
                        <c:v>15278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38B-48A1-B9C1-8E157EA1537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30-4F5B-8AAE-60694ED0865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30-4F5B-8AAE-60694ED08658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30-4F5B-8AAE-60694ED08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'24.7월2주차'!$E$58:$F$58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'24.7월2주차'!$E$60:$F$60</c:f>
              <c:numCache>
                <c:formatCode>0%</c:formatCode>
                <c:ptCount val="2"/>
                <c:pt idx="0">
                  <c:v>0.77294854849201045</c:v>
                </c:pt>
                <c:pt idx="1">
                  <c:v>0.22705145150798961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30-4F5B-8AAE-60694ED086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DD30-4F5B-8AAE-60694ED0865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DD30-4F5B-8AAE-60694ED0865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'24.7월2주차'!$E$58:$F$58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'24.7월2주차'!$E$59:$F$59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333913</c:v>
                      </c:pt>
                      <c:pt idx="1">
                        <c:v>98086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D30-4F5B-8AAE-60694ED0865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'24.7월2주차'!$D$66:$D$76</c:f>
              <c:strCache>
                <c:ptCount val="11"/>
                <c:pt idx="0">
                  <c:v>UV</c:v>
                </c:pt>
                <c:pt idx="1">
                  <c:v>1,382,553</c:v>
                </c:pt>
                <c:pt idx="2">
                  <c:v>1,669,650</c:v>
                </c:pt>
                <c:pt idx="3">
                  <c:v>1,675,940</c:v>
                </c:pt>
                <c:pt idx="4">
                  <c:v>1,635,898</c:v>
                </c:pt>
                <c:pt idx="5">
                  <c:v>1,352,325</c:v>
                </c:pt>
                <c:pt idx="6">
                  <c:v>1,487,137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'24.7월2주차'!$C$77:$C$82</c:f>
              <c:strCache>
                <c:ptCount val="6"/>
                <c:pt idx="0">
                  <c:v>6월 1주차</c:v>
                </c:pt>
                <c:pt idx="1">
                  <c:v>6월 2주차</c:v>
                </c:pt>
                <c:pt idx="2">
                  <c:v>6월 3주차</c:v>
                </c:pt>
                <c:pt idx="3">
                  <c:v>6월 4주차</c:v>
                </c:pt>
                <c:pt idx="4">
                  <c:v>7월 1주차</c:v>
                </c:pt>
                <c:pt idx="5">
                  <c:v>7월 2주차</c:v>
                </c:pt>
              </c:strCache>
            </c:strRef>
          </c:cat>
          <c:val>
            <c:numRef>
              <c:f>'24.7월2주차'!$D$77:$D$82</c:f>
              <c:numCache>
                <c:formatCode>#,##0;[Red]#,##0</c:formatCode>
                <c:ptCount val="6"/>
                <c:pt idx="0">
                  <c:v>367734</c:v>
                </c:pt>
                <c:pt idx="1">
                  <c:v>384957</c:v>
                </c:pt>
                <c:pt idx="2">
                  <c:v>375927</c:v>
                </c:pt>
                <c:pt idx="3">
                  <c:v>393045</c:v>
                </c:pt>
                <c:pt idx="4">
                  <c:v>421743</c:v>
                </c:pt>
                <c:pt idx="5">
                  <c:v>431999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5-47C5-AED9-32A7E7FBA2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'24.7월1주차'!$C$82</c15:sqref>
                        </c15:formulaRef>
                      </c:ext>
                    </c:extLst>
                    <c:strCache>
                      <c:ptCount val="1"/>
                      <c:pt idx="0">
                        <c:v>7월 1주차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'24.7월1주차'!$D$82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  <c:pt idx="0">
                        <c:v>421743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36-4E94-BD54-691352D27A5E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69-4EA4-A764-B5E3E15C7B3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9-4EA4-A764-B5E3E15C7B35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69-4EA4-A764-B5E3E15C7B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'24.7월1주차'!$E$58:$F$58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'24.7월1주차'!$E$62:$F$62</c:f>
              <c:numCache>
                <c:formatCode>0%</c:formatCode>
                <c:ptCount val="2"/>
                <c:pt idx="0">
                  <c:v>0.78509573251340548</c:v>
                </c:pt>
                <c:pt idx="1">
                  <c:v>0.21490426748659447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69-4EA4-A764-B5E3E15C7B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7569-4EA4-A764-B5E3E15C7B3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569-4EA4-A764-B5E3E15C7B3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'24.7월1주차'!$E$59:$F$59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328749</c:v>
                      </c:pt>
                      <c:pt idx="1">
                        <c:v>92994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569-4EA4-A764-B5E3E15C7B35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7569-4EA4-A764-B5E3E15C7B3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7569-4EA4-A764-B5E3E15C7B3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'24.7월1주차'!$E$60:$F$60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0.77950078602371586</c:v>
                      </c:pt>
                      <c:pt idx="1">
                        <c:v>0.22049921397628414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569-4EA4-A764-B5E3E15C7B35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7569-4EA4-A764-B5E3E15C7B3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7569-4EA4-A764-B5E3E15C7B3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'24.7월1주차'!$E$61:$F$61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52855</c:v>
                      </c:pt>
                      <c:pt idx="1">
                        <c:v>14468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569-4EA4-A764-B5E3E15C7B3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27-455A-B14A-C03BE62B391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27-455A-B14A-C03BE62B391C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27-455A-B14A-C03BE62B3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'24.7월1주차'!$E$58:$F$58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'24.7월1주차'!$E$60:$F$60</c:f>
              <c:numCache>
                <c:formatCode>0%</c:formatCode>
                <c:ptCount val="2"/>
                <c:pt idx="0">
                  <c:v>0.77950078602371586</c:v>
                </c:pt>
                <c:pt idx="1">
                  <c:v>0.22049921397628414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27-455A-B14A-C03BE62B39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CE27-455A-B14A-C03BE62B39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CE27-455A-B14A-C03BE62B391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'24.7월1주차'!$E$58:$F$58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'24.7월1주차'!$E$59:$F$59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328749</c:v>
                      </c:pt>
                      <c:pt idx="1">
                        <c:v>92994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E27-455A-B14A-C03BE62B391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'24.7월1주차'!$D$66:$D$76</c:f>
              <c:strCache>
                <c:ptCount val="11"/>
                <c:pt idx="0">
                  <c:v>UV</c:v>
                </c:pt>
                <c:pt idx="1">
                  <c:v>1,443,713</c:v>
                </c:pt>
                <c:pt idx="2">
                  <c:v>1,382,553</c:v>
                </c:pt>
                <c:pt idx="3">
                  <c:v>1,669,650</c:v>
                </c:pt>
                <c:pt idx="4">
                  <c:v>1,675,940</c:v>
                </c:pt>
                <c:pt idx="5">
                  <c:v>1,635,898</c:v>
                </c:pt>
                <c:pt idx="6">
                  <c:v>1,352,325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'24.7월1주차'!$C$77:$C$82</c:f>
              <c:strCache>
                <c:ptCount val="6"/>
                <c:pt idx="0">
                  <c:v>5월 5주차</c:v>
                </c:pt>
                <c:pt idx="1">
                  <c:v>6월 1주차</c:v>
                </c:pt>
                <c:pt idx="2">
                  <c:v>6월 2주차</c:v>
                </c:pt>
                <c:pt idx="3">
                  <c:v>6월 3주차</c:v>
                </c:pt>
                <c:pt idx="4">
                  <c:v>6월 4주차</c:v>
                </c:pt>
                <c:pt idx="5">
                  <c:v>7월 1주차</c:v>
                </c:pt>
              </c:strCache>
            </c:strRef>
          </c:cat>
          <c:val>
            <c:numRef>
              <c:f>'24.7월1주차'!$D$77:$D$82</c:f>
              <c:numCache>
                <c:formatCode>#,##0;[Red]#,##0</c:formatCode>
                <c:ptCount val="6"/>
                <c:pt idx="0">
                  <c:v>369804</c:v>
                </c:pt>
                <c:pt idx="1">
                  <c:v>367734</c:v>
                </c:pt>
                <c:pt idx="2">
                  <c:v>384957</c:v>
                </c:pt>
                <c:pt idx="3">
                  <c:v>375927</c:v>
                </c:pt>
                <c:pt idx="4">
                  <c:v>393045</c:v>
                </c:pt>
                <c:pt idx="5">
                  <c:v>421743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B-4E62-BFD2-CD5E568CC4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'2024년도_하반기'!$C$82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'2024년도_하반기'!$D$82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5ED-4151-A68C-F97ED7EFBD3B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22-4F98-9264-DBFB96F4357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22-4F98-9264-DBFB96F43570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22-4F98-9264-DBFB96F435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'2024년도_하반기'!$E$58:$F$58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'2024년도_하반기'!$E$62:$F$62</c:f>
              <c:numCache>
                <c:formatCode>0%</c:formatCode>
                <c:ptCount val="2"/>
                <c:pt idx="0">
                  <c:v>0.78509573251340548</c:v>
                </c:pt>
                <c:pt idx="1">
                  <c:v>0.21490426748659447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22-4F98-9264-DBFB96F435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6122-4F98-9264-DBFB96F435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6122-4F98-9264-DBFB96F4357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'2024년도_하반기'!$E$58:$F$58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'2024년도_하반기'!$E$59:$F$59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7491210</c:v>
                      </c:pt>
                      <c:pt idx="1">
                        <c:v>2027501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122-4F98-9264-DBFB96F43570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122-4F98-9264-DBFB96F435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122-4F98-9264-DBFB96F4357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'2024년도_하반기'!$E$58:$F$58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'2024년도_하반기'!$E$60:$F$60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0.78699836564005354</c:v>
                      </c:pt>
                      <c:pt idx="1">
                        <c:v>0.21300163435994643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122-4F98-9264-DBFB96F43570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6122-4F98-9264-DBFB96F435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6122-4F98-9264-DBFB96F4357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'2024년도_하반기'!$E$58:$F$58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'2024년도_하반기'!$E$61:$F$61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52855</c:v>
                      </c:pt>
                      <c:pt idx="1">
                        <c:v>14468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122-4F98-9264-DBFB96F4357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0-496E-9B6D-C9A6FBDE11C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30-496E-9B6D-C9A6FBDE11C1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0-496E-9B6D-C9A6FBDE11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'2024년도_하반기'!$E$58:$F$58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'2024년도_하반기'!$E$60:$F$60</c:f>
              <c:numCache>
                <c:formatCode>0%</c:formatCode>
                <c:ptCount val="2"/>
                <c:pt idx="0">
                  <c:v>0.78699836564005354</c:v>
                </c:pt>
                <c:pt idx="1">
                  <c:v>0.21300163435994643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30-496E-9B6D-C9A6FBDE11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AD30-496E-9B6D-C9A6FBDE11C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AD30-496E-9B6D-C9A6FBDE11C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'2024년도_하반기'!$E$58:$F$58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'2024년도_하반기'!$E$59:$F$59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7491210</c:v>
                      </c:pt>
                      <c:pt idx="1">
                        <c:v>2027501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D30-496E-9B6D-C9A6FBDE11C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'2024년도_하반기'!$D$66:$D$76</c:f>
              <c:strCache>
                <c:ptCount val="11"/>
                <c:pt idx="0">
                  <c:v>UV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'2024년도_하반기'!$C$77:$C$82</c:f>
              <c:numCache>
                <c:formatCode>General</c:formatCode>
                <c:ptCount val="6"/>
              </c:numCache>
            </c:numRef>
          </c:cat>
          <c:val>
            <c:numRef>
              <c:f>'2024년도_하반기'!$D$77:$D$82</c:f>
              <c:numCache>
                <c:formatCode>#,##0;[Red]#,##0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F-40A2-9DB5-44C769B21C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'2024년_상반기'!$C$82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'2024년_상반기'!$D$82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589-4D36-9A5F-6E4439D8A464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1D-4182-9711-FE81B36AEE5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1D-4182-9711-FE81B36AEE54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1D-4182-9711-FE81B36AEE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'2024년_상반기'!$E$58:$F$58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'2024년_상반기'!$E$62:$F$62</c:f>
              <c:numCache>
                <c:formatCode>0%</c:formatCode>
                <c:ptCount val="2"/>
                <c:pt idx="0">
                  <c:v>0.78509573251340548</c:v>
                </c:pt>
                <c:pt idx="1">
                  <c:v>0.21490426748659447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1D-4182-9711-FE81B36AEE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641D-4182-9711-FE81B36AEE5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641D-4182-9711-FE81B36AEE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'2024년_상반기'!$E$58:$F$58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'2024년_상반기'!$E$59:$F$59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5456418</c:v>
                      </c:pt>
                      <c:pt idx="1">
                        <c:v>1715126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41D-4182-9711-FE81B36AEE54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41D-4182-9711-FE81B36AEE5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41D-4182-9711-FE81B36AEE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'2024년_상반기'!$E$58:$F$58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'2024년_상반기'!$E$60:$F$60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0.76084285336602553</c:v>
                      </c:pt>
                      <c:pt idx="1">
                        <c:v>0.2391571466339745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41D-4182-9711-FE81B36AEE54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641D-4182-9711-FE81B36AEE5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641D-4182-9711-FE81B36AEE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'2024년_상반기'!$E$58:$F$58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'2024년_상반기'!$E$61:$F$61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52855</c:v>
                      </c:pt>
                      <c:pt idx="1">
                        <c:v>14468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41D-4182-9711-FE81B36AEE5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89-44F3-AB0D-1A6305BC63E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89-44F3-AB0D-1A6305BC63E4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89-44F3-AB0D-1A6305BC63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'2024년_상반기'!$E$58:$F$58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'2024년_상반기'!$E$60:$F$60</c:f>
              <c:numCache>
                <c:formatCode>0%</c:formatCode>
                <c:ptCount val="2"/>
                <c:pt idx="0">
                  <c:v>0.76084285336602553</c:v>
                </c:pt>
                <c:pt idx="1">
                  <c:v>0.2391571466339745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9-44F3-AB0D-1A6305BC63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AD89-44F3-AB0D-1A6305BC63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AD89-44F3-AB0D-1A6305BC63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'2024년_상반기'!$E$58:$F$58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'2024년_상반기'!$E$59:$F$59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5456418</c:v>
                      </c:pt>
                      <c:pt idx="1">
                        <c:v>1715126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D89-44F3-AB0D-1A6305BC63E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'2024년_상반기'!$D$66:$D$76</c:f>
              <c:strCache>
                <c:ptCount val="11"/>
                <c:pt idx="0">
                  <c:v>UV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'2024년_상반기'!$C$77:$C$82</c:f>
              <c:numCache>
                <c:formatCode>General</c:formatCode>
                <c:ptCount val="6"/>
              </c:numCache>
            </c:numRef>
          </c:cat>
          <c:val>
            <c:numRef>
              <c:f>'2024년_상반기'!$D$77:$D$82</c:f>
              <c:numCache>
                <c:formatCode>#,##0;[Red]#,##0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0-4F9E-98DC-F4A6DA3A70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'2024년도'!$C$82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'2024년도'!$D$82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8C5-4309-8965-C755C1919DB4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0-4E8A-9D1D-80339D1764D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60-4E8A-9D1D-80339D1764D5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60-4E8A-9D1D-80339D1764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'2024년도'!$E$58:$F$58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'2024년도'!$E$62:$F$62</c:f>
              <c:numCache>
                <c:formatCode>0%</c:formatCode>
                <c:ptCount val="2"/>
                <c:pt idx="0">
                  <c:v>0.78509573251340548</c:v>
                </c:pt>
                <c:pt idx="1">
                  <c:v>0.21490426748659447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60-4E8A-9D1D-80339D1764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6E60-4E8A-9D1D-80339D1764D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6E60-4E8A-9D1D-80339D1764D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'2024년도'!$E$59:$F$59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7491210</c:v>
                      </c:pt>
                      <c:pt idx="1">
                        <c:v>2027501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E60-4E8A-9D1D-80339D1764D5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E60-4E8A-9D1D-80339D1764D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E60-4E8A-9D1D-80339D1764D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0.78699836564005354</c:v>
                      </c:pt>
                      <c:pt idx="1">
                        <c:v>0.21300163435994643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E60-4E8A-9D1D-80339D1764D5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6E60-4E8A-9D1D-80339D1764D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6E60-4E8A-9D1D-80339D1764D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'2024년도'!$E$61:$F$61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52855</c:v>
                      </c:pt>
                      <c:pt idx="1">
                        <c:v>14468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E60-4E8A-9D1D-80339D1764D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E6-4FE0-A8D9-19F7BAA8D3D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E6-4FE0-A8D9-19F7BAA8D3D5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E6-4FE0-A8D9-19F7BAA8D3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'2024년도'!$E$58:$F$58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'2024년도'!$E$60:$F$60</c:f>
              <c:numCache>
                <c:formatCode>0%</c:formatCode>
                <c:ptCount val="2"/>
                <c:pt idx="0">
                  <c:v>0.78699836564005354</c:v>
                </c:pt>
                <c:pt idx="1">
                  <c:v>0.21300163435994643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6-4FE0-A8D9-19F7BAA8D3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DBE6-4FE0-A8D9-19F7BAA8D3D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DBE6-4FE0-A8D9-19F7BAA8D3D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'2024년도'!$E$59:$F$59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7491210</c:v>
                      </c:pt>
                      <c:pt idx="1">
                        <c:v>2027501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BE6-4FE0-A8D9-19F7BAA8D3D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'2024년도'!$D$66:$D$76</c:f>
              <c:strCache>
                <c:ptCount val="11"/>
                <c:pt idx="0">
                  <c:v>UV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'2024년도'!$C$77:$C$82</c:f>
              <c:numCache>
                <c:formatCode>General</c:formatCode>
                <c:ptCount val="6"/>
              </c:numCache>
            </c:numRef>
          </c:cat>
          <c:val>
            <c:numRef>
              <c:f>'2024년도'!$D$77:$D$82</c:f>
              <c:numCache>
                <c:formatCode>#,##0;[Red]#,##0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3-4B3F-8E11-8ED320F361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나눔고딕" panose="020D0604000000000000" pitchFamily="50" charset="-127"/>
                          <a:ea typeface="나눔고딕" panose="020D0604000000000000" pitchFamily="50" charset="-127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'2023년도'!$C$82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'2023년도'!$D$82</c15:sqref>
                        </c15:formulaRef>
                      </c:ext>
                    </c:extLst>
                    <c:numCache>
                      <c:formatCode>#,##0;[Red]#,##0</c:formatCode>
                      <c:ptCount val="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757-447C-A90B-778570F054CF}"/>
                  </c:ext>
                </c:extLst>
              </c15:ser>
            </c15:filteredLineSeries>
          </c:ext>
        </c:extLst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59207904453942"/>
          <c:y val="5.3748190543129924E-2"/>
          <c:w val="0.31356767751660419"/>
          <c:h val="0.87052970019496112"/>
        </c:manualLayout>
      </c:layout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23-453F-AAA7-9C7524724A0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23-453F-AAA7-9C7524724A0B}"/>
              </c:ext>
            </c:extLst>
          </c:dPt>
          <c:dLbls>
            <c:dLbl>
              <c:idx val="1"/>
              <c:layout>
                <c:manualLayout>
                  <c:x val="2.3430070959810929E-2"/>
                  <c:y val="3.2567628404214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23-453F-AAA7-9C7524724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'2023년도'!$E$58:$F$58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'2023년도'!$E$62:$F$62</c:f>
              <c:numCache>
                <c:formatCode>0%</c:formatCode>
                <c:ptCount val="2"/>
                <c:pt idx="0">
                  <c:v>0.78509573251340548</c:v>
                </c:pt>
                <c:pt idx="1">
                  <c:v>0.21490426748659447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23-453F-AAA7-9C7524724A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6323-453F-AAA7-9C7524724A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6323-453F-AAA7-9C7524724A0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'2023년도'!$E$58:$F$58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'2023년도'!$E$59:$F$59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4663263</c:v>
                      </c:pt>
                      <c:pt idx="1">
                        <c:v>1542061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323-453F-AAA7-9C7524724A0B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323-453F-AAA7-9C7524724A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323-453F-AAA7-9C7524724A0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'2023년도'!$E$60:$F$60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0.75149387848241289</c:v>
                      </c:pt>
                      <c:pt idx="1">
                        <c:v>0.24850612151758716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323-453F-AAA7-9C7524724A0B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6323-453F-AAA7-9C7524724A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6323-453F-AAA7-9C7524724A0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'2023년도'!$E$61:$F$61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52855</c:v>
                      </c:pt>
                      <c:pt idx="1">
                        <c:v>14468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323-453F-AAA7-9C7524724A0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5858440818241"/>
          <c:y val="0.14451831999774012"/>
          <c:w val="0.24070229771580812"/>
          <c:h val="0.68302464044782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94100838254784"/>
          <c:y val="7.4102239696433661E-2"/>
          <c:w val="0.3465467335698918"/>
          <c:h val="0.89306923377674885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A-49EA-A74A-3C5E084CF95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A-49EA-A74A-3C5E084CF959}"/>
              </c:ext>
            </c:extLst>
          </c:dPt>
          <c:dLbls>
            <c:dLbl>
              <c:idx val="1"/>
              <c:layout>
                <c:manualLayout>
                  <c:x val="1.0373589308894359E-2"/>
                  <c:y val="4.76417479067641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7A-49EA-A74A-3C5E084CF9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'2023년도'!$E$58:$F$58</c:f>
              <c:strCache>
                <c:ptCount val="2"/>
                <c:pt idx="0">
                  <c:v>MO</c:v>
                </c:pt>
                <c:pt idx="1">
                  <c:v>PC</c:v>
                </c:pt>
              </c:strCache>
            </c:strRef>
          </c:cat>
          <c:val>
            <c:numRef>
              <c:f>'2023년도'!$E$60:$F$60</c:f>
              <c:numCache>
                <c:formatCode>0%</c:formatCode>
                <c:ptCount val="2"/>
                <c:pt idx="0">
                  <c:v>0.75149387848241289</c:v>
                </c:pt>
                <c:pt idx="1">
                  <c:v>0.24850612151758716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7A-49EA-A74A-3C5E084CF9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E77A-49EA-A74A-3C5E084CF95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E77A-49EA-A74A-3C5E084CF95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j-ea"/>
                          <a:ea typeface="+mj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'2023년도'!$E$58:$F$58</c15:sqref>
                        </c15:formulaRef>
                      </c:ext>
                    </c:extLst>
                    <c:strCache>
                      <c:ptCount val="2"/>
                      <c:pt idx="0">
                        <c:v>MO</c:v>
                      </c:pt>
                      <c:pt idx="1">
                        <c:v>PC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'2023년도'!$E$59:$F$59</c15:sqref>
                        </c15:formulaRef>
                      </c:ext>
                    </c:extLst>
                    <c:numCache>
                      <c:formatCode>#,##0_);[Red]\(#,##0\)</c:formatCode>
                      <c:ptCount val="2"/>
                      <c:pt idx="0">
                        <c:v>4663263</c:v>
                      </c:pt>
                      <c:pt idx="1">
                        <c:v>1542061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E77A-49EA-A74A-3C5E084CF95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929765886288E-2"/>
          <c:y val="0.13924050632911392"/>
          <c:w val="0.9264214046822743"/>
          <c:h val="0.55076049038174024"/>
        </c:manualLayout>
      </c:layout>
      <c:lineChart>
        <c:grouping val="standard"/>
        <c:varyColors val="0"/>
        <c:ser>
          <c:idx val="0"/>
          <c:order val="0"/>
          <c:tx>
            <c:strRef>
              <c:f>'2023년도'!$D$66:$D$76</c:f>
              <c:strCache>
                <c:ptCount val="11"/>
                <c:pt idx="0">
                  <c:v>UV</c:v>
                </c:pt>
                <c:pt idx="10">
                  <c:v>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'2023년도'!$C$77:$C$82</c:f>
              <c:numCache>
                <c:formatCode>General</c:formatCode>
                <c:ptCount val="6"/>
              </c:numCache>
            </c:numRef>
          </c:cat>
          <c:val>
            <c:numRef>
              <c:f>'2023년도'!$D$77:$D$82</c:f>
              <c:numCache>
                <c:formatCode>#,##0;[Red]#,##0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9-4141-9B51-22BA10175E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309424"/>
        <c:axId val="160311088"/>
      </c:lineChart>
      <c:catAx>
        <c:axId val="16030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나눔고딕" panose="020D0604000000000000" pitchFamily="50" charset="-127"/>
                <a:ea typeface="나눔고딕" panose="020D0604000000000000" pitchFamily="50" charset="-127"/>
                <a:cs typeface="+mn-cs"/>
              </a:defRPr>
            </a:pPr>
            <a:endParaRPr lang="ko-KR"/>
          </a:p>
        </c:txPr>
        <c:crossAx val="160311088"/>
        <c:crosses val="autoZero"/>
        <c:auto val="1"/>
        <c:lblAlgn val="ctr"/>
        <c:lblOffset val="100"/>
        <c:noMultiLvlLbl val="0"/>
      </c:catAx>
      <c:valAx>
        <c:axId val="160311088"/>
        <c:scaling>
          <c:orientation val="minMax"/>
        </c:scaling>
        <c:delete val="1"/>
        <c:axPos val="l"/>
        <c:numFmt formatCode="#,##0;[Red]#,##0" sourceLinked="1"/>
        <c:majorTickMark val="out"/>
        <c:minorTickMark val="none"/>
        <c:tickLblPos val="nextTo"/>
        <c:crossAx val="16030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ea"/>
          <a:ea typeface="+mj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image" Target="../media/image4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image" Target="../media/image5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image" Target="../media/image7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image" Target="../media/image8.png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7" Type="http://schemas.openxmlformats.org/officeDocument/2006/relationships/image" Target="../media/image9.png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7" Type="http://schemas.openxmlformats.org/officeDocument/2006/relationships/image" Target="../media/image10.png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7" Type="http://schemas.openxmlformats.org/officeDocument/2006/relationships/chart" Target="../charts/chart52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1.xml"/><Relationship Id="rId5" Type="http://schemas.openxmlformats.org/officeDocument/2006/relationships/image" Target="../media/image11.png"/><Relationship Id="rId4" Type="http://schemas.openxmlformats.org/officeDocument/2006/relationships/chart" Target="../charts/chart5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7" Type="http://schemas.openxmlformats.org/officeDocument/2006/relationships/image" Target="../media/image12.png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7" Type="http://schemas.openxmlformats.org/officeDocument/2006/relationships/image" Target="../media/image13.png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6" Type="http://schemas.openxmlformats.org/officeDocument/2006/relationships/chart" Target="../charts/chart64.xml"/><Relationship Id="rId5" Type="http://schemas.openxmlformats.org/officeDocument/2006/relationships/chart" Target="../charts/chart63.xml"/><Relationship Id="rId4" Type="http://schemas.openxmlformats.org/officeDocument/2006/relationships/chart" Target="../charts/chart6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7" Type="http://schemas.openxmlformats.org/officeDocument/2006/relationships/image" Target="../media/image14.png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7" Type="http://schemas.openxmlformats.org/officeDocument/2006/relationships/chart" Target="../charts/chart76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6" Type="http://schemas.openxmlformats.org/officeDocument/2006/relationships/chart" Target="../charts/chart75.xml"/><Relationship Id="rId5" Type="http://schemas.openxmlformats.org/officeDocument/2006/relationships/image" Target="../media/image15.png"/><Relationship Id="rId4" Type="http://schemas.openxmlformats.org/officeDocument/2006/relationships/chart" Target="../charts/chart7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5" Type="http://schemas.openxmlformats.org/officeDocument/2006/relationships/image" Target="../media/image16.png"/><Relationship Id="rId4" Type="http://schemas.openxmlformats.org/officeDocument/2006/relationships/chart" Target="../charts/chart8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chart" Target="../charts/chart8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97D160D-519B-4790-AFBC-0511A44D77AD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2038350"/>
          <a:ext cx="15668625" cy="7470197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21BFE5E4-707B-4591-A6FB-48D6F7B75740}"/>
            </a:ext>
            <a:ext uri="{147F2762-F138-4A5C-976F-8EAC2B608ADB}">
              <a16:predDERef xmlns:a16="http://schemas.microsoft.com/office/drawing/2014/main" pred="{B97D160D-519B-4790-AFBC-0511A44D77AD}"/>
            </a:ext>
          </a:extLst>
        </xdr:cNvPr>
        <xdr:cNvSpPr/>
      </xdr:nvSpPr>
      <xdr:spPr>
        <a:xfrm>
          <a:off x="198880" y="502023"/>
          <a:ext cx="4699771" cy="14224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29C91498-7A90-42EE-AAA6-76FF1470726F}"/>
            </a:ext>
            <a:ext uri="{147F2762-F138-4A5C-976F-8EAC2B608ADB}">
              <a16:predDERef xmlns:a16="http://schemas.microsoft.com/office/drawing/2014/main" pred="{21BFE5E4-707B-4591-A6FB-48D6F7B75740}"/>
            </a:ext>
          </a:extLst>
        </xdr:cNvPr>
        <xdr:cNvSpPr/>
      </xdr:nvSpPr>
      <xdr:spPr>
        <a:xfrm>
          <a:off x="4968242" y="508372"/>
          <a:ext cx="4659463" cy="14149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586851</xdr:colOff>
      <xdr:row>2</xdr:row>
      <xdr:rowOff>89003</xdr:rowOff>
    </xdr:from>
    <xdr:to>
      <xdr:col>19</xdr:col>
      <xdr:colOff>786130</xdr:colOff>
      <xdr:row>9</xdr:row>
      <xdr:rowOff>166121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F2755FDE-42BC-4248-9FB1-BB7C0974DC6F}"/>
            </a:ext>
            <a:ext uri="{147F2762-F138-4A5C-976F-8EAC2B608ADB}">
              <a16:predDERef xmlns:a16="http://schemas.microsoft.com/office/drawing/2014/main" pred="{29C91498-7A90-42EE-AAA6-76FF1470726F}"/>
            </a:ext>
          </a:extLst>
        </xdr:cNvPr>
        <xdr:cNvSpPr/>
      </xdr:nvSpPr>
      <xdr:spPr>
        <a:xfrm>
          <a:off x="9692751" y="508103"/>
          <a:ext cx="6085729" cy="14106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BFE35A2B-0A6B-49FA-991B-30ED821F2FFA}"/>
            </a:ext>
            <a:ext uri="{147F2762-F138-4A5C-976F-8EAC2B608ADB}">
              <a16:predDERef xmlns:a16="http://schemas.microsoft.com/office/drawing/2014/main" pred="{F2755FDE-42BC-4248-9FB1-BB7C0974D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7448F51C-27DD-4FA1-B630-96FADAC0C639}"/>
            </a:ext>
            <a:ext uri="{147F2762-F138-4A5C-976F-8EAC2B608ADB}">
              <a16:predDERef xmlns:a16="http://schemas.microsoft.com/office/drawing/2014/main" pred="{1D898D38-DCE5-434E-A3A0-A01BAB1D7484}"/>
            </a:ext>
          </a:extLst>
        </xdr:cNvPr>
        <xdr:cNvSpPr txBox="1"/>
      </xdr:nvSpPr>
      <xdr:spPr>
        <a:xfrm>
          <a:off x="5782089" y="1665356"/>
          <a:ext cx="74819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8EB977CF-CB7A-4FDB-9F23-DB4837B874E1}"/>
            </a:ext>
            <a:ext uri="{147F2762-F138-4A5C-976F-8EAC2B608ADB}">
              <a16:predDERef xmlns:a16="http://schemas.microsoft.com/office/drawing/2014/main" pred="{7448F51C-27DD-4FA1-B630-96FADAC0C639}"/>
            </a:ext>
          </a:extLst>
        </xdr:cNvPr>
        <xdr:cNvSpPr txBox="1"/>
      </xdr:nvSpPr>
      <xdr:spPr>
        <a:xfrm>
          <a:off x="7821083" y="1659129"/>
          <a:ext cx="90598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8AB04153-3EF9-407B-9B22-E9F1429349B7}"/>
            </a:ext>
            <a:ext uri="{147F2762-F138-4A5C-976F-8EAC2B608ADB}">
              <a16:predDERef xmlns:a16="http://schemas.microsoft.com/office/drawing/2014/main" pred="{8EB977CF-CB7A-4FDB-9F23-DB4837B87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1FF164E7-BECA-413C-88B1-07310B197343}"/>
            </a:ext>
            <a:ext uri="{147F2762-F138-4A5C-976F-8EAC2B608ADB}">
              <a16:predDERef xmlns:a16="http://schemas.microsoft.com/office/drawing/2014/main" pred="{8AB04153-3EF9-407B-9B22-E9F142934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363D8A53-4946-4DB8-AC27-CFEA47B9CECC}"/>
            </a:ext>
            <a:ext uri="{147F2762-F138-4A5C-976F-8EAC2B608ADB}">
              <a16:predDERef xmlns:a16="http://schemas.microsoft.com/office/drawing/2014/main" pred="{1FF164E7-BECA-413C-88B1-07310B197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3" name="사각형: 둥근 모서리 20">
          <a:extLst>
            <a:ext uri="{FF2B5EF4-FFF2-40B4-BE49-F238E27FC236}">
              <a16:creationId xmlns:a16="http://schemas.microsoft.com/office/drawing/2014/main" id="{AA1A534F-9B09-422F-86A9-619AF1501CD1}"/>
            </a:ext>
            <a:ext uri="{147F2762-F138-4A5C-976F-8EAC2B608ADB}">
              <a16:predDERef xmlns:a16="http://schemas.microsoft.com/office/drawing/2014/main" pred="{363D8A53-4946-4DB8-AC27-CFEA47B9CECC}"/>
            </a:ext>
          </a:extLst>
        </xdr:cNvPr>
        <xdr:cNvSpPr/>
      </xdr:nvSpPr>
      <xdr:spPr>
        <a:xfrm>
          <a:off x="200025" y="9629774"/>
          <a:ext cx="15659100" cy="8315326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 editAs="oneCell">
    <xdr:from>
      <xdr:col>3</xdr:col>
      <xdr:colOff>47625</xdr:colOff>
      <xdr:row>53</xdr:row>
      <xdr:rowOff>133350</xdr:rowOff>
    </xdr:from>
    <xdr:to>
      <xdr:col>13</xdr:col>
      <xdr:colOff>304800</xdr:colOff>
      <xdr:row>71</xdr:row>
      <xdr:rowOff>57150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AA1BCF0-A39A-F19D-166C-EDA4296856A4}"/>
            </a:ext>
            <a:ext uri="{147F2762-F138-4A5C-976F-8EAC2B608ADB}">
              <a16:predDERef xmlns:a16="http://schemas.microsoft.com/office/drawing/2014/main" pred="{AA1A534F-9B09-422F-86A9-619AF1501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8725" y="9544050"/>
          <a:ext cx="8991600" cy="3009900"/>
        </a:xfrm>
        <a:prstGeom prst="rect">
          <a:avLst/>
        </a:prstGeom>
      </xdr:spPr>
    </xdr:pic>
    <xdr:clientData/>
  </xdr:twoCellAnchor>
  <xdr:twoCellAnchor editAs="oneCell">
    <xdr:from>
      <xdr:col>14</xdr:col>
      <xdr:colOff>876300</xdr:colOff>
      <xdr:row>52</xdr:row>
      <xdr:rowOff>123825</xdr:rowOff>
    </xdr:from>
    <xdr:to>
      <xdr:col>17</xdr:col>
      <xdr:colOff>590550</xdr:colOff>
      <xdr:row>71</xdr:row>
      <xdr:rowOff>168275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10B46B7-D1AF-CAFC-B4CB-D14770D3749B}"/>
            </a:ext>
            <a:ext uri="{147F2762-F138-4A5C-976F-8EAC2B608ADB}">
              <a16:predDERef xmlns:a16="http://schemas.microsoft.com/office/drawing/2014/main" pred="{7AA1BCF0-A39A-F19D-166C-EDA429685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01450" y="9324975"/>
          <a:ext cx="2552700" cy="3333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76200</xdr:rowOff>
    </xdr:from>
    <xdr:to>
      <xdr:col>19</xdr:col>
      <xdr:colOff>685800</xdr:colOff>
      <xdr:row>78</xdr:row>
      <xdr:rowOff>38100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91C9173-371F-E458-175B-CB92A8C9A550}"/>
            </a:ext>
            <a:ext uri="{147F2762-F138-4A5C-976F-8EAC2B608ADB}">
              <a16:predDERef xmlns:a16="http://schemas.microsoft.com/office/drawing/2014/main" pred="{F10B46B7-D1AF-CAFC-B4CB-D14770D37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12954000"/>
          <a:ext cx="15411450" cy="857250"/>
        </a:xfrm>
        <a:prstGeom prst="rect">
          <a:avLst/>
        </a:prstGeom>
      </xdr:spPr>
    </xdr:pic>
    <xdr:clientData/>
  </xdr:twoCellAnchor>
  <xdr:twoCellAnchor>
    <xdr:from>
      <xdr:col>0</xdr:col>
      <xdr:colOff>-409575</xdr:colOff>
      <xdr:row>0</xdr:row>
      <xdr:rowOff>-3067050</xdr:rowOff>
    </xdr:from>
    <xdr:to>
      <xdr:col>0</xdr:col>
      <xdr:colOff>-409575</xdr:colOff>
      <xdr:row>0</xdr:row>
      <xdr:rowOff>-3067050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6FCBB07-EC89-A65F-5F08-54777704890F}"/>
            </a:ext>
            <a:ext uri="{147F2762-F138-4A5C-976F-8EAC2B608ADB}">
              <a16:predDERef xmlns:a16="http://schemas.microsoft.com/office/drawing/2014/main" pred="{191C9173-371F-E458-175B-CB92A8C9A550}"/>
            </a:ext>
          </a:extLst>
        </xdr:cNvPr>
        <xdr:cNvSpPr txBox="1"/>
      </xdr:nvSpPr>
      <xdr:spPr>
        <a:xfrm>
          <a:off x="-409575" y="-30670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▮ UV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인사이트 요약</a:t>
          </a:r>
        </a:p>
        <a:p>
          <a:pPr marL="0" indent="0" algn="l"/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코브랜드채널 전체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480,351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10.5%↑)</a:t>
          </a:r>
        </a:p>
        <a:p>
          <a:pPr marL="0" indent="0" algn="l"/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상위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개 채널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406,806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13.73%↑)</a:t>
          </a:r>
        </a:p>
        <a:p>
          <a:pPr marL="0" indent="0" algn="l"/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닷컴 채널 전체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2,243,350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9.7%↓)</a:t>
          </a:r>
        </a:p>
        <a:p>
          <a:pPr marL="0" indent="0" algn="l"/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ㄴ하나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LIVE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방송 다수 진행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마나도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이스타항공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방콕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/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파타야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샤먼 등 다양한 여행 상품 방송</a:t>
          </a:r>
        </a:p>
        <a:p>
          <a:pPr marL="0" indent="0" algn="l"/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ㄴ관광청 연계 프로모션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일본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라오스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호주 관광청 관련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PUSH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및 이메일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/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앱푸시 발송으로 인한 유입 효과</a:t>
          </a:r>
        </a:p>
        <a:p>
          <a:pPr marL="0" indent="0" algn="l"/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ㄴ빅하투페어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Q4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관련 대규모 프로모션으로 인한 유입 효과</a:t>
          </a:r>
        </a:p>
        <a:p>
          <a:pPr marL="0" indent="0" algn="l"/>
          <a:endParaRPr lang="ko-KR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-409575</xdr:colOff>
      <xdr:row>0</xdr:row>
      <xdr:rowOff>-3067050</xdr:rowOff>
    </xdr:from>
    <xdr:to>
      <xdr:col>0</xdr:col>
      <xdr:colOff>-409575</xdr:colOff>
      <xdr:row>0</xdr:row>
      <xdr:rowOff>-3067050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25FCB9E-8BAF-F2EF-7C91-50E3F2E68757}"/>
            </a:ext>
            <a:ext uri="{147F2762-F138-4A5C-976F-8EAC2B608ADB}">
              <a16:predDERef xmlns:a16="http://schemas.microsoft.com/office/drawing/2014/main" pred="{F6FCBB07-EC89-A65F-5F08-54777704890F}"/>
            </a:ext>
          </a:extLst>
        </xdr:cNvPr>
        <xdr:cNvSpPr txBox="1"/>
      </xdr:nvSpPr>
      <xdr:spPr>
        <a:xfrm>
          <a:off x="-409575" y="-30670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latin typeface="+mn-lt"/>
              <a:ea typeface="+mn-lt"/>
              <a:cs typeface="+mn-lt"/>
            </a:rPr>
            <a:t>▮ UV </a:t>
          </a:r>
          <a:r>
            <a:rPr lang="ko-KR" altLang="en-US" sz="900">
              <a:latin typeface="+mn-lt"/>
              <a:ea typeface="+mn-lt"/>
              <a:cs typeface="+mn-lt"/>
            </a:rPr>
            <a:t>인사이트 요약</a:t>
          </a:r>
        </a:p>
        <a:p>
          <a:pPr marL="0" indent="0" algn="l"/>
          <a:r>
            <a:rPr lang="ko-KR" altLang="en-US" sz="900">
              <a:latin typeface="+mn-lt"/>
              <a:ea typeface="+mn-lt"/>
              <a:cs typeface="+mn-lt"/>
            </a:rPr>
            <a:t> </a:t>
          </a:r>
          <a:r>
            <a:rPr lang="en-US" altLang="ko-KR" sz="900">
              <a:latin typeface="+mn-lt"/>
              <a:ea typeface="+mn-lt"/>
              <a:cs typeface="+mn-lt"/>
            </a:rPr>
            <a:t>· </a:t>
          </a:r>
          <a:r>
            <a:rPr lang="ko-KR" altLang="en-US" sz="900">
              <a:latin typeface="+mn-lt"/>
              <a:ea typeface="+mn-lt"/>
              <a:cs typeface="+mn-lt"/>
            </a:rPr>
            <a:t>코브랜드채널 전체 </a:t>
          </a:r>
          <a:r>
            <a:rPr lang="en-US" sz="900">
              <a:latin typeface="+mn-lt"/>
              <a:ea typeface="+mn-lt"/>
              <a:cs typeface="+mn-lt"/>
            </a:rPr>
            <a:t>UV : 480,351 (</a:t>
          </a:r>
          <a:r>
            <a:rPr lang="ko-KR" altLang="en-US" sz="900">
              <a:latin typeface="+mn-lt"/>
              <a:ea typeface="+mn-lt"/>
              <a:cs typeface="+mn-lt"/>
            </a:rPr>
            <a:t>전주 대비 </a:t>
          </a:r>
          <a:r>
            <a:rPr lang="en-US" altLang="ko-KR" sz="900">
              <a:latin typeface="+mn-lt"/>
              <a:ea typeface="+mn-lt"/>
              <a:cs typeface="+mn-lt"/>
            </a:rPr>
            <a:t>10.5%↑)</a:t>
          </a:r>
        </a:p>
        <a:p>
          <a:pPr marL="0" indent="0" algn="l"/>
          <a:r>
            <a:rPr lang="en-US" altLang="ko-KR" sz="900">
              <a:latin typeface="+mn-lt"/>
              <a:ea typeface="+mn-lt"/>
              <a:cs typeface="+mn-lt"/>
            </a:rPr>
            <a:t> · </a:t>
          </a:r>
          <a:r>
            <a:rPr lang="ko-KR" altLang="en-US" sz="900">
              <a:latin typeface="+mn-lt"/>
              <a:ea typeface="+mn-lt"/>
              <a:cs typeface="+mn-lt"/>
            </a:rPr>
            <a:t>상위 </a:t>
          </a:r>
          <a:r>
            <a:rPr lang="en-US" altLang="ko-KR" sz="900">
              <a:latin typeface="+mn-lt"/>
              <a:ea typeface="+mn-lt"/>
              <a:cs typeface="+mn-lt"/>
            </a:rPr>
            <a:t>20</a:t>
          </a:r>
          <a:r>
            <a:rPr lang="ko-KR" altLang="en-US" sz="900">
              <a:latin typeface="+mn-lt"/>
              <a:ea typeface="+mn-lt"/>
              <a:cs typeface="+mn-lt"/>
            </a:rPr>
            <a:t>개 채널 </a:t>
          </a:r>
          <a:r>
            <a:rPr lang="en-US" sz="900">
              <a:latin typeface="+mn-lt"/>
              <a:ea typeface="+mn-lt"/>
              <a:cs typeface="+mn-lt"/>
            </a:rPr>
            <a:t>UV : 406,806 (</a:t>
          </a:r>
          <a:r>
            <a:rPr lang="ko-KR" altLang="en-US" sz="900">
              <a:latin typeface="+mn-lt"/>
              <a:ea typeface="+mn-lt"/>
              <a:cs typeface="+mn-lt"/>
            </a:rPr>
            <a:t>전주 대비 </a:t>
          </a:r>
          <a:r>
            <a:rPr lang="en-US" altLang="ko-KR" sz="900">
              <a:latin typeface="+mn-lt"/>
              <a:ea typeface="+mn-lt"/>
              <a:cs typeface="+mn-lt"/>
            </a:rPr>
            <a:t>13.73%↑)</a:t>
          </a:r>
        </a:p>
        <a:p>
          <a:pPr marL="0" indent="0" algn="l"/>
          <a:r>
            <a:rPr lang="en-US" altLang="ko-KR" sz="900">
              <a:latin typeface="+mn-lt"/>
              <a:ea typeface="+mn-lt"/>
              <a:cs typeface="+mn-lt"/>
            </a:rPr>
            <a:t> · </a:t>
          </a:r>
          <a:r>
            <a:rPr lang="ko-KR" altLang="en-US" sz="900">
              <a:latin typeface="+mn-lt"/>
              <a:ea typeface="+mn-lt"/>
              <a:cs typeface="+mn-lt"/>
            </a:rPr>
            <a:t>닷컴 채널 전체 </a:t>
          </a:r>
          <a:r>
            <a:rPr lang="en-US" sz="900">
              <a:latin typeface="+mn-lt"/>
              <a:ea typeface="+mn-lt"/>
              <a:cs typeface="+mn-lt"/>
            </a:rPr>
            <a:t>UV : 2,243,350 (</a:t>
          </a:r>
          <a:r>
            <a:rPr lang="ko-KR" altLang="en-US" sz="900">
              <a:latin typeface="+mn-lt"/>
              <a:ea typeface="+mn-lt"/>
              <a:cs typeface="+mn-lt"/>
            </a:rPr>
            <a:t>전주 대비 </a:t>
          </a:r>
          <a:r>
            <a:rPr lang="en-US" altLang="ko-KR" sz="900">
              <a:latin typeface="+mn-lt"/>
              <a:ea typeface="+mn-lt"/>
              <a:cs typeface="+mn-lt"/>
            </a:rPr>
            <a:t>9.7%↓)</a:t>
          </a:r>
        </a:p>
        <a:p>
          <a:pPr marL="0" indent="0" algn="l"/>
          <a:r>
            <a:rPr lang="en-US" altLang="ko-KR" sz="900">
              <a:latin typeface="+mn-lt"/>
              <a:ea typeface="+mn-lt"/>
              <a:cs typeface="+mn-lt"/>
            </a:rPr>
            <a:t>  </a:t>
          </a:r>
          <a:r>
            <a:rPr lang="ko-KR" altLang="en-US" sz="900">
              <a:latin typeface="+mn-lt"/>
              <a:ea typeface="+mn-lt"/>
              <a:cs typeface="+mn-lt"/>
            </a:rPr>
            <a:t>ㄴ하나</a:t>
          </a:r>
          <a:r>
            <a:rPr lang="en-US" sz="900">
              <a:latin typeface="+mn-lt"/>
              <a:ea typeface="+mn-lt"/>
              <a:cs typeface="+mn-lt"/>
            </a:rPr>
            <a:t>LIVE </a:t>
          </a:r>
          <a:r>
            <a:rPr lang="ko-KR" altLang="en-US" sz="900">
              <a:latin typeface="+mn-lt"/>
              <a:ea typeface="+mn-lt"/>
              <a:cs typeface="+mn-lt"/>
            </a:rPr>
            <a:t>방송 다수 진행 </a:t>
          </a:r>
          <a:r>
            <a:rPr lang="en-US" altLang="ko-KR" sz="900">
              <a:latin typeface="+mn-lt"/>
              <a:ea typeface="+mn-lt"/>
              <a:cs typeface="+mn-lt"/>
            </a:rPr>
            <a:t>: </a:t>
          </a:r>
          <a:r>
            <a:rPr lang="ko-KR" altLang="en-US" sz="900">
              <a:latin typeface="+mn-lt"/>
              <a:ea typeface="+mn-lt"/>
              <a:cs typeface="+mn-lt"/>
            </a:rPr>
            <a:t>마나도</a:t>
          </a:r>
          <a:r>
            <a:rPr lang="en-US" altLang="ko-KR" sz="900">
              <a:latin typeface="+mn-lt"/>
              <a:ea typeface="+mn-lt"/>
              <a:cs typeface="+mn-lt"/>
            </a:rPr>
            <a:t>, </a:t>
          </a:r>
          <a:r>
            <a:rPr lang="ko-KR" altLang="en-US" sz="900">
              <a:latin typeface="+mn-lt"/>
              <a:ea typeface="+mn-lt"/>
              <a:cs typeface="+mn-lt"/>
            </a:rPr>
            <a:t>이스타항공</a:t>
          </a:r>
          <a:r>
            <a:rPr lang="en-US" altLang="ko-KR" sz="900">
              <a:latin typeface="+mn-lt"/>
              <a:ea typeface="+mn-lt"/>
              <a:cs typeface="+mn-lt"/>
            </a:rPr>
            <a:t>, </a:t>
          </a:r>
          <a:r>
            <a:rPr lang="ko-KR" altLang="en-US" sz="900">
              <a:latin typeface="+mn-lt"/>
              <a:ea typeface="+mn-lt"/>
              <a:cs typeface="+mn-lt"/>
            </a:rPr>
            <a:t>방콕</a:t>
          </a:r>
          <a:r>
            <a:rPr lang="en-US" altLang="ko-KR" sz="900">
              <a:latin typeface="+mn-lt"/>
              <a:ea typeface="+mn-lt"/>
              <a:cs typeface="+mn-lt"/>
            </a:rPr>
            <a:t>/</a:t>
          </a:r>
          <a:r>
            <a:rPr lang="ko-KR" altLang="en-US" sz="900">
              <a:latin typeface="+mn-lt"/>
              <a:ea typeface="+mn-lt"/>
              <a:cs typeface="+mn-lt"/>
            </a:rPr>
            <a:t>파타야</a:t>
          </a:r>
          <a:r>
            <a:rPr lang="en-US" altLang="ko-KR" sz="900">
              <a:latin typeface="+mn-lt"/>
              <a:ea typeface="+mn-lt"/>
              <a:cs typeface="+mn-lt"/>
            </a:rPr>
            <a:t>, </a:t>
          </a:r>
          <a:r>
            <a:rPr lang="ko-KR" altLang="en-US" sz="900">
              <a:latin typeface="+mn-lt"/>
              <a:ea typeface="+mn-lt"/>
              <a:cs typeface="+mn-lt"/>
            </a:rPr>
            <a:t>샤먼 등 다양한 여행 상품 방송</a:t>
          </a:r>
        </a:p>
        <a:p>
          <a:pPr marL="0" indent="0" algn="l"/>
          <a:r>
            <a:rPr lang="ko-KR" altLang="en-US" sz="900">
              <a:latin typeface="+mn-lt"/>
              <a:ea typeface="+mn-lt"/>
              <a:cs typeface="+mn-lt"/>
            </a:rPr>
            <a:t>  ㄴ관광청 연계 프로모션 </a:t>
          </a:r>
          <a:r>
            <a:rPr lang="en-US" altLang="ko-KR" sz="900">
              <a:latin typeface="+mn-lt"/>
              <a:ea typeface="+mn-lt"/>
              <a:cs typeface="+mn-lt"/>
            </a:rPr>
            <a:t>: </a:t>
          </a:r>
          <a:r>
            <a:rPr lang="ko-KR" altLang="en-US" sz="900">
              <a:latin typeface="+mn-lt"/>
              <a:ea typeface="+mn-lt"/>
              <a:cs typeface="+mn-lt"/>
            </a:rPr>
            <a:t>일본</a:t>
          </a:r>
          <a:r>
            <a:rPr lang="en-US" altLang="ko-KR" sz="900">
              <a:latin typeface="+mn-lt"/>
              <a:ea typeface="+mn-lt"/>
              <a:cs typeface="+mn-lt"/>
            </a:rPr>
            <a:t>, </a:t>
          </a:r>
          <a:r>
            <a:rPr lang="ko-KR" altLang="en-US" sz="900">
              <a:latin typeface="+mn-lt"/>
              <a:ea typeface="+mn-lt"/>
              <a:cs typeface="+mn-lt"/>
            </a:rPr>
            <a:t>라오스</a:t>
          </a:r>
          <a:r>
            <a:rPr lang="en-US" altLang="ko-KR" sz="900">
              <a:latin typeface="+mn-lt"/>
              <a:ea typeface="+mn-lt"/>
              <a:cs typeface="+mn-lt"/>
            </a:rPr>
            <a:t>, </a:t>
          </a:r>
          <a:r>
            <a:rPr lang="ko-KR" altLang="en-US" sz="900">
              <a:latin typeface="+mn-lt"/>
              <a:ea typeface="+mn-lt"/>
              <a:cs typeface="+mn-lt"/>
            </a:rPr>
            <a:t>호주 관광청 관련 </a:t>
          </a:r>
          <a:r>
            <a:rPr lang="en-US" sz="900">
              <a:latin typeface="+mn-lt"/>
              <a:ea typeface="+mn-lt"/>
              <a:cs typeface="+mn-lt"/>
            </a:rPr>
            <a:t>PUSH </a:t>
          </a:r>
          <a:r>
            <a:rPr lang="ko-KR" altLang="en-US" sz="900">
              <a:latin typeface="+mn-lt"/>
              <a:ea typeface="+mn-lt"/>
              <a:cs typeface="+mn-lt"/>
            </a:rPr>
            <a:t>및 이메일</a:t>
          </a:r>
          <a:r>
            <a:rPr lang="en-US" altLang="ko-KR" sz="900">
              <a:latin typeface="+mn-lt"/>
              <a:ea typeface="+mn-lt"/>
              <a:cs typeface="+mn-lt"/>
            </a:rPr>
            <a:t>/</a:t>
          </a:r>
          <a:r>
            <a:rPr lang="ko-KR" altLang="en-US" sz="900">
              <a:latin typeface="+mn-lt"/>
              <a:ea typeface="+mn-lt"/>
              <a:cs typeface="+mn-lt"/>
            </a:rPr>
            <a:t>앱푸시 발송으로 인한 유입 효과</a:t>
          </a:r>
        </a:p>
        <a:p>
          <a:pPr marL="0" indent="0" algn="l"/>
          <a:r>
            <a:rPr lang="ko-KR" altLang="en-US" sz="900">
              <a:latin typeface="+mn-lt"/>
              <a:ea typeface="+mn-lt"/>
              <a:cs typeface="+mn-lt"/>
            </a:rPr>
            <a:t>  ㄴ빅하투페어 </a:t>
          </a:r>
          <a:r>
            <a:rPr lang="en-US" sz="900">
              <a:latin typeface="+mn-lt"/>
              <a:ea typeface="+mn-lt"/>
              <a:cs typeface="+mn-lt"/>
            </a:rPr>
            <a:t>Q4 </a:t>
          </a:r>
          <a:r>
            <a:rPr lang="ko-KR" altLang="en-US" sz="900">
              <a:latin typeface="+mn-lt"/>
              <a:ea typeface="+mn-lt"/>
              <a:cs typeface="+mn-lt"/>
            </a:rPr>
            <a:t>관련 대규모 프로모션으로 인한 유입 효과</a:t>
          </a:r>
        </a:p>
      </xdr:txBody>
    </xdr:sp>
    <xdr:clientData/>
  </xdr:twoCellAnchor>
  <xdr:twoCellAnchor>
    <xdr:from>
      <xdr:col>13</xdr:col>
      <xdr:colOff>19050</xdr:colOff>
      <xdr:row>3</xdr:row>
      <xdr:rowOff>114300</xdr:rowOff>
    </xdr:from>
    <xdr:to>
      <xdr:col>19</xdr:col>
      <xdr:colOff>276225</xdr:colOff>
      <xdr:row>8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6CCA200-CCEA-BC1A-A6A0-A6B70A9F1814}"/>
            </a:ext>
            <a:ext uri="{147F2762-F138-4A5C-976F-8EAC2B608ADB}">
              <a16:predDERef xmlns:a16="http://schemas.microsoft.com/office/drawing/2014/main" pred="{125FCB9E-8BAF-F2EF-7C91-50E3F2E68757}"/>
            </a:ext>
          </a:extLst>
        </xdr:cNvPr>
        <xdr:cNvSpPr txBox="1"/>
      </xdr:nvSpPr>
      <xdr:spPr>
        <a:xfrm>
          <a:off x="9934575" y="647700"/>
          <a:ext cx="53340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latin typeface="+mn-lt"/>
              <a:ea typeface="+mn-lt"/>
              <a:cs typeface="+mn-lt"/>
            </a:rPr>
            <a:t>▮ UV </a:t>
          </a:r>
          <a:r>
            <a:rPr lang="ko-KR" altLang="en-US" sz="900">
              <a:latin typeface="+mn-lt"/>
              <a:ea typeface="+mn-lt"/>
              <a:cs typeface="+mn-lt"/>
            </a:rPr>
            <a:t>인사이트 요약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>
              <a:latin typeface="+mn-lt"/>
              <a:ea typeface="+mn-lt"/>
              <a:cs typeface="+mn-lt"/>
            </a:rPr>
            <a:t> </a:t>
          </a:r>
          <a:r>
            <a:rPr lang="en-US" altLang="ko-KR" sz="900">
              <a:latin typeface="+mn-lt"/>
              <a:ea typeface="+mn-lt"/>
              <a:cs typeface="+mn-lt"/>
            </a:rPr>
            <a:t>· </a:t>
          </a:r>
          <a:r>
            <a:rPr lang="ko-KR" altLang="en-US" sz="900">
              <a:latin typeface="+mn-lt"/>
              <a:ea typeface="+mn-lt"/>
              <a:cs typeface="+mn-lt"/>
            </a:rPr>
            <a:t>코브랜드채널 전체 </a:t>
          </a:r>
          <a:r>
            <a:rPr lang="en-US" sz="900">
              <a:latin typeface="+mn-lt"/>
              <a:ea typeface="+mn-lt"/>
              <a:cs typeface="+mn-lt"/>
            </a:rPr>
            <a:t>UV :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450,710</a:t>
          </a:r>
          <a:r>
            <a:rPr lang="en-US" sz="900">
              <a:latin typeface="+mn-lt"/>
              <a:ea typeface="+mn-lt"/>
              <a:cs typeface="+mn-lt"/>
            </a:rPr>
            <a:t> (</a:t>
          </a:r>
          <a:r>
            <a:rPr lang="ko-KR" altLang="en-US" sz="900">
              <a:latin typeface="+mn-lt"/>
              <a:ea typeface="+mn-lt"/>
              <a:cs typeface="+mn-lt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</a:t>
          </a:r>
          <a:r>
            <a:rPr lang="en-US" altLang="ko-KR" sz="900">
              <a:latin typeface="+mn-lt"/>
              <a:ea typeface="+mn-lt"/>
              <a:cs typeface="+mn-lt"/>
            </a:rPr>
            <a:t>.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</a:t>
          </a:r>
          <a:r>
            <a:rPr lang="en-US" altLang="ko-KR" sz="900">
              <a:latin typeface="+mn-lt"/>
              <a:ea typeface="+mn-lt"/>
              <a:cs typeface="+mn-lt"/>
            </a:rPr>
            <a:t>%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↓</a:t>
          </a:r>
          <a:r>
            <a:rPr lang="en-US" altLang="ko-KR" sz="900">
              <a:latin typeface="+mn-lt"/>
              <a:ea typeface="+mn-lt"/>
              <a:cs typeface="+mn-lt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>
              <a:latin typeface="+mn-lt"/>
              <a:ea typeface="+mn-lt"/>
              <a:cs typeface="+mn-lt"/>
            </a:rPr>
            <a:t> · </a:t>
          </a:r>
          <a:r>
            <a:rPr lang="ko-KR" altLang="en-US" sz="900">
              <a:latin typeface="+mn-lt"/>
              <a:ea typeface="+mn-lt"/>
              <a:cs typeface="+mn-lt"/>
            </a:rPr>
            <a:t>상위 </a:t>
          </a:r>
          <a:r>
            <a:rPr lang="en-US" altLang="ko-KR" sz="900">
              <a:latin typeface="+mn-lt"/>
              <a:ea typeface="+mn-lt"/>
              <a:cs typeface="+mn-lt"/>
            </a:rPr>
            <a:t>20</a:t>
          </a:r>
          <a:r>
            <a:rPr lang="ko-KR" altLang="en-US" sz="900">
              <a:latin typeface="+mn-lt"/>
              <a:ea typeface="+mn-lt"/>
              <a:cs typeface="+mn-lt"/>
            </a:rPr>
            <a:t>개 채널 </a:t>
          </a:r>
          <a:r>
            <a:rPr lang="en-US" sz="900">
              <a:latin typeface="+mn-lt"/>
              <a:ea typeface="+mn-lt"/>
              <a:cs typeface="+mn-lt"/>
            </a:rPr>
            <a:t>UV : 406,806 (</a:t>
          </a:r>
          <a:r>
            <a:rPr lang="ko-KR" altLang="en-US" sz="900">
              <a:latin typeface="+mn-lt"/>
              <a:ea typeface="+mn-lt"/>
              <a:cs typeface="+mn-lt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</a:t>
          </a:r>
          <a:r>
            <a:rPr lang="en-US" altLang="ko-KR" sz="900">
              <a:latin typeface="+mn-lt"/>
              <a:ea typeface="+mn-lt"/>
              <a:cs typeface="+mn-lt"/>
            </a:rPr>
            <a:t>.7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</a:t>
          </a:r>
          <a:r>
            <a:rPr lang="en-US" altLang="ko-KR" sz="900">
              <a:latin typeface="+mn-lt"/>
              <a:ea typeface="+mn-lt"/>
              <a:cs typeface="+mn-lt"/>
            </a:rPr>
            <a:t>%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↓</a:t>
          </a:r>
          <a:r>
            <a:rPr lang="en-US" altLang="ko-KR" sz="900">
              <a:latin typeface="+mn-lt"/>
              <a:ea typeface="+mn-lt"/>
              <a:cs typeface="+mn-lt"/>
            </a:rPr>
            <a:t>)</a:t>
          </a:r>
        </a:p>
        <a:p>
          <a:pPr marL="0" indent="0" algn="l"/>
          <a:r>
            <a:rPr lang="en-US" altLang="ko-KR" sz="900">
              <a:latin typeface="+mn-lt"/>
              <a:ea typeface="+mn-lt"/>
              <a:cs typeface="+mn-lt"/>
            </a:rPr>
            <a:t> · </a:t>
          </a:r>
          <a:r>
            <a:rPr lang="ko-KR" altLang="en-US" sz="900">
              <a:latin typeface="+mn-lt"/>
              <a:ea typeface="+mn-lt"/>
              <a:cs typeface="+mn-lt"/>
            </a:rPr>
            <a:t>닷컴 채널 전체 </a:t>
          </a:r>
          <a:r>
            <a:rPr lang="en-US" sz="900">
              <a:latin typeface="+mn-lt"/>
              <a:ea typeface="+mn-lt"/>
              <a:cs typeface="+mn-lt"/>
            </a:rPr>
            <a:t>UV :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1,593,513</a:t>
          </a:r>
          <a:r>
            <a:rPr lang="en-US" sz="900">
              <a:latin typeface="+mn-lt"/>
              <a:ea typeface="+mn-lt"/>
              <a:cs typeface="+mn-lt"/>
            </a:rPr>
            <a:t> (</a:t>
          </a:r>
          <a:r>
            <a:rPr lang="ko-KR" altLang="en-US" sz="900">
              <a:latin typeface="+mn-lt"/>
              <a:ea typeface="+mn-lt"/>
              <a:cs typeface="+mn-lt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16</a:t>
          </a:r>
          <a:r>
            <a:rPr lang="en-US" altLang="ko-KR" sz="900">
              <a:latin typeface="+mn-lt"/>
              <a:ea typeface="+mn-lt"/>
              <a:cs typeface="+mn-lt"/>
            </a:rPr>
            <a:t>.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</a:t>
          </a:r>
          <a:r>
            <a:rPr lang="en-US" altLang="ko-KR" sz="900">
              <a:latin typeface="+mn-lt"/>
              <a:ea typeface="+mn-lt"/>
              <a:cs typeface="+mn-lt"/>
            </a:rPr>
            <a:t>%↓)</a:t>
          </a:r>
          <a:endParaRPr lang="ko-KR" altLang="en-US" sz="9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*특이사항 없음</a:t>
          </a:r>
        </a:p>
      </xdr:txBody>
    </xdr:sp>
    <xdr:clientData/>
  </xdr:twoCellAnchor>
  <xdr:twoCellAnchor>
    <xdr:from>
      <xdr:col>0</xdr:col>
      <xdr:colOff>-409575</xdr:colOff>
      <xdr:row>0</xdr:row>
      <xdr:rowOff>-3067050</xdr:rowOff>
    </xdr:from>
    <xdr:to>
      <xdr:col>0</xdr:col>
      <xdr:colOff>-409575</xdr:colOff>
      <xdr:row>0</xdr:row>
      <xdr:rowOff>-3067050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D26C8FE1-9749-D346-2B01-44EAC52BF61A}"/>
            </a:ext>
            <a:ext uri="{147F2762-F138-4A5C-976F-8EAC2B608ADB}">
              <a16:predDERef xmlns:a16="http://schemas.microsoft.com/office/drawing/2014/main" pred="{D6CCA200-CCEA-BC1A-A6A0-A6B70A9F1814}"/>
            </a:ext>
          </a:extLst>
        </xdr:cNvPr>
        <xdr:cNvSpPr/>
      </xdr:nvSpPr>
      <xdr:spPr>
        <a:xfrm>
          <a:off x="-409575" y="-3067050"/>
          <a:ext cx="0" cy="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▮ UV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인사이트 요약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코브랜드채널 전체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480,351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10.5%↑)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상위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개 채널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406,806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13.73%↑)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닷컴 채널 전체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2,243,350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9.7%↓)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ㄴ하나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LIVE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방송 다수 진행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마나도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이스타항공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방콕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/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파타야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샤먼 등 다양한 여행 상품 방송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ㄴ관광청 연계 프로모션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일본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라오스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호주 관광청 관련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PUSH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및 이메일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/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앱푸시 발송으로 인한 유입 효과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ㄴ빅하투페어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Q4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관련 대규모 프로모션으로 인한 유입 효과</a:t>
          </a:r>
        </a:p>
      </xdr:txBody>
    </xdr:sp>
    <xdr:clientData/>
  </xdr:twoCellAnchor>
  <xdr:twoCellAnchor>
    <xdr:from>
      <xdr:col>0</xdr:col>
      <xdr:colOff>-409575</xdr:colOff>
      <xdr:row>0</xdr:row>
      <xdr:rowOff>-3067050</xdr:rowOff>
    </xdr:from>
    <xdr:to>
      <xdr:col>0</xdr:col>
      <xdr:colOff>-409575</xdr:colOff>
      <xdr:row>0</xdr:row>
      <xdr:rowOff>-3067050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25ECD2CA-D59A-8431-813D-E2690FF6A804}"/>
            </a:ext>
            <a:ext uri="{147F2762-F138-4A5C-976F-8EAC2B608ADB}">
              <a16:predDERef xmlns:a16="http://schemas.microsoft.com/office/drawing/2014/main" pred="{D26C8FE1-9749-D346-2B01-44EAC52BF61A}"/>
            </a:ext>
          </a:extLst>
        </xdr:cNvPr>
        <xdr:cNvSpPr/>
      </xdr:nvSpPr>
      <xdr:spPr>
        <a:xfrm>
          <a:off x="-409575" y="-3067050"/>
          <a:ext cx="0" cy="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▮ UV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인사이트 요약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코브랜드채널 전체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480,351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10.5%↑)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상위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개 채널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406,806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13.73%↑)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·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닷컴 채널 전체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UV : 2,243,350 (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전주 대비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9.7%↓)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ㄴ하나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LIVE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방송 다수 진행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마나도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이스타항공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방콕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/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파타야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샤먼 등 다양한 여행 상품 방송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ㄴ관광청 연계 프로모션 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일본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라오스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호주 관광청 관련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PUSH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및 이메일</a:t>
          </a:r>
          <a:r>
            <a:rPr lang="en-US" altLang="ko-KR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/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앱푸시 발송으로 인한 유입 효과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ㄴ빅하투페어 </a:t>
          </a:r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Q4 </a:t>
          </a:r>
          <a:r>
            <a:rPr lang="ko-KR" alt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관련 대규모 프로모션으로 인한 유입 효과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4530867-4563-49A7-95E2-DA345AEA2390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56686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2A719D53-8386-4F44-9211-348390FEDDB5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69977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334CB75B-806E-47B2-88D5-5F67D1A37265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968242" y="508372"/>
          <a:ext cx="465946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F2FFEAA9-E0D1-4EA9-B560-88EE672BC46E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710531" y="511913"/>
          <a:ext cx="6091444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12CBD36C-8B8C-4FFF-8043-FFEF2DA9339F}"/>
            </a:ext>
            <a:ext uri="{147F2762-F138-4A5C-976F-8EAC2B608ADB}">
              <a16:predDERef xmlns:a16="http://schemas.microsoft.com/office/drawing/2014/main" pred="{F2FFEAA9-E0D1-4EA9-B560-88EE672BC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2</xdr:row>
      <xdr:rowOff>79372</xdr:rowOff>
    </xdr:from>
    <xdr:to>
      <xdr:col>19</xdr:col>
      <xdr:colOff>542925</xdr:colOff>
      <xdr:row>9</xdr:row>
      <xdr:rowOff>123825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79604C10-5C79-4A23-A17E-64BEC28EB56D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936002" y="498472"/>
          <a:ext cx="5599273" cy="1339853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85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85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506,182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0.2%↑), 2,232,001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2.4%↑)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상승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419,467 (0.1%↑)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265,851,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153,616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15%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동일 함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63%,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37%</a:t>
          </a:r>
          <a:endParaRPr kumimoji="0" lang="en-US" altLang="ko-KR" sz="85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55A4B860-B975-4B5A-80B1-1E186128697F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782089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2171225F-C964-457B-9347-FFAFF644CDA5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821083" y="1640079"/>
          <a:ext cx="9059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BBB2F76B-E984-4199-A8D2-1D2C7D32BD2F}"/>
            </a:ext>
            <a:ext uri="{147F2762-F138-4A5C-976F-8EAC2B608ADB}">
              <a16:predDERef xmlns:a16="http://schemas.microsoft.com/office/drawing/2014/main" pred="{2171225F-C964-457B-9347-FFAFF644C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39D40A10-E1F4-4563-B0F2-BB72F6487800}"/>
            </a:ext>
            <a:ext uri="{147F2762-F138-4A5C-976F-8EAC2B608ADB}">
              <a16:predDERef xmlns:a16="http://schemas.microsoft.com/office/drawing/2014/main" pred="{BBB2F76B-E984-4199-A8D2-1D2C7D32B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FDDD7A41-0D05-406A-8D8C-EE91C855EFE8}"/>
            </a:ext>
            <a:ext uri="{147F2762-F138-4A5C-976F-8EAC2B608ADB}">
              <a16:predDERef xmlns:a16="http://schemas.microsoft.com/office/drawing/2014/main" pred="{39D40A10-E1F4-4563-B0F2-BB72F6487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3" name="사각형: 둥근 모서리 20">
          <a:extLst>
            <a:ext uri="{FF2B5EF4-FFF2-40B4-BE49-F238E27FC236}">
              <a16:creationId xmlns:a16="http://schemas.microsoft.com/office/drawing/2014/main" id="{535B7B7E-A1AB-4DB8-A81C-6EBA900DB138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499"/>
          <a:ext cx="15659100" cy="7581901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2</xdr:col>
      <xdr:colOff>19050</xdr:colOff>
      <xdr:row>53</xdr:row>
      <xdr:rowOff>104775</xdr:rowOff>
    </xdr:from>
    <xdr:to>
      <xdr:col>14</xdr:col>
      <xdr:colOff>933450</xdr:colOff>
      <xdr:row>71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02B6BBA-5880-48BD-869E-7E0E30C53254}"/>
            </a:ext>
            <a:ext uri="{147F2762-F138-4A5C-976F-8EAC2B608ADB}">
              <a16:predDERef xmlns:a16="http://schemas.microsoft.com/office/drawing/2014/main" pred="{535B7B7E-A1AB-4DB8-A81C-6EBA900DB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1000125</xdr:colOff>
      <xdr:row>53</xdr:row>
      <xdr:rowOff>104775</xdr:rowOff>
    </xdr:from>
    <xdr:to>
      <xdr:col>19</xdr:col>
      <xdr:colOff>752475</xdr:colOff>
      <xdr:row>72</xdr:row>
      <xdr:rowOff>28575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79A0E86-2A16-464A-8C6C-7C63F3EE6F57}"/>
            </a:ext>
            <a:ext uri="{147F2762-F138-4A5C-976F-8EAC2B608ADB}">
              <a16:predDERef xmlns:a16="http://schemas.microsoft.com/office/drawing/2014/main" pred="{202B6BBA-5880-48BD-869E-7E0E30C53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19050</xdr:colOff>
      <xdr:row>73</xdr:row>
      <xdr:rowOff>57151</xdr:rowOff>
    </xdr:from>
    <xdr:to>
      <xdr:col>20</xdr:col>
      <xdr:colOff>10575</xdr:colOff>
      <xdr:row>77</xdr:row>
      <xdr:rowOff>142104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7876E14-4EB1-AA12-9AF4-6F8446AD6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13068301"/>
          <a:ext cx="15526800" cy="8088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785BF4E3-B9A2-4112-9389-1023E0123EAF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56686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43AC36C5-EE43-4B37-B467-56C4FDCB46CB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69977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A9C854A1-E412-4C7D-8031-A227BE2BCBBE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968242" y="508372"/>
          <a:ext cx="465946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C9600363-A2D1-4A8F-BE71-6F6DAB275017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710531" y="511913"/>
          <a:ext cx="6091444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ED282A85-42BF-477B-8589-11A9E44CB71C}"/>
            </a:ext>
            <a:ext uri="{147F2762-F138-4A5C-976F-8EAC2B608ADB}">
              <a16:predDERef xmlns:a16="http://schemas.microsoft.com/office/drawing/2014/main" pred="{C9600363-A2D1-4A8F-BE71-6F6DAB275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2</xdr:row>
      <xdr:rowOff>79372</xdr:rowOff>
    </xdr:from>
    <xdr:to>
      <xdr:col>19</xdr:col>
      <xdr:colOff>542925</xdr:colOff>
      <xdr:row>11</xdr:row>
      <xdr:rowOff>104775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20095B0B-85FF-4A84-A097-40D6EACFCB8B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936002" y="498472"/>
          <a:ext cx="5599273" cy="1673228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85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85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466,594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15.0%↑),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2,190,824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25.1%↑)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상승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428,046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19.0%↑)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15%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동일 함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65%,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35%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9.0% ↓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9.0% ↑)</a:t>
          </a:r>
          <a:b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호텔스컴바인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전주대비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66.7%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 </a:t>
          </a:r>
        </a:p>
        <a:p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ㄴ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"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네이버 호텔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"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호텔스컴바인 당사 채널 랜딩페이지 제공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적용일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: 2024.11.12[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화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])</a:t>
          </a:r>
          <a:endParaRPr kumimoji="0" lang="en-US" altLang="ko-KR" sz="85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22DD320F-485B-4DCB-8350-26F18F863011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782089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DACEC123-F187-4CE6-8A42-FBD13E92D199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821083" y="1640079"/>
          <a:ext cx="9059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346F9519-86BE-489A-9581-9D0CEAB1D2AA}"/>
            </a:ext>
            <a:ext uri="{147F2762-F138-4A5C-976F-8EAC2B608ADB}">
              <a16:predDERef xmlns:a16="http://schemas.microsoft.com/office/drawing/2014/main" pred="{DACEC123-F187-4CE6-8A42-FBD13E92D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07D22172-83FD-43C9-808E-1578940BBDB0}"/>
            </a:ext>
            <a:ext uri="{147F2762-F138-4A5C-976F-8EAC2B608ADB}">
              <a16:predDERef xmlns:a16="http://schemas.microsoft.com/office/drawing/2014/main" pred="{346F9519-86BE-489A-9581-9D0CEAB1D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91C9517A-5D67-442C-97B7-A370667ADB70}"/>
            </a:ext>
            <a:ext uri="{147F2762-F138-4A5C-976F-8EAC2B608ADB}">
              <a16:predDERef xmlns:a16="http://schemas.microsoft.com/office/drawing/2014/main" pred="{07D22172-83FD-43C9-808E-1578940BB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3" name="사각형: 둥근 모서리 20">
          <a:extLst>
            <a:ext uri="{FF2B5EF4-FFF2-40B4-BE49-F238E27FC236}">
              <a16:creationId xmlns:a16="http://schemas.microsoft.com/office/drawing/2014/main" id="{F7D94CAD-48E6-449D-9353-D953E45F88D3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499"/>
          <a:ext cx="15659100" cy="7581901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15</xdr:col>
      <xdr:colOff>232637</xdr:colOff>
      <xdr:row>52</xdr:row>
      <xdr:rowOff>114299</xdr:rowOff>
    </xdr:from>
    <xdr:to>
      <xdr:col>19</xdr:col>
      <xdr:colOff>733425</xdr:colOff>
      <xdr:row>71</xdr:row>
      <xdr:rowOff>114300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52B3ECCF-34C4-4DE7-8A06-B2D87B916AA1}"/>
            </a:ext>
            <a:ext uri="{147F2762-F138-4A5C-976F-8EAC2B608ADB}">
              <a16:predDERef xmlns:a16="http://schemas.microsoft.com/office/drawing/2014/main" pred="{F7D94CAD-48E6-449D-9353-D953E45F8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47625</xdr:colOff>
      <xdr:row>52</xdr:row>
      <xdr:rowOff>200026</xdr:rowOff>
    </xdr:from>
    <xdr:to>
      <xdr:col>15</xdr:col>
      <xdr:colOff>676275</xdr:colOff>
      <xdr:row>71</xdr:row>
      <xdr:rowOff>38100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1E2ED07F-3291-481C-83DF-BA2E995276E3}"/>
            </a:ext>
            <a:ext uri="{147F2762-F138-4A5C-976F-8EAC2B608ADB}">
              <a16:predDERef xmlns:a16="http://schemas.microsoft.com/office/drawing/2014/main" pred="{52B3ECCF-34C4-4DE7-8A06-B2D87B916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19050</xdr:colOff>
      <xdr:row>73</xdr:row>
      <xdr:rowOff>66676</xdr:rowOff>
    </xdr:from>
    <xdr:to>
      <xdr:col>20</xdr:col>
      <xdr:colOff>10575</xdr:colOff>
      <xdr:row>77</xdr:row>
      <xdr:rowOff>114885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4FFC8D2-0EAB-AA24-7882-F0BD1EF33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13077826"/>
          <a:ext cx="15526800" cy="7721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A1ED6CDB-93F9-47C3-A639-53ACEE85C7C9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56686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81E8FD42-0CBF-4A5A-A2E8-D09F77F06FDA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69977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223F00F9-901D-4F2F-B988-908EBECE1BFA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968242" y="508372"/>
          <a:ext cx="465946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C568B63D-0D78-457B-A14E-6E40BB6EBC2C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710531" y="511913"/>
          <a:ext cx="6091444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91B2CE99-D06F-42FA-A44C-C64983B09518}"/>
            </a:ext>
            <a:ext uri="{147F2762-F138-4A5C-976F-8EAC2B608ADB}">
              <a16:predDERef xmlns:a16="http://schemas.microsoft.com/office/drawing/2014/main" pred="{C568B63D-0D78-457B-A14E-6E40BB6EB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2</xdr:row>
      <xdr:rowOff>79372</xdr:rowOff>
    </xdr:from>
    <xdr:to>
      <xdr:col>19</xdr:col>
      <xdr:colOff>542925</xdr:colOff>
      <xdr:row>11</xdr:row>
      <xdr:rowOff>104775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3D8B27A5-F92D-41A7-827D-74CD8BA9A2E4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936002" y="498472"/>
          <a:ext cx="5599273" cy="1673228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85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85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466,594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15.0%↑),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2,190,824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25.1%↑)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상승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292,903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19.0%↑)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15%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동일 함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</a:p>
        <a:p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65%,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35% 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브랜드몰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9.0% ↓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9.0% ↑)</a:t>
          </a:r>
          <a:b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호텔스컴바인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전주대비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66.7%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 </a:t>
          </a:r>
        </a:p>
        <a:p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ㄴ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"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네이버 호텔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" 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호텔스컴바인 당사 채널 랜딩페이지 제공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적용일 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: 2024.11.12[</a:t>
          </a:r>
          <a:r>
            <a:rPr lang="ko-KR" altLang="en-US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화</a:t>
          </a:r>
          <a:r>
            <a:rPr lang="en-US" altLang="ko-KR" sz="85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])</a:t>
          </a:r>
          <a:endParaRPr kumimoji="0" lang="en-US" altLang="ko-KR" sz="85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234DD4A2-3104-44B4-837D-18609758739D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782089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1C73063C-6A50-4E7F-B09A-9A670CF3A906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821083" y="1640079"/>
          <a:ext cx="9059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3D766C2C-AC0D-4B87-9F21-AB32F7AC941B}"/>
            </a:ext>
            <a:ext uri="{147F2762-F138-4A5C-976F-8EAC2B608ADB}">
              <a16:predDERef xmlns:a16="http://schemas.microsoft.com/office/drawing/2014/main" pred="{1C73063C-6A50-4E7F-B09A-9A670CF3A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E4799864-6B04-4E09-89BA-5E0194ABCB75}"/>
            </a:ext>
            <a:ext uri="{147F2762-F138-4A5C-976F-8EAC2B608ADB}">
              <a16:predDERef xmlns:a16="http://schemas.microsoft.com/office/drawing/2014/main" pred="{3D766C2C-AC0D-4B87-9F21-AB32F7AC9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B651016C-1EF7-403F-BC15-4B3448BD26E6}"/>
            </a:ext>
            <a:ext uri="{147F2762-F138-4A5C-976F-8EAC2B608ADB}">
              <a16:predDERef xmlns:a16="http://schemas.microsoft.com/office/drawing/2014/main" pred="{E4799864-6B04-4E09-89BA-5E0194ABC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3" name="사각형: 둥근 모서리 20">
          <a:extLst>
            <a:ext uri="{FF2B5EF4-FFF2-40B4-BE49-F238E27FC236}">
              <a16:creationId xmlns:a16="http://schemas.microsoft.com/office/drawing/2014/main" id="{0E61C94D-FCD8-4669-9F96-2EE6B1072E6C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499"/>
          <a:ext cx="15659100" cy="7581901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15</xdr:col>
      <xdr:colOff>342900</xdr:colOff>
      <xdr:row>53</xdr:row>
      <xdr:rowOff>85725</xdr:rowOff>
    </xdr:from>
    <xdr:to>
      <xdr:col>19</xdr:col>
      <xdr:colOff>703388</xdr:colOff>
      <xdr:row>71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DE09F6FD-A9A8-41AF-8D97-5EF861C589AB}"/>
            </a:ext>
            <a:ext uri="{147F2762-F138-4A5C-976F-8EAC2B608ADB}">
              <a16:predDERef xmlns:a16="http://schemas.microsoft.com/office/drawing/2014/main" pred="{0E61C94D-FCD8-4669-9F96-2EE6B1072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76201</xdr:colOff>
      <xdr:row>53</xdr:row>
      <xdr:rowOff>95250</xdr:rowOff>
    </xdr:from>
    <xdr:to>
      <xdr:col>15</xdr:col>
      <xdr:colOff>219075</xdr:colOff>
      <xdr:row>71</xdr:row>
      <xdr:rowOff>133349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D098D8F-BFCC-460B-87EE-A47111D11CDC}"/>
            </a:ext>
            <a:ext uri="{147F2762-F138-4A5C-976F-8EAC2B608ADB}">
              <a16:predDERef xmlns:a16="http://schemas.microsoft.com/office/drawing/2014/main" pred="{DE09F6FD-A9A8-41AF-8D97-5EF861C58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38100</xdr:colOff>
      <xdr:row>73</xdr:row>
      <xdr:rowOff>66675</xdr:rowOff>
    </xdr:from>
    <xdr:to>
      <xdr:col>20</xdr:col>
      <xdr:colOff>29625</xdr:colOff>
      <xdr:row>77</xdr:row>
      <xdr:rowOff>99793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3312CDC-14B9-3255-E40C-CDF1964B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" y="13077825"/>
          <a:ext cx="15526800" cy="757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2147398-CACB-47CB-B4C9-2673A5C6459C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56686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5F93F41B-081A-4C6F-945A-BB336F839317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69977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B6E12CA5-2AAD-490C-9B99-9DB05B367EBA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968242" y="508372"/>
          <a:ext cx="465946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E51B73D8-90C2-4A43-AA10-BA31B4F8D005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710531" y="511913"/>
          <a:ext cx="6091444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D14737F5-D75B-4BC3-A4C8-7C637707ED5E}"/>
            </a:ext>
            <a:ext uri="{147F2762-F138-4A5C-976F-8EAC2B608ADB}">
              <a16:predDERef xmlns:a16="http://schemas.microsoft.com/office/drawing/2014/main" pred="{E51B73D8-90C2-4A43-AA10-BA31B4F8D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0C67BCC3-4238-42ED-966D-3A3A227653FB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936002" y="565147"/>
          <a:ext cx="5599273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405,720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11.8%↑),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1,746,609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4.2%↓)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주차부터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상승 전환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330,206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18.5%↑)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74%,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26%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5569937D-EDB5-45E7-A795-0E208D69B324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782089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F4BD5F10-0372-4062-B310-A01B20FF6CDC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821083" y="1640079"/>
          <a:ext cx="9059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8AAD7666-4FC1-4782-80F6-1B1472589B03}"/>
            </a:ext>
            <a:ext uri="{147F2762-F138-4A5C-976F-8EAC2B608ADB}">
              <a16:predDERef xmlns:a16="http://schemas.microsoft.com/office/drawing/2014/main" pred="{F4BD5F10-0372-4062-B310-A01B20FF6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7DB9B0FC-0D25-4B6A-B204-05344CFEB9D6}"/>
            </a:ext>
            <a:ext uri="{147F2762-F138-4A5C-976F-8EAC2B608ADB}">
              <a16:predDERef xmlns:a16="http://schemas.microsoft.com/office/drawing/2014/main" pred="{8AAD7666-4FC1-4782-80F6-1B1472589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179809E9-847E-443C-A5AF-7538645C80B0}"/>
            </a:ext>
            <a:ext uri="{147F2762-F138-4A5C-976F-8EAC2B608ADB}">
              <a16:predDERef xmlns:a16="http://schemas.microsoft.com/office/drawing/2014/main" pred="{7DB9B0FC-0D25-4B6A-B204-05344CFEB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3" name="사각형: 둥근 모서리 20">
          <a:extLst>
            <a:ext uri="{FF2B5EF4-FFF2-40B4-BE49-F238E27FC236}">
              <a16:creationId xmlns:a16="http://schemas.microsoft.com/office/drawing/2014/main" id="{9FBBD1AE-62C5-4D2B-862E-79370034B68D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499"/>
          <a:ext cx="15659100" cy="7581901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15</xdr:col>
      <xdr:colOff>0</xdr:colOff>
      <xdr:row>52</xdr:row>
      <xdr:rowOff>66675</xdr:rowOff>
    </xdr:from>
    <xdr:to>
      <xdr:col>19</xdr:col>
      <xdr:colOff>754545</xdr:colOff>
      <xdr:row>71</xdr:row>
      <xdr:rowOff>142875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EB5CFAC7-F58C-4188-8C09-4639257B4327}"/>
            </a:ext>
            <a:ext uri="{147F2762-F138-4A5C-976F-8EAC2B608ADB}">
              <a16:predDERef xmlns:a16="http://schemas.microsoft.com/office/drawing/2014/main" pred="{9FBBD1AE-62C5-4D2B-862E-79370034B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66674</xdr:colOff>
      <xdr:row>53</xdr:row>
      <xdr:rowOff>38100</xdr:rowOff>
    </xdr:from>
    <xdr:to>
      <xdr:col>15</xdr:col>
      <xdr:colOff>352425</xdr:colOff>
      <xdr:row>71</xdr:row>
      <xdr:rowOff>142875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31F0F77-8C3F-40FB-8032-49AB94781D03}"/>
            </a:ext>
            <a:ext uri="{147F2762-F138-4A5C-976F-8EAC2B608ADB}">
              <a16:predDERef xmlns:a16="http://schemas.microsoft.com/office/drawing/2014/main" pred="{EB5CFAC7-F58C-4188-8C09-4639257B4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9525</xdr:colOff>
      <xdr:row>73</xdr:row>
      <xdr:rowOff>38101</xdr:rowOff>
    </xdr:from>
    <xdr:to>
      <xdr:col>20</xdr:col>
      <xdr:colOff>1050</xdr:colOff>
      <xdr:row>77</xdr:row>
      <xdr:rowOff>91334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37D6CE9-043A-0E0B-A68D-AC9084B8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" y="13049251"/>
          <a:ext cx="15526800" cy="7771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0CBD03BC-9B14-4BE1-AF59-7111CFD4B6E1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56686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C2514246-5B52-4B8D-8270-D56F2647CD09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69977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7409B45C-CCB4-46EE-B735-F00A471341E5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968242" y="508372"/>
          <a:ext cx="465946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900A1351-26AF-44C5-AB83-6E27B464DCCF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710531" y="511913"/>
          <a:ext cx="6091444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332F2758-CD6C-459D-A16F-70DE7403338F}"/>
            </a:ext>
            <a:ext uri="{147F2762-F138-4A5C-976F-8EAC2B608ADB}">
              <a16:predDERef xmlns:a16="http://schemas.microsoft.com/office/drawing/2014/main" pred="{900A1351-26AF-44C5-AB83-6E27B464D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809EA76F-CB49-49B7-944A-2439C9B479F0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936002" y="565147"/>
          <a:ext cx="5599273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362,886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2.3%↓),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1,823,152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9.3%↑)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주차부터 점진적으로 소폭 감소 중 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278,606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7.1%↓)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10%,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80%,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9%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7FD1DFC5-D082-498E-BA9A-E9C08CC6EEC6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782089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B9F300B5-30B3-4796-8997-612FAC8A21FB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821083" y="1640079"/>
          <a:ext cx="9059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6B38BDB0-03C7-4B43-9E1E-66CFD9095EEE}"/>
            </a:ext>
            <a:ext uri="{147F2762-F138-4A5C-976F-8EAC2B608ADB}">
              <a16:predDERef xmlns:a16="http://schemas.microsoft.com/office/drawing/2014/main" pred="{B9F300B5-30B3-4796-8997-612FAC8A2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01583E4D-6673-4C38-86E9-8B3B256FE18D}"/>
            </a:ext>
            <a:ext uri="{147F2762-F138-4A5C-976F-8EAC2B608ADB}">
              <a16:predDERef xmlns:a16="http://schemas.microsoft.com/office/drawing/2014/main" pred="{6B38BDB0-03C7-4B43-9E1E-66CFD9095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62AE28B5-DE6A-4323-901C-680DB769D41C}"/>
            </a:ext>
            <a:ext uri="{147F2762-F138-4A5C-976F-8EAC2B608ADB}">
              <a16:predDERef xmlns:a16="http://schemas.microsoft.com/office/drawing/2014/main" pred="{01583E4D-6673-4C38-86E9-8B3B256FE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3" name="사각형: 둥근 모서리 20">
          <a:extLst>
            <a:ext uri="{FF2B5EF4-FFF2-40B4-BE49-F238E27FC236}">
              <a16:creationId xmlns:a16="http://schemas.microsoft.com/office/drawing/2014/main" id="{A7F64874-FEB2-420C-9D0D-1A2480B769D6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499"/>
          <a:ext cx="15659100" cy="7581901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14</xdr:col>
      <xdr:colOff>1117604</xdr:colOff>
      <xdr:row>52</xdr:row>
      <xdr:rowOff>129021</xdr:rowOff>
    </xdr:from>
    <xdr:to>
      <xdr:col>19</xdr:col>
      <xdr:colOff>735009</xdr:colOff>
      <xdr:row>72</xdr:row>
      <xdr:rowOff>194830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D1EF1D16-7515-44EA-B8C0-FD00DC99F778}"/>
            </a:ext>
            <a:ext uri="{147F2762-F138-4A5C-976F-8EAC2B608ADB}">
              <a16:predDERef xmlns:a16="http://schemas.microsoft.com/office/drawing/2014/main" pred="{A7F64874-FEB2-420C-9D0D-1A2480B76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57150</xdr:colOff>
      <xdr:row>53</xdr:row>
      <xdr:rowOff>85726</xdr:rowOff>
    </xdr:from>
    <xdr:to>
      <xdr:col>15</xdr:col>
      <xdr:colOff>57150</xdr:colOff>
      <xdr:row>71</xdr:row>
      <xdr:rowOff>57150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196AA93D-9C85-4AB0-A80A-DC6E372A3F4E}"/>
            </a:ext>
            <a:ext uri="{147F2762-F138-4A5C-976F-8EAC2B608ADB}">
              <a16:predDERef xmlns:a16="http://schemas.microsoft.com/office/drawing/2014/main" pred="{D1EF1D16-7515-44EA-B8C0-FD00DC99F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73</xdr:row>
      <xdr:rowOff>95251</xdr:rowOff>
    </xdr:from>
    <xdr:to>
      <xdr:col>19</xdr:col>
      <xdr:colOff>801150</xdr:colOff>
      <xdr:row>77</xdr:row>
      <xdr:rowOff>140004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3F32326-DCA2-B883-B40B-47B8599E1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13106401"/>
          <a:ext cx="15526800" cy="7686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D3469E84-D16E-4F0B-9C56-E302296E9B52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56686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6F3F06AB-65F8-454C-A6E9-BDE483DF1D8A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69977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48EACACC-D39F-45FE-881E-903089E8EF9D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968242" y="508372"/>
          <a:ext cx="465946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640C600A-1365-4265-91DA-952776C847B2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710531" y="511913"/>
          <a:ext cx="6091444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E1FB5B3C-C6FB-4A94-882E-9F35CC682D16}"/>
            </a:ext>
            <a:ext uri="{147F2762-F138-4A5C-976F-8EAC2B608ADB}">
              <a16:predDERef xmlns:a16="http://schemas.microsoft.com/office/drawing/2014/main" pred="{640C600A-1365-4265-91DA-952776C84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B1811F98-30C7-4412-927F-CED3D7756FE7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936002" y="565147"/>
          <a:ext cx="5599273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371,594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8.7%↓),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1,668,162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6.7.4%↓)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299,870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6.8%↓)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10%,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77%,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13%,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10%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8879E112-7C2A-4FFA-8A63-E25B9249B178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782089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880C1A6B-3B3C-4C8A-A7AE-041E6D80E454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821083" y="1640079"/>
          <a:ext cx="9059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8A558CA2-AAE3-46AF-9B6F-1B10F4F2169C}"/>
            </a:ext>
            <a:ext uri="{147F2762-F138-4A5C-976F-8EAC2B608ADB}">
              <a16:predDERef xmlns:a16="http://schemas.microsoft.com/office/drawing/2014/main" pred="{880C1A6B-3B3C-4C8A-A7AE-041E6D80E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C3555D2D-7F05-4E06-B35A-048D72FC39D3}"/>
            </a:ext>
            <a:ext uri="{147F2762-F138-4A5C-976F-8EAC2B608ADB}">
              <a16:predDERef xmlns:a16="http://schemas.microsoft.com/office/drawing/2014/main" pred="{8A558CA2-AAE3-46AF-9B6F-1B10F4F21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2175C85E-C0DD-4523-AFE8-1DCF0B7E7C3D}"/>
            </a:ext>
            <a:ext uri="{147F2762-F138-4A5C-976F-8EAC2B608ADB}">
              <a16:predDERef xmlns:a16="http://schemas.microsoft.com/office/drawing/2014/main" pred="{C3555D2D-7F05-4E06-B35A-048D72FC3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209549</xdr:rowOff>
    </xdr:from>
    <xdr:to>
      <xdr:col>20</xdr:col>
      <xdr:colOff>57150</xdr:colOff>
      <xdr:row>95</xdr:row>
      <xdr:rowOff>28575</xdr:rowOff>
    </xdr:to>
    <xdr:sp macro="" textlink="">
      <xdr:nvSpPr>
        <xdr:cNvPr id="16" name="사각형: 둥근 모서리 20">
          <a:extLst>
            <a:ext uri="{FF2B5EF4-FFF2-40B4-BE49-F238E27FC236}">
              <a16:creationId xmlns:a16="http://schemas.microsoft.com/office/drawing/2014/main" id="{C03B1A43-890F-4DC0-88AA-0EBA61B06F33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499"/>
          <a:ext cx="15659100" cy="7581901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14</xdr:col>
      <xdr:colOff>1293018</xdr:colOff>
      <xdr:row>52</xdr:row>
      <xdr:rowOff>19050</xdr:rowOff>
    </xdr:from>
    <xdr:to>
      <xdr:col>19</xdr:col>
      <xdr:colOff>554832</xdr:colOff>
      <xdr:row>72</xdr:row>
      <xdr:rowOff>95250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1A66C197-4B83-46C6-8026-8642A308A85A}"/>
            </a:ext>
            <a:ext uri="{147F2762-F138-4A5C-976F-8EAC2B608ADB}">
              <a16:predDERef xmlns:a16="http://schemas.microsoft.com/office/drawing/2014/main" pred="{C03B1A43-890F-4DC0-88AA-0EBA61B06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28575</xdr:colOff>
      <xdr:row>53</xdr:row>
      <xdr:rowOff>85725</xdr:rowOff>
    </xdr:from>
    <xdr:to>
      <xdr:col>14</xdr:col>
      <xdr:colOff>1066800</xdr:colOff>
      <xdr:row>71</xdr:row>
      <xdr:rowOff>104774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FC338FD-D0DB-41CF-B644-85BA713964CD}"/>
            </a:ext>
            <a:ext uri="{147F2762-F138-4A5C-976F-8EAC2B608ADB}">
              <a16:predDERef xmlns:a16="http://schemas.microsoft.com/office/drawing/2014/main" pred="{1A66C197-4B83-46C6-8026-8642A308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73</xdr:row>
      <xdr:rowOff>38101</xdr:rowOff>
    </xdr:from>
    <xdr:to>
      <xdr:col>19</xdr:col>
      <xdr:colOff>800100</xdr:colOff>
      <xdr:row>78</xdr:row>
      <xdr:rowOff>5204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1E58B15-F047-7E66-2B30-2444DBDD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13049251"/>
          <a:ext cx="15525750" cy="8719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E2EC6CB3-1D8D-478C-A920-DC1C93639D31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ECF19133-B90D-4C63-B9A9-81C32C48180F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D25AEB24-C693-4240-B9D6-6F6DD10CFAA5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5447C1B7-C6EF-44FD-B68D-2EA2E277E369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48660691-490B-4B8E-B901-536CE38CF458}"/>
            </a:ext>
            <a:ext uri="{147F2762-F138-4A5C-976F-8EAC2B608ADB}">
              <a16:predDERef xmlns:a16="http://schemas.microsoft.com/office/drawing/2014/main" pred="{5447C1B7-C6EF-44FD-B68D-2EA2E277E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15" name="사각형: 둥근 모서리 19">
          <a:extLst>
            <a:ext uri="{FF2B5EF4-FFF2-40B4-BE49-F238E27FC236}">
              <a16:creationId xmlns:a16="http://schemas.microsoft.com/office/drawing/2014/main" id="{F2A5EEE3-1D8B-4CA6-9868-848AEEE48893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406,796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0.4%↓),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1,787,042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17.4%↑)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321,739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2.3%↓)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80%,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ㄴ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70%,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19%,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11%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CE7E881A-8235-4884-941D-CE697453DE7C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A095E53B-FDC2-4529-ABD7-82257FF50569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2086CF06-0AAF-4635-A2BD-1D5E9184DA82}"/>
            </a:ext>
            <a:ext uri="{147F2762-F138-4A5C-976F-8EAC2B608ADB}">
              <a16:predDERef xmlns:a16="http://schemas.microsoft.com/office/drawing/2014/main" pred="{A095E53B-FDC2-4529-ABD7-82257FF50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43110533-2F57-4434-99A4-969F319F18FD}"/>
            </a:ext>
            <a:ext uri="{147F2762-F138-4A5C-976F-8EAC2B608ADB}">
              <a16:predDERef xmlns:a16="http://schemas.microsoft.com/office/drawing/2014/main" pred="{2086CF06-0AAF-4635-A2BD-1D5E9184D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7BD523C6-B87B-4432-B405-376338FFBFB5}"/>
            </a:ext>
            <a:ext uri="{147F2762-F138-4A5C-976F-8EAC2B608ADB}">
              <a16:predDERef xmlns:a16="http://schemas.microsoft.com/office/drawing/2014/main" pred="{43110533-2F57-4434-99A4-969F319F1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504825</xdr:colOff>
      <xdr:row>52</xdr:row>
      <xdr:rowOff>76200</xdr:rowOff>
    </xdr:from>
    <xdr:to>
      <xdr:col>20</xdr:col>
      <xdr:colOff>0</xdr:colOff>
      <xdr:row>71</xdr:row>
      <xdr:rowOff>142875</xdr:rowOff>
    </xdr:to>
    <xdr:graphicFrame macro="">
      <xdr:nvGraphicFramePr>
        <xdr:cNvPr id="7" name="차트 16">
          <a:extLst>
            <a:ext uri="{FF2B5EF4-FFF2-40B4-BE49-F238E27FC236}">
              <a16:creationId xmlns:a16="http://schemas.microsoft.com/office/drawing/2014/main" id="{33B67719-5570-4CBD-A224-00520C01323D}"/>
            </a:ext>
            <a:ext uri="{147F2762-F138-4A5C-976F-8EAC2B608ADB}">
              <a16:predDERef xmlns:a16="http://schemas.microsoft.com/office/drawing/2014/main" pred="{7BD523C6-B87B-4432-B405-376338FFB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47625</xdr:colOff>
      <xdr:row>53</xdr:row>
      <xdr:rowOff>19051</xdr:rowOff>
    </xdr:from>
    <xdr:to>
      <xdr:col>14</xdr:col>
      <xdr:colOff>819149</xdr:colOff>
      <xdr:row>71</xdr:row>
      <xdr:rowOff>85725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C90AC924-C603-4701-B551-0BDB63BD6433}"/>
            </a:ext>
            <a:ext uri="{147F2762-F138-4A5C-976F-8EAC2B608ADB}">
              <a16:predDERef xmlns:a16="http://schemas.microsoft.com/office/drawing/2014/main" pred="{33B67719-5570-4CBD-A224-00520C013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19050</xdr:colOff>
      <xdr:row>73</xdr:row>
      <xdr:rowOff>28575</xdr:rowOff>
    </xdr:from>
    <xdr:to>
      <xdr:col>20</xdr:col>
      <xdr:colOff>41100</xdr:colOff>
      <xdr:row>77</xdr:row>
      <xdr:rowOff>122476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CFC663-95A4-93C5-BB48-9B286314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13039725"/>
          <a:ext cx="15624000" cy="81780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20</xdr:col>
      <xdr:colOff>57150</xdr:colOff>
      <xdr:row>95</xdr:row>
      <xdr:rowOff>9525</xdr:rowOff>
    </xdr:to>
    <xdr:sp macro="" textlink="">
      <xdr:nvSpPr>
        <xdr:cNvPr id="19" name="사각형: 둥근 모서리 20">
          <a:extLst>
            <a:ext uri="{FF2B5EF4-FFF2-40B4-BE49-F238E27FC236}">
              <a16:creationId xmlns:a16="http://schemas.microsoft.com/office/drawing/2014/main" id="{3BD79ABE-72F1-4FF7-B96E-4F12596C1EE6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200025" y="9334500"/>
          <a:ext cx="15659100" cy="7562850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0F970890-95C6-42B2-BA9A-8E755D7E1D54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2E86B25C-F876-48CB-B8D3-847AF1F286B8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E06078A1-0BED-4A18-9B37-5C5E5C55B2A0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F2C18DB4-D148-4E73-AA1D-C1431236DCC8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22698A40-3154-4559-BD1E-597F29DC336D}"/>
            </a:ext>
            <a:ext uri="{147F2762-F138-4A5C-976F-8EAC2B608ADB}">
              <a16:predDERef xmlns:a16="http://schemas.microsoft.com/office/drawing/2014/main" pred="{F2C18DB4-D148-4E73-AA1D-C1431236D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D5DF634A-2F8D-4BAD-B2DC-B62BE488CC89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408,301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12.6%↑),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1,521,789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6.5%↑)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272,037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13.5%↑)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비중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90%, PC 10%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비중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61%, PC 3%,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22%,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9%, PC 5%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B29861DD-8FAD-4F38-AAF1-6301011FA70B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C13BF2C4-83DA-4968-A18B-1A34E7D8F93D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F22152D4-17C1-470A-BC23-B8EB57EF82F6}"/>
            </a:ext>
            <a:ext uri="{147F2762-F138-4A5C-976F-8EAC2B608ADB}">
              <a16:predDERef xmlns:a16="http://schemas.microsoft.com/office/drawing/2014/main" pred="{C13BF2C4-83DA-4968-A18B-1A34E7D8F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FE35601D-B98E-4922-A715-861B56B9DB2A}"/>
            </a:ext>
            <a:ext uri="{147F2762-F138-4A5C-976F-8EAC2B608ADB}">
              <a16:predDERef xmlns:a16="http://schemas.microsoft.com/office/drawing/2014/main" pred="{F22152D4-17C1-470A-BC23-B8EB57EF8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6F93D1DD-B485-4015-A89B-61FC25F1BD5E}"/>
            </a:ext>
            <a:ext uri="{147F2762-F138-4A5C-976F-8EAC2B608ADB}">
              <a16:predDERef xmlns:a16="http://schemas.microsoft.com/office/drawing/2014/main" pred="{FE35601D-B98E-4922-A715-861B56B9D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77</xdr:row>
      <xdr:rowOff>152400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4C588C62-F1D6-47F6-AF35-501E58D8780F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334501"/>
          <a:ext cx="14563725" cy="4514849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 editAs="oneCell">
    <xdr:from>
      <xdr:col>2</xdr:col>
      <xdr:colOff>38100</xdr:colOff>
      <xdr:row>73</xdr:row>
      <xdr:rowOff>19049</xdr:rowOff>
    </xdr:from>
    <xdr:to>
      <xdr:col>20</xdr:col>
      <xdr:colOff>13910</xdr:colOff>
      <xdr:row>77</xdr:row>
      <xdr:rowOff>53249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24BC0E3-92CB-DF24-473C-1DF075C2B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13030199"/>
          <a:ext cx="14406185" cy="720000"/>
        </a:xfrm>
        <a:prstGeom prst="rect">
          <a:avLst/>
        </a:prstGeom>
      </xdr:spPr>
    </xdr:pic>
    <xdr:clientData/>
  </xdr:twoCellAnchor>
  <xdr:twoCellAnchor>
    <xdr:from>
      <xdr:col>14</xdr:col>
      <xdr:colOff>381000</xdr:colOff>
      <xdr:row>52</xdr:row>
      <xdr:rowOff>142875</xdr:rowOff>
    </xdr:from>
    <xdr:to>
      <xdr:col>19</xdr:col>
      <xdr:colOff>542924</xdr:colOff>
      <xdr:row>72</xdr:row>
      <xdr:rowOff>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CE3BFC16-3179-42E5-8E61-4F67BD92D43D}"/>
            </a:ext>
            <a:ext uri="{147F2762-F138-4A5C-976F-8EAC2B608ADB}">
              <a16:predDERef xmlns:a16="http://schemas.microsoft.com/office/drawing/2014/main" pred="{D24BC0E3-92CB-DF24-473C-1DF075C2B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9525</xdr:colOff>
      <xdr:row>53</xdr:row>
      <xdr:rowOff>19050</xdr:rowOff>
    </xdr:from>
    <xdr:to>
      <xdr:col>14</xdr:col>
      <xdr:colOff>361950</xdr:colOff>
      <xdr:row>71</xdr:row>
      <xdr:rowOff>85725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F47BF8E-D317-439A-A23B-20898D332341}"/>
            </a:ext>
            <a:ext uri="{147F2762-F138-4A5C-976F-8EAC2B608ADB}">
              <a16:predDERef xmlns:a16="http://schemas.microsoft.com/office/drawing/2014/main" pred="{CE3BFC16-3179-42E5-8E61-4F67BD92D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6CF8E7B8-3468-4C6D-9A73-909F998EBE9A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1F730D82-F679-4E58-AF1D-E6ABC637B399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C430C224-7E0A-4ADE-A30C-FDA5E928EECC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AFF42C9E-872A-43EB-9A11-65B27BBDF0F1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3E8F49C2-AFE3-4964-AF78-3BD8ECD245C1}"/>
            </a:ext>
            <a:ext uri="{147F2762-F138-4A5C-976F-8EAC2B608ADB}">
              <a16:predDERef xmlns:a16="http://schemas.microsoft.com/office/drawing/2014/main" pred="{AFF42C9E-872A-43EB-9A11-65B27BBDF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5EF727E7-C52A-4F61-9DB5-2E17B289472F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주간 및 일평균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MO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80%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대 회복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362,567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21.2%↓),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1,428,868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23.9%↓)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239,617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7.3% 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비중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85%, PC 15%</a:t>
          </a:r>
        </a:p>
        <a:p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A352CF94-83CC-416C-8DA4-2F4D92E9D7A5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F8465E1D-793E-4A66-AC65-8CA6D537FAAD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F19142DA-6D2F-42E3-A860-281BAF433678}"/>
            </a:ext>
            <a:ext uri="{147F2762-F138-4A5C-976F-8EAC2B608ADB}">
              <a16:predDERef xmlns:a16="http://schemas.microsoft.com/office/drawing/2014/main" pred="{F8465E1D-793E-4A66-AC65-8CA6D537F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4E04858D-80F2-4B13-BD04-4F1543D5AFAE}"/>
            </a:ext>
            <a:ext uri="{147F2762-F138-4A5C-976F-8EAC2B608ADB}">
              <a16:predDERef xmlns:a16="http://schemas.microsoft.com/office/drawing/2014/main" pred="{F19142DA-6D2F-42E3-A860-281BAF433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DCFD397D-EED2-477B-B043-C01DFB00EE79}"/>
            </a:ext>
            <a:ext uri="{147F2762-F138-4A5C-976F-8EAC2B608ADB}">
              <a16:predDERef xmlns:a16="http://schemas.microsoft.com/office/drawing/2014/main" pred="{4E04858D-80F2-4B13-BD04-4F1543D5A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77</xdr:row>
      <xdr:rowOff>152400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929E147F-07CF-4E06-B886-68C9CF6C20B2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334501"/>
          <a:ext cx="14563725" cy="4514849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2</xdr:col>
      <xdr:colOff>38099</xdr:colOff>
      <xdr:row>53</xdr:row>
      <xdr:rowOff>38100</xdr:rowOff>
    </xdr:from>
    <xdr:to>
      <xdr:col>14</xdr:col>
      <xdr:colOff>628649</xdr:colOff>
      <xdr:row>71</xdr:row>
      <xdr:rowOff>95250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47040A94-B4EA-4BBD-92B8-446397E5BDC8}"/>
            </a:ext>
            <a:ext uri="{147F2762-F138-4A5C-976F-8EAC2B608ADB}">
              <a16:predDERef xmlns:a16="http://schemas.microsoft.com/office/drawing/2014/main" pred="{929E147F-07CF-4E06-B886-68C9CF6C2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666750</xdr:colOff>
      <xdr:row>53</xdr:row>
      <xdr:rowOff>9525</xdr:rowOff>
    </xdr:from>
    <xdr:to>
      <xdr:col>19</xdr:col>
      <xdr:colOff>590550</xdr:colOff>
      <xdr:row>72</xdr:row>
      <xdr:rowOff>200025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A6A4D59C-6D88-4303-8E28-BAFBD4FD90E5}"/>
            </a:ext>
            <a:ext uri="{147F2762-F138-4A5C-976F-8EAC2B608ADB}">
              <a16:predDERef xmlns:a16="http://schemas.microsoft.com/office/drawing/2014/main" pred="{47040A94-B4EA-4BBD-92B8-446397E5B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9525</xdr:colOff>
      <xdr:row>73</xdr:row>
      <xdr:rowOff>28576</xdr:rowOff>
    </xdr:from>
    <xdr:to>
      <xdr:col>20</xdr:col>
      <xdr:colOff>19050</xdr:colOff>
      <xdr:row>77</xdr:row>
      <xdr:rowOff>114300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9B2D18F-F403-41C7-55AF-C974D8DC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" y="13039726"/>
          <a:ext cx="14439900" cy="7715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88C5949-8D74-46BC-9CEF-2BA7CF0247C2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21302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FEF27F03-D07A-42A9-B0D3-000A353B813C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E6C7512F-5233-430B-87A1-D44C0415CBD6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EC95D178-9E81-4851-B006-61CB198837E5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36FA0112-9CBA-447E-AA87-CEE366595885}"/>
            </a:ext>
            <a:ext uri="{147F2762-F138-4A5C-976F-8EAC2B608ADB}">
              <a16:predDERef xmlns:a16="http://schemas.microsoft.com/office/drawing/2014/main" pred="{EC95D178-9E81-4851-B006-61CB19883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B01E1636-0A42-4334-AB85-1027BD2D7905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추석연휴 종료에 따른 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점진적 회복세</a:t>
          </a:r>
          <a:endParaRPr lang="en-US" altLang="ko-KR" sz="1000" b="0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460,129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36.5%↑),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1,877,283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116.9%↑)</a:t>
          </a:r>
          <a:b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258,384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16.8% 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모바일 채널 주간 및 일평균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각각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78%, 79% 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660843E3-FE1E-4585-A8FB-E057B9DFF81D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AD5F2464-85E7-4E55-8965-AEE26355B747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403F86EB-D1EB-4457-96E4-5915DF0AFAB3}"/>
            </a:ext>
            <a:ext uri="{147F2762-F138-4A5C-976F-8EAC2B608ADB}">
              <a16:predDERef xmlns:a16="http://schemas.microsoft.com/office/drawing/2014/main" pred="{AD5F2464-85E7-4E55-8965-AEE26355B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824A992B-D358-4C0C-A05C-E16175A89C8B}"/>
            </a:ext>
            <a:ext uri="{147F2762-F138-4A5C-976F-8EAC2B608ADB}">
              <a16:predDERef xmlns:a16="http://schemas.microsoft.com/office/drawing/2014/main" pred="{403F86EB-D1EB-4457-96E4-5915DF0AF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A4053142-8F20-4FE6-875F-2B694B166838}"/>
            </a:ext>
            <a:ext uri="{147F2762-F138-4A5C-976F-8EAC2B608ADB}">
              <a16:predDERef xmlns:a16="http://schemas.microsoft.com/office/drawing/2014/main" pred="{824A992B-D358-4C0C-A05C-E16175A8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77</xdr:row>
      <xdr:rowOff>152400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B75BEBC6-AD72-4245-A834-46DEEBCAD2B2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334501"/>
          <a:ext cx="14563725" cy="4514849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14</xdr:col>
      <xdr:colOff>495300</xdr:colOff>
      <xdr:row>52</xdr:row>
      <xdr:rowOff>38100</xdr:rowOff>
    </xdr:from>
    <xdr:to>
      <xdr:col>20</xdr:col>
      <xdr:colOff>0</xdr:colOff>
      <xdr:row>72</xdr:row>
      <xdr:rowOff>9525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BB2A9912-1FEC-4844-9679-5A6F299525FC}"/>
            </a:ext>
            <a:ext uri="{147F2762-F138-4A5C-976F-8EAC2B608ADB}">
              <a16:predDERef xmlns:a16="http://schemas.microsoft.com/office/drawing/2014/main" pred="{B75BEBC6-AD72-4245-A834-46DEEBCAD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38101</xdr:colOff>
      <xdr:row>53</xdr:row>
      <xdr:rowOff>47626</xdr:rowOff>
    </xdr:from>
    <xdr:to>
      <xdr:col>14</xdr:col>
      <xdr:colOff>571500</xdr:colOff>
      <xdr:row>71</xdr:row>
      <xdr:rowOff>123826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887C1498-9B26-4D54-AC2F-D5E22FD0D0F4}"/>
            </a:ext>
            <a:ext uri="{147F2762-F138-4A5C-976F-8EAC2B608ADB}">
              <a16:predDERef xmlns:a16="http://schemas.microsoft.com/office/drawing/2014/main" pred="{BB2A9912-1FEC-4844-9679-5A6F29952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9524</xdr:colOff>
      <xdr:row>73</xdr:row>
      <xdr:rowOff>28806</xdr:rowOff>
    </xdr:from>
    <xdr:to>
      <xdr:col>20</xdr:col>
      <xdr:colOff>19050</xdr:colOff>
      <xdr:row>77</xdr:row>
      <xdr:rowOff>86824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BAF6A44-5448-7384-A6C3-FBF9B045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4" y="13039956"/>
          <a:ext cx="14439901" cy="7438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27C694BB-AE23-4A21-B618-AA84972A75FF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127297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CA075B00-2654-4DB8-A12D-6698A591DF37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10A021B6-6ECC-4385-817B-2CBB5D3869BD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2755ABD4-0629-4F7E-8819-344E683BC5A4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50A2E07D-379E-4FB2-ABDF-B50B34F8103C}"/>
            </a:ext>
            <a:ext uri="{147F2762-F138-4A5C-976F-8EAC2B608ADB}">
              <a16:predDERef xmlns:a16="http://schemas.microsoft.com/office/drawing/2014/main" pred="{2755ABD4-0629-4F7E-8819-344E683BC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B83B402C-AFAE-4BCB-BEE5-9C75FE2D4208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UV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1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일평균 </a:t>
          </a:r>
          <a:r>
            <a:rPr lang="en-US" altLang="ko-KR" sz="1000" b="1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87%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모바일 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점유률 갱신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82%)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337,082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14.7%↓),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865,499 (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54.0%↓)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</a:t>
          </a:r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310,652 </a:t>
          </a:r>
          <a:r>
            <a:rPr lang="en-US" altLang="ko-KR" sz="1000" b="1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55%</a:t>
          </a:r>
          <a:r>
            <a:rPr lang="en-US" altLang="ko-KR" sz="10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차지 그외 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(1,191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 253,679 45%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모바일 중 브랜드몰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75%,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제휴사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15%,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공식인증예약센터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코브랜채널 </a:t>
          </a:r>
          <a:r>
            <a:rPr lang="en-US" altLang="ko-KR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PC 5% </a:t>
          </a:r>
          <a:r>
            <a:rPr lang="ko-KR" altLang="en-US" sz="1000" b="0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차지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14A956DC-97F1-46E0-A1EC-9B91CC3B085E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309BFB6F-41E2-4291-A400-59E6B2D1360C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FFFA0ECC-298D-45E5-8359-E5A7BF60CE8D}"/>
            </a:ext>
            <a:ext uri="{147F2762-F138-4A5C-976F-8EAC2B608ADB}">
              <a16:predDERef xmlns:a16="http://schemas.microsoft.com/office/drawing/2014/main" pred="{309BFB6F-41E2-4291-A400-59E6B2D13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E56569A6-CC60-46FB-B618-0882738CACD2}"/>
            </a:ext>
            <a:ext uri="{147F2762-F138-4A5C-976F-8EAC2B608ADB}">
              <a16:predDERef xmlns:a16="http://schemas.microsoft.com/office/drawing/2014/main" pred="{FFFA0ECC-298D-45E5-8359-E5A7BF60C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323604DC-AEF0-4F4C-B124-F1A0DE239CDE}"/>
            </a:ext>
            <a:ext uri="{147F2762-F138-4A5C-976F-8EAC2B608ADB}">
              <a16:predDERef xmlns:a16="http://schemas.microsoft.com/office/drawing/2014/main" pred="{E56569A6-CC60-46FB-B618-0882738CA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77</xdr:row>
      <xdr:rowOff>152400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B3508D08-F5AD-4A7E-AC24-F4180BF0E457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248776"/>
          <a:ext cx="14563725" cy="4514849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2</xdr:col>
      <xdr:colOff>76200</xdr:colOff>
      <xdr:row>53</xdr:row>
      <xdr:rowOff>19050</xdr:rowOff>
    </xdr:from>
    <xdr:to>
      <xdr:col>14</xdr:col>
      <xdr:colOff>609600</xdr:colOff>
      <xdr:row>71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C6733A34-424F-4FA5-A284-31937C85B01C}"/>
            </a:ext>
            <a:ext uri="{147F2762-F138-4A5C-976F-8EAC2B608ADB}">
              <a16:predDERef xmlns:a16="http://schemas.microsoft.com/office/drawing/2014/main" pred="{B3508D08-F5AD-4A7E-AC24-F4180BF0E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419100</xdr:colOff>
      <xdr:row>52</xdr:row>
      <xdr:rowOff>47625</xdr:rowOff>
    </xdr:from>
    <xdr:to>
      <xdr:col>19</xdr:col>
      <xdr:colOff>552450</xdr:colOff>
      <xdr:row>72</xdr:row>
      <xdr:rowOff>142875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8BB6326C-594D-4579-A47C-0489BE0DD55B}"/>
            </a:ext>
            <a:ext uri="{147F2762-F138-4A5C-976F-8EAC2B608ADB}">
              <a16:predDERef xmlns:a16="http://schemas.microsoft.com/office/drawing/2014/main" pred="{C6733A34-424F-4FA5-A284-31937C85B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19050</xdr:colOff>
      <xdr:row>73</xdr:row>
      <xdr:rowOff>38118</xdr:rowOff>
    </xdr:from>
    <xdr:to>
      <xdr:col>19</xdr:col>
      <xdr:colOff>609600</xdr:colOff>
      <xdr:row>77</xdr:row>
      <xdr:rowOff>47502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F4913BE-7F09-26C4-F618-505DF74C3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13049268"/>
          <a:ext cx="14401800" cy="69518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CE410A7-22FF-4262-BEB0-D924B08B2F34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127297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E400FEE3-B310-491B-91E8-6192675D6CD0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22A29476-7F67-49D9-80F2-16693D100FDD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1DF0A6A2-1E71-4E14-8F62-65377EEDB86D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D0965EE0-0C1F-4AAD-BD38-DAC46EF67B70}"/>
            </a:ext>
            <a:ext uri="{147F2762-F138-4A5C-976F-8EAC2B608ADB}">
              <a16:predDERef xmlns:a16="http://schemas.microsoft.com/office/drawing/2014/main" pred="{1DF0A6A2-1E71-4E14-8F62-65377EEDB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8F05F963-BDFC-4FAA-A1A3-B14D097FE480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82%,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일평균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82%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모바일 채널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80%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유지</a:t>
          </a:r>
          <a:endParaRPr kumimoji="0" lang="en-US" altLang="ko-KR" sz="10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395,229 (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8.5%↓)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1,880,025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3.9%↓)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채널 유형 중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모바일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90%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차지 함</a:t>
          </a:r>
          <a:endParaRPr lang="en-US" altLang="ko-KR" sz="1000" b="1" i="0" baseline="0">
            <a:solidFill>
              <a:srgbClr val="FF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모바일 중 </a:t>
          </a:r>
          <a:r>
            <a:rPr lang="ko-KR" altLang="en-US" sz="1000" b="1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브랜드몰 </a:t>
          </a:r>
          <a:r>
            <a:rPr lang="en-US" altLang="ko-KR" sz="1000" b="1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65%, </a:t>
          </a:r>
          <a:r>
            <a:rPr lang="ko-KR" altLang="en-US" sz="1000" b="1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제휴사  </a:t>
          </a:r>
          <a:r>
            <a:rPr lang="en-US" altLang="ko-KR" sz="1000" b="1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20%, </a:t>
          </a:r>
          <a:r>
            <a:rPr lang="ko-KR" altLang="en-US" sz="1000" b="1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공식인증예약센터 </a:t>
          </a:r>
          <a:r>
            <a:rPr lang="en-US" altLang="ko-KR" sz="1000" b="1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PC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브랜드몰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공식인증예약센터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5%</a:t>
          </a: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A552ADE4-428F-4991-8BD0-4168C29D5DBE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8483156C-B239-4A76-ABA6-05C8707C3EAC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FB3B2D12-EF82-4D02-903C-4DA67407808D}"/>
            </a:ext>
            <a:ext uri="{147F2762-F138-4A5C-976F-8EAC2B608ADB}">
              <a16:predDERef xmlns:a16="http://schemas.microsoft.com/office/drawing/2014/main" pred="{8483156C-B239-4A76-ABA6-05C8707C3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628CC42B-EECF-4F54-BEE7-31FC45B508E3}"/>
            </a:ext>
            <a:ext uri="{147F2762-F138-4A5C-976F-8EAC2B608ADB}">
              <a16:predDERef xmlns:a16="http://schemas.microsoft.com/office/drawing/2014/main" pred="{FB3B2D12-EF82-4D02-903C-4DA674078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68D319FA-B5B6-4579-8B7B-DE9F1B45165E}"/>
            </a:ext>
            <a:ext uri="{147F2762-F138-4A5C-976F-8EAC2B608ADB}">
              <a16:predDERef xmlns:a16="http://schemas.microsoft.com/office/drawing/2014/main" pred="{628CC42B-EECF-4F54-BEE7-31FC45B50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77</xdr:row>
      <xdr:rowOff>152400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E1BED168-419C-4A10-8FB3-5E08F218401C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248776"/>
          <a:ext cx="14563725" cy="4514849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 editAs="oneCell">
    <xdr:from>
      <xdr:col>2</xdr:col>
      <xdr:colOff>38100</xdr:colOff>
      <xdr:row>73</xdr:row>
      <xdr:rowOff>38101</xdr:rowOff>
    </xdr:from>
    <xdr:to>
      <xdr:col>20</xdr:col>
      <xdr:colOff>0</xdr:colOff>
      <xdr:row>77</xdr:row>
      <xdr:rowOff>57150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E49B54B-CBB9-016E-05C4-BAEBCF66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12963526"/>
          <a:ext cx="14392275" cy="704849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53</xdr:row>
      <xdr:rowOff>57150</xdr:rowOff>
    </xdr:from>
    <xdr:to>
      <xdr:col>14</xdr:col>
      <xdr:colOff>457200</xdr:colOff>
      <xdr:row>71</xdr:row>
      <xdr:rowOff>161925</xdr:rowOff>
    </xdr:to>
    <xdr:graphicFrame macro="">
      <xdr:nvGraphicFramePr>
        <xdr:cNvPr id="14" name="차트 17">
          <a:extLst>
            <a:ext uri="{FF2B5EF4-FFF2-40B4-BE49-F238E27FC236}">
              <a16:creationId xmlns:a16="http://schemas.microsoft.com/office/drawing/2014/main" id="{64C71D78-FC79-4859-8452-E63E723EE2DE}"/>
            </a:ext>
            <a:ext uri="{147F2762-F138-4A5C-976F-8EAC2B608ADB}">
              <a16:predDERef xmlns:a16="http://schemas.microsoft.com/office/drawing/2014/main" pred="{4E49B54B-CBB9-016E-05C4-BAEBCF661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504826</xdr:colOff>
      <xdr:row>53</xdr:row>
      <xdr:rowOff>47625</xdr:rowOff>
    </xdr:from>
    <xdr:to>
      <xdr:col>19</xdr:col>
      <xdr:colOff>552451</xdr:colOff>
      <xdr:row>72</xdr:row>
      <xdr:rowOff>190500</xdr:rowOff>
    </xdr:to>
    <xdr:graphicFrame macro="">
      <xdr:nvGraphicFramePr>
        <xdr:cNvPr id="15" name="차트 18">
          <a:extLst>
            <a:ext uri="{FF2B5EF4-FFF2-40B4-BE49-F238E27FC236}">
              <a16:creationId xmlns:a16="http://schemas.microsoft.com/office/drawing/2014/main" id="{D445BA78-6F49-4033-AA5C-69ABAF7B2EEC}"/>
            </a:ext>
            <a:ext uri="{147F2762-F138-4A5C-976F-8EAC2B608ADB}">
              <a16:predDERef xmlns:a16="http://schemas.microsoft.com/office/drawing/2014/main" pred="{64C71D78-FC79-4859-8452-E63E723EE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2F233A2C-926B-4D5F-A316-2FD856E999F5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127297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D9D96720-4400-4316-BC18-5368E9199F36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4A61EA8A-2CF8-4C05-B61F-9D7F90765E61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38FE43C0-FDF9-4E72-865E-67E08F66EA13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A497DC61-3E0F-41A8-AB3B-150090F074FD}"/>
            </a:ext>
            <a:ext uri="{147F2762-F138-4A5C-976F-8EAC2B608ADB}">
              <a16:predDERef xmlns:a16="http://schemas.microsoft.com/office/drawing/2014/main" pred="{38FE43C0-FDF9-4E72-865E-67E08F66E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46BD45E0-349A-4DBA-A727-93A5538D09E8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주간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81% (80%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대 유지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431,896(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12.5%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1,956,219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6.1%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채널 유형 중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브랜드몰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75%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차지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(MO : 70%, PC : 5%)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8446940B-18DB-47F9-B08A-7B7E93DF3822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9A9EF3EF-E93D-4AAD-A2EF-85F5E978C822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E6254A6E-DE69-4675-99EA-39494C79F5BF}"/>
            </a:ext>
            <a:ext uri="{147F2762-F138-4A5C-976F-8EAC2B608ADB}">
              <a16:predDERef xmlns:a16="http://schemas.microsoft.com/office/drawing/2014/main" pred="{9A9EF3EF-E93D-4AAD-A2EF-85F5E978C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7A243120-08BE-4ADB-A528-761DE471BA90}"/>
            </a:ext>
            <a:ext uri="{147F2762-F138-4A5C-976F-8EAC2B608ADB}">
              <a16:predDERef xmlns:a16="http://schemas.microsoft.com/office/drawing/2014/main" pred="{E6254A6E-DE69-4675-99EA-39494C79F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F480B96D-FDF4-41BC-AF9A-8A0956BBE944}"/>
            </a:ext>
            <a:ext uri="{147F2762-F138-4A5C-976F-8EAC2B608ADB}">
              <a16:predDERef xmlns:a16="http://schemas.microsoft.com/office/drawing/2014/main" pred="{7A243120-08BE-4ADB-A528-761DE471B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77</xdr:row>
      <xdr:rowOff>152400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5DBD4E0C-8917-4C76-849B-A36B7FA3CD9A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248776"/>
          <a:ext cx="14563725" cy="4514849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 editAs="oneCell">
    <xdr:from>
      <xdr:col>2</xdr:col>
      <xdr:colOff>161925</xdr:colOff>
      <xdr:row>73</xdr:row>
      <xdr:rowOff>104775</xdr:rowOff>
    </xdr:from>
    <xdr:to>
      <xdr:col>19</xdr:col>
      <xdr:colOff>609601</xdr:colOff>
      <xdr:row>77</xdr:row>
      <xdr:rowOff>35233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0C1A20F-044C-6575-40FD-113E2EFB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3030200"/>
          <a:ext cx="14258926" cy="61625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57150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DE27300C-CF01-4C86-9D06-13E916FA7A5D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63725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8E750FE5-F4AD-45AF-A569-19355095EADC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D1611A22-C1DF-4594-9B30-B3C0213087CC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AAE2B6FD-9F89-4FF7-8D37-3BA59D508F03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E049E949-BFF8-47AB-BA72-1608C3CDD239}"/>
            </a:ext>
            <a:ext uri="{147F2762-F138-4A5C-976F-8EAC2B608ADB}">
              <a16:predDERef xmlns:a16="http://schemas.microsoft.com/office/drawing/2014/main" pred="{AAE2B6FD-9F89-4FF7-8D37-3BA59D508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64B03C8A-2AF1-4B2B-A3AA-4372CFC90886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주간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82%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유지 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493,710(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16.5%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1,843,564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0.3%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상위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기준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정보 추가 </a:t>
          </a:r>
          <a:b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325,052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 채널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66%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비중 차지</a:t>
          </a:r>
          <a:b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개 채널 중 브랜드몰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74%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차지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브랜드몰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제휴사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공식인증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2)</a:t>
          </a: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9B717E18-7172-493C-8388-118026D95A9E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C1EF7237-6CA0-48B9-9DBD-C3AA30B75360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98DE0F8A-8D25-4F0E-BD23-ED98CF6226A3}"/>
            </a:ext>
            <a:ext uri="{147F2762-F138-4A5C-976F-8EAC2B608ADB}">
              <a16:predDERef xmlns:a16="http://schemas.microsoft.com/office/drawing/2014/main" pred="{C1EF7237-6CA0-48B9-9DBD-C3AA30B75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7C51A12B-D59D-4B96-AAD9-145427149254}"/>
            </a:ext>
            <a:ext uri="{147F2762-F138-4A5C-976F-8EAC2B608ADB}">
              <a16:predDERef xmlns:a16="http://schemas.microsoft.com/office/drawing/2014/main" pred="{98DE0F8A-8D25-4F0E-BD23-ED98CF622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2FAD12A9-0788-4F43-8A82-16E6A5E60FB0}"/>
            </a:ext>
            <a:ext uri="{147F2762-F138-4A5C-976F-8EAC2B608ADB}">
              <a16:predDERef xmlns:a16="http://schemas.microsoft.com/office/drawing/2014/main" pred="{7C51A12B-D59D-4B96-AAD9-145427149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52</xdr:row>
      <xdr:rowOff>1</xdr:rowOff>
    </xdr:from>
    <xdr:to>
      <xdr:col>20</xdr:col>
      <xdr:colOff>57150</xdr:colOff>
      <xdr:row>84</xdr:row>
      <xdr:rowOff>133351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431CFEA8-86A7-4270-848A-1C50C2CAA858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9239251"/>
          <a:ext cx="14563725" cy="5314950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20</xdr:col>
      <xdr:colOff>28575</xdr:colOff>
      <xdr:row>77</xdr:row>
      <xdr:rowOff>66685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D9209EF-7F59-E845-180D-7F14460D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12887325"/>
          <a:ext cx="14458950" cy="7524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1</xdr:rowOff>
    </xdr:from>
    <xdr:to>
      <xdr:col>20</xdr:col>
      <xdr:colOff>27225</xdr:colOff>
      <xdr:row>83</xdr:row>
      <xdr:rowOff>144774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6A5A977-1A6E-CC51-683A-61DB004B0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" y="13992226"/>
          <a:ext cx="14457600" cy="83057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95249</xdr:rowOff>
    </xdr:from>
    <xdr:to>
      <xdr:col>20</xdr:col>
      <xdr:colOff>57150</xdr:colOff>
      <xdr:row>51</xdr:row>
      <xdr:rowOff>66674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5442730-9172-4D32-89B1-67B8F7C00D92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199"/>
          <a:ext cx="14563725" cy="7115175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664C3F51-34C9-427F-82F3-AC306ED25655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1A2BDFFE-C813-466C-B57B-3185413CB458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53159B24-F587-4571-B78C-225EAEDB8AD1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78D0D268-6B7A-4F33-B43F-5B21FC9610CB}"/>
            </a:ext>
            <a:ext uri="{147F2762-F138-4A5C-976F-8EAC2B608ADB}">
              <a16:predDERef xmlns:a16="http://schemas.microsoft.com/office/drawing/2014/main" pred="{53159B24-F587-4571-B78C-225EAEDB8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62F8A482-C815-4772-9562-A0ECDFD123F3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주간 및 일평균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</a:t>
          </a:r>
          <a:r>
            <a:rPr lang="en-US" altLang="ko-KR" sz="1000" b="1" i="0" baseline="0">
              <a:solidFill>
                <a:srgbClr val="FF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82%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81%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대비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1%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상승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423,770(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5.3%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1,849,259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11.2%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패키지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6.7%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(6.2%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소폭 상승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항공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5.5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감소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88676E7E-0BCD-4544-BB8F-2AC5BAD68564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CA4061C0-67B6-4CBA-AFB7-7A2A9ACD6DBC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CFFFF263-9B8C-4092-9DC4-25FAEF6198B9}"/>
            </a:ext>
            <a:ext uri="{147F2762-F138-4A5C-976F-8EAC2B608ADB}">
              <a16:predDERef xmlns:a16="http://schemas.microsoft.com/office/drawing/2014/main" pred="{CA4061C0-67B6-4CBA-AFB7-7A2A9ACD6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6CDBB652-40C9-4461-BC53-8192FC0A2A8C}"/>
            </a:ext>
            <a:ext uri="{147F2762-F138-4A5C-976F-8EAC2B608ADB}">
              <a16:predDERef xmlns:a16="http://schemas.microsoft.com/office/drawing/2014/main" pred="{CFFFF263-9B8C-4092-9DC4-25FAEF619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E6D789BB-5D9E-4FC8-9BA6-220E844D6947}"/>
            </a:ext>
            <a:ext uri="{147F2762-F138-4A5C-976F-8EAC2B608ADB}">
              <a16:predDERef xmlns:a16="http://schemas.microsoft.com/office/drawing/2014/main" pred="{6CDBB652-40C9-4461-BC53-8192FC0A2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340D30B-32C6-4BB2-A5ED-6A17A43C609C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06575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0FBB107E-B8B1-469E-B130-DE844C2FD910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C4778AA4-3EA3-4C1B-87FE-6ACF80AE87F8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0E2C4F5C-7946-4DC4-8780-F01A71D6AF94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05256C98-8853-4FB7-A84D-660965B394A6}"/>
            </a:ext>
            <a:ext uri="{147F2762-F138-4A5C-976F-8EAC2B608ADB}">
              <a16:predDERef xmlns:a16="http://schemas.microsoft.com/office/drawing/2014/main" pred="{0E2C4F5C-7946-4DC4-8780-F01A71D6A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C032FE83-C51E-4605-A37B-3C41E40DDC43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rtl="0" eaLnBrk="1" fontAlgn="auto" latinLnBrk="0" hangingPunct="1"/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402,589(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15.5%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1,662,326 (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7.2%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endParaRPr lang="ko-KR" altLang="ko-KR" sz="100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</a:endParaRPr>
        </a:p>
        <a:p>
          <a:pPr rtl="0" eaLnBrk="1" fontAlgn="auto" latinLnBrk="0" hangingPunct="1"/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채널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감소</a:t>
          </a:r>
          <a:endParaRPr lang="ko-KR" altLang="ko-KR" sz="100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F97AC336-E2D1-4716-BF6A-B51A8D9550F1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181A6DEC-6860-45CC-AEF0-634521F01861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F1B9B041-F87C-41A1-AB6D-0A2A8C573DFE}"/>
            </a:ext>
            <a:ext uri="{147F2762-F138-4A5C-976F-8EAC2B608ADB}">
              <a16:predDERef xmlns:a16="http://schemas.microsoft.com/office/drawing/2014/main" pred="{181A6DEC-6860-45CC-AEF0-634521F01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0F1AEF3A-E96E-4555-8FA4-CCCCDA63FC1A}"/>
            </a:ext>
            <a:ext uri="{147F2762-F138-4A5C-976F-8EAC2B608ADB}">
              <a16:predDERef xmlns:a16="http://schemas.microsoft.com/office/drawing/2014/main" pred="{F1B9B041-F87C-41A1-AB6D-0A2A8C573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1286EB8C-ABA7-4ECD-B7B0-D5DE39533509}"/>
            </a:ext>
            <a:ext uri="{147F2762-F138-4A5C-976F-8EAC2B608ADB}">
              <a16:predDERef xmlns:a16="http://schemas.microsoft.com/office/drawing/2014/main" pred="{0F1AEF3A-E96E-4555-8FA4-CCCCDA63F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57C7D28-C830-4137-ABB6-34C57058C737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06575" cy="7108247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02E05663-3D9D-437A-B952-24571EB23653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45F1460B-DF97-4944-B1F6-CC915958694C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26904E27-7961-4006-8DF3-F2FA4078CAED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9281CC84-FFE4-4CD4-B75F-AB91BDAE8928}"/>
            </a:ext>
            <a:ext uri="{147F2762-F138-4A5C-976F-8EAC2B608ADB}">
              <a16:predDERef xmlns:a16="http://schemas.microsoft.com/office/drawing/2014/main" pred="{26904E27-7961-4006-8DF3-F2FA4078C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31747</xdr:rowOff>
    </xdr:from>
    <xdr:to>
      <xdr:col>19</xdr:col>
      <xdr:colOff>542925</xdr:colOff>
      <xdr:row>10</xdr:row>
      <xdr:rowOff>82549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D5414D07-C1D8-4228-BC3C-BFAA789BA3D0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65147"/>
          <a:ext cx="51896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476,386(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9.9%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1,791,154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15.4%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증가하였으나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항공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 제외한 패키지 상품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20.4%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 감소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메가빅딜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해외호텔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해외항공 핫딜 통합 기획전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프로모션에 따른 </a:t>
          </a:r>
          <a:b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항공 검색 및 호텔 상품리스트  페이지 증가로 연결 됨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코브랜드채널 기획전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PC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및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MO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 대비 각각 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7.9%, 13.9%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감소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8CFB8779-0E36-44FB-9A97-0C03CFCD1CBD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D2B761E1-5E57-4D64-96F8-D55F6A89B9FA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93ADFC05-3A13-44C7-9E99-314B19E845AB}"/>
            </a:ext>
            <a:ext uri="{147F2762-F138-4A5C-976F-8EAC2B608ADB}">
              <a16:predDERef xmlns:a16="http://schemas.microsoft.com/office/drawing/2014/main" pred="{D2B761E1-5E57-4D64-96F8-D55F6A89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4EAE596F-AB6A-4165-8C51-BDDFD1C84CDB}"/>
            </a:ext>
            <a:ext uri="{147F2762-F138-4A5C-976F-8EAC2B608ADB}">
              <a16:predDERef xmlns:a16="http://schemas.microsoft.com/office/drawing/2014/main" pred="{93ADFC05-3A13-44C7-9E99-314B19E84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1D4DB712-9B34-44AE-9B63-E364C485D813}"/>
            </a:ext>
            <a:ext uri="{147F2762-F138-4A5C-976F-8EAC2B608ADB}">
              <a16:predDERef xmlns:a16="http://schemas.microsoft.com/office/drawing/2014/main" pred="{4EAE596F-AB6A-4165-8C51-BDDFD1C84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FDC6794-73D3-4063-B080-B1E034A890B3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35883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3BEE8A4C-769B-43D1-A1E8-3384FF562448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AA1F98FE-C81D-4291-BD0E-3A1A7B2C9D62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CC12F41F-63F3-40AA-8F2F-CCBE7810E04E}"/>
            </a:ext>
            <a:ext uri="{147F2762-F138-4A5C-976F-8EAC2B608ADB}">
              <a16:predDERef xmlns:a16="http://schemas.microsoft.com/office/drawing/2014/main" pred="{AA1F98FE-C81D-4291-BD0E-3A1A7B2C9D62}"/>
            </a:ext>
          </a:extLst>
        </xdr:cNvPr>
        <xdr:cNvSpPr/>
      </xdr:nvSpPr>
      <xdr:spPr>
        <a:xfrm>
          <a:off x="9396206" y="511913"/>
          <a:ext cx="5309152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8EDDBD02-E9FE-4B54-96AA-5424EEE1740A}"/>
            </a:ext>
            <a:ext uri="{147F2762-F138-4A5C-976F-8EAC2B608ADB}">
              <a16:predDERef xmlns:a16="http://schemas.microsoft.com/office/drawing/2014/main" pred="{CC12F41F-63F3-40AA-8F2F-CCBE7810E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F1012DCD-CBFC-4408-AFDF-40412BA190EA}"/>
            </a:ext>
            <a:ext uri="{147F2762-F138-4A5C-976F-8EAC2B608ADB}">
              <a16:predDERef xmlns:a16="http://schemas.microsoft.com/office/drawing/2014/main" pred="{8EDDBD02-E9FE-4B54-96AA-5424EEE1740A}"/>
            </a:ext>
          </a:extLst>
        </xdr:cNvPr>
        <xdr:cNvSpPr/>
      </xdr:nvSpPr>
      <xdr:spPr>
        <a:xfrm>
          <a:off x="9431177" y="593722"/>
          <a:ext cx="5497810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433,468(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6.4%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1,551,581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9.9%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7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평균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422,019 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유지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(6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평균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380,416)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데이터는 증가 하였으나 판매정보 인입은 감소 함 </a:t>
          </a:r>
          <a:b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패키지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2.4%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항공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15.8%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16.2%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13310062-ED84-4015-BCF5-0F5CF3FFE551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91B88A22-A4DB-4CD1-8F4A-9D8BA9C45488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210393C2-966B-4B9F-95E9-05077BC33667}"/>
            </a:ext>
            <a:ext uri="{147F2762-F138-4A5C-976F-8EAC2B608ADB}">
              <a16:predDERef xmlns:a16="http://schemas.microsoft.com/office/drawing/2014/main" pred="{91B88A22-A4DB-4CD1-8F4A-9D8BA9C45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4E105904-E564-4370-8D4A-8DB9B63FFD58}"/>
            </a:ext>
            <a:ext uri="{147F2762-F138-4A5C-976F-8EAC2B608ADB}">
              <a16:predDERef xmlns:a16="http://schemas.microsoft.com/office/drawing/2014/main" pred="{210393C2-966B-4B9F-95E9-05077BC33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AF02E958-0FEA-4304-A5A4-E2D4A5DD2561}"/>
            </a:ext>
            <a:ext uri="{147F2762-F138-4A5C-976F-8EAC2B608ADB}">
              <a16:predDERef xmlns:a16="http://schemas.microsoft.com/office/drawing/2014/main" pred="{4E105904-E564-4370-8D4A-8DB9B63FF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DBA9BFFC-B46A-4CC3-BE51-080D25D80747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35883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EBA5AB74-84F1-4E7A-A6C6-7F694B75FE36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50146227-588D-4FB3-975F-19D3EF76B28B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155C345F-9048-4063-B01D-09C114D88F2A}"/>
            </a:ext>
            <a:ext uri="{147F2762-F138-4A5C-976F-8EAC2B608ADB}">
              <a16:predDERef xmlns:a16="http://schemas.microsoft.com/office/drawing/2014/main" pred="{50146227-588D-4FB3-975F-19D3EF76B28B}"/>
            </a:ext>
          </a:extLst>
        </xdr:cNvPr>
        <xdr:cNvSpPr/>
      </xdr:nvSpPr>
      <xdr:spPr>
        <a:xfrm>
          <a:off x="9396206" y="511913"/>
          <a:ext cx="5309152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6CE71602-6E0E-4315-8441-271437335BE9}"/>
            </a:ext>
            <a:ext uri="{147F2762-F138-4A5C-976F-8EAC2B608ADB}">
              <a16:predDERef xmlns:a16="http://schemas.microsoft.com/office/drawing/2014/main" pred="{155C345F-9048-4063-B01D-09C114D88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25" name="사각형: 둥근 모서리 19">
          <a:extLst>
            <a:ext uri="{FF2B5EF4-FFF2-40B4-BE49-F238E27FC236}">
              <a16:creationId xmlns:a16="http://schemas.microsoft.com/office/drawing/2014/main" id="{F0F0621A-7294-4C3D-97B9-1560DCDC67D4}"/>
            </a:ext>
            <a:ext uri="{147F2762-F138-4A5C-976F-8EAC2B608ADB}">
              <a16:predDERef xmlns:a16="http://schemas.microsoft.com/office/drawing/2014/main" pred="{6CE71602-6E0E-4315-8441-271437335BE9}"/>
            </a:ext>
          </a:extLst>
        </xdr:cNvPr>
        <xdr:cNvSpPr/>
      </xdr:nvSpPr>
      <xdr:spPr>
        <a:xfrm>
          <a:off x="9431177" y="593722"/>
          <a:ext cx="5497810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407,471(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4.2%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1,721,900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14.7%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 및  코브랜드채널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첫 감소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패키지 예약완료 전환율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9.6%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항공 예약완료 전환율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26.5%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b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해외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 20.0%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 감소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패키지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제외한 항공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 자유여행 속성 예약전환율 두자릿수 감소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FA3A7BA2-9C28-4D6B-A561-2A7D3AFE89E0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E539B575-98A9-4179-8228-95CFA6AD98D4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E4D12D43-F3AB-4FDF-B17A-2617A2E7AB35}"/>
            </a:ext>
            <a:ext uri="{147F2762-F138-4A5C-976F-8EAC2B608ADB}">
              <a16:predDERef xmlns:a16="http://schemas.microsoft.com/office/drawing/2014/main" pred="{E539B575-98A9-4179-8228-95CFA6AD9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58A94D96-9011-49DA-BDB9-9B85DB0B5F52}"/>
            </a:ext>
            <a:ext uri="{147F2762-F138-4A5C-976F-8EAC2B608ADB}">
              <a16:predDERef xmlns:a16="http://schemas.microsoft.com/office/drawing/2014/main" pred="{E4D12D43-F3AB-4FDF-B17A-2617A2E7A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DCAADD32-CA7E-4447-8FBF-D24BECFF26D0}"/>
            </a:ext>
            <a:ext uri="{147F2762-F138-4A5C-976F-8EAC2B608ADB}">
              <a16:predDERef xmlns:a16="http://schemas.microsoft.com/office/drawing/2014/main" pred="{58A94D96-9011-49DA-BDB9-9B85DB0B5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6B0AEADC-91AC-4AF0-B747-9B3D1DAA908D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35883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99FEACDB-7CCB-4ED0-9119-89BB84DE8E1E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58CF2025-81CE-433E-AAAA-7A6D91B33C5E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5AFE65DB-5243-4FEB-A7B2-8A001901B435}"/>
            </a:ext>
            <a:ext uri="{147F2762-F138-4A5C-976F-8EAC2B608ADB}">
              <a16:predDERef xmlns:a16="http://schemas.microsoft.com/office/drawing/2014/main" pred="{58CF2025-81CE-433E-AAAA-7A6D91B33C5E}"/>
            </a:ext>
          </a:extLst>
        </xdr:cNvPr>
        <xdr:cNvSpPr/>
      </xdr:nvSpPr>
      <xdr:spPr>
        <a:xfrm>
          <a:off x="9396206" y="511913"/>
          <a:ext cx="5309152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401569AC-6FB1-4D54-9B43-5271AE2EF02A}"/>
            </a:ext>
            <a:ext uri="{147F2762-F138-4A5C-976F-8EAC2B608ADB}">
              <a16:predDERef xmlns:a16="http://schemas.microsoft.com/office/drawing/2014/main" pred="{5AFE65DB-5243-4FEB-A7B2-8A001901B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48533DB7-6FDB-4F4B-A377-E3A39715388D}"/>
            </a:ext>
            <a:ext uri="{147F2762-F138-4A5C-976F-8EAC2B608ADB}">
              <a16:predDERef xmlns:a16="http://schemas.microsoft.com/office/drawing/2014/main" pred="{401569AC-6FB1-4D54-9B43-5271AE2EF02A}"/>
            </a:ext>
          </a:extLst>
        </xdr:cNvPr>
        <xdr:cNvSpPr/>
      </xdr:nvSpPr>
      <xdr:spPr>
        <a:xfrm>
          <a:off x="9431177" y="593722"/>
          <a:ext cx="5497810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425,416(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1.5%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1,501,332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1.0%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반등 및 코브랜드채널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주째 인입 증가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패키지 예약완료 전환율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0.66%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항공 예약완료 전환율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3.5%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b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호텔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해외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 2.0%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 증가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기획전 유입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21,401(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4.4%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전주비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8.2%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 증가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621432A8-D132-4721-A9CF-D1282D41BC77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139C7F1C-3CF0-4366-B1B5-04ED1F495FF5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63A17F84-6D99-43B6-A071-8582B14ECCC8}"/>
            </a:ext>
            <a:ext uri="{147F2762-F138-4A5C-976F-8EAC2B608ADB}">
              <a16:predDERef xmlns:a16="http://schemas.microsoft.com/office/drawing/2014/main" pred="{139C7F1C-3CF0-4366-B1B5-04ED1F495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4BFEAD54-38ED-4D65-84C2-8A201A772C91}"/>
            </a:ext>
            <a:ext uri="{147F2762-F138-4A5C-976F-8EAC2B608ADB}">
              <a16:predDERef xmlns:a16="http://schemas.microsoft.com/office/drawing/2014/main" pred="{63A17F84-6D99-43B6-A071-8582B14EC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03EE4316-838B-40E7-854A-C4817FE93823}"/>
            </a:ext>
            <a:ext uri="{147F2762-F138-4A5C-976F-8EAC2B608ADB}">
              <a16:predDERef xmlns:a16="http://schemas.microsoft.com/office/drawing/2014/main" pred="{4BFEAD54-38ED-4D65-84C2-8A201A772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D3A4E91-48E5-4D63-B29E-459B5C8A57FA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35883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965A196C-B5E6-44E6-A29B-555D09117835}"/>
            </a:ext>
            <a:ext uri="{147F2762-F138-4A5C-976F-8EAC2B608ADB}">
              <a16:predDERef xmlns:a16="http://schemas.microsoft.com/office/drawing/2014/main" pred="{4D3A4E91-48E5-4D63-B29E-459B5C8A57FA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2E98EFE4-F331-49AE-B89F-025A3A3EE755}"/>
            </a:ext>
            <a:ext uri="{147F2762-F138-4A5C-976F-8EAC2B608ADB}">
              <a16:predDERef xmlns:a16="http://schemas.microsoft.com/office/drawing/2014/main" pred="{965A196C-B5E6-44E6-A29B-555D09117835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01DC51EC-0FF1-47E3-9534-7474D8EC226F}"/>
            </a:ext>
            <a:ext uri="{147F2762-F138-4A5C-976F-8EAC2B608ADB}">
              <a16:predDERef xmlns:a16="http://schemas.microsoft.com/office/drawing/2014/main" pred="{2E98EFE4-F331-49AE-B89F-025A3A3EE755}"/>
            </a:ext>
          </a:extLst>
        </xdr:cNvPr>
        <xdr:cNvSpPr/>
      </xdr:nvSpPr>
      <xdr:spPr>
        <a:xfrm>
          <a:off x="9396206" y="511913"/>
          <a:ext cx="5309152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17" name="차트 20">
          <a:extLst>
            <a:ext uri="{FF2B5EF4-FFF2-40B4-BE49-F238E27FC236}">
              <a16:creationId xmlns:a16="http://schemas.microsoft.com/office/drawing/2014/main" id="{7FE0A507-6EF8-46A6-8BF4-2051AFCF6922}"/>
            </a:ext>
            <a:ext uri="{147F2762-F138-4A5C-976F-8EAC2B608ADB}">
              <a16:predDERef xmlns:a16="http://schemas.microsoft.com/office/drawing/2014/main" pred="{01DC51EC-0FF1-47E3-9534-7474D8EC2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4B367A6E-E7F2-4A33-806D-E00CF42BEFF3}"/>
            </a:ext>
            <a:ext uri="{147F2762-F138-4A5C-976F-8EAC2B608ADB}">
              <a16:predDERef xmlns:a16="http://schemas.microsoft.com/office/drawing/2014/main" pred="{7FE0A507-6EF8-46A6-8BF4-2051AFCF6922}"/>
            </a:ext>
          </a:extLst>
        </xdr:cNvPr>
        <xdr:cNvSpPr/>
      </xdr:nvSpPr>
      <xdr:spPr>
        <a:xfrm>
          <a:off x="9431177" y="593722"/>
          <a:ext cx="5497810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431,999(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2.4%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1,487,137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10.0%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b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2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최대치 달성 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반등 및 코브랜드채널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2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주째 인입 증가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패키지 예약완료 전환율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1.79%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,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항공 예약완료 전환율 전주대비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44.37%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82903E69-C8B5-44CE-B76C-0EF9C46DED37}"/>
            </a:ext>
            <a:ext uri="{147F2762-F138-4A5C-976F-8EAC2B608ADB}">
              <a16:predDERef xmlns:a16="http://schemas.microsoft.com/office/drawing/2014/main" pred="{4B367A6E-E7F2-4A33-806D-E00CF42BEFF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63D1F2E0-B47E-48AE-BD13-2BFB867228A1}"/>
            </a:ext>
            <a:ext uri="{147F2762-F138-4A5C-976F-8EAC2B608ADB}">
              <a16:predDERef xmlns:a16="http://schemas.microsoft.com/office/drawing/2014/main" pred="{82903E69-C8B5-44CE-B76C-0EF9C46DED3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8" name="차트 15">
          <a:extLst>
            <a:ext uri="{FF2B5EF4-FFF2-40B4-BE49-F238E27FC236}">
              <a16:creationId xmlns:a16="http://schemas.microsoft.com/office/drawing/2014/main" id="{2E500494-9C4B-4491-829B-006246A9E6AF}"/>
            </a:ext>
            <a:ext uri="{147F2762-F138-4A5C-976F-8EAC2B608ADB}">
              <a16:predDERef xmlns:a16="http://schemas.microsoft.com/office/drawing/2014/main" pred="{63D1F2E0-B47E-48AE-BD13-2BFB86722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9" name="차트 14">
          <a:extLst>
            <a:ext uri="{FF2B5EF4-FFF2-40B4-BE49-F238E27FC236}">
              <a16:creationId xmlns:a16="http://schemas.microsoft.com/office/drawing/2014/main" id="{AD75B6E2-92BC-401F-B997-6AC9B287499C}"/>
            </a:ext>
            <a:ext uri="{147F2762-F138-4A5C-976F-8EAC2B608ADB}">
              <a16:predDERef xmlns:a16="http://schemas.microsoft.com/office/drawing/2014/main" pred="{2E500494-9C4B-4491-829B-006246A9E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20" name="차트 20">
          <a:extLst>
            <a:ext uri="{FF2B5EF4-FFF2-40B4-BE49-F238E27FC236}">
              <a16:creationId xmlns:a16="http://schemas.microsoft.com/office/drawing/2014/main" id="{A7048A6E-7EE5-4345-BC70-F72ECC2610A3}"/>
            </a:ext>
            <a:ext uri="{147F2762-F138-4A5C-976F-8EAC2B608ADB}">
              <a16:predDERef xmlns:a16="http://schemas.microsoft.com/office/drawing/2014/main" pred="{AD75B6E2-92BC-401F-B997-6AC9B2874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7AE5464-1FAE-4747-993F-BC3AA70E0068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35883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5971B1C9-428B-4039-B74D-92A1500D58EA}"/>
            </a:ext>
            <a:ext uri="{147F2762-F138-4A5C-976F-8EAC2B608ADB}">
              <a16:predDERef xmlns:a16="http://schemas.microsoft.com/office/drawing/2014/main" pred="{02FA2689-AF07-4D64-93F4-34D340D1F8E4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D0FCA524-89A2-4BE5-ADCD-EA40FA6BA7B5}"/>
            </a:ext>
            <a:ext uri="{147F2762-F138-4A5C-976F-8EAC2B608ADB}">
              <a16:predDERef xmlns:a16="http://schemas.microsoft.com/office/drawing/2014/main" pred="{C82A2B85-08CC-49AA-A3A3-ED6621B8284D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8ACC6156-63C6-44F3-80AA-1510C7D3603F}"/>
            </a:ext>
            <a:ext uri="{147F2762-F138-4A5C-976F-8EAC2B608ADB}">
              <a16:predDERef xmlns:a16="http://schemas.microsoft.com/office/drawing/2014/main" pred="{D0FCA524-89A2-4BE5-ADCD-EA40FA6BA7B5}"/>
            </a:ext>
          </a:extLst>
        </xdr:cNvPr>
        <xdr:cNvSpPr/>
      </xdr:nvSpPr>
      <xdr:spPr>
        <a:xfrm>
          <a:off x="9396206" y="511913"/>
          <a:ext cx="5309152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A0E63A1B-5BB1-4981-90A8-8F371846F57B}"/>
            </a:ext>
            <a:ext uri="{147F2762-F138-4A5C-976F-8EAC2B608ADB}">
              <a16:predDERef xmlns:a16="http://schemas.microsoft.com/office/drawing/2014/main" pred="{8ACC6156-63C6-44F3-80AA-1510C7D36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A04787EB-7A16-444E-95A2-C83523062D59}"/>
            </a:ext>
            <a:ext uri="{147F2762-F138-4A5C-976F-8EAC2B608ADB}">
              <a16:predDERef xmlns:a16="http://schemas.microsoft.com/office/drawing/2014/main" pred="{A0E63A1B-5BB1-4981-90A8-8F371846F57B}"/>
            </a:ext>
          </a:extLst>
        </xdr:cNvPr>
        <xdr:cNvSpPr/>
      </xdr:nvSpPr>
      <xdr:spPr>
        <a:xfrm>
          <a:off x="9431177" y="593722"/>
          <a:ext cx="5497810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421,743(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7.3%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↑증가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1,352,3258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전주비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17.3%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↓감소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b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</a:b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 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7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월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1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주차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최대치 달성 </a:t>
          </a:r>
          <a:endParaRPr lang="en-US" altLang="ko-KR" sz="1000" b="0" i="0" baseline="0">
            <a:solidFill>
              <a:sysClr val="windowText" lastClr="000000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닷컴 전체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감소세로 전환 하였지만 코브랜드채널 </a:t>
          </a:r>
          <a:r>
            <a:rPr lang="en-US" altLang="ko-KR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000" b="0" i="0" baseline="0">
              <a:solidFill>
                <a:sysClr val="windowText" lastClr="000000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증가폭이 높아짐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5817EBC2-8979-489A-8C5F-7EB1EC568779}"/>
            </a:ext>
            <a:ext uri="{147F2762-F138-4A5C-976F-8EAC2B608ADB}">
              <a16:predDERef xmlns:a16="http://schemas.microsoft.com/office/drawing/2014/main" pred="{62DE962D-28CA-4E1D-8AC3-70C484EAAA5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B0A04C12-8824-4DF4-83F9-987886FF8F32}"/>
            </a:ext>
            <a:ext uri="{147F2762-F138-4A5C-976F-8EAC2B608ADB}">
              <a16:predDERef xmlns:a16="http://schemas.microsoft.com/office/drawing/2014/main" pred="{11A37611-AC4A-40AD-AA01-CE1DD652CEB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4AF3D29E-BD7B-4008-85E9-6E3A684C058B}"/>
            </a:ext>
            <a:ext uri="{147F2762-F138-4A5C-976F-8EAC2B608ADB}">
              <a16:predDERef xmlns:a16="http://schemas.microsoft.com/office/drawing/2014/main" pred="{B0A04C12-8824-4DF4-83F9-987886FF8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69E7A428-1FC9-42CE-8A92-1A765BDC4FBF}"/>
            </a:ext>
            <a:ext uri="{147F2762-F138-4A5C-976F-8EAC2B608ADB}">
              <a16:predDERef xmlns:a16="http://schemas.microsoft.com/office/drawing/2014/main" pred="{4AF3D29E-BD7B-4008-85E9-6E3A684C0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8D041950-969F-44CB-9AC6-87B91C9AA056}"/>
            </a:ext>
            <a:ext uri="{147F2762-F138-4A5C-976F-8EAC2B608ADB}">
              <a16:predDERef xmlns:a16="http://schemas.microsoft.com/office/drawing/2014/main" pred="{69E7A428-1FC9-42CE-8A92-1A765BDC4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6CBD0F70-0957-4926-8A65-9A576F781363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6306800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6F92AF02-9BF5-41E6-851A-62D0844B4F5A}"/>
            </a:ext>
            <a:ext uri="{147F2762-F138-4A5C-976F-8EAC2B608ADB}">
              <a16:predDERef xmlns:a16="http://schemas.microsoft.com/office/drawing/2014/main" pred="{02FA2689-AF07-4D64-93F4-34D340D1F8E4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25583E04-6B4D-4F45-A304-6BC954C1ADB5}"/>
            </a:ext>
            <a:ext uri="{147F2762-F138-4A5C-976F-8EAC2B608ADB}">
              <a16:predDERef xmlns:a16="http://schemas.microsoft.com/office/drawing/2014/main" pred="{C82A2B85-08CC-49AA-A3A3-ED6621B8284D}"/>
            </a:ext>
          </a:extLst>
        </xdr:cNvPr>
        <xdr:cNvSpPr/>
      </xdr:nvSpPr>
      <xdr:spPr>
        <a:xfrm>
          <a:off x="4339592" y="508372"/>
          <a:ext cx="563101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D646354D-2079-4FD8-AD7D-DF6174E38579}"/>
            </a:ext>
            <a:ext uri="{147F2762-F138-4A5C-976F-8EAC2B608ADB}">
              <a16:predDERef xmlns:a16="http://schemas.microsoft.com/office/drawing/2014/main" pred="{D0FCA524-89A2-4BE5-ADCD-EA40FA6BA7B5}"/>
            </a:ext>
          </a:extLst>
        </xdr:cNvPr>
        <xdr:cNvSpPr/>
      </xdr:nvSpPr>
      <xdr:spPr>
        <a:xfrm>
          <a:off x="10053431" y="511913"/>
          <a:ext cx="6443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4ACF9756-9200-41F5-99F0-EA770C40A1DC}"/>
            </a:ext>
            <a:ext uri="{147F2762-F138-4A5C-976F-8EAC2B608ADB}">
              <a16:predDERef xmlns:a16="http://schemas.microsoft.com/office/drawing/2014/main" pred="{D646354D-2079-4FD8-AD7D-DF6174E38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792C95E7-08F0-4167-8968-D7506D0720CC}"/>
            </a:ext>
            <a:ext uri="{147F2762-F138-4A5C-976F-8EAC2B608ADB}">
              <a16:predDERef xmlns:a16="http://schemas.microsoft.com/office/drawing/2014/main" pred="{A0E63A1B-5BB1-4981-90A8-8F371846F57B}"/>
            </a:ext>
          </a:extLst>
        </xdr:cNvPr>
        <xdr:cNvSpPr/>
      </xdr:nvSpPr>
      <xdr:spPr>
        <a:xfrm>
          <a:off x="10088402" y="593722"/>
          <a:ext cx="64088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9,518,711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전년동기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53.4%↑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972C6F47-C776-4C5B-8D3A-F955A91B6A65}"/>
            </a:ext>
            <a:ext uri="{147F2762-F138-4A5C-976F-8EAC2B608ADB}">
              <a16:predDERef xmlns:a16="http://schemas.microsoft.com/office/drawing/2014/main" pred="{62DE962D-28CA-4E1D-8AC3-70C484EAAA5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E25A322B-9A26-4A95-BC9F-C96FE6A90A0F}"/>
            </a:ext>
            <a:ext uri="{147F2762-F138-4A5C-976F-8EAC2B608ADB}">
              <a16:predDERef xmlns:a16="http://schemas.microsoft.com/office/drawing/2014/main" pred="{11A37611-AC4A-40AD-AA01-CE1DD652CEB7}"/>
            </a:ext>
          </a:extLst>
        </xdr:cNvPr>
        <xdr:cNvSpPr txBox="1"/>
      </xdr:nvSpPr>
      <xdr:spPr>
        <a:xfrm>
          <a:off x="7182908" y="1640079"/>
          <a:ext cx="188705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C5CDDE65-F042-4979-A4A3-B6265F0A18BF}"/>
            </a:ext>
            <a:ext uri="{147F2762-F138-4A5C-976F-8EAC2B608ADB}">
              <a16:predDERef xmlns:a16="http://schemas.microsoft.com/office/drawing/2014/main" pred="{E25A322B-9A26-4A95-BC9F-C96FE6A90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5D140F7E-3EA7-4FE0-ADFD-56153E337518}"/>
            </a:ext>
            <a:ext uri="{147F2762-F138-4A5C-976F-8EAC2B608ADB}">
              <a16:predDERef xmlns:a16="http://schemas.microsoft.com/office/drawing/2014/main" pred="{C5CDDE65-F042-4979-A4A3-B6265F0A1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EB16118C-B663-446F-ACE4-C621CCAEF024}"/>
            </a:ext>
            <a:ext uri="{147F2762-F138-4A5C-976F-8EAC2B608ADB}">
              <a16:predDERef xmlns:a16="http://schemas.microsoft.com/office/drawing/2014/main" pred="{5D140F7E-3EA7-4FE0-ADFD-56153E337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5D6FC6C-BCB7-41E7-B2CC-B9EC2F53170A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6306800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44052903-E0AC-4421-9DAA-5EDF22D566E2}"/>
            </a:ext>
            <a:ext uri="{147F2762-F138-4A5C-976F-8EAC2B608ADB}">
              <a16:predDERef xmlns:a16="http://schemas.microsoft.com/office/drawing/2014/main" pred="{02FA2689-AF07-4D64-93F4-34D340D1F8E4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4DAA1BE2-2559-4916-AC20-E4866A221616}"/>
            </a:ext>
            <a:ext uri="{147F2762-F138-4A5C-976F-8EAC2B608ADB}">
              <a16:predDERef xmlns:a16="http://schemas.microsoft.com/office/drawing/2014/main" pred="{C82A2B85-08CC-49AA-A3A3-ED6621B8284D}"/>
            </a:ext>
          </a:extLst>
        </xdr:cNvPr>
        <xdr:cNvSpPr/>
      </xdr:nvSpPr>
      <xdr:spPr>
        <a:xfrm>
          <a:off x="4339592" y="508372"/>
          <a:ext cx="563101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B6D4A4A8-EEC4-48B2-9209-90F2ECC13E29}"/>
            </a:ext>
            <a:ext uri="{147F2762-F138-4A5C-976F-8EAC2B608ADB}">
              <a16:predDERef xmlns:a16="http://schemas.microsoft.com/office/drawing/2014/main" pred="{D0FCA524-89A2-4BE5-ADCD-EA40FA6BA7B5}"/>
            </a:ext>
          </a:extLst>
        </xdr:cNvPr>
        <xdr:cNvSpPr/>
      </xdr:nvSpPr>
      <xdr:spPr>
        <a:xfrm>
          <a:off x="10053431" y="511913"/>
          <a:ext cx="6443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1B147DD3-B016-4CB4-BFCB-E9558E9AE7C5}"/>
            </a:ext>
            <a:ext uri="{147F2762-F138-4A5C-976F-8EAC2B608ADB}">
              <a16:predDERef xmlns:a16="http://schemas.microsoft.com/office/drawing/2014/main" pred="{B6D4A4A8-EEC4-48B2-9209-90F2ECC13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E7756470-74D9-4783-A96E-7AD9F7593AB0}"/>
            </a:ext>
            <a:ext uri="{147F2762-F138-4A5C-976F-8EAC2B608ADB}">
              <a16:predDERef xmlns:a16="http://schemas.microsoft.com/office/drawing/2014/main" pred="{A0E63A1B-5BB1-4981-90A8-8F371846F57B}"/>
            </a:ext>
          </a:extLst>
        </xdr:cNvPr>
        <xdr:cNvSpPr/>
      </xdr:nvSpPr>
      <xdr:spPr>
        <a:xfrm>
          <a:off x="10088402" y="593722"/>
          <a:ext cx="64088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7,171,544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전년동기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50.77%↑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43A259E5-1071-4A86-AC71-835DEFDA2530}"/>
            </a:ext>
            <a:ext uri="{147F2762-F138-4A5C-976F-8EAC2B608ADB}">
              <a16:predDERef xmlns:a16="http://schemas.microsoft.com/office/drawing/2014/main" pred="{62DE962D-28CA-4E1D-8AC3-70C484EAAA5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04AEFB33-9A36-4306-B014-7D67F4A85482}"/>
            </a:ext>
            <a:ext uri="{147F2762-F138-4A5C-976F-8EAC2B608ADB}">
              <a16:predDERef xmlns:a16="http://schemas.microsoft.com/office/drawing/2014/main" pred="{11A37611-AC4A-40AD-AA01-CE1DD652CEB7}"/>
            </a:ext>
          </a:extLst>
        </xdr:cNvPr>
        <xdr:cNvSpPr txBox="1"/>
      </xdr:nvSpPr>
      <xdr:spPr>
        <a:xfrm>
          <a:off x="7182908" y="1640079"/>
          <a:ext cx="188705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6D2887BE-1EB0-4851-94B3-24CFE3E4636C}"/>
            </a:ext>
            <a:ext uri="{147F2762-F138-4A5C-976F-8EAC2B608ADB}">
              <a16:predDERef xmlns:a16="http://schemas.microsoft.com/office/drawing/2014/main" pred="{04AEFB33-9A36-4306-B014-7D67F4A85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4B11BF9E-8C03-41CB-A9B3-FE9D60A175BB}"/>
            </a:ext>
            <a:ext uri="{147F2762-F138-4A5C-976F-8EAC2B608ADB}">
              <a16:predDERef xmlns:a16="http://schemas.microsoft.com/office/drawing/2014/main" pred="{6D2887BE-1EB0-4851-94B3-24CFE3E46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25110C24-85D3-4954-BC30-9ACCB249C743}"/>
            </a:ext>
            <a:ext uri="{147F2762-F138-4A5C-976F-8EAC2B608ADB}">
              <a16:predDERef xmlns:a16="http://schemas.microsoft.com/office/drawing/2014/main" pred="{4B11BF9E-8C03-41CB-A9B3-FE9D60A17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D08FCEB-4CF5-4E39-991B-CAD48FD23173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4506575" cy="7108247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5F4CC7F7-E93F-40C9-B645-A88FCDE572E3}"/>
            </a:ext>
            <a:ext uri="{147F2762-F138-4A5C-976F-8EAC2B608ADB}">
              <a16:predDERef xmlns:a16="http://schemas.microsoft.com/office/drawing/2014/main" pred="{02FA2689-AF07-4D64-93F4-34D340D1F8E4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79E8B2EC-0A8B-442E-863A-6ADF92AF3A5B}"/>
            </a:ext>
            <a:ext uri="{147F2762-F138-4A5C-976F-8EAC2B608ADB}">
              <a16:predDERef xmlns:a16="http://schemas.microsoft.com/office/drawing/2014/main" pred="{C82A2B85-08CC-49AA-A3A3-ED6621B8284D}"/>
            </a:ext>
          </a:extLst>
        </xdr:cNvPr>
        <xdr:cNvSpPr/>
      </xdr:nvSpPr>
      <xdr:spPr>
        <a:xfrm>
          <a:off x="4339592" y="508372"/>
          <a:ext cx="4973788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AB00731A-7113-4493-A73E-4B921FBAD689}"/>
            </a:ext>
            <a:ext uri="{147F2762-F138-4A5C-976F-8EAC2B608ADB}">
              <a16:predDERef xmlns:a16="http://schemas.microsoft.com/office/drawing/2014/main" pred="{D0FCA524-89A2-4BE5-ADCD-EA40FA6BA7B5}"/>
            </a:ext>
          </a:extLst>
        </xdr:cNvPr>
        <xdr:cNvSpPr/>
      </xdr:nvSpPr>
      <xdr:spPr>
        <a:xfrm>
          <a:off x="9396206" y="511913"/>
          <a:ext cx="5300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5B9576EA-5841-4E70-8648-A7A487AE4172}"/>
            </a:ext>
            <a:ext uri="{147F2762-F138-4A5C-976F-8EAC2B608ADB}">
              <a16:predDERef xmlns:a16="http://schemas.microsoft.com/office/drawing/2014/main" pred="{AB00731A-7113-4493-A73E-4B921FBAD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B343E9C0-B44A-4CA9-AA6D-53394E882CD1}"/>
            </a:ext>
            <a:ext uri="{147F2762-F138-4A5C-976F-8EAC2B608ADB}">
              <a16:predDERef xmlns:a16="http://schemas.microsoft.com/office/drawing/2014/main" pred="{A0E63A1B-5BB1-4981-90A8-8F371846F57B}"/>
            </a:ext>
          </a:extLst>
        </xdr:cNvPr>
        <xdr:cNvSpPr/>
      </xdr:nvSpPr>
      <xdr:spPr>
        <a:xfrm>
          <a:off x="9431177" y="593722"/>
          <a:ext cx="52658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9,518,711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상반기대비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32.7%↑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8DC74854-23CA-4B61-BAF7-1D23F65C6212}"/>
            </a:ext>
            <a:ext uri="{147F2762-F138-4A5C-976F-8EAC2B608ADB}">
              <a16:predDERef xmlns:a16="http://schemas.microsoft.com/office/drawing/2014/main" pred="{62DE962D-28CA-4E1D-8AC3-70C484EAAA5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3D0A25A8-6DD3-4CD0-B549-D10595BB4923}"/>
            </a:ext>
            <a:ext uri="{147F2762-F138-4A5C-976F-8EAC2B608ADB}">
              <a16:predDERef xmlns:a16="http://schemas.microsoft.com/office/drawing/2014/main" pred="{11A37611-AC4A-40AD-AA01-CE1DD652CEB7}"/>
            </a:ext>
          </a:extLst>
        </xdr:cNvPr>
        <xdr:cNvSpPr txBox="1"/>
      </xdr:nvSpPr>
      <xdr:spPr>
        <a:xfrm>
          <a:off x="7182908" y="1640079"/>
          <a:ext cx="12298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25F3033E-7386-421C-B3CC-403302D265DA}"/>
            </a:ext>
            <a:ext uri="{147F2762-F138-4A5C-976F-8EAC2B608ADB}">
              <a16:predDERef xmlns:a16="http://schemas.microsoft.com/office/drawing/2014/main" pred="{3D0A25A8-6DD3-4CD0-B549-D10595BB4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6AF420A4-69DE-4C07-931A-F20112F09309}"/>
            </a:ext>
            <a:ext uri="{147F2762-F138-4A5C-976F-8EAC2B608ADB}">
              <a16:predDERef xmlns:a16="http://schemas.microsoft.com/office/drawing/2014/main" pred="{25F3033E-7386-421C-B3CC-403302D26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6B98647D-5CF3-4857-976F-AB5C8592C0E6}"/>
            </a:ext>
            <a:ext uri="{147F2762-F138-4A5C-976F-8EAC2B608ADB}">
              <a16:predDERef xmlns:a16="http://schemas.microsoft.com/office/drawing/2014/main" pred="{6AF420A4-69DE-4C07-931A-F20112F09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95250</xdr:rowOff>
    </xdr:from>
    <xdr:to>
      <xdr:col>20</xdr:col>
      <xdr:colOff>0</xdr:colOff>
      <xdr:row>51</xdr:row>
      <xdr:rowOff>69272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7A2BB4E9-A880-4058-87CF-27998088F507}"/>
            </a:ext>
            <a:ext uri="{147F2762-F138-4A5C-976F-8EAC2B608ADB}">
              <a16:predDERef xmlns:a16="http://schemas.microsoft.com/office/drawing/2014/main" pred="{7C450675-7302-4440-9E40-8267F9C0D8E8}"/>
            </a:ext>
          </a:extLst>
        </xdr:cNvPr>
        <xdr:cNvSpPr/>
      </xdr:nvSpPr>
      <xdr:spPr>
        <a:xfrm>
          <a:off x="190500" y="1981200"/>
          <a:ext cx="16306800" cy="7117772"/>
        </a:xfrm>
        <a:prstGeom prst="roundRect">
          <a:avLst>
            <a:gd name="adj" fmla="val 94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1">
            <a:solidFill>
              <a:schemeClr val="tx1"/>
            </a:solidFill>
            <a:latin typeface="나눔고딕" pitchFamily="2" charset="-127"/>
            <a:ea typeface="나눔고딕" pitchFamily="2" charset="-127"/>
          </a:endParaRPr>
        </a:p>
      </xdr:txBody>
    </xdr:sp>
    <xdr:clientData/>
  </xdr:twoCellAnchor>
  <xdr:twoCellAnchor>
    <xdr:from>
      <xdr:col>0</xdr:col>
      <xdr:colOff>208405</xdr:colOff>
      <xdr:row>2</xdr:row>
      <xdr:rowOff>82923</xdr:rowOff>
    </xdr:from>
    <xdr:to>
      <xdr:col>7</xdr:col>
      <xdr:colOff>107576</xdr:colOff>
      <xdr:row>9</xdr:row>
      <xdr:rowOff>171823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5500B5DE-8982-4CF2-9CA7-F0A63EA919E2}"/>
            </a:ext>
            <a:ext uri="{147F2762-F138-4A5C-976F-8EAC2B608ADB}">
              <a16:predDERef xmlns:a16="http://schemas.microsoft.com/office/drawing/2014/main" pred="{02FA2689-AF07-4D64-93F4-34D340D1F8E4}"/>
            </a:ext>
          </a:extLst>
        </xdr:cNvPr>
        <xdr:cNvSpPr/>
      </xdr:nvSpPr>
      <xdr:spPr>
        <a:xfrm>
          <a:off x="198880" y="502023"/>
          <a:ext cx="4071121" cy="1384300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7</xdr:col>
      <xdr:colOff>177167</xdr:colOff>
      <xdr:row>2</xdr:row>
      <xdr:rowOff>89272</xdr:rowOff>
    </xdr:from>
    <xdr:to>
      <xdr:col>12</xdr:col>
      <xdr:colOff>521805</xdr:colOff>
      <xdr:row>9</xdr:row>
      <xdr:rowOff>170703</xdr:rowOff>
    </xdr:to>
    <xdr:sp macro="" textlink="">
      <xdr:nvSpPr>
        <xdr:cNvPr id="4" name="사각형: 둥근 모서리 6">
          <a:extLst>
            <a:ext uri="{FF2B5EF4-FFF2-40B4-BE49-F238E27FC236}">
              <a16:creationId xmlns:a16="http://schemas.microsoft.com/office/drawing/2014/main" id="{48D32ABD-88A4-4B9C-B971-CEE8FE40A426}"/>
            </a:ext>
            <a:ext uri="{147F2762-F138-4A5C-976F-8EAC2B608ADB}">
              <a16:predDERef xmlns:a16="http://schemas.microsoft.com/office/drawing/2014/main" pred="{C82A2B85-08CC-49AA-A3A3-ED6621B8284D}"/>
            </a:ext>
          </a:extLst>
        </xdr:cNvPr>
        <xdr:cNvSpPr/>
      </xdr:nvSpPr>
      <xdr:spPr>
        <a:xfrm>
          <a:off x="4339592" y="508372"/>
          <a:ext cx="5631013" cy="1376831"/>
        </a:xfrm>
        <a:prstGeom prst="roundRect">
          <a:avLst>
            <a:gd name="adj" fmla="val 6333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▮ 채널별</a:t>
          </a:r>
          <a:r>
            <a:rPr lang="en-US" altLang="ko-KR" sz="1100" b="1" u="none" baseline="0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전체</a:t>
          </a:r>
          <a:r>
            <a:rPr lang="en-US" altLang="ko-KR" sz="1100" b="1" u="none">
              <a:solidFill>
                <a:schemeClr val="tx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1100" b="1" u="none">
            <a:solidFill>
              <a:schemeClr val="tx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12</xdr:col>
      <xdr:colOff>604631</xdr:colOff>
      <xdr:row>2</xdr:row>
      <xdr:rowOff>92813</xdr:rowOff>
    </xdr:from>
    <xdr:to>
      <xdr:col>20</xdr:col>
      <xdr:colOff>0</xdr:colOff>
      <xdr:row>9</xdr:row>
      <xdr:rowOff>169931</xdr:rowOff>
    </xdr:to>
    <xdr:sp macro="" textlink="">
      <xdr:nvSpPr>
        <xdr:cNvPr id="5" name="사각형: 둥근 모서리 7">
          <a:extLst>
            <a:ext uri="{FF2B5EF4-FFF2-40B4-BE49-F238E27FC236}">
              <a16:creationId xmlns:a16="http://schemas.microsoft.com/office/drawing/2014/main" id="{C8F0278A-85FF-46F3-BD5A-2F1A7EFDD2F2}"/>
            </a:ext>
            <a:ext uri="{147F2762-F138-4A5C-976F-8EAC2B608ADB}">
              <a16:predDERef xmlns:a16="http://schemas.microsoft.com/office/drawing/2014/main" pred="{D0FCA524-89A2-4BE5-ADCD-EA40FA6BA7B5}"/>
            </a:ext>
          </a:extLst>
        </xdr:cNvPr>
        <xdr:cNvSpPr/>
      </xdr:nvSpPr>
      <xdr:spPr>
        <a:xfrm>
          <a:off x="10053431" y="511913"/>
          <a:ext cx="6443869" cy="1372518"/>
        </a:xfrm>
        <a:prstGeom prst="roundRect">
          <a:avLst>
            <a:gd name="adj" fmla="val 3587"/>
          </a:avLst>
        </a:prstGeom>
        <a:noFill/>
        <a:ln w="127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2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0</xdr:col>
      <xdr:colOff>136487</xdr:colOff>
      <xdr:row>4</xdr:row>
      <xdr:rowOff>95623</xdr:rowOff>
    </xdr:from>
    <xdr:to>
      <xdr:col>7</xdr:col>
      <xdr:colOff>165398</xdr:colOff>
      <xdr:row>9</xdr:row>
      <xdr:rowOff>110303</xdr:rowOff>
    </xdr:to>
    <xdr:graphicFrame macro="">
      <xdr:nvGraphicFramePr>
        <xdr:cNvPr id="6" name="차트 20">
          <a:extLst>
            <a:ext uri="{FF2B5EF4-FFF2-40B4-BE49-F238E27FC236}">
              <a16:creationId xmlns:a16="http://schemas.microsoft.com/office/drawing/2014/main" id="{C84C1AE2-A81F-47FE-85F6-26B494321539}"/>
            </a:ext>
            <a:ext uri="{147F2762-F138-4A5C-976F-8EAC2B608ADB}">
              <a16:predDERef xmlns:a16="http://schemas.microsoft.com/office/drawing/2014/main" pred="{C8F0278A-85FF-46F3-BD5A-2F1A7EFDD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20477</xdr:colOff>
      <xdr:row>3</xdr:row>
      <xdr:rowOff>60322</xdr:rowOff>
    </xdr:from>
    <xdr:to>
      <xdr:col>20</xdr:col>
      <xdr:colOff>0</xdr:colOff>
      <xdr:row>10</xdr:row>
      <xdr:rowOff>111124</xdr:rowOff>
    </xdr:to>
    <xdr:sp macro="" textlink="">
      <xdr:nvSpPr>
        <xdr:cNvPr id="7" name="사각형: 둥근 모서리 19">
          <a:extLst>
            <a:ext uri="{FF2B5EF4-FFF2-40B4-BE49-F238E27FC236}">
              <a16:creationId xmlns:a16="http://schemas.microsoft.com/office/drawing/2014/main" id="{8C3D417B-45B4-4429-BEF2-78BBE8ABA86B}"/>
            </a:ext>
            <a:ext uri="{147F2762-F138-4A5C-976F-8EAC2B608ADB}">
              <a16:predDERef xmlns:a16="http://schemas.microsoft.com/office/drawing/2014/main" pred="{A0E63A1B-5BB1-4981-90A8-8F371846F57B}"/>
            </a:ext>
          </a:extLst>
        </xdr:cNvPr>
        <xdr:cNvSpPr/>
      </xdr:nvSpPr>
      <xdr:spPr>
        <a:xfrm>
          <a:off x="10088402" y="593722"/>
          <a:ext cx="6408898" cy="1403352"/>
        </a:xfrm>
        <a:prstGeom prst="roundRect">
          <a:avLst>
            <a:gd name="adj" fmla="val 3587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▮ </a:t>
          </a:r>
          <a:r>
            <a:rPr lang="en-US" altLang="ko-KR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</a:t>
          </a:r>
          <a:r>
            <a:rPr lang="ko-KR" altLang="en-US" sz="1100" b="1" baseline="0">
              <a:solidFill>
                <a:schemeClr val="tx1"/>
              </a:solidFill>
              <a:effectLst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인사이트</a:t>
          </a:r>
          <a:endParaRPr lang="en-US" altLang="ko-KR" sz="300" b="1" baseline="0">
            <a:solidFill>
              <a:schemeClr val="tx1"/>
            </a:solidFill>
            <a:effectLst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·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전체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UV 6,205,324 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상반기대비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30.4%↑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증가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나눔고딕" panose="020D0604000000000000" pitchFamily="50" charset="-127"/>
              <a:ea typeface="나눔고딕" panose="020D0604000000000000" pitchFamily="50" charset="-127"/>
              <a:cs typeface="+mn-cs"/>
            </a:rPr>
            <a:t>)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나눔고딕" panose="020D0604000000000000" pitchFamily="50" charset="-127"/>
            <a:ea typeface="나눔고딕" panose="020D0604000000000000" pitchFamily="50" charset="-127"/>
            <a:cs typeface="+mn-cs"/>
          </a:endParaRPr>
        </a:p>
      </xdr:txBody>
    </xdr:sp>
    <xdr:clientData/>
  </xdr:twoCellAnchor>
  <xdr:twoCellAnchor>
    <xdr:from>
      <xdr:col>8</xdr:col>
      <xdr:colOff>181389</xdr:colOff>
      <xdr:row>8</xdr:row>
      <xdr:rowOff>103256</xdr:rowOff>
    </xdr:from>
    <xdr:to>
      <xdr:col>8</xdr:col>
      <xdr:colOff>929585</xdr:colOff>
      <xdr:row>9</xdr:row>
      <xdr:rowOff>160406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215EEAFA-CD20-4BFC-A890-79D4A19A59A9}"/>
            </a:ext>
            <a:ext uri="{147F2762-F138-4A5C-976F-8EAC2B608ADB}">
              <a16:predDERef xmlns:a16="http://schemas.microsoft.com/office/drawing/2014/main" pred="{62DE962D-28CA-4E1D-8AC3-70C484EAAA53}"/>
            </a:ext>
          </a:extLst>
        </xdr:cNvPr>
        <xdr:cNvSpPr txBox="1"/>
      </xdr:nvSpPr>
      <xdr:spPr>
        <a:xfrm>
          <a:off x="5067714" y="1646306"/>
          <a:ext cx="74819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주간</a:t>
          </a:r>
          <a:r>
            <a:rPr lang="en-US" altLang="ko-KR" sz="900" b="1">
              <a:solidFill>
                <a:schemeClr val="tx1">
                  <a:lumMod val="95000"/>
                  <a:lumOff val="5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UV</a:t>
          </a:r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9</xdr:col>
      <xdr:colOff>734483</xdr:colOff>
      <xdr:row>8</xdr:row>
      <xdr:rowOff>97029</xdr:rowOff>
    </xdr:from>
    <xdr:to>
      <xdr:col>11</xdr:col>
      <xdr:colOff>240288</xdr:colOff>
      <xdr:row>9</xdr:row>
      <xdr:rowOff>154179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02D9F6C7-DC0D-49C5-964F-3CBF9671BD83}"/>
            </a:ext>
            <a:ext uri="{147F2762-F138-4A5C-976F-8EAC2B608ADB}">
              <a16:predDERef xmlns:a16="http://schemas.microsoft.com/office/drawing/2014/main" pred="{11A37611-AC4A-40AD-AA01-CE1DD652CEB7}"/>
            </a:ext>
          </a:extLst>
        </xdr:cNvPr>
        <xdr:cNvSpPr txBox="1"/>
      </xdr:nvSpPr>
      <xdr:spPr>
        <a:xfrm>
          <a:off x="7182908" y="1640079"/>
          <a:ext cx="188705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ko-KR" alt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일평균</a:t>
          </a:r>
          <a:r>
            <a:rPr lang="en-US" sz="900" b="1">
              <a:solidFill>
                <a:schemeClr val="tx1">
                  <a:lumMod val="95000"/>
                  <a:lumOff val="5000"/>
                </a:schemeClr>
              </a:solidFill>
              <a:latin typeface="나눔고딕" pitchFamily="2" charset="-127"/>
              <a:ea typeface="나눔고딕" pitchFamily="2" charset="-127"/>
            </a:rPr>
            <a:t>UV</a:t>
          </a:r>
        </a:p>
      </xdr:txBody>
    </xdr:sp>
    <xdr:clientData/>
  </xdr:twoCellAnchor>
  <xdr:twoCellAnchor>
    <xdr:from>
      <xdr:col>8</xdr:col>
      <xdr:colOff>1565412</xdr:colOff>
      <xdr:row>4</xdr:row>
      <xdr:rowOff>28160</xdr:rowOff>
    </xdr:from>
    <xdr:to>
      <xdr:col>12</xdr:col>
      <xdr:colOff>273325</xdr:colOff>
      <xdr:row>8</xdr:row>
      <xdr:rowOff>105465</xdr:rowOff>
    </xdr:to>
    <xdr:graphicFrame macro="">
      <xdr:nvGraphicFramePr>
        <xdr:cNvPr id="10" name="차트 15">
          <a:extLst>
            <a:ext uri="{FF2B5EF4-FFF2-40B4-BE49-F238E27FC236}">
              <a16:creationId xmlns:a16="http://schemas.microsoft.com/office/drawing/2014/main" id="{18ED845D-3CAF-4C75-AAEA-7D6DC9B329A6}"/>
            </a:ext>
            <a:ext uri="{147F2762-F138-4A5C-976F-8EAC2B608ADB}">
              <a16:predDERef xmlns:a16="http://schemas.microsoft.com/office/drawing/2014/main" pred="{02D9F6C7-DC0D-49C5-964F-3CBF9671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240196</xdr:colOff>
      <xdr:row>4</xdr:row>
      <xdr:rowOff>33617</xdr:rowOff>
    </xdr:from>
    <xdr:to>
      <xdr:col>8</xdr:col>
      <xdr:colOff>1557130</xdr:colOff>
      <xdr:row>8</xdr:row>
      <xdr:rowOff>99879</xdr:rowOff>
    </xdr:to>
    <xdr:graphicFrame macro="">
      <xdr:nvGraphicFramePr>
        <xdr:cNvPr id="11" name="차트 14">
          <a:extLst>
            <a:ext uri="{FF2B5EF4-FFF2-40B4-BE49-F238E27FC236}">
              <a16:creationId xmlns:a16="http://schemas.microsoft.com/office/drawing/2014/main" id="{AAC64A58-571A-45DE-89F2-87C88321E9B7}"/>
            </a:ext>
            <a:ext uri="{147F2762-F138-4A5C-976F-8EAC2B608ADB}">
              <a16:predDERef xmlns:a16="http://schemas.microsoft.com/office/drawing/2014/main" pred="{18ED845D-3CAF-4C75-AAEA-7D6DC9B32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91108</xdr:colOff>
      <xdr:row>4</xdr:row>
      <xdr:rowOff>8282</xdr:rowOff>
    </xdr:from>
    <xdr:to>
      <xdr:col>7</xdr:col>
      <xdr:colOff>124574</xdr:colOff>
      <xdr:row>9</xdr:row>
      <xdr:rowOff>25447</xdr:rowOff>
    </xdr:to>
    <xdr:graphicFrame macro="">
      <xdr:nvGraphicFramePr>
        <xdr:cNvPr id="12" name="차트 20">
          <a:extLst>
            <a:ext uri="{FF2B5EF4-FFF2-40B4-BE49-F238E27FC236}">
              <a16:creationId xmlns:a16="http://schemas.microsoft.com/office/drawing/2014/main" id="{02F3E2F6-6EE8-4AFF-B6A0-6CE5E8254FB8}"/>
            </a:ext>
            <a:ext uri="{147F2762-F138-4A5C-976F-8EAC2B608ADB}">
              <a16:predDERef xmlns:a16="http://schemas.microsoft.com/office/drawing/2014/main" pred="{AAC64A58-571A-45DE-89F2-87C88321E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104&#51452;.xlsx" TargetMode="External"/><Relationship Id="rId1" Type="http://schemas.openxmlformats.org/officeDocument/2006/relationships/externalLinkPath" Target="/Users/HANA/Downloads/&#53076;&#48652;&#47004;&#46300;_&#46020;&#47700;&#51064;&#52628;&#52636;_1104&#5145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103&#51452;.xlsx" TargetMode="External"/><Relationship Id="rId1" Type="http://schemas.openxmlformats.org/officeDocument/2006/relationships/externalLinkPath" Target="/Users/HANA/Downloads/&#53076;&#48652;&#47004;&#46300;_&#46020;&#47700;&#51064;&#52628;&#52636;_1103&#5145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102&#51452;.xlsx" TargetMode="External"/><Relationship Id="rId1" Type="http://schemas.openxmlformats.org/officeDocument/2006/relationships/externalLinkPath" Target="/Users/HANA/Downloads/&#53076;&#48652;&#47004;&#46300;_&#46020;&#47700;&#51064;&#52628;&#52636;_1102&#51452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101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1101&#51452;_&#51089;&#50629;&#48376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005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1005&#51452;_&#51089;&#50629;&#48376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004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1004&#51452;_&#51089;&#50629;&#48376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003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1003&#51452;_&#51089;&#50629;&#48376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002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1002&#51452;_&#51089;&#50629;&#48376;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1001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1001&#51452;_&#51089;&#50629;&#48376;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0904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0904&#51452;_&#51089;&#50629;&#48376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0903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0903&#51452;_&#51089;&#50629;&#48376;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a\Downloads\&#53076;&#48652;&#47004;&#46300;_&#46020;&#47700;&#51064;&#52628;&#52636;_0902&#51452;_&#51089;&#50629;&#48376;.xlsx" TargetMode="External"/><Relationship Id="rId1" Type="http://schemas.openxmlformats.org/officeDocument/2006/relationships/externalLinkPath" Target="/Users/HANA/Downloads/&#53076;&#48652;&#47004;&#46300;_&#46020;&#47700;&#51064;&#52628;&#52636;_0902&#51452;_&#51089;&#50629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"/>
      <sheetName val="제휴사목록"/>
      <sheetName val="목록정리"/>
      <sheetName val="데이터1"/>
      <sheetName val="데이터2"/>
      <sheetName val="데이터3"/>
      <sheetName val="Sheet9"/>
    </sheetNames>
    <sheetDataSet>
      <sheetData sheetId="0"/>
      <sheetData sheetId="1"/>
      <sheetData sheetId="2"/>
      <sheetData sheetId="3">
        <row r="2">
          <cell r="C2" t="str">
            <v>UV</v>
          </cell>
          <cell r="D2" t="str">
            <v>사이트유형</v>
          </cell>
        </row>
        <row r="3">
          <cell r="B3" t="str">
            <v>호텔스컴바인</v>
          </cell>
          <cell r="C3">
            <v>116505</v>
          </cell>
          <cell r="D3" t="str">
            <v>코브랜드</v>
          </cell>
        </row>
        <row r="4">
          <cell r="B4" t="str">
            <v>세주여행사</v>
          </cell>
          <cell r="C4">
            <v>68845</v>
          </cell>
          <cell r="D4" t="str">
            <v>코브랜드</v>
          </cell>
        </row>
        <row r="5">
          <cell r="B5" t="str">
            <v>컨텐츠월드(주)</v>
          </cell>
          <cell r="C5">
            <v>22518</v>
          </cell>
          <cell r="D5" t="str">
            <v>코브랜드</v>
          </cell>
        </row>
        <row r="6">
          <cell r="B6" t="str">
            <v>하나투어[스카이스캐너]</v>
          </cell>
          <cell r="C6">
            <v>21293</v>
          </cell>
          <cell r="D6" t="str">
            <v>코브랜드</v>
          </cell>
        </row>
        <row r="7">
          <cell r="B7" t="str">
            <v>네이버</v>
          </cell>
          <cell r="C7">
            <v>15818</v>
          </cell>
          <cell r="D7" t="str">
            <v>코브랜드</v>
          </cell>
        </row>
        <row r="8">
          <cell r="B8" t="str">
            <v>(주)리컴퍼니</v>
          </cell>
          <cell r="C8">
            <v>14289</v>
          </cell>
          <cell r="D8" t="str">
            <v>코브랜드</v>
          </cell>
        </row>
        <row r="9">
          <cell r="B9" t="str">
            <v>하나이엔비티</v>
          </cell>
          <cell r="C9">
            <v>14157</v>
          </cell>
          <cell r="D9" t="str">
            <v>코브랜드</v>
          </cell>
        </row>
        <row r="10">
          <cell r="B10" t="str">
            <v>주식회사 채널하나여행사</v>
          </cell>
          <cell r="C10">
            <v>13928</v>
          </cell>
          <cell r="D10" t="str">
            <v>코브랜드</v>
          </cell>
        </row>
        <row r="11">
          <cell r="B11" t="str">
            <v>유매인터내셔널</v>
          </cell>
          <cell r="C11">
            <v>12945</v>
          </cell>
          <cell r="D11" t="str">
            <v>코브랜드</v>
          </cell>
        </row>
        <row r="12">
          <cell r="B12" t="str">
            <v>남강트레블서비스</v>
          </cell>
          <cell r="C12">
            <v>12661</v>
          </cell>
          <cell r="D12" t="str">
            <v>코브랜드</v>
          </cell>
        </row>
        <row r="13">
          <cell r="B13" t="str">
            <v>나침반여행사[홈플러스 울산동구점]</v>
          </cell>
          <cell r="C13">
            <v>12478</v>
          </cell>
          <cell r="D13" t="str">
            <v>코브랜드</v>
          </cell>
        </row>
        <row r="14">
          <cell r="B14" t="str">
            <v>투어온[강남역]</v>
          </cell>
          <cell r="C14">
            <v>12247</v>
          </cell>
          <cell r="D14" t="str">
            <v>코브랜드</v>
          </cell>
        </row>
        <row r="15">
          <cell r="B15" t="str">
            <v>투어몬</v>
          </cell>
          <cell r="C15">
            <v>11986</v>
          </cell>
          <cell r="D15" t="str">
            <v>코브랜드</v>
          </cell>
        </row>
        <row r="16">
          <cell r="B16" t="str">
            <v>하나글로벌</v>
          </cell>
          <cell r="C16">
            <v>11059</v>
          </cell>
          <cell r="D16" t="str">
            <v>코브랜드</v>
          </cell>
        </row>
        <row r="17">
          <cell r="B17" t="str">
            <v>트래블하나</v>
          </cell>
          <cell r="C17">
            <v>10812</v>
          </cell>
          <cell r="D17" t="str">
            <v>코브랜드</v>
          </cell>
        </row>
        <row r="18">
          <cell r="B18" t="str">
            <v>나우여행</v>
          </cell>
          <cell r="C18">
            <v>10602</v>
          </cell>
          <cell r="D18" t="str">
            <v>코브랜드</v>
          </cell>
        </row>
        <row r="19">
          <cell r="B19" t="str">
            <v>다온투어[서초]</v>
          </cell>
          <cell r="C19">
            <v>9649</v>
          </cell>
          <cell r="D19" t="str">
            <v>코브랜드</v>
          </cell>
        </row>
        <row r="20">
          <cell r="B20" t="str">
            <v>하나샘투어</v>
          </cell>
          <cell r="C20">
            <v>9519</v>
          </cell>
          <cell r="D20" t="str">
            <v>코브랜드</v>
          </cell>
        </row>
        <row r="21">
          <cell r="B21" t="str">
            <v>알프스여행사[대구]</v>
          </cell>
          <cell r="C21">
            <v>9365</v>
          </cell>
          <cell r="D21" t="str">
            <v>코브랜드</v>
          </cell>
        </row>
        <row r="22">
          <cell r="B22" t="str">
            <v>나이스하나</v>
          </cell>
          <cell r="C22">
            <v>8791</v>
          </cell>
          <cell r="D22" t="str">
            <v>코브랜드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"/>
      <sheetName val="제휴사목록"/>
      <sheetName val="데이터1"/>
      <sheetName val="데이터2"/>
      <sheetName val="데이터3"/>
    </sheetNames>
    <sheetDataSet>
      <sheetData sheetId="0"/>
      <sheetData sheetId="1"/>
      <sheetData sheetId="2">
        <row r="2">
          <cell r="C2" t="str">
            <v>UV</v>
          </cell>
          <cell r="D2" t="str">
            <v>사이트유형</v>
          </cell>
        </row>
        <row r="3">
          <cell r="B3" t="str">
            <v>호텔스컴바인</v>
          </cell>
          <cell r="C3">
            <v>112770</v>
          </cell>
          <cell r="D3" t="str">
            <v>코브랜드</v>
          </cell>
        </row>
        <row r="4">
          <cell r="B4" t="str">
            <v>세주여행사</v>
          </cell>
          <cell r="C4">
            <v>66415</v>
          </cell>
          <cell r="D4" t="str">
            <v>코브랜드</v>
          </cell>
        </row>
        <row r="5">
          <cell r="B5" t="str">
            <v>스카이스캐너</v>
          </cell>
          <cell r="C5">
            <v>33446</v>
          </cell>
          <cell r="D5" t="str">
            <v>코브랜드</v>
          </cell>
        </row>
        <row r="6">
          <cell r="B6" t="str">
            <v>컨텐츠월드</v>
          </cell>
          <cell r="C6">
            <v>22478</v>
          </cell>
          <cell r="D6" t="str">
            <v>코브랜드</v>
          </cell>
        </row>
        <row r="7">
          <cell r="B7" t="str">
            <v>리컴퍼니</v>
          </cell>
          <cell r="C7">
            <v>14566</v>
          </cell>
          <cell r="D7" t="str">
            <v>코브랜드</v>
          </cell>
        </row>
        <row r="8">
          <cell r="B8" t="str">
            <v>나침반여행사</v>
          </cell>
          <cell r="C8">
            <v>14216</v>
          </cell>
          <cell r="D8" t="str">
            <v>코브랜드</v>
          </cell>
        </row>
        <row r="9">
          <cell r="B9" t="str">
            <v>하나이엔비티</v>
          </cell>
          <cell r="C9">
            <v>14162</v>
          </cell>
          <cell r="D9" t="str">
            <v>코브랜드</v>
          </cell>
        </row>
        <row r="10">
          <cell r="B10" t="str">
            <v>채널하나여행사</v>
          </cell>
          <cell r="C10">
            <v>13737</v>
          </cell>
          <cell r="D10" t="str">
            <v>코브랜드</v>
          </cell>
        </row>
        <row r="11">
          <cell r="B11" t="str">
            <v>네이버</v>
          </cell>
          <cell r="C11">
            <v>13678</v>
          </cell>
          <cell r="D11" t="str">
            <v>코브랜드</v>
          </cell>
        </row>
        <row r="12">
          <cell r="B12" t="str">
            <v>유매인터내셔널</v>
          </cell>
          <cell r="C12">
            <v>12966</v>
          </cell>
          <cell r="D12" t="str">
            <v>코브랜드</v>
          </cell>
        </row>
        <row r="13">
          <cell r="B13" t="str">
            <v>투어몬</v>
          </cell>
          <cell r="C13">
            <v>12527</v>
          </cell>
          <cell r="D13" t="str">
            <v>코브랜드</v>
          </cell>
        </row>
        <row r="14">
          <cell r="B14" t="str">
            <v>투어온</v>
          </cell>
          <cell r="C14">
            <v>12400</v>
          </cell>
          <cell r="D14" t="str">
            <v>코브랜드</v>
          </cell>
        </row>
        <row r="15">
          <cell r="B15" t="str">
            <v>하나글로벌</v>
          </cell>
          <cell r="C15">
            <v>12301</v>
          </cell>
          <cell r="D15" t="str">
            <v>코브랜드</v>
          </cell>
        </row>
        <row r="16">
          <cell r="B16" t="str">
            <v>나우여행</v>
          </cell>
          <cell r="C16">
            <v>11989</v>
          </cell>
          <cell r="D16" t="str">
            <v>코브랜드</v>
          </cell>
        </row>
        <row r="17">
          <cell r="B17" t="str">
            <v>남강트레블서비스</v>
          </cell>
          <cell r="C17">
            <v>11256</v>
          </cell>
          <cell r="D17" t="str">
            <v>코브랜드</v>
          </cell>
        </row>
        <row r="18">
          <cell r="B18" t="str">
            <v>하나샘투어</v>
          </cell>
          <cell r="C18">
            <v>10914</v>
          </cell>
          <cell r="D18" t="str">
            <v>코브랜드</v>
          </cell>
        </row>
        <row r="19">
          <cell r="B19" t="str">
            <v>트래블하나</v>
          </cell>
          <cell r="C19">
            <v>10812</v>
          </cell>
          <cell r="D19" t="str">
            <v>코브랜드</v>
          </cell>
        </row>
        <row r="20">
          <cell r="B20" t="str">
            <v>다온투어</v>
          </cell>
          <cell r="C20">
            <v>9438</v>
          </cell>
          <cell r="D20" t="str">
            <v>코브랜드</v>
          </cell>
        </row>
        <row r="21">
          <cell r="B21" t="str">
            <v>한국교육여행사</v>
          </cell>
          <cell r="C21">
            <v>9075</v>
          </cell>
          <cell r="D21" t="str">
            <v>코브랜드</v>
          </cell>
        </row>
        <row r="22">
          <cell r="B22" t="str">
            <v>나이스하나</v>
          </cell>
          <cell r="C22">
            <v>8900</v>
          </cell>
          <cell r="D22" t="str">
            <v>코브랜드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"/>
      <sheetName val="제휴사목록"/>
      <sheetName val="데이터1"/>
      <sheetName val="데이터2"/>
      <sheetName val="데이터3"/>
    </sheetNames>
    <sheetDataSet>
      <sheetData sheetId="0"/>
      <sheetData sheetId="1"/>
      <sheetData sheetId="2">
        <row r="2">
          <cell r="C2" t="str">
            <v>UV</v>
          </cell>
        </row>
        <row r="3">
          <cell r="B3" t="str">
            <v>호텔스컴바인</v>
          </cell>
          <cell r="C3">
            <v>86412</v>
          </cell>
        </row>
        <row r="4">
          <cell r="B4" t="str">
            <v>세주여행사</v>
          </cell>
          <cell r="C4">
            <v>61717</v>
          </cell>
        </row>
        <row r="5">
          <cell r="B5" t="str">
            <v>하나투어[스카이스캐너]</v>
          </cell>
          <cell r="C5">
            <v>38894</v>
          </cell>
        </row>
        <row r="6">
          <cell r="B6" t="str">
            <v>컨텐츠월드(주)</v>
          </cell>
          <cell r="C6">
            <v>21899</v>
          </cell>
        </row>
        <row r="7">
          <cell r="B7" t="str">
            <v>네이버</v>
          </cell>
          <cell r="C7">
            <v>13827</v>
          </cell>
        </row>
        <row r="8">
          <cell r="B8" t="str">
            <v>나침반여행사[홈플러스]</v>
          </cell>
          <cell r="C8">
            <v>13344</v>
          </cell>
        </row>
        <row r="9">
          <cell r="B9" t="str">
            <v>(주)리컴퍼니</v>
          </cell>
          <cell r="C9">
            <v>13286</v>
          </cell>
        </row>
        <row r="10">
          <cell r="B10" t="str">
            <v>하나이엔비티</v>
          </cell>
          <cell r="C10">
            <v>13116</v>
          </cell>
        </row>
        <row r="11">
          <cell r="B11" t="str">
            <v>주식회사 채널하나여행사</v>
          </cell>
          <cell r="C11">
            <v>12871</v>
          </cell>
        </row>
        <row r="12">
          <cell r="B12" t="str">
            <v>유매인터내셔널</v>
          </cell>
          <cell r="C12">
            <v>12507</v>
          </cell>
        </row>
        <row r="13">
          <cell r="B13" t="str">
            <v>투어몬</v>
          </cell>
          <cell r="C13">
            <v>11887</v>
          </cell>
        </row>
        <row r="14">
          <cell r="B14" t="str">
            <v>하나글로벌</v>
          </cell>
          <cell r="C14">
            <v>11669</v>
          </cell>
        </row>
        <row r="15">
          <cell r="B15" t="str">
            <v>투어온[강남역]</v>
          </cell>
          <cell r="C15">
            <v>11625</v>
          </cell>
        </row>
        <row r="16">
          <cell r="B16" t="str">
            <v>트래블하나</v>
          </cell>
          <cell r="C16">
            <v>11204</v>
          </cell>
        </row>
        <row r="17">
          <cell r="B17" t="str">
            <v>나우여행</v>
          </cell>
          <cell r="C17">
            <v>10806</v>
          </cell>
        </row>
        <row r="18">
          <cell r="B18" t="str">
            <v>남강트레블서비스</v>
          </cell>
          <cell r="C18">
            <v>10545</v>
          </cell>
        </row>
        <row r="19">
          <cell r="B19" t="str">
            <v>하나샘투어</v>
          </cell>
          <cell r="C19">
            <v>10413</v>
          </cell>
        </row>
        <row r="20">
          <cell r="B20" t="str">
            <v>다온투어[서초]</v>
          </cell>
          <cell r="C20">
            <v>9410</v>
          </cell>
        </row>
        <row r="21">
          <cell r="B21" t="str">
            <v>나이스하나</v>
          </cell>
          <cell r="C21">
            <v>8880</v>
          </cell>
        </row>
        <row r="22">
          <cell r="B22" t="str">
            <v>트립나우</v>
          </cell>
          <cell r="C22">
            <v>8591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"/>
      <sheetName val="제휴사목록"/>
      <sheetName val="코브랜드_UV_ZERO"/>
      <sheetName val="제휴사목록_UV정리"/>
      <sheetName val="데이터1"/>
      <sheetName val="데이터2"/>
      <sheetName val="데이터3"/>
    </sheetNames>
    <sheetDataSet>
      <sheetData sheetId="0"/>
      <sheetData sheetId="1"/>
      <sheetData sheetId="2"/>
      <sheetData sheetId="3"/>
      <sheetData sheetId="4">
        <row r="3">
          <cell r="B3" t="str">
            <v>세주여행사</v>
          </cell>
          <cell r="C3">
            <v>59545</v>
          </cell>
        </row>
        <row r="4">
          <cell r="B4" t="str">
            <v>하나투어[스카이스캐너]</v>
          </cell>
          <cell r="C4">
            <v>38324</v>
          </cell>
        </row>
        <row r="5">
          <cell r="B5" t="str">
            <v>호텔스컴바인</v>
          </cell>
          <cell r="C5">
            <v>28765</v>
          </cell>
        </row>
        <row r="6">
          <cell r="B6" t="str">
            <v>컨텐츠월드(주)</v>
          </cell>
          <cell r="C6">
            <v>23361</v>
          </cell>
        </row>
        <row r="7">
          <cell r="B7" t="str">
            <v>네이버</v>
          </cell>
          <cell r="C7">
            <v>18654</v>
          </cell>
        </row>
        <row r="8">
          <cell r="B8" t="str">
            <v>하나이엔비티</v>
          </cell>
          <cell r="C8">
            <v>13543</v>
          </cell>
        </row>
        <row r="9">
          <cell r="B9" t="str">
            <v>유매인터내셔널</v>
          </cell>
          <cell r="C9">
            <v>12790</v>
          </cell>
        </row>
        <row r="10">
          <cell r="B10" t="str">
            <v>트래블하나</v>
          </cell>
          <cell r="C10">
            <v>12719</v>
          </cell>
        </row>
        <row r="11">
          <cell r="B11" t="str">
            <v>주식회사 채널하나여행사</v>
          </cell>
          <cell r="C11">
            <v>12034</v>
          </cell>
        </row>
        <row r="12">
          <cell r="B12" t="str">
            <v>나침반여행사[홈플러스]</v>
          </cell>
          <cell r="C12">
            <v>11433</v>
          </cell>
        </row>
        <row r="13">
          <cell r="B13" t="str">
            <v>투어몬</v>
          </cell>
          <cell r="C13">
            <v>11383</v>
          </cell>
        </row>
        <row r="14">
          <cell r="B14" t="str">
            <v>(주)리컴퍼니</v>
          </cell>
          <cell r="C14">
            <v>11336</v>
          </cell>
        </row>
        <row r="15">
          <cell r="B15" t="str">
            <v>투어온[강남역]</v>
          </cell>
          <cell r="C15">
            <v>10964</v>
          </cell>
        </row>
        <row r="16">
          <cell r="B16" t="str">
            <v>나우여행</v>
          </cell>
          <cell r="C16">
            <v>10528</v>
          </cell>
        </row>
        <row r="17">
          <cell r="B17" t="str">
            <v>하나글로벌</v>
          </cell>
          <cell r="C17">
            <v>10492</v>
          </cell>
        </row>
        <row r="18">
          <cell r="B18" t="str">
            <v>남강트레블서비스</v>
          </cell>
          <cell r="C18">
            <v>10230</v>
          </cell>
        </row>
        <row r="19">
          <cell r="B19" t="str">
            <v>다온투어[서초]</v>
          </cell>
          <cell r="C19">
            <v>9131</v>
          </cell>
        </row>
        <row r="20">
          <cell r="B20" t="str">
            <v>트립나우</v>
          </cell>
          <cell r="C20">
            <v>8609</v>
          </cell>
        </row>
        <row r="21">
          <cell r="B21" t="str">
            <v>나이스하나</v>
          </cell>
          <cell r="C21">
            <v>8515</v>
          </cell>
        </row>
        <row r="22">
          <cell r="B22" t="str">
            <v>하니여행사[역삼]</v>
          </cell>
          <cell r="C22">
            <v>7850</v>
          </cell>
        </row>
      </sheetData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"/>
      <sheetName val="제휴사목록"/>
      <sheetName val="제휴사목록_UV정리"/>
      <sheetName val="데이터1"/>
      <sheetName val="데이터2"/>
      <sheetName val="데이터3"/>
      <sheetName val="데이터3 전주"/>
    </sheetNames>
    <sheetDataSet>
      <sheetData sheetId="0"/>
      <sheetData sheetId="1"/>
      <sheetData sheetId="2"/>
      <sheetData sheetId="3">
        <row r="2">
          <cell r="B2" t="str">
            <v>세주여행사</v>
          </cell>
          <cell r="C2">
            <v>56004</v>
          </cell>
        </row>
        <row r="3">
          <cell r="B3" t="str">
            <v>호텔스컴바인</v>
          </cell>
          <cell r="C3">
            <v>24962</v>
          </cell>
        </row>
        <row r="4">
          <cell r="B4" t="str">
            <v>컨텐츠월드(주)</v>
          </cell>
          <cell r="C4">
            <v>20730</v>
          </cell>
        </row>
        <row r="5">
          <cell r="B5" t="str">
            <v>하나투어[스카이스캐너]</v>
          </cell>
          <cell r="C5">
            <v>18598</v>
          </cell>
        </row>
        <row r="6">
          <cell r="B6" t="str">
            <v>유매인터내셔널</v>
          </cell>
          <cell r="C6">
            <v>15040</v>
          </cell>
        </row>
        <row r="7">
          <cell r="B7" t="str">
            <v>트래블하나</v>
          </cell>
          <cell r="C7">
            <v>12888</v>
          </cell>
        </row>
        <row r="8">
          <cell r="B8" t="str">
            <v>하나이엔비티</v>
          </cell>
          <cell r="C8">
            <v>12108</v>
          </cell>
        </row>
        <row r="9">
          <cell r="B9" t="str">
            <v>투어몬</v>
          </cell>
          <cell r="C9">
            <v>11891</v>
          </cell>
        </row>
        <row r="10">
          <cell r="B10" t="str">
            <v>네이버</v>
          </cell>
          <cell r="C10">
            <v>11746</v>
          </cell>
        </row>
        <row r="11">
          <cell r="B11" t="str">
            <v>(주)리컴퍼니</v>
          </cell>
          <cell r="C11">
            <v>11745</v>
          </cell>
        </row>
        <row r="12">
          <cell r="B12" t="str">
            <v>주식회사 채널하나여행사</v>
          </cell>
          <cell r="C12">
            <v>11468</v>
          </cell>
        </row>
        <row r="13">
          <cell r="B13" t="str">
            <v>나우여행</v>
          </cell>
          <cell r="C13">
            <v>10230</v>
          </cell>
        </row>
        <row r="14">
          <cell r="B14" t="str">
            <v>나침반여행사[홈플러스]</v>
          </cell>
          <cell r="C14">
            <v>9551</v>
          </cell>
        </row>
        <row r="15">
          <cell r="B15" t="str">
            <v>하나글로벌</v>
          </cell>
          <cell r="C15">
            <v>8258</v>
          </cell>
        </row>
        <row r="16">
          <cell r="B16" t="str">
            <v>남강트레블서비스</v>
          </cell>
          <cell r="C16">
            <v>8088</v>
          </cell>
        </row>
        <row r="17">
          <cell r="B17" t="str">
            <v>투어온[강남역]</v>
          </cell>
          <cell r="C17">
            <v>7757</v>
          </cell>
        </row>
        <row r="18">
          <cell r="B18" t="str">
            <v>다온투어[서초]</v>
          </cell>
          <cell r="C18">
            <v>7651</v>
          </cell>
        </row>
        <row r="19">
          <cell r="B19" t="str">
            <v>나이스하나</v>
          </cell>
          <cell r="C19">
            <v>7096</v>
          </cell>
        </row>
        <row r="20">
          <cell r="B20" t="str">
            <v>트립나우</v>
          </cell>
          <cell r="C20">
            <v>6466</v>
          </cell>
        </row>
        <row r="21">
          <cell r="B21" t="str">
            <v>알프스여행사[대구]</v>
          </cell>
          <cell r="C21">
            <v>6329</v>
          </cell>
        </row>
      </sheetData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1004주"/>
      <sheetName val="1차가공_UV_PC_MO합산_상위20개"/>
      <sheetName val="제휴사목록"/>
      <sheetName val="데이터1"/>
      <sheetName val="데이터2"/>
      <sheetName val="데이터3"/>
      <sheetName val="데이터3_전주"/>
    </sheetNames>
    <sheetDataSet>
      <sheetData sheetId="0"/>
      <sheetData sheetId="1"/>
      <sheetData sheetId="2"/>
      <sheetData sheetId="3">
        <row r="2">
          <cell r="B2" t="str">
            <v>세주여행사</v>
          </cell>
          <cell r="C2">
            <v>55230</v>
          </cell>
        </row>
        <row r="3">
          <cell r="B3" t="str">
            <v>호텔스컴바인</v>
          </cell>
          <cell r="C3">
            <v>29347</v>
          </cell>
        </row>
        <row r="4">
          <cell r="B4" t="str">
            <v>하나투어[스카이스캐너]</v>
          </cell>
          <cell r="C4">
            <v>24971</v>
          </cell>
        </row>
        <row r="5">
          <cell r="B5" t="str">
            <v>컨텐츠월드(주)</v>
          </cell>
          <cell r="C5">
            <v>20363</v>
          </cell>
        </row>
        <row r="6">
          <cell r="B6" t="str">
            <v>유매인터내셔널</v>
          </cell>
          <cell r="C6">
            <v>15139</v>
          </cell>
        </row>
        <row r="7">
          <cell r="B7" t="str">
            <v>네이버</v>
          </cell>
          <cell r="C7">
            <v>14106</v>
          </cell>
        </row>
        <row r="8">
          <cell r="B8" t="str">
            <v>투어몬</v>
          </cell>
          <cell r="C8">
            <v>12315</v>
          </cell>
        </row>
        <row r="9">
          <cell r="B9" t="str">
            <v>(주)리컴퍼니</v>
          </cell>
          <cell r="C9">
            <v>11570</v>
          </cell>
        </row>
        <row r="10">
          <cell r="B10" t="str">
            <v>주식회사 채널하나여행사</v>
          </cell>
          <cell r="C10">
            <v>11371</v>
          </cell>
        </row>
        <row r="11">
          <cell r="B11" t="str">
            <v>하나글로벌</v>
          </cell>
          <cell r="C11">
            <v>11130</v>
          </cell>
        </row>
        <row r="12">
          <cell r="B12" t="str">
            <v>하나이엔비티</v>
          </cell>
          <cell r="C12">
            <v>10735</v>
          </cell>
        </row>
        <row r="13">
          <cell r="B13" t="str">
            <v>나우여행</v>
          </cell>
          <cell r="C13">
            <v>10561</v>
          </cell>
        </row>
        <row r="14">
          <cell r="B14" t="str">
            <v>투어온[강남역]</v>
          </cell>
          <cell r="C14">
            <v>10017</v>
          </cell>
        </row>
        <row r="15">
          <cell r="B15" t="str">
            <v>남강트레블서비스</v>
          </cell>
          <cell r="C15">
            <v>9766</v>
          </cell>
        </row>
        <row r="16">
          <cell r="B16" t="str">
            <v>트래블하나</v>
          </cell>
          <cell r="C16">
            <v>9634</v>
          </cell>
        </row>
        <row r="17">
          <cell r="B17" t="str">
            <v>나침반여행사[홈플러스]</v>
          </cell>
          <cell r="C17">
            <v>9582</v>
          </cell>
        </row>
        <row r="18">
          <cell r="B18" t="str">
            <v>나이스하나</v>
          </cell>
          <cell r="C18">
            <v>9207</v>
          </cell>
        </row>
        <row r="19">
          <cell r="B19" t="str">
            <v>하니여행사[역삼]</v>
          </cell>
          <cell r="C19">
            <v>8738</v>
          </cell>
        </row>
        <row r="20">
          <cell r="B20" t="str">
            <v>다온투어[서초]</v>
          </cell>
          <cell r="C20">
            <v>8585</v>
          </cell>
        </row>
        <row r="21">
          <cell r="B21" t="str">
            <v>알프스여행사[대구]</v>
          </cell>
          <cell r="C21">
            <v>7503</v>
          </cell>
        </row>
      </sheetData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1003주"/>
      <sheetName val="제휴사목록"/>
      <sheetName val="UV정리"/>
      <sheetName val="UV최종본"/>
      <sheetName val="데이터1"/>
      <sheetName val="데이터2"/>
      <sheetName val="데이터3"/>
    </sheetNames>
    <sheetDataSet>
      <sheetData sheetId="0"/>
      <sheetData sheetId="1"/>
      <sheetData sheetId="2"/>
      <sheetData sheetId="3"/>
      <sheetData sheetId="4">
        <row r="3">
          <cell r="B3" t="str">
            <v>세주여행사</v>
          </cell>
          <cell r="C3">
            <v>55420</v>
          </cell>
        </row>
        <row r="4">
          <cell r="B4" t="str">
            <v>호텔스컴바인</v>
          </cell>
          <cell r="C4">
            <v>36700</v>
          </cell>
        </row>
        <row r="5">
          <cell r="B5" t="str">
            <v>스카이스캐너</v>
          </cell>
          <cell r="C5">
            <v>36056</v>
          </cell>
        </row>
        <row r="6">
          <cell r="B6" t="str">
            <v>컨텐츠월드(주)</v>
          </cell>
          <cell r="C6">
            <v>21930</v>
          </cell>
        </row>
        <row r="7">
          <cell r="B7" t="str">
            <v>네이버</v>
          </cell>
          <cell r="C7">
            <v>18957</v>
          </cell>
        </row>
        <row r="8">
          <cell r="B8" t="str">
            <v>투어몬</v>
          </cell>
          <cell r="C8">
            <v>12976</v>
          </cell>
        </row>
        <row r="9">
          <cell r="B9" t="str">
            <v>유매인터내셔널</v>
          </cell>
          <cell r="C9">
            <v>13571</v>
          </cell>
        </row>
        <row r="10">
          <cell r="B10" t="str">
            <v>하나글로벌</v>
          </cell>
          <cell r="C10">
            <v>12558</v>
          </cell>
        </row>
        <row r="11">
          <cell r="B11" t="str">
            <v>하나이엔비티</v>
          </cell>
          <cell r="C11">
            <v>12041</v>
          </cell>
        </row>
        <row r="12">
          <cell r="B12" t="str">
            <v>(주)리컴퍼니</v>
          </cell>
          <cell r="C12">
            <v>11090</v>
          </cell>
        </row>
        <row r="13">
          <cell r="B13" t="str">
            <v>나이스하나</v>
          </cell>
          <cell r="C13">
            <v>10388</v>
          </cell>
        </row>
        <row r="14">
          <cell r="B14" t="str">
            <v>나우여행</v>
          </cell>
          <cell r="C14">
            <v>9678</v>
          </cell>
        </row>
        <row r="15">
          <cell r="B15" t="str">
            <v>남강트레블서비스</v>
          </cell>
          <cell r="C15">
            <v>10363</v>
          </cell>
        </row>
        <row r="16">
          <cell r="B16" t="str">
            <v>(주)채널하나여행사</v>
          </cell>
          <cell r="C16">
            <v>10561</v>
          </cell>
        </row>
        <row r="17">
          <cell r="B17" t="str">
            <v>트래블하나</v>
          </cell>
          <cell r="C17">
            <v>9748</v>
          </cell>
        </row>
        <row r="18">
          <cell r="B18" t="str">
            <v>다온투어</v>
          </cell>
          <cell r="C18">
            <v>8913</v>
          </cell>
        </row>
        <row r="19">
          <cell r="B19" t="str">
            <v>투어온</v>
          </cell>
          <cell r="C19">
            <v>9981</v>
          </cell>
        </row>
        <row r="20">
          <cell r="B20" t="str">
            <v>알프스여행사</v>
          </cell>
          <cell r="C20">
            <v>8336</v>
          </cell>
        </row>
        <row r="21">
          <cell r="B21" t="str">
            <v>구글코리아</v>
          </cell>
          <cell r="C21">
            <v>6286</v>
          </cell>
        </row>
        <row r="22">
          <cell r="B22" t="str">
            <v>나침반여행사</v>
          </cell>
          <cell r="C22">
            <v>6186</v>
          </cell>
        </row>
      </sheetData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1002주"/>
      <sheetName val="제휴사목록"/>
      <sheetName val="데이터1"/>
      <sheetName val="데이터2"/>
      <sheetName val="추가목록정리본(PC+MOUV)"/>
      <sheetName val="추가목록정리본(PC+MOUV) (2)"/>
    </sheetNames>
    <sheetDataSet>
      <sheetData sheetId="0"/>
      <sheetData sheetId="1"/>
      <sheetData sheetId="2">
        <row r="2">
          <cell r="C2" t="str">
            <v>UV</v>
          </cell>
        </row>
        <row r="3">
          <cell r="B3" t="str">
            <v>세주여행사</v>
          </cell>
          <cell r="C3">
            <v>45932</v>
          </cell>
        </row>
        <row r="4">
          <cell r="B4" t="str">
            <v>호텔스컴바인</v>
          </cell>
          <cell r="C4">
            <v>25526</v>
          </cell>
        </row>
        <row r="5">
          <cell r="B5" t="str">
            <v>하나투어[스카이스캐너]</v>
          </cell>
          <cell r="C5">
            <v>25357</v>
          </cell>
        </row>
        <row r="6">
          <cell r="B6" t="str">
            <v>컨텐츠월드(주)</v>
          </cell>
          <cell r="C6">
            <v>17157</v>
          </cell>
        </row>
        <row r="7">
          <cell r="B7" t="str">
            <v>네이버</v>
          </cell>
          <cell r="C7">
            <v>16068</v>
          </cell>
        </row>
        <row r="8">
          <cell r="B8" t="str">
            <v>유매인터내셔널</v>
          </cell>
          <cell r="C8">
            <v>12436</v>
          </cell>
        </row>
        <row r="9">
          <cell r="B9" t="str">
            <v>호텔스컴바인</v>
          </cell>
          <cell r="C9">
            <v>12384</v>
          </cell>
        </row>
        <row r="10">
          <cell r="B10" t="str">
            <v>하나투어[스카이스캐너]</v>
          </cell>
          <cell r="C10">
            <v>11327</v>
          </cell>
        </row>
        <row r="11">
          <cell r="B11" t="str">
            <v>하나이엔비티</v>
          </cell>
          <cell r="C11">
            <v>11285</v>
          </cell>
        </row>
        <row r="12">
          <cell r="B12" t="str">
            <v>투어몬</v>
          </cell>
          <cell r="C12">
            <v>10301</v>
          </cell>
        </row>
        <row r="13">
          <cell r="B13" t="str">
            <v>나우여행</v>
          </cell>
          <cell r="C13">
            <v>9747</v>
          </cell>
        </row>
        <row r="14">
          <cell r="B14" t="str">
            <v>하나글로벌</v>
          </cell>
          <cell r="C14">
            <v>9631</v>
          </cell>
        </row>
        <row r="15">
          <cell r="B15" t="str">
            <v>(주)리컴퍼니</v>
          </cell>
          <cell r="C15">
            <v>9092</v>
          </cell>
        </row>
        <row r="16">
          <cell r="B16" t="str">
            <v>나이스하나</v>
          </cell>
          <cell r="C16">
            <v>8603</v>
          </cell>
        </row>
        <row r="17">
          <cell r="B17" t="str">
            <v>남강트레블서비스</v>
          </cell>
          <cell r="C17">
            <v>8163</v>
          </cell>
        </row>
        <row r="18">
          <cell r="B18" t="str">
            <v>세주여행사</v>
          </cell>
          <cell r="C18">
            <v>7992</v>
          </cell>
        </row>
        <row r="19">
          <cell r="B19" t="str">
            <v>트래블하나</v>
          </cell>
          <cell r="C19">
            <v>7986</v>
          </cell>
        </row>
        <row r="20">
          <cell r="B20" t="str">
            <v>주식회사 채널하나여행사</v>
          </cell>
          <cell r="C20">
            <v>7821</v>
          </cell>
        </row>
        <row r="21">
          <cell r="B21" t="str">
            <v>구글코리아</v>
          </cell>
          <cell r="C21">
            <v>7775</v>
          </cell>
        </row>
        <row r="22">
          <cell r="B22" t="str">
            <v>다온투어[서초]</v>
          </cell>
          <cell r="C22">
            <v>7454</v>
          </cell>
        </row>
      </sheetData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1001주"/>
      <sheetName val="제휴사목록"/>
      <sheetName val="데이터1"/>
      <sheetName val="데이터2"/>
    </sheetNames>
    <sheetDataSet>
      <sheetData sheetId="0"/>
      <sheetData sheetId="1"/>
      <sheetData sheetId="2">
        <row r="2">
          <cell r="C2" t="str">
            <v>UV</v>
          </cell>
          <cell r="D2" t="str">
            <v>사이트유형</v>
          </cell>
          <cell r="E2" t="str">
            <v>도메인</v>
          </cell>
          <cell r="F2" t="str">
            <v>(구)사이트코드</v>
          </cell>
          <cell r="G2" t="str">
            <v>거래처코드</v>
          </cell>
          <cell r="H2" t="str">
            <v>공개여부</v>
          </cell>
          <cell r="I2" t="str">
            <v>채널유형</v>
          </cell>
        </row>
        <row r="3">
          <cell r="B3" t="str">
            <v>세주여행사</v>
          </cell>
          <cell r="C3">
            <v>46499</v>
          </cell>
          <cell r="D3" t="str">
            <v>코브랜드</v>
          </cell>
          <cell r="E3" t="str">
            <v>mseju.hanatour.com</v>
          </cell>
          <cell r="F3" t="str">
            <v>C02731S050</v>
          </cell>
          <cell r="G3" t="str">
            <v>A3595</v>
          </cell>
          <cell r="H3" t="str">
            <v>정상</v>
          </cell>
          <cell r="I3" t="str">
            <v>브랜드몰 MO</v>
          </cell>
        </row>
        <row r="4">
          <cell r="B4" t="str">
            <v>호텔스컴바인</v>
          </cell>
          <cell r="C4">
            <v>26103</v>
          </cell>
          <cell r="D4" t="str">
            <v>코브랜드</v>
          </cell>
          <cell r="E4" t="str">
            <v>mhotelscom.hanatour.com</v>
          </cell>
          <cell r="F4" t="str">
            <v>PH02400S001</v>
          </cell>
          <cell r="G4" t="str">
            <v>PH02400</v>
          </cell>
          <cell r="H4" t="str">
            <v>정상</v>
          </cell>
          <cell r="I4" t="str">
            <v>브랜드몰 PC</v>
          </cell>
        </row>
        <row r="5">
          <cell r="B5" t="str">
            <v>컨텐츠월드(주)</v>
          </cell>
          <cell r="C5">
            <v>15836</v>
          </cell>
          <cell r="D5" t="str">
            <v>코브랜드</v>
          </cell>
          <cell r="E5" t="str">
            <v>menjoy.hanatour.com</v>
          </cell>
          <cell r="F5" t="str">
            <v>C58588S006</v>
          </cell>
          <cell r="G5" t="str">
            <v>A9KI7</v>
          </cell>
          <cell r="H5" t="str">
            <v>정상</v>
          </cell>
          <cell r="I5" t="str">
            <v>브랜드몰 MO</v>
          </cell>
        </row>
        <row r="6">
          <cell r="B6" t="str">
            <v>호텔스컴바인</v>
          </cell>
          <cell r="C6">
            <v>11857</v>
          </cell>
          <cell r="D6" t="str">
            <v>코브랜드</v>
          </cell>
          <cell r="E6" t="str">
            <v>hotelscom.hanatour.com</v>
          </cell>
          <cell r="F6" t="str">
            <v>PH02400S001</v>
          </cell>
          <cell r="G6" t="str">
            <v>PH02400</v>
          </cell>
          <cell r="H6" t="str">
            <v>정상</v>
          </cell>
          <cell r="I6" t="str">
            <v>브랜드몰 MO</v>
          </cell>
        </row>
        <row r="7">
          <cell r="B7" t="str">
            <v>구글코리아</v>
          </cell>
          <cell r="C7">
            <v>11808</v>
          </cell>
          <cell r="D7" t="str">
            <v>코브랜드</v>
          </cell>
          <cell r="E7" t="str">
            <v>mgoogle.hanatour.com</v>
          </cell>
          <cell r="F7" t="str">
            <v>PH05366S001</v>
          </cell>
          <cell r="G7" t="str">
            <v>PH05366</v>
          </cell>
          <cell r="H7" t="str">
            <v>정상</v>
          </cell>
          <cell r="I7" t="str">
            <v>제휴채널(COB)_MO</v>
          </cell>
        </row>
        <row r="8">
          <cell r="B8" t="str">
            <v>유매인터내셔널</v>
          </cell>
          <cell r="C8">
            <v>10937</v>
          </cell>
          <cell r="D8" t="str">
            <v>코브랜드</v>
          </cell>
          <cell r="E8" t="str">
            <v>mmall.hanatour.com</v>
          </cell>
          <cell r="F8" t="str">
            <v>C18749S009</v>
          </cell>
          <cell r="G8" t="str">
            <v>A9ESY</v>
          </cell>
          <cell r="H8" t="str">
            <v>정상</v>
          </cell>
          <cell r="I8" t="str">
            <v>브랜드몰 MO</v>
          </cell>
        </row>
        <row r="9">
          <cell r="B9" t="str">
            <v>하나투어[스카이스캐너]</v>
          </cell>
          <cell r="C9">
            <v>10868</v>
          </cell>
          <cell r="D9" t="str">
            <v>코브랜드</v>
          </cell>
          <cell r="E9" t="str">
            <v>mskyair.hanatour.com</v>
          </cell>
          <cell r="F9" t="str">
            <v>C05010S001</v>
          </cell>
          <cell r="G9" t="str">
            <v>A9LDG</v>
          </cell>
          <cell r="H9" t="str">
            <v>정상</v>
          </cell>
          <cell r="I9" t="str">
            <v>브랜드몰 MO</v>
          </cell>
        </row>
        <row r="10">
          <cell r="B10" t="str">
            <v>투어몬</v>
          </cell>
          <cell r="C10">
            <v>10077</v>
          </cell>
          <cell r="D10" t="str">
            <v>코브랜드</v>
          </cell>
          <cell r="E10" t="str">
            <v>mtourmon.hanatour.com</v>
          </cell>
          <cell r="F10" t="str">
            <v>PH02576S002</v>
          </cell>
          <cell r="G10" t="str">
            <v>PH02576</v>
          </cell>
          <cell r="H10" t="str">
            <v>정상</v>
          </cell>
          <cell r="I10" t="str">
            <v>제휴채널(COB)_MO</v>
          </cell>
        </row>
        <row r="11">
          <cell r="B11" t="str">
            <v>(주)리컴퍼니</v>
          </cell>
          <cell r="C11">
            <v>9655</v>
          </cell>
          <cell r="D11" t="str">
            <v>코브랜드</v>
          </cell>
          <cell r="E11" t="str">
            <v>mleecompany.hanatour.com</v>
          </cell>
          <cell r="F11" t="str">
            <v>PH04111S001</v>
          </cell>
          <cell r="G11" t="str">
            <v>PH04111</v>
          </cell>
          <cell r="H11" t="str">
            <v>정상</v>
          </cell>
          <cell r="I11" t="str">
            <v>제휴채널(COB)_MO</v>
          </cell>
        </row>
        <row r="12">
          <cell r="B12" t="str">
            <v>나우여행</v>
          </cell>
          <cell r="C12">
            <v>9467</v>
          </cell>
          <cell r="D12" t="str">
            <v>코브랜드</v>
          </cell>
          <cell r="E12" t="str">
            <v>mnow.hanatour.com</v>
          </cell>
          <cell r="F12" t="str">
            <v>PH01593S001</v>
          </cell>
          <cell r="G12" t="str">
            <v>PH01593</v>
          </cell>
          <cell r="H12" t="str">
            <v>정상</v>
          </cell>
          <cell r="I12" t="str">
            <v>브랜드몰 MO</v>
          </cell>
        </row>
        <row r="13">
          <cell r="B13" t="str">
            <v>하나이엔비티</v>
          </cell>
          <cell r="C13">
            <v>9315</v>
          </cell>
          <cell r="D13" t="str">
            <v>코브랜드</v>
          </cell>
          <cell r="E13" t="str">
            <v>menbt.hanatour.com</v>
          </cell>
          <cell r="F13" t="str">
            <v>C07182S014</v>
          </cell>
          <cell r="G13" t="str">
            <v>A9MLX</v>
          </cell>
          <cell r="H13" t="str">
            <v>정상</v>
          </cell>
          <cell r="I13" t="str">
            <v>제휴채널(COB)_MO</v>
          </cell>
        </row>
        <row r="14">
          <cell r="B14" t="str">
            <v>네이버</v>
          </cell>
          <cell r="C14">
            <v>8706</v>
          </cell>
          <cell r="D14" t="str">
            <v>코브랜드</v>
          </cell>
          <cell r="E14" t="str">
            <v>mnaver.hanatour.com</v>
          </cell>
          <cell r="F14" t="str">
            <v>C04892S001</v>
          </cell>
          <cell r="G14" t="str">
            <v>A9LIO</v>
          </cell>
          <cell r="H14" t="str">
            <v>정상</v>
          </cell>
          <cell r="I14" t="str">
            <v>브랜드몰 MO</v>
          </cell>
        </row>
        <row r="15">
          <cell r="B15" t="str">
            <v>하나글로벌</v>
          </cell>
          <cell r="C15">
            <v>7953</v>
          </cell>
          <cell r="D15" t="str">
            <v>코브랜드</v>
          </cell>
          <cell r="E15" t="str">
            <v>mym.hanatour.com</v>
          </cell>
          <cell r="F15" t="str">
            <v>PH02692S003</v>
          </cell>
          <cell r="G15" t="str">
            <v>PH02692</v>
          </cell>
          <cell r="H15" t="str">
            <v>정상</v>
          </cell>
          <cell r="I15" t="str">
            <v>브랜드몰 MO</v>
          </cell>
        </row>
        <row r="16">
          <cell r="B16" t="str">
            <v>남강트레블서비스</v>
          </cell>
          <cell r="C16">
            <v>7724</v>
          </cell>
          <cell r="D16" t="str">
            <v>코브랜드</v>
          </cell>
          <cell r="E16" t="str">
            <v>mabc.hanatour.com</v>
          </cell>
          <cell r="F16" t="str">
            <v>C02830S051</v>
          </cell>
          <cell r="G16" t="str">
            <v>A9BF1</v>
          </cell>
          <cell r="H16" t="str">
            <v>정상</v>
          </cell>
          <cell r="I16" t="str">
            <v>브랜드몰 MO</v>
          </cell>
        </row>
        <row r="17">
          <cell r="B17" t="str">
            <v>세주여행사</v>
          </cell>
          <cell r="C17">
            <v>7626</v>
          </cell>
          <cell r="D17" t="str">
            <v>코브랜드</v>
          </cell>
          <cell r="E17" t="str">
            <v>seju.hanatour.com</v>
          </cell>
          <cell r="F17" t="str">
            <v>C02731S050</v>
          </cell>
          <cell r="G17" t="str">
            <v>A3595</v>
          </cell>
          <cell r="H17" t="str">
            <v>정상</v>
          </cell>
          <cell r="I17" t="str">
            <v>코브랜드 MO</v>
          </cell>
        </row>
        <row r="18">
          <cell r="B18" t="str">
            <v>주식회사 채널하나여행사</v>
          </cell>
          <cell r="C18">
            <v>7493</v>
          </cell>
          <cell r="D18" t="str">
            <v>코브랜드</v>
          </cell>
          <cell r="E18" t="str">
            <v>mcht.hanatour.com</v>
          </cell>
          <cell r="F18" t="str">
            <v>PH00857S001</v>
          </cell>
          <cell r="G18" t="str">
            <v>PH00857</v>
          </cell>
          <cell r="H18" t="str">
            <v>정상</v>
          </cell>
          <cell r="I18" t="str">
            <v>브랜드몰 MO</v>
          </cell>
        </row>
        <row r="19">
          <cell r="B19" t="str">
            <v>나이스하나</v>
          </cell>
          <cell r="C19">
            <v>7001</v>
          </cell>
          <cell r="D19" t="str">
            <v>코브랜드</v>
          </cell>
          <cell r="E19" t="str">
            <v>mnicehana.hanatour.com</v>
          </cell>
          <cell r="F19" t="str">
            <v>C03868S001</v>
          </cell>
          <cell r="G19" t="str">
            <v>A9EDC</v>
          </cell>
          <cell r="H19" t="str">
            <v>정상</v>
          </cell>
          <cell r="I19" t="str">
            <v>코브랜드 PC</v>
          </cell>
        </row>
        <row r="20">
          <cell r="B20" t="str">
            <v>트래블하나</v>
          </cell>
          <cell r="C20">
            <v>6953</v>
          </cell>
          <cell r="D20" t="str">
            <v>코브랜드</v>
          </cell>
          <cell r="E20" t="str">
            <v>mtravelhana.hanatour.com</v>
          </cell>
          <cell r="F20" t="str">
            <v>C08331S003</v>
          </cell>
          <cell r="G20" t="str">
            <v>A9N1T</v>
          </cell>
          <cell r="H20" t="str">
            <v>정상</v>
          </cell>
          <cell r="I20" t="str">
            <v>브랜드몰 MO</v>
          </cell>
        </row>
        <row r="21">
          <cell r="B21" t="str">
            <v>하니여행사[역삼]</v>
          </cell>
          <cell r="C21">
            <v>6907</v>
          </cell>
          <cell r="D21" t="str">
            <v>코브랜드</v>
          </cell>
          <cell r="E21" t="str">
            <v>mhany.hanatour.com</v>
          </cell>
          <cell r="F21" t="str">
            <v>C00750S042</v>
          </cell>
          <cell r="G21" t="str">
            <v>A9ERA</v>
          </cell>
          <cell r="H21" t="str">
            <v>정상</v>
          </cell>
          <cell r="I21" t="str">
            <v>브랜드몰 MO</v>
          </cell>
        </row>
        <row r="22">
          <cell r="B22" t="str">
            <v>하나트레블서비스</v>
          </cell>
          <cell r="C22">
            <v>6832</v>
          </cell>
          <cell r="D22" t="str">
            <v>코브랜드</v>
          </cell>
          <cell r="E22" t="str">
            <v>mwow.hanatour.com</v>
          </cell>
          <cell r="F22" t="str">
            <v>C01344S004</v>
          </cell>
          <cell r="G22" t="str">
            <v>A9GO0</v>
          </cell>
          <cell r="H22" t="str">
            <v>정상</v>
          </cell>
          <cell r="I22" t="str">
            <v>브랜드몰 MO</v>
          </cell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0904주"/>
      <sheetName val="제휴사목록"/>
      <sheetName val="데이터1"/>
      <sheetName val="데이터2"/>
    </sheetNames>
    <sheetDataSet>
      <sheetData sheetId="0"/>
      <sheetData sheetId="1"/>
      <sheetData sheetId="2">
        <row r="2">
          <cell r="C2" t="str">
            <v>UV</v>
          </cell>
          <cell r="D2" t="str">
            <v>사이트유형</v>
          </cell>
          <cell r="E2" t="str">
            <v>도메인</v>
          </cell>
          <cell r="F2" t="str">
            <v>(구)사이트코드</v>
          </cell>
          <cell r="G2" t="str">
            <v>거래처코드</v>
          </cell>
          <cell r="H2" t="str">
            <v>공개여부</v>
          </cell>
          <cell r="I2" t="str">
            <v>채널유형</v>
          </cell>
        </row>
        <row r="3">
          <cell r="B3" t="str">
            <v>세주여행사</v>
          </cell>
          <cell r="C3">
            <v>52149</v>
          </cell>
          <cell r="D3" t="str">
            <v>코브랜드</v>
          </cell>
          <cell r="E3" t="str">
            <v>mseju.hanatour.com</v>
          </cell>
          <cell r="F3" t="str">
            <v>C02731S050</v>
          </cell>
          <cell r="G3" t="str">
            <v>A3595</v>
          </cell>
          <cell r="H3" t="str">
            <v>정상</v>
          </cell>
          <cell r="I3" t="str">
            <v>브랜드몰 MO</v>
          </cell>
        </row>
        <row r="4">
          <cell r="B4" t="str">
            <v>호텔스컴바인</v>
          </cell>
          <cell r="C4">
            <v>20853</v>
          </cell>
          <cell r="D4" t="str">
            <v>코브랜드</v>
          </cell>
          <cell r="E4" t="str">
            <v>mhotelscom.hanatour.com</v>
          </cell>
          <cell r="F4" t="str">
            <v>PH02400S001</v>
          </cell>
          <cell r="G4" t="str">
            <v>PH02400</v>
          </cell>
          <cell r="H4" t="str">
            <v>정상</v>
          </cell>
          <cell r="I4" t="str">
            <v>코브랜드 MO</v>
          </cell>
        </row>
        <row r="5">
          <cell r="B5" t="str">
            <v>구글코리아</v>
          </cell>
          <cell r="C5">
            <v>17746</v>
          </cell>
          <cell r="D5" t="str">
            <v>코브랜드</v>
          </cell>
          <cell r="E5" t="str">
            <v>mgoogle.hanatour.com</v>
          </cell>
          <cell r="F5" t="str">
            <v>PH05366S001</v>
          </cell>
          <cell r="G5" t="str">
            <v>PH05366</v>
          </cell>
          <cell r="H5" t="str">
            <v>정상</v>
          </cell>
          <cell r="I5" t="str">
            <v>제휴채널(COB)_MO</v>
          </cell>
        </row>
        <row r="6">
          <cell r="B6" t="str">
            <v>하나투어[스카이스캐너]</v>
          </cell>
          <cell r="C6">
            <v>16661</v>
          </cell>
          <cell r="D6" t="str">
            <v>코브랜드</v>
          </cell>
          <cell r="E6" t="str">
            <v>mskyair.hanatour.com</v>
          </cell>
          <cell r="F6" t="str">
            <v>C05010S001</v>
          </cell>
          <cell r="G6" t="str">
            <v>A9LDG</v>
          </cell>
          <cell r="H6" t="str">
            <v>정상</v>
          </cell>
          <cell r="I6" t="str">
            <v>제휴채널(COB)_MO</v>
          </cell>
        </row>
        <row r="7">
          <cell r="B7" t="str">
            <v>컨텐츠월드(주)</v>
          </cell>
          <cell r="C7">
            <v>13431</v>
          </cell>
          <cell r="D7" t="str">
            <v>코브랜드</v>
          </cell>
          <cell r="E7" t="str">
            <v>menjoy.hanatour.com</v>
          </cell>
          <cell r="F7" t="str">
            <v>C58588S006</v>
          </cell>
          <cell r="G7" t="str">
            <v>A9KI7</v>
          </cell>
          <cell r="H7" t="str">
            <v>정상</v>
          </cell>
          <cell r="I7" t="str">
            <v>브랜드몰 MO</v>
          </cell>
        </row>
        <row r="8">
          <cell r="B8" t="str">
            <v>네이버</v>
          </cell>
          <cell r="C8">
            <v>12421</v>
          </cell>
          <cell r="D8" t="str">
            <v>코브랜드</v>
          </cell>
          <cell r="E8" t="str">
            <v>mnaver.hanatour.com</v>
          </cell>
          <cell r="F8" t="str">
            <v>C04892S001</v>
          </cell>
          <cell r="G8" t="str">
            <v>A9LIO</v>
          </cell>
          <cell r="H8" t="str">
            <v>정상</v>
          </cell>
          <cell r="I8" t="str">
            <v>제휴채널(COB)_MO</v>
          </cell>
        </row>
        <row r="9">
          <cell r="B9" t="str">
            <v>유매인터내셔널</v>
          </cell>
          <cell r="C9">
            <v>12015</v>
          </cell>
          <cell r="D9" t="str">
            <v>코브랜드</v>
          </cell>
          <cell r="E9" t="str">
            <v>mmall.hanatour.com</v>
          </cell>
          <cell r="F9" t="str">
            <v>C18749S009</v>
          </cell>
          <cell r="G9" t="str">
            <v>A9ESY</v>
          </cell>
          <cell r="H9" t="str">
            <v>정상</v>
          </cell>
          <cell r="I9" t="str">
            <v>브랜드몰 MO</v>
          </cell>
        </row>
        <row r="10">
          <cell r="B10" t="str">
            <v>세주여행사</v>
          </cell>
          <cell r="C10">
            <v>10002</v>
          </cell>
          <cell r="D10" t="str">
            <v>코브랜드</v>
          </cell>
          <cell r="E10" t="str">
            <v>seju.hanatour.com</v>
          </cell>
          <cell r="F10" t="str">
            <v>C02731S050</v>
          </cell>
          <cell r="G10" t="str">
            <v>A3595</v>
          </cell>
          <cell r="H10" t="str">
            <v>정상</v>
          </cell>
          <cell r="I10" t="str">
            <v>브랜드몰 PC</v>
          </cell>
        </row>
        <row r="11">
          <cell r="B11" t="str">
            <v>트래블하나</v>
          </cell>
          <cell r="C11">
            <v>9893</v>
          </cell>
          <cell r="D11" t="str">
            <v>코브랜드</v>
          </cell>
          <cell r="E11" t="str">
            <v>mtravelhana.hanatour.com</v>
          </cell>
          <cell r="F11" t="str">
            <v>C08331S003</v>
          </cell>
          <cell r="G11" t="str">
            <v>A9N1T</v>
          </cell>
          <cell r="H11" t="str">
            <v>정상</v>
          </cell>
          <cell r="I11" t="str">
            <v>브랜드몰 MO</v>
          </cell>
        </row>
        <row r="12">
          <cell r="B12" t="str">
            <v>호텔스컴바인</v>
          </cell>
          <cell r="C12">
            <v>9886</v>
          </cell>
          <cell r="D12" t="str">
            <v>코브랜드</v>
          </cell>
          <cell r="E12" t="str">
            <v>hotelscom.hanatour.com</v>
          </cell>
          <cell r="F12" t="str">
            <v>PH02400S001</v>
          </cell>
          <cell r="G12" t="str">
            <v>PH02400</v>
          </cell>
          <cell r="H12" t="str">
            <v>정상</v>
          </cell>
          <cell r="I12" t="str">
            <v>코브랜드 PC</v>
          </cell>
        </row>
        <row r="13">
          <cell r="B13" t="str">
            <v>(주)리컴퍼니</v>
          </cell>
          <cell r="C13">
            <v>9792</v>
          </cell>
          <cell r="D13" t="str">
            <v>코브랜드</v>
          </cell>
          <cell r="E13" t="str">
            <v>mleecompany.hanatour.com</v>
          </cell>
          <cell r="F13" t="str">
            <v>PH04111S001</v>
          </cell>
          <cell r="G13" t="str">
            <v>PH04111</v>
          </cell>
          <cell r="H13" t="str">
            <v>정상</v>
          </cell>
          <cell r="I13" t="str">
            <v>브랜드몰 MO</v>
          </cell>
        </row>
        <row r="14">
          <cell r="B14" t="str">
            <v>투어몬</v>
          </cell>
          <cell r="C14">
            <v>9783</v>
          </cell>
          <cell r="D14" t="str">
            <v>코브랜드</v>
          </cell>
          <cell r="E14" t="str">
            <v>mtourmon.hanatour.com</v>
          </cell>
          <cell r="F14" t="str">
            <v>PH02576S002</v>
          </cell>
          <cell r="G14" t="str">
            <v>PH02576</v>
          </cell>
          <cell r="H14" t="str">
            <v>정상</v>
          </cell>
          <cell r="I14" t="str">
            <v>브랜드몰 MO</v>
          </cell>
        </row>
        <row r="15">
          <cell r="B15" t="str">
            <v>하나이엔비티</v>
          </cell>
          <cell r="C15">
            <v>9748</v>
          </cell>
          <cell r="D15" t="str">
            <v>코브랜드</v>
          </cell>
          <cell r="E15" t="str">
            <v>menbt.hanatour.com</v>
          </cell>
          <cell r="F15" t="str">
            <v>C07182S014</v>
          </cell>
          <cell r="G15" t="str">
            <v>A9MLX</v>
          </cell>
          <cell r="H15" t="str">
            <v>정상</v>
          </cell>
          <cell r="I15" t="str">
            <v>브랜드몰 MO</v>
          </cell>
        </row>
        <row r="16">
          <cell r="B16" t="str">
            <v>주식회사 채널하나여행사</v>
          </cell>
          <cell r="C16">
            <v>8549</v>
          </cell>
          <cell r="D16" t="str">
            <v>코브랜드</v>
          </cell>
          <cell r="E16" t="str">
            <v>mcht.hanatour.com</v>
          </cell>
          <cell r="F16" t="str">
            <v>PH00857S001</v>
          </cell>
          <cell r="G16" t="str">
            <v>PH00857</v>
          </cell>
          <cell r="H16" t="str">
            <v>정상</v>
          </cell>
          <cell r="I16" t="str">
            <v>브랜드몰 MO</v>
          </cell>
        </row>
        <row r="17">
          <cell r="B17" t="str">
            <v>나우여행</v>
          </cell>
          <cell r="C17">
            <v>8496</v>
          </cell>
          <cell r="D17" t="str">
            <v>코브랜드</v>
          </cell>
          <cell r="E17" t="str">
            <v>mnow.hanatour.com</v>
          </cell>
          <cell r="F17" t="str">
            <v>PH01593S001</v>
          </cell>
          <cell r="G17" t="str">
            <v>PH01593</v>
          </cell>
          <cell r="H17" t="str">
            <v>정상</v>
          </cell>
          <cell r="I17" t="str">
            <v>브랜드몰 MO</v>
          </cell>
        </row>
        <row r="18">
          <cell r="B18" t="str">
            <v>하나투어[스카이스캐너]</v>
          </cell>
          <cell r="C18">
            <v>8237</v>
          </cell>
          <cell r="D18" t="str">
            <v>코브랜드</v>
          </cell>
          <cell r="E18" t="str">
            <v>skyair.hanatour.com</v>
          </cell>
          <cell r="F18" t="str">
            <v>C05010S001</v>
          </cell>
          <cell r="G18" t="str">
            <v>A9LDG</v>
          </cell>
          <cell r="H18" t="str">
            <v>정상</v>
          </cell>
          <cell r="I18" t="str">
            <v>제휴채널(COB)_MO</v>
          </cell>
        </row>
        <row r="19">
          <cell r="B19" t="str">
            <v>나이스하나</v>
          </cell>
          <cell r="C19">
            <v>7452</v>
          </cell>
          <cell r="D19" t="str">
            <v>코브랜드</v>
          </cell>
          <cell r="E19" t="str">
            <v>mnicehana.hanatour.com</v>
          </cell>
          <cell r="F19" t="str">
            <v>C03868S001</v>
          </cell>
          <cell r="G19" t="str">
            <v>A9EDC</v>
          </cell>
          <cell r="H19" t="str">
            <v>정상</v>
          </cell>
          <cell r="I19" t="str">
            <v>브랜드몰 MO</v>
          </cell>
        </row>
        <row r="20">
          <cell r="B20" t="str">
            <v>다온투어[서초]</v>
          </cell>
          <cell r="C20">
            <v>7439</v>
          </cell>
          <cell r="D20" t="str">
            <v>코브랜드</v>
          </cell>
          <cell r="E20" t="str">
            <v>mtop.hanatour.com</v>
          </cell>
          <cell r="F20" t="str">
            <v>C24347S008</v>
          </cell>
          <cell r="G20" t="str">
            <v>A9JEB</v>
          </cell>
          <cell r="H20" t="str">
            <v>정상</v>
          </cell>
          <cell r="I20" t="str">
            <v>브랜드몰 MO</v>
          </cell>
        </row>
        <row r="21">
          <cell r="B21" t="str">
            <v>남강트레블서비스</v>
          </cell>
          <cell r="C21">
            <v>7013</v>
          </cell>
          <cell r="D21" t="str">
            <v>코브랜드</v>
          </cell>
          <cell r="E21" t="str">
            <v>mabc.hanatour.com</v>
          </cell>
          <cell r="F21" t="str">
            <v>C02830S051</v>
          </cell>
          <cell r="G21" t="str">
            <v>A9BF1</v>
          </cell>
          <cell r="H21" t="str">
            <v>정상</v>
          </cell>
          <cell r="I21" t="str">
            <v>브랜드몰 MO</v>
          </cell>
        </row>
        <row r="22">
          <cell r="B22" t="str">
            <v>한국교육여행사</v>
          </cell>
          <cell r="C22">
            <v>6818</v>
          </cell>
          <cell r="D22" t="str">
            <v>코브랜드</v>
          </cell>
          <cell r="E22" t="str">
            <v>mworld.hanatour.com</v>
          </cell>
          <cell r="F22" t="str">
            <v>C18458S022</v>
          </cell>
          <cell r="G22" t="str">
            <v>A9EIX</v>
          </cell>
          <cell r="H22" t="str">
            <v>정상</v>
          </cell>
          <cell r="I22" t="str">
            <v>브랜드몰 MO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0903주"/>
      <sheetName val="제휴사목록"/>
      <sheetName val="데이터1"/>
      <sheetName val="데이터2"/>
    </sheetNames>
    <sheetDataSet>
      <sheetData sheetId="0"/>
      <sheetData sheetId="1"/>
      <sheetData sheetId="2">
        <row r="2">
          <cell r="C2" t="str">
            <v>UV</v>
          </cell>
          <cell r="D2" t="str">
            <v>사이트유형</v>
          </cell>
          <cell r="E2" t="str">
            <v>도메인</v>
          </cell>
          <cell r="F2" t="str">
            <v>(구)사이트코드</v>
          </cell>
          <cell r="G2" t="str">
            <v>거래처코드</v>
          </cell>
          <cell r="H2" t="str">
            <v>공개여부</v>
          </cell>
          <cell r="I2" t="str">
            <v>채널유형</v>
          </cell>
        </row>
        <row r="3">
          <cell r="B3" t="str">
            <v>세주여행사</v>
          </cell>
          <cell r="C3">
            <v>72190</v>
          </cell>
          <cell r="D3" t="str">
            <v>코브랜드</v>
          </cell>
          <cell r="E3" t="str">
            <v>mseju.hanatour.com</v>
          </cell>
          <cell r="F3" t="str">
            <v>C02731S050</v>
          </cell>
          <cell r="G3" t="str">
            <v>A3595</v>
          </cell>
          <cell r="H3" t="str">
            <v>정상</v>
          </cell>
          <cell r="I3" t="str">
            <v>브랜드몰 MO</v>
          </cell>
        </row>
        <row r="4">
          <cell r="B4" t="str">
            <v>호텔스컴바인</v>
          </cell>
          <cell r="C4">
            <v>21566</v>
          </cell>
          <cell r="D4" t="str">
            <v>코브랜드</v>
          </cell>
          <cell r="E4" t="str">
            <v>mhotelscom.hanatour.com</v>
          </cell>
          <cell r="F4" t="str">
            <v>PH02400S001</v>
          </cell>
          <cell r="G4" t="str">
            <v>PH02400</v>
          </cell>
          <cell r="H4" t="str">
            <v>정상</v>
          </cell>
          <cell r="I4" t="str">
            <v>코브랜드 MO</v>
          </cell>
        </row>
        <row r="5">
          <cell r="B5" t="str">
            <v>컨텐츠월드(주)</v>
          </cell>
          <cell r="C5">
            <v>20331</v>
          </cell>
          <cell r="D5" t="str">
            <v>코브랜드</v>
          </cell>
          <cell r="E5" t="str">
            <v>menjoy.hanatour.com</v>
          </cell>
          <cell r="F5" t="str">
            <v>C58588S006</v>
          </cell>
          <cell r="G5" t="str">
            <v>A9KI7</v>
          </cell>
          <cell r="H5" t="str">
            <v>정상</v>
          </cell>
          <cell r="I5" t="str">
            <v>브랜드몰 MO</v>
          </cell>
        </row>
        <row r="6">
          <cell r="B6" t="str">
            <v>유매인터내셔널</v>
          </cell>
          <cell r="C6">
            <v>17678</v>
          </cell>
          <cell r="D6" t="str">
            <v>코브랜드</v>
          </cell>
          <cell r="E6" t="str">
            <v>mmall.hanatour.com</v>
          </cell>
          <cell r="F6" t="str">
            <v>C18749S009</v>
          </cell>
          <cell r="G6" t="str">
            <v>A9ESY</v>
          </cell>
          <cell r="H6" t="str">
            <v>정상</v>
          </cell>
          <cell r="I6" t="str">
            <v>브랜드몰 MO</v>
          </cell>
        </row>
        <row r="7">
          <cell r="B7" t="str">
            <v>구글코리아</v>
          </cell>
          <cell r="C7">
            <v>16015</v>
          </cell>
          <cell r="D7" t="str">
            <v>코브랜드</v>
          </cell>
          <cell r="E7" t="str">
            <v>mgoogle.hanatour.com</v>
          </cell>
          <cell r="F7" t="str">
            <v>PH05366S001</v>
          </cell>
          <cell r="G7" t="str">
            <v>PH05366</v>
          </cell>
          <cell r="H7" t="str">
            <v>정상</v>
          </cell>
          <cell r="I7" t="str">
            <v>제휴채널(COB)_MO</v>
          </cell>
        </row>
        <row r="8">
          <cell r="B8" t="str">
            <v>투어몬</v>
          </cell>
          <cell r="C8">
            <v>14169</v>
          </cell>
          <cell r="D8" t="str">
            <v>코브랜드</v>
          </cell>
          <cell r="E8" t="str">
            <v>mtourmon.hanatour.com</v>
          </cell>
          <cell r="F8" t="str">
            <v>PH02576S002</v>
          </cell>
          <cell r="G8" t="str">
            <v>PH02576</v>
          </cell>
          <cell r="H8" t="str">
            <v>정상</v>
          </cell>
          <cell r="I8" t="str">
            <v>브랜드몰 MO</v>
          </cell>
        </row>
        <row r="9">
          <cell r="B9" t="str">
            <v>(주)리컴퍼니</v>
          </cell>
          <cell r="C9">
            <v>13293</v>
          </cell>
          <cell r="D9" t="str">
            <v>코브랜드</v>
          </cell>
          <cell r="E9" t="str">
            <v>mleecompany.hanatour.com</v>
          </cell>
          <cell r="F9" t="str">
            <v>PH04111S001</v>
          </cell>
          <cell r="G9" t="str">
            <v>PH04111</v>
          </cell>
          <cell r="H9" t="str">
            <v>정상</v>
          </cell>
          <cell r="I9" t="str">
            <v>브랜드몰 MO</v>
          </cell>
        </row>
        <row r="10">
          <cell r="B10" t="str">
            <v>하나이엔비티</v>
          </cell>
          <cell r="C10">
            <v>13064</v>
          </cell>
          <cell r="D10" t="str">
            <v>코브랜드</v>
          </cell>
          <cell r="E10" t="str">
            <v>menbt.hanatour.com</v>
          </cell>
          <cell r="F10" t="str">
            <v>C07182S014</v>
          </cell>
          <cell r="G10" t="str">
            <v>A9MLX</v>
          </cell>
          <cell r="H10" t="str">
            <v>정상</v>
          </cell>
          <cell r="I10" t="str">
            <v>브랜드몰 MO</v>
          </cell>
        </row>
        <row r="11">
          <cell r="B11" t="str">
            <v>하나투어[스카이스캐너]</v>
          </cell>
          <cell r="C11">
            <v>12654</v>
          </cell>
          <cell r="D11" t="str">
            <v>코브랜드</v>
          </cell>
          <cell r="E11" t="str">
            <v>mskyair.hanatour.com</v>
          </cell>
          <cell r="F11" t="str">
            <v>C05010S001</v>
          </cell>
          <cell r="G11" t="str">
            <v>A9LDG</v>
          </cell>
          <cell r="H11" t="str">
            <v>정상</v>
          </cell>
          <cell r="I11" t="str">
            <v>제휴채널(COB)_MO</v>
          </cell>
        </row>
        <row r="12">
          <cell r="B12" t="str">
            <v>트래블하나</v>
          </cell>
          <cell r="C12">
            <v>12301</v>
          </cell>
          <cell r="D12" t="str">
            <v>코브랜드</v>
          </cell>
          <cell r="E12" t="str">
            <v>mtravelhana.hanatour.com</v>
          </cell>
          <cell r="F12" t="str">
            <v>C08331S003</v>
          </cell>
          <cell r="G12" t="str">
            <v>A9N1T</v>
          </cell>
          <cell r="H12" t="str">
            <v>정상</v>
          </cell>
          <cell r="I12" t="str">
            <v>브랜드몰 MO</v>
          </cell>
        </row>
        <row r="13">
          <cell r="B13" t="str">
            <v>나침반여행사[홈플러스 울산동구점]</v>
          </cell>
          <cell r="C13">
            <v>10609</v>
          </cell>
          <cell r="D13" t="str">
            <v>코브랜드</v>
          </cell>
          <cell r="E13" t="str">
            <v>mcompass.hanatour.com</v>
          </cell>
          <cell r="F13" t="str">
            <v>C25442S006</v>
          </cell>
          <cell r="G13" t="str">
            <v>A9I2T</v>
          </cell>
          <cell r="H13" t="str">
            <v>정상</v>
          </cell>
          <cell r="I13" t="str">
            <v>브랜드몰 MO</v>
          </cell>
        </row>
        <row r="14">
          <cell r="B14" t="str">
            <v>나이스하나</v>
          </cell>
          <cell r="C14">
            <v>10420</v>
          </cell>
          <cell r="D14" t="str">
            <v>코브랜드</v>
          </cell>
          <cell r="E14" t="str">
            <v>mnicehana.hanatour.com</v>
          </cell>
          <cell r="F14" t="str">
            <v>C03868S001</v>
          </cell>
          <cell r="G14" t="str">
            <v>A9EDC</v>
          </cell>
          <cell r="H14" t="str">
            <v>정상</v>
          </cell>
          <cell r="I14" t="str">
            <v>브랜드몰 MO</v>
          </cell>
        </row>
        <row r="15">
          <cell r="B15" t="str">
            <v>남강트레블서비스</v>
          </cell>
          <cell r="C15">
            <v>10353</v>
          </cell>
          <cell r="D15" t="str">
            <v>코브랜드</v>
          </cell>
          <cell r="E15" t="str">
            <v>mabc.hanatour.com</v>
          </cell>
          <cell r="F15" t="str">
            <v>C02830S051</v>
          </cell>
          <cell r="G15" t="str">
            <v>A9BF1</v>
          </cell>
          <cell r="H15" t="str">
            <v>정상</v>
          </cell>
          <cell r="I15" t="str">
            <v>브랜드몰 MO</v>
          </cell>
        </row>
        <row r="16">
          <cell r="B16" t="str">
            <v>주식회사 채널하나여행사</v>
          </cell>
          <cell r="C16">
            <v>10201</v>
          </cell>
          <cell r="D16" t="str">
            <v>코브랜드</v>
          </cell>
          <cell r="E16" t="str">
            <v>mcht.hanatour.com</v>
          </cell>
          <cell r="F16" t="str">
            <v>PH00857S001</v>
          </cell>
          <cell r="G16" t="str">
            <v>PH00857</v>
          </cell>
          <cell r="H16" t="str">
            <v>정상</v>
          </cell>
          <cell r="I16" t="str">
            <v>브랜드몰 MO</v>
          </cell>
        </row>
        <row r="17">
          <cell r="B17" t="str">
            <v>네이버</v>
          </cell>
          <cell r="C17">
            <v>9856</v>
          </cell>
          <cell r="D17" t="str">
            <v>코브랜드</v>
          </cell>
          <cell r="E17" t="str">
            <v>mnaver.hanatour.com</v>
          </cell>
          <cell r="F17" t="str">
            <v>C04892S001</v>
          </cell>
          <cell r="G17" t="str">
            <v>A9LIO</v>
          </cell>
          <cell r="H17" t="str">
            <v>정상</v>
          </cell>
          <cell r="I17" t="str">
            <v>제휴채널(COB)_MO</v>
          </cell>
        </row>
        <row r="18">
          <cell r="B18" t="str">
            <v>나우여행</v>
          </cell>
          <cell r="C18">
            <v>9413</v>
          </cell>
          <cell r="D18" t="str">
            <v>코브랜드</v>
          </cell>
          <cell r="E18" t="str">
            <v>mnow.hanatour.com</v>
          </cell>
          <cell r="F18" t="str">
            <v>PH01593S001</v>
          </cell>
          <cell r="G18" t="str">
            <v>PH01593</v>
          </cell>
          <cell r="H18" t="str">
            <v>정상</v>
          </cell>
          <cell r="I18" t="str">
            <v>브랜드몰 MO</v>
          </cell>
        </row>
        <row r="19">
          <cell r="B19" t="str">
            <v>도도투어[이마트 세종점]</v>
          </cell>
          <cell r="C19">
            <v>9278</v>
          </cell>
          <cell r="D19" t="str">
            <v>코브랜드</v>
          </cell>
          <cell r="E19" t="str">
            <v>mdodo.hanatour.com</v>
          </cell>
          <cell r="F19" t="str">
            <v>C00891S006</v>
          </cell>
          <cell r="G19" t="str">
            <v>A9KZI</v>
          </cell>
          <cell r="H19" t="str">
            <v>정상</v>
          </cell>
          <cell r="I19" t="str">
            <v>브랜드몰 MO</v>
          </cell>
        </row>
        <row r="20">
          <cell r="B20" t="str">
            <v>투어온[강남역]</v>
          </cell>
          <cell r="C20">
            <v>9228</v>
          </cell>
          <cell r="D20" t="str">
            <v>코브랜드</v>
          </cell>
          <cell r="E20" t="str">
            <v>mtouron.hanatour.com</v>
          </cell>
          <cell r="F20" t="str">
            <v>C03786S018</v>
          </cell>
          <cell r="G20" t="str">
            <v>A9AWN</v>
          </cell>
          <cell r="H20" t="str">
            <v>정상</v>
          </cell>
          <cell r="I20" t="str">
            <v>브랜드몰 MO</v>
          </cell>
        </row>
        <row r="21">
          <cell r="B21" t="str">
            <v>세주여행사</v>
          </cell>
          <cell r="C21">
            <v>9051</v>
          </cell>
          <cell r="D21" t="str">
            <v>코브랜드</v>
          </cell>
          <cell r="E21" t="str">
            <v>seju.hanatour.com</v>
          </cell>
          <cell r="F21" t="str">
            <v>C02731S050</v>
          </cell>
          <cell r="G21" t="str">
            <v>A3595</v>
          </cell>
          <cell r="H21" t="str">
            <v>정상</v>
          </cell>
          <cell r="I21" t="str">
            <v>브랜드몰 PC</v>
          </cell>
        </row>
        <row r="22">
          <cell r="B22" t="str">
            <v>하니여행사[역삼]</v>
          </cell>
          <cell r="C22">
            <v>8982</v>
          </cell>
          <cell r="D22" t="str">
            <v>코브랜드</v>
          </cell>
          <cell r="E22" t="str">
            <v>mhany.hanatour.com</v>
          </cell>
          <cell r="F22" t="str">
            <v>C00750S042</v>
          </cell>
          <cell r="G22" t="str">
            <v>A9ERA</v>
          </cell>
          <cell r="H22" t="str">
            <v>정상</v>
          </cell>
          <cell r="I22" t="str">
            <v>브랜드몰 MO</v>
          </cell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코브랜드)  도메인 추출_0902주"/>
      <sheetName val="제휴사 목록"/>
      <sheetName val="데이터1"/>
      <sheetName val="데이터2"/>
    </sheetNames>
    <sheetDataSet>
      <sheetData sheetId="0"/>
      <sheetData sheetId="1"/>
      <sheetData sheetId="2">
        <row r="2">
          <cell r="C2" t="str">
            <v>UV</v>
          </cell>
        </row>
        <row r="3">
          <cell r="B3" t="str">
            <v>세주여행사</v>
          </cell>
          <cell r="C3">
            <v>52155</v>
          </cell>
        </row>
        <row r="4">
          <cell r="B4" t="str">
            <v>호텔스컴바인</v>
          </cell>
          <cell r="C4">
            <v>20853</v>
          </cell>
        </row>
        <row r="5">
          <cell r="B5" t="str">
            <v>구글코리아</v>
          </cell>
          <cell r="C5">
            <v>17750</v>
          </cell>
        </row>
        <row r="6">
          <cell r="B6" t="str">
            <v>하나투어[스카이스캐너]</v>
          </cell>
          <cell r="C6">
            <v>16662</v>
          </cell>
        </row>
        <row r="7">
          <cell r="B7" t="str">
            <v>컨텐츠월드(주)</v>
          </cell>
          <cell r="C7">
            <v>13434</v>
          </cell>
        </row>
        <row r="8">
          <cell r="B8" t="str">
            <v>네이버</v>
          </cell>
          <cell r="C8">
            <v>12423</v>
          </cell>
        </row>
        <row r="9">
          <cell r="B9" t="str">
            <v>유매인터내셔널</v>
          </cell>
          <cell r="C9">
            <v>12019</v>
          </cell>
        </row>
        <row r="10">
          <cell r="B10" t="str">
            <v>세주여행사</v>
          </cell>
          <cell r="C10">
            <v>10004</v>
          </cell>
        </row>
        <row r="11">
          <cell r="B11" t="str">
            <v>트래블하나</v>
          </cell>
          <cell r="C11">
            <v>9894</v>
          </cell>
        </row>
        <row r="12">
          <cell r="B12" t="str">
            <v>호텔스컴바인</v>
          </cell>
          <cell r="C12">
            <v>9887</v>
          </cell>
        </row>
        <row r="13">
          <cell r="B13" t="str">
            <v>(주)리컴퍼니</v>
          </cell>
          <cell r="C13">
            <v>9790</v>
          </cell>
        </row>
        <row r="14">
          <cell r="B14" t="str">
            <v>투어몬</v>
          </cell>
          <cell r="C14">
            <v>9786</v>
          </cell>
        </row>
        <row r="15">
          <cell r="B15" t="str">
            <v>하나이엔비티</v>
          </cell>
          <cell r="C15">
            <v>9748</v>
          </cell>
        </row>
        <row r="16">
          <cell r="B16" t="str">
            <v>주식회사 채널하나여행사</v>
          </cell>
          <cell r="C16">
            <v>8550</v>
          </cell>
        </row>
        <row r="17">
          <cell r="B17" t="str">
            <v>나우여행</v>
          </cell>
          <cell r="C17">
            <v>8500</v>
          </cell>
        </row>
        <row r="18">
          <cell r="B18" t="str">
            <v>하나투어[스카이스캐너]</v>
          </cell>
          <cell r="C18">
            <v>8244</v>
          </cell>
        </row>
        <row r="19">
          <cell r="B19" t="str">
            <v>나이스하나</v>
          </cell>
          <cell r="C19">
            <v>7454</v>
          </cell>
        </row>
        <row r="20">
          <cell r="B20" t="str">
            <v>다온투어[서초]</v>
          </cell>
          <cell r="C20">
            <v>7439</v>
          </cell>
        </row>
        <row r="21">
          <cell r="B21" t="str">
            <v>남강트레블서비스</v>
          </cell>
          <cell r="C21">
            <v>7014</v>
          </cell>
        </row>
        <row r="22">
          <cell r="B22" t="str">
            <v>한국교육여행사</v>
          </cell>
          <cell r="C22">
            <v>6818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B034-4C1A-45EA-BFDE-9A08F5E7C174}">
  <sheetPr>
    <pageSetUpPr fitToPage="1"/>
  </sheetPr>
  <dimension ref="A1:Y133"/>
  <sheetViews>
    <sheetView showGridLines="0" tabSelected="1" topLeftCell="D1" zoomScaleNormal="100" workbookViewId="0">
      <pane ySplit="1" topLeftCell="A29" activePane="bottomLeft" state="frozen"/>
      <selection pane="bottomLeft" activeCell="O144" sqref="O144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6.625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5" s="1" customFormat="1" ht="7.5" customHeight="1">
      <c r="A1" s="1" t="s">
        <v>0</v>
      </c>
    </row>
    <row r="2" spans="1:25" s="2" customFormat="1" ht="25.5" customHeight="1">
      <c r="B2" s="3"/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5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5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5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5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5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5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5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5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5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5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5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5</v>
      </c>
      <c r="K13" s="276"/>
      <c r="L13" s="276"/>
      <c r="M13" s="276"/>
      <c r="N13" s="277"/>
      <c r="O13" s="273" t="s">
        <v>3</v>
      </c>
      <c r="P13" s="275" t="s">
        <v>6</v>
      </c>
      <c r="Q13" s="276"/>
      <c r="R13" s="276"/>
      <c r="S13" s="276"/>
      <c r="T13" s="277"/>
    </row>
    <row r="14" spans="1:25" ht="13.5" customHeigh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5" ht="13.5" customHeight="1">
      <c r="C15" s="290" t="s">
        <v>13</v>
      </c>
      <c r="D15" s="291"/>
      <c r="E15" s="47">
        <f t="shared" ref="E15:F31" si="0">J15+P15</f>
        <v>450710</v>
      </c>
      <c r="F15" s="47">
        <f t="shared" si="0"/>
        <v>465920</v>
      </c>
      <c r="G15" s="49">
        <f t="shared" ref="G15:G32" si="1">(E15-F15)/F15</f>
        <v>-3.2645089285714288E-2</v>
      </c>
      <c r="H15" s="39"/>
      <c r="I15" s="191" t="s">
        <v>14</v>
      </c>
      <c r="J15" s="43">
        <v>345990</v>
      </c>
      <c r="K15" s="43">
        <v>355420</v>
      </c>
      <c r="L15" s="38">
        <f t="shared" ref="L15:L51" si="2">(J15-K15)/K15</f>
        <v>-2.6531990321309998E-2</v>
      </c>
      <c r="M15" s="41">
        <f t="shared" ref="M15:M31" si="3">J15/$E15</f>
        <v>0.767655476914202</v>
      </c>
      <c r="N15" s="42"/>
      <c r="O15" s="192" t="s">
        <v>15</v>
      </c>
      <c r="P15" s="51">
        <v>104720</v>
      </c>
      <c r="Q15" s="51">
        <v>110500</v>
      </c>
      <c r="R15" s="49">
        <f t="shared" ref="R15:R32" si="4">(P15-Q15)/Q15</f>
        <v>-5.2307692307692305E-2</v>
      </c>
      <c r="S15" s="44">
        <f t="shared" ref="S15:S31" si="5">P15/$E15</f>
        <v>0.23234452308579798</v>
      </c>
      <c r="T15" s="45"/>
      <c r="Y15" s="234"/>
    </row>
    <row r="16" spans="1:25">
      <c r="C16" s="292" t="s">
        <v>16</v>
      </c>
      <c r="D16" s="293"/>
      <c r="E16" s="47">
        <f t="shared" si="0"/>
        <v>42280</v>
      </c>
      <c r="F16" s="47">
        <f t="shared" si="0"/>
        <v>34480</v>
      </c>
      <c r="G16" s="49">
        <f t="shared" si="1"/>
        <v>0.22621809744779584</v>
      </c>
      <c r="H16" s="50"/>
      <c r="I16" s="193" t="s">
        <v>17</v>
      </c>
      <c r="J16" s="54">
        <v>19660</v>
      </c>
      <c r="K16" s="54">
        <v>18300</v>
      </c>
      <c r="L16" s="49">
        <f t="shared" si="2"/>
        <v>7.4316939890710379E-2</v>
      </c>
      <c r="M16" s="52">
        <f t="shared" si="3"/>
        <v>0.46499526963103122</v>
      </c>
      <c r="N16" s="53"/>
      <c r="O16" s="194" t="s">
        <v>18</v>
      </c>
      <c r="P16" s="54">
        <v>22620</v>
      </c>
      <c r="Q16" s="54">
        <v>16180</v>
      </c>
      <c r="R16" s="49">
        <f t="shared" si="4"/>
        <v>0.39802224969097649</v>
      </c>
      <c r="S16" s="44">
        <f t="shared" si="5"/>
        <v>0.53500473036896878</v>
      </c>
      <c r="T16" s="55"/>
    </row>
    <row r="17" spans="3:24">
      <c r="C17" s="294" t="s">
        <v>19</v>
      </c>
      <c r="D17" s="295"/>
      <c r="E17" s="56">
        <f t="shared" si="0"/>
        <v>103240</v>
      </c>
      <c r="F17" s="56">
        <f t="shared" si="0"/>
        <v>101790</v>
      </c>
      <c r="G17" s="58">
        <f t="shared" si="1"/>
        <v>1.4245014245014245E-2</v>
      </c>
      <c r="H17" s="59"/>
      <c r="I17" s="195" t="s">
        <v>20</v>
      </c>
      <c r="J17" s="60">
        <v>79290</v>
      </c>
      <c r="K17" s="60">
        <v>79250</v>
      </c>
      <c r="L17" s="58">
        <f t="shared" si="2"/>
        <v>5.0473186119873821E-4</v>
      </c>
      <c r="M17" s="61">
        <f t="shared" si="3"/>
        <v>0.76801627276249518</v>
      </c>
      <c r="N17" s="62"/>
      <c r="O17" s="196" t="s">
        <v>21</v>
      </c>
      <c r="P17" s="60">
        <v>23950</v>
      </c>
      <c r="Q17" s="60">
        <v>22540</v>
      </c>
      <c r="R17" s="58">
        <f t="shared" si="4"/>
        <v>6.2555456965394857E-2</v>
      </c>
      <c r="S17" s="61">
        <f t="shared" si="5"/>
        <v>0.23198372723750485</v>
      </c>
      <c r="T17" s="63"/>
    </row>
    <row r="18" spans="3:24">
      <c r="C18" s="278" t="s">
        <v>22</v>
      </c>
      <c r="D18" s="64" t="s">
        <v>23</v>
      </c>
      <c r="E18" s="36">
        <f t="shared" si="0"/>
        <v>137430</v>
      </c>
      <c r="F18" s="36">
        <f t="shared" si="0"/>
        <v>130260</v>
      </c>
      <c r="G18" s="38">
        <f t="shared" si="1"/>
        <v>5.5043758636573008E-2</v>
      </c>
      <c r="H18" s="39"/>
      <c r="I18" s="191" t="s">
        <v>24</v>
      </c>
      <c r="J18" s="65">
        <v>102970</v>
      </c>
      <c r="K18" s="65">
        <v>96480</v>
      </c>
      <c r="L18" s="38">
        <f t="shared" si="2"/>
        <v>6.7267827529021565E-2</v>
      </c>
      <c r="M18" s="41">
        <f t="shared" si="3"/>
        <v>0.74925416575711268</v>
      </c>
      <c r="N18" s="42"/>
      <c r="O18" s="192" t="s">
        <v>25</v>
      </c>
      <c r="P18" s="66">
        <v>34460</v>
      </c>
      <c r="Q18" s="66">
        <v>33780</v>
      </c>
      <c r="R18" s="38">
        <f t="shared" si="4"/>
        <v>2.0130254588513915E-2</v>
      </c>
      <c r="S18" s="41">
        <f t="shared" si="5"/>
        <v>0.25074583424288727</v>
      </c>
      <c r="T18" s="45"/>
    </row>
    <row r="19" spans="3:24" ht="15.6" customHeight="1">
      <c r="C19" s="279"/>
      <c r="D19" s="67" t="s">
        <v>26</v>
      </c>
      <c r="E19" s="47">
        <f t="shared" si="0"/>
        <v>119580</v>
      </c>
      <c r="F19" s="47">
        <f t="shared" si="0"/>
        <v>115680</v>
      </c>
      <c r="G19" s="49">
        <f t="shared" si="1"/>
        <v>3.3713692946058089E-2</v>
      </c>
      <c r="H19" s="50"/>
      <c r="I19" s="193" t="s">
        <v>27</v>
      </c>
      <c r="J19" s="68">
        <v>94810</v>
      </c>
      <c r="K19" s="68">
        <v>91750</v>
      </c>
      <c r="L19" s="49">
        <f t="shared" si="2"/>
        <v>3.335149863760218E-2</v>
      </c>
      <c r="M19" s="52">
        <f t="shared" si="3"/>
        <v>0.79285833751463453</v>
      </c>
      <c r="N19" s="53"/>
      <c r="O19" s="194" t="s">
        <v>28</v>
      </c>
      <c r="P19" s="69">
        <v>24770</v>
      </c>
      <c r="Q19" s="69">
        <v>23930</v>
      </c>
      <c r="R19" s="49">
        <f t="shared" si="4"/>
        <v>3.5102381947346425E-2</v>
      </c>
      <c r="S19" s="52">
        <f t="shared" si="5"/>
        <v>0.20714166248536545</v>
      </c>
      <c r="T19" s="55"/>
    </row>
    <row r="20" spans="3:24" ht="14.1" customHeight="1">
      <c r="C20" s="279"/>
      <c r="D20" s="67" t="s">
        <v>29</v>
      </c>
      <c r="E20" s="47">
        <f t="shared" si="0"/>
        <v>2850</v>
      </c>
      <c r="F20" s="47">
        <f t="shared" si="0"/>
        <v>2530</v>
      </c>
      <c r="G20" s="49">
        <f t="shared" si="1"/>
        <v>0.12648221343873517</v>
      </c>
      <c r="H20" s="50"/>
      <c r="I20" s="193" t="s">
        <v>30</v>
      </c>
      <c r="J20" s="68">
        <v>1910</v>
      </c>
      <c r="K20" s="68">
        <v>1870</v>
      </c>
      <c r="L20" s="49">
        <f t="shared" si="2"/>
        <v>2.1390374331550801E-2</v>
      </c>
      <c r="M20" s="52">
        <f t="shared" si="3"/>
        <v>0.6701754385964912</v>
      </c>
      <c r="N20" s="53"/>
      <c r="O20" s="194" t="s">
        <v>31</v>
      </c>
      <c r="P20" s="69">
        <v>940</v>
      </c>
      <c r="Q20" s="69">
        <v>660</v>
      </c>
      <c r="R20" s="49">
        <f t="shared" si="4"/>
        <v>0.42424242424242425</v>
      </c>
      <c r="S20" s="52">
        <f t="shared" si="5"/>
        <v>0.3298245614035088</v>
      </c>
      <c r="T20" s="55"/>
    </row>
    <row r="21" spans="3:24" ht="13.5" customHeight="1">
      <c r="C21" s="280"/>
      <c r="D21" s="70" t="s">
        <v>32</v>
      </c>
      <c r="E21" s="56">
        <f t="shared" si="0"/>
        <v>1120</v>
      </c>
      <c r="F21" s="56">
        <f t="shared" si="0"/>
        <v>930</v>
      </c>
      <c r="G21" s="58">
        <f t="shared" si="1"/>
        <v>0.20430107526881722</v>
      </c>
      <c r="H21" s="71">
        <f>E21/E19</f>
        <v>9.3661147349055028E-3</v>
      </c>
      <c r="I21" s="195" t="s">
        <v>33</v>
      </c>
      <c r="J21" s="72">
        <v>670</v>
      </c>
      <c r="K21" s="72">
        <v>690</v>
      </c>
      <c r="L21" s="58">
        <f t="shared" si="2"/>
        <v>-2.8985507246376812E-2</v>
      </c>
      <c r="M21" s="73">
        <f t="shared" si="3"/>
        <v>0.5982142857142857</v>
      </c>
      <c r="N21" s="74">
        <f>J21/J19</f>
        <v>7.0667651091656999E-3</v>
      </c>
      <c r="O21" s="196" t="s">
        <v>34</v>
      </c>
      <c r="P21" s="75">
        <v>450</v>
      </c>
      <c r="Q21" s="75">
        <v>240</v>
      </c>
      <c r="R21" s="58">
        <f t="shared" si="4"/>
        <v>0.875</v>
      </c>
      <c r="S21" s="73">
        <f t="shared" si="5"/>
        <v>0.4017857142857143</v>
      </c>
      <c r="T21" s="76">
        <f>P21/P19</f>
        <v>1.8167137666532097E-2</v>
      </c>
    </row>
    <row r="22" spans="3:24" ht="13.5" customHeight="1">
      <c r="C22" s="278" t="s">
        <v>35</v>
      </c>
      <c r="D22" s="77" t="s">
        <v>36</v>
      </c>
      <c r="E22" s="78">
        <f t="shared" si="0"/>
        <v>6740</v>
      </c>
      <c r="F22" s="78">
        <f t="shared" si="0"/>
        <v>5270</v>
      </c>
      <c r="G22" s="80">
        <f t="shared" si="1"/>
        <v>0.27893738140417457</v>
      </c>
      <c r="H22" s="81"/>
      <c r="I22" s="197" t="s">
        <v>37</v>
      </c>
      <c r="J22" s="198">
        <v>3470</v>
      </c>
      <c r="K22" s="198">
        <v>2520</v>
      </c>
      <c r="L22" s="80">
        <f t="shared" si="2"/>
        <v>0.37698412698412698</v>
      </c>
      <c r="M22" s="82">
        <f t="shared" si="3"/>
        <v>0.51483679525222548</v>
      </c>
      <c r="N22" s="83"/>
      <c r="O22" s="199" t="s">
        <v>38</v>
      </c>
      <c r="P22" s="84">
        <v>3270</v>
      </c>
      <c r="Q22" s="84">
        <v>2750</v>
      </c>
      <c r="R22" s="80">
        <f t="shared" si="4"/>
        <v>0.18909090909090909</v>
      </c>
      <c r="S22" s="82">
        <f t="shared" si="5"/>
        <v>0.48516320474777447</v>
      </c>
      <c r="T22" s="85"/>
    </row>
    <row r="23" spans="3:24" ht="15.75" customHeight="1">
      <c r="C23" s="279"/>
      <c r="D23" s="67" t="s">
        <v>39</v>
      </c>
      <c r="E23" s="47">
        <f t="shared" si="0"/>
        <v>5140</v>
      </c>
      <c r="F23" s="47">
        <f t="shared" si="0"/>
        <v>4180</v>
      </c>
      <c r="G23" s="49">
        <f t="shared" si="1"/>
        <v>0.22966507177033493</v>
      </c>
      <c r="H23" s="50"/>
      <c r="I23" s="193" t="s">
        <v>40</v>
      </c>
      <c r="J23" s="68">
        <v>2570</v>
      </c>
      <c r="K23" s="68">
        <v>2190</v>
      </c>
      <c r="L23" s="49">
        <f t="shared" si="2"/>
        <v>0.17351598173515981</v>
      </c>
      <c r="M23" s="52">
        <f t="shared" si="3"/>
        <v>0.5</v>
      </c>
      <c r="N23" s="53"/>
      <c r="O23" s="194" t="s">
        <v>41</v>
      </c>
      <c r="P23" s="86">
        <v>2570</v>
      </c>
      <c r="Q23" s="86">
        <v>1990</v>
      </c>
      <c r="R23" s="49">
        <f t="shared" si="4"/>
        <v>0.29145728643216079</v>
      </c>
      <c r="S23" s="52">
        <f t="shared" si="5"/>
        <v>0.5</v>
      </c>
      <c r="T23" s="55"/>
    </row>
    <row r="24" spans="3:24" ht="15.6" customHeight="1">
      <c r="C24" s="279"/>
      <c r="D24" s="67" t="s">
        <v>42</v>
      </c>
      <c r="E24" s="47">
        <f t="shared" si="0"/>
        <v>20970</v>
      </c>
      <c r="F24" s="47">
        <f t="shared" si="0"/>
        <v>18120</v>
      </c>
      <c r="G24" s="49">
        <f t="shared" si="1"/>
        <v>0.15728476821192053</v>
      </c>
      <c r="H24" s="50"/>
      <c r="I24" s="193" t="s">
        <v>43</v>
      </c>
      <c r="J24" s="68">
        <v>12450</v>
      </c>
      <c r="K24" s="68">
        <v>10440</v>
      </c>
      <c r="L24" s="49">
        <f t="shared" si="2"/>
        <v>0.19252873563218389</v>
      </c>
      <c r="M24" s="52">
        <f t="shared" si="3"/>
        <v>0.59370529327610877</v>
      </c>
      <c r="N24" s="53"/>
      <c r="O24" s="194" t="s">
        <v>44</v>
      </c>
      <c r="P24" s="86">
        <v>8520</v>
      </c>
      <c r="Q24" s="86">
        <v>7680</v>
      </c>
      <c r="R24" s="49">
        <f t="shared" si="4"/>
        <v>0.109375</v>
      </c>
      <c r="S24" s="52">
        <f t="shared" si="5"/>
        <v>0.40629470672389129</v>
      </c>
      <c r="T24" s="55"/>
    </row>
    <row r="25" spans="3:24" ht="15.6" customHeight="1">
      <c r="C25" s="279"/>
      <c r="D25" s="67" t="s">
        <v>45</v>
      </c>
      <c r="E25" s="47">
        <f t="shared" si="0"/>
        <v>18530</v>
      </c>
      <c r="F25" s="47">
        <f t="shared" si="0"/>
        <v>16000</v>
      </c>
      <c r="G25" s="49">
        <f t="shared" si="1"/>
        <v>0.15812499999999999</v>
      </c>
      <c r="H25" s="50"/>
      <c r="I25" s="193" t="s">
        <v>46</v>
      </c>
      <c r="J25" s="68">
        <v>11270</v>
      </c>
      <c r="K25" s="68">
        <v>9260</v>
      </c>
      <c r="L25" s="49">
        <f t="shared" si="2"/>
        <v>0.21706263498920086</v>
      </c>
      <c r="M25" s="52">
        <f t="shared" si="3"/>
        <v>0.60820291419320016</v>
      </c>
      <c r="N25" s="53"/>
      <c r="O25" s="194" t="s">
        <v>47</v>
      </c>
      <c r="P25" s="86">
        <v>7260</v>
      </c>
      <c r="Q25" s="86">
        <v>6740</v>
      </c>
      <c r="R25" s="49">
        <f t="shared" si="4"/>
        <v>7.71513353115727E-2</v>
      </c>
      <c r="S25" s="52">
        <f t="shared" si="5"/>
        <v>0.39179708580679978</v>
      </c>
      <c r="T25" s="55"/>
      <c r="X25" s="248"/>
    </row>
    <row r="26" spans="3:24" ht="15.6" customHeight="1">
      <c r="C26" s="280"/>
      <c r="D26" s="70" t="s">
        <v>48</v>
      </c>
      <c r="E26" s="56">
        <f t="shared" si="0"/>
        <v>8480</v>
      </c>
      <c r="F26" s="56">
        <f t="shared" si="0"/>
        <v>5830</v>
      </c>
      <c r="G26" s="58">
        <f t="shared" si="1"/>
        <v>0.45454545454545453</v>
      </c>
      <c r="H26" s="71">
        <f>E26/E23</f>
        <v>1.649805447470817</v>
      </c>
      <c r="I26" s="195" t="s">
        <v>33</v>
      </c>
      <c r="J26" s="72">
        <v>4720</v>
      </c>
      <c r="K26" s="72">
        <v>3360</v>
      </c>
      <c r="L26" s="58">
        <f t="shared" si="2"/>
        <v>0.40476190476190477</v>
      </c>
      <c r="M26" s="73">
        <f t="shared" si="3"/>
        <v>0.55660377358490565</v>
      </c>
      <c r="N26" s="74">
        <f>J26/J23</f>
        <v>1.8365758754863812</v>
      </c>
      <c r="O26" s="196" t="s">
        <v>34</v>
      </c>
      <c r="P26" s="87">
        <v>3760</v>
      </c>
      <c r="Q26" s="87">
        <v>2470</v>
      </c>
      <c r="R26" s="58">
        <f t="shared" si="4"/>
        <v>0.52226720647773284</v>
      </c>
      <c r="S26" s="73">
        <f t="shared" si="5"/>
        <v>0.44339622641509435</v>
      </c>
      <c r="T26" s="76">
        <f>P26/P23</f>
        <v>1.4630350194552528</v>
      </c>
      <c r="X26" s="249"/>
    </row>
    <row r="27" spans="3:24" ht="13.5" customHeight="1">
      <c r="C27" s="278" t="s">
        <v>49</v>
      </c>
      <c r="D27" s="77" t="s">
        <v>36</v>
      </c>
      <c r="E27" s="78">
        <f t="shared" si="0"/>
        <v>3690</v>
      </c>
      <c r="F27" s="78">
        <f t="shared" si="0"/>
        <v>3910</v>
      </c>
      <c r="G27" s="80">
        <f t="shared" si="1"/>
        <v>-5.6265984654731455E-2</v>
      </c>
      <c r="H27" s="81"/>
      <c r="I27" s="197" t="s">
        <v>50</v>
      </c>
      <c r="J27" s="198">
        <v>2150</v>
      </c>
      <c r="K27" s="198">
        <v>2510</v>
      </c>
      <c r="L27" s="80">
        <f t="shared" si="2"/>
        <v>-0.14342629482071714</v>
      </c>
      <c r="M27" s="82">
        <f t="shared" si="3"/>
        <v>0.58265582655826553</v>
      </c>
      <c r="N27" s="83"/>
      <c r="O27" s="199" t="s">
        <v>51</v>
      </c>
      <c r="P27" s="84">
        <v>1540</v>
      </c>
      <c r="Q27" s="84">
        <v>1400</v>
      </c>
      <c r="R27" s="80">
        <f t="shared" si="4"/>
        <v>0.1</v>
      </c>
      <c r="S27" s="82">
        <f t="shared" si="5"/>
        <v>0.41734417344173441</v>
      </c>
      <c r="T27" s="85"/>
      <c r="X27" s="249"/>
    </row>
    <row r="28" spans="3:24" ht="15.6" customHeight="1">
      <c r="C28" s="279"/>
      <c r="D28" s="67" t="s">
        <v>52</v>
      </c>
      <c r="E28" s="47">
        <f>J28+P28</f>
        <v>2120</v>
      </c>
      <c r="F28" s="47">
        <f>K28+Q28</f>
        <v>2290</v>
      </c>
      <c r="G28" s="49">
        <f t="shared" si="1"/>
        <v>-7.4235807860262015E-2</v>
      </c>
      <c r="H28" s="50"/>
      <c r="I28" s="193" t="s">
        <v>53</v>
      </c>
      <c r="J28" s="68">
        <v>1170</v>
      </c>
      <c r="K28" s="68">
        <v>1240</v>
      </c>
      <c r="L28" s="49">
        <f t="shared" si="2"/>
        <v>-5.6451612903225805E-2</v>
      </c>
      <c r="M28" s="52">
        <f t="shared" si="3"/>
        <v>0.55188679245283023</v>
      </c>
      <c r="N28" s="53"/>
      <c r="O28" s="194" t="s">
        <v>54</v>
      </c>
      <c r="P28" s="86">
        <v>950</v>
      </c>
      <c r="Q28" s="86">
        <v>1050</v>
      </c>
      <c r="R28" s="38">
        <f t="shared" si="4"/>
        <v>-9.5238095238095233E-2</v>
      </c>
      <c r="S28" s="52">
        <f t="shared" si="5"/>
        <v>0.44811320754716982</v>
      </c>
      <c r="T28" s="55"/>
      <c r="X28" s="249"/>
    </row>
    <row r="29" spans="3:24" ht="15.6" customHeight="1">
      <c r="C29" s="279"/>
      <c r="D29" s="67" t="s">
        <v>26</v>
      </c>
      <c r="E29" s="47">
        <f>J29+P29</f>
        <v>100680</v>
      </c>
      <c r="F29" s="47">
        <f>K29+Q29</f>
        <v>151610</v>
      </c>
      <c r="G29" s="49">
        <f t="shared" si="1"/>
        <v>-0.335927709254007</v>
      </c>
      <c r="H29" s="50"/>
      <c r="I29" s="193" t="s">
        <v>55</v>
      </c>
      <c r="J29" s="51">
        <v>72260</v>
      </c>
      <c r="K29" s="51">
        <v>106990</v>
      </c>
      <c r="L29" s="49">
        <f t="shared" si="2"/>
        <v>-0.32460977661463686</v>
      </c>
      <c r="M29" s="52">
        <f t="shared" si="3"/>
        <v>0.71771950735001988</v>
      </c>
      <c r="N29" s="53"/>
      <c r="O29" s="194" t="s">
        <v>56</v>
      </c>
      <c r="P29" s="86">
        <v>28420</v>
      </c>
      <c r="Q29" s="86">
        <v>44620</v>
      </c>
      <c r="R29" s="38">
        <f t="shared" si="4"/>
        <v>-0.3630658897355446</v>
      </c>
      <c r="S29" s="52">
        <f t="shared" si="5"/>
        <v>0.28228049264998012</v>
      </c>
      <c r="T29" s="55"/>
      <c r="W29" s="248"/>
      <c r="X29" s="249"/>
    </row>
    <row r="30" spans="3:24" ht="15.6" customHeight="1">
      <c r="C30" s="279"/>
      <c r="D30" s="67" t="s">
        <v>29</v>
      </c>
      <c r="E30" s="47">
        <f>J30+P29</f>
        <v>72320</v>
      </c>
      <c r="F30" s="47">
        <f>K30+Q29</f>
        <v>115730</v>
      </c>
      <c r="G30" s="49">
        <f t="shared" si="1"/>
        <v>-0.37509720902099714</v>
      </c>
      <c r="H30" s="50"/>
      <c r="I30" s="193" t="s">
        <v>57</v>
      </c>
      <c r="J30" s="51">
        <v>43900</v>
      </c>
      <c r="K30" s="51">
        <v>71110</v>
      </c>
      <c r="L30" s="49">
        <f t="shared" si="2"/>
        <v>-0.38264660385318522</v>
      </c>
      <c r="M30" s="52">
        <f t="shared" si="3"/>
        <v>0.60702433628318586</v>
      </c>
      <c r="N30" s="53"/>
      <c r="O30" s="194" t="s">
        <v>58</v>
      </c>
      <c r="P30" s="86">
        <v>18860</v>
      </c>
      <c r="Q30" s="86">
        <v>31660</v>
      </c>
      <c r="R30" s="38">
        <f t="shared" si="4"/>
        <v>-0.40429564118761846</v>
      </c>
      <c r="S30" s="52">
        <f t="shared" si="5"/>
        <v>0.26078539823008851</v>
      </c>
      <c r="T30" s="55"/>
      <c r="W30" s="249"/>
      <c r="X30" s="249"/>
    </row>
    <row r="31" spans="3:24" ht="15.6" customHeight="1">
      <c r="C31" s="280"/>
      <c r="D31" s="70" t="s">
        <v>59</v>
      </c>
      <c r="E31" s="56">
        <f t="shared" si="0"/>
        <v>1470</v>
      </c>
      <c r="F31" s="56">
        <f t="shared" si="0"/>
        <v>2400</v>
      </c>
      <c r="G31" s="58">
        <f t="shared" si="1"/>
        <v>-0.38750000000000001</v>
      </c>
      <c r="H31" s="50"/>
      <c r="I31" s="195" t="s">
        <v>60</v>
      </c>
      <c r="J31" s="60">
        <v>930</v>
      </c>
      <c r="K31" s="60">
        <v>1570</v>
      </c>
      <c r="L31" s="189">
        <f t="shared" si="2"/>
        <v>-0.40764331210191085</v>
      </c>
      <c r="M31" s="73">
        <f t="shared" si="3"/>
        <v>0.63265306122448983</v>
      </c>
      <c r="N31" s="74">
        <f>J31/J29</f>
        <v>1.2870190977027402E-2</v>
      </c>
      <c r="O31" s="196" t="s">
        <v>61</v>
      </c>
      <c r="P31" s="87">
        <v>540</v>
      </c>
      <c r="Q31" s="87">
        <v>830</v>
      </c>
      <c r="R31" s="58">
        <f t="shared" si="4"/>
        <v>-0.3493975903614458</v>
      </c>
      <c r="S31" s="73">
        <f t="shared" si="5"/>
        <v>0.36734693877551022</v>
      </c>
      <c r="T31" s="76">
        <f>P31/P29</f>
        <v>1.9000703729767768E-2</v>
      </c>
      <c r="W31" s="249"/>
      <c r="X31" s="249"/>
    </row>
    <row r="32" spans="3:24">
      <c r="C32" s="263" t="s">
        <v>62</v>
      </c>
      <c r="D32" s="265" t="s">
        <v>36</v>
      </c>
      <c r="E32" s="267">
        <f>J32+J33+P32</f>
        <v>10810</v>
      </c>
      <c r="F32" s="267">
        <f>K32+K33+Q32</f>
        <v>8900</v>
      </c>
      <c r="G32" s="269">
        <f t="shared" si="1"/>
        <v>0.21460674157303372</v>
      </c>
      <c r="H32" s="39"/>
      <c r="I32" s="191" t="s">
        <v>63</v>
      </c>
      <c r="J32" s="40">
        <v>6810</v>
      </c>
      <c r="K32" s="40">
        <v>5800</v>
      </c>
      <c r="L32" s="80">
        <f t="shared" si="2"/>
        <v>0.17413793103448275</v>
      </c>
      <c r="M32" s="46"/>
      <c r="N32" s="42"/>
      <c r="O32" s="271" t="s">
        <v>64</v>
      </c>
      <c r="P32" s="40">
        <v>4000</v>
      </c>
      <c r="Q32" s="40">
        <v>3050</v>
      </c>
      <c r="R32" s="38">
        <f t="shared" si="4"/>
        <v>0.31147540983606559</v>
      </c>
      <c r="S32" s="46"/>
      <c r="T32" s="45"/>
      <c r="W32" s="249"/>
    </row>
    <row r="33" spans="3:23">
      <c r="C33" s="264"/>
      <c r="D33" s="266"/>
      <c r="E33" s="268"/>
      <c r="F33" s="268"/>
      <c r="G33" s="270"/>
      <c r="H33" s="50"/>
      <c r="I33" s="193" t="s">
        <v>65</v>
      </c>
      <c r="J33" s="51"/>
      <c r="K33" s="51">
        <v>50</v>
      </c>
      <c r="L33" s="49">
        <f t="shared" si="2"/>
        <v>-1</v>
      </c>
      <c r="M33" s="89"/>
      <c r="N33" s="53"/>
      <c r="O33" s="272"/>
      <c r="P33" s="65"/>
      <c r="Q33" s="65"/>
      <c r="R33" s="38"/>
      <c r="S33" s="89"/>
      <c r="T33" s="55"/>
      <c r="W33" s="249"/>
    </row>
    <row r="34" spans="3:23" ht="25.5" customHeight="1">
      <c r="C34" s="210" t="s">
        <v>66</v>
      </c>
      <c r="D34" s="88" t="s">
        <v>67</v>
      </c>
      <c r="E34" s="47">
        <f t="shared" ref="E34:F41" si="6">J34+P34</f>
        <v>560</v>
      </c>
      <c r="F34" s="47">
        <f t="shared" si="6"/>
        <v>600</v>
      </c>
      <c r="G34" s="49">
        <f t="shared" ref="G34:G51" si="7">(E34-F34)/F34</f>
        <v>-6.6666666666666666E-2</v>
      </c>
      <c r="H34" s="50"/>
      <c r="I34" s="193" t="s">
        <v>68</v>
      </c>
      <c r="J34" s="51">
        <v>440</v>
      </c>
      <c r="K34" s="51">
        <v>300</v>
      </c>
      <c r="L34" s="49">
        <f t="shared" si="2"/>
        <v>0.46666666666666667</v>
      </c>
      <c r="M34" s="52">
        <f t="shared" ref="M34:M51" si="8">J34/$E34</f>
        <v>0.7857142857142857</v>
      </c>
      <c r="N34" s="53"/>
      <c r="O34" s="194" t="s">
        <v>69</v>
      </c>
      <c r="P34" s="65">
        <v>120</v>
      </c>
      <c r="Q34" s="65">
        <v>300</v>
      </c>
      <c r="R34" s="49">
        <f t="shared" ref="R34:R44" si="9">(P34-Q34)/Q34</f>
        <v>-0.6</v>
      </c>
      <c r="S34" s="52">
        <f t="shared" ref="S34:S44" si="10">P34/$E34</f>
        <v>0.21428571428571427</v>
      </c>
      <c r="T34" s="55"/>
      <c r="W34" s="249"/>
    </row>
    <row r="35" spans="3:23">
      <c r="C35" s="90" t="s">
        <v>70</v>
      </c>
      <c r="D35" s="67" t="s">
        <v>36</v>
      </c>
      <c r="E35" s="47">
        <f t="shared" si="6"/>
        <v>430</v>
      </c>
      <c r="F35" s="47">
        <f t="shared" si="6"/>
        <v>380</v>
      </c>
      <c r="G35" s="49">
        <f t="shared" si="7"/>
        <v>0.13157894736842105</v>
      </c>
      <c r="H35" s="50"/>
      <c r="I35" s="193" t="s">
        <v>71</v>
      </c>
      <c r="J35" s="51">
        <v>250</v>
      </c>
      <c r="K35" s="51">
        <v>220</v>
      </c>
      <c r="L35" s="49">
        <f t="shared" si="2"/>
        <v>0.13636363636363635</v>
      </c>
      <c r="M35" s="91">
        <f t="shared" si="8"/>
        <v>0.58139534883720934</v>
      </c>
      <c r="N35" s="53"/>
      <c r="O35" s="194" t="s">
        <v>72</v>
      </c>
      <c r="P35" s="86">
        <v>180</v>
      </c>
      <c r="Q35" s="86">
        <v>160</v>
      </c>
      <c r="R35" s="49">
        <f t="shared" si="9"/>
        <v>0.125</v>
      </c>
      <c r="S35" s="52">
        <f t="shared" si="10"/>
        <v>0.41860465116279072</v>
      </c>
      <c r="T35" s="55"/>
      <c r="W35" s="249"/>
    </row>
    <row r="36" spans="3:23">
      <c r="C36" s="90" t="s">
        <v>73</v>
      </c>
      <c r="D36" s="67" t="s">
        <v>36</v>
      </c>
      <c r="E36" s="47">
        <f t="shared" si="6"/>
        <v>1440</v>
      </c>
      <c r="F36" s="47">
        <f t="shared" si="6"/>
        <v>1920</v>
      </c>
      <c r="G36" s="49">
        <f t="shared" si="7"/>
        <v>-0.25</v>
      </c>
      <c r="H36" s="50"/>
      <c r="I36" s="193" t="s">
        <v>74</v>
      </c>
      <c r="J36" s="92">
        <v>950</v>
      </c>
      <c r="K36" s="92">
        <v>1200</v>
      </c>
      <c r="L36" s="49">
        <f t="shared" si="2"/>
        <v>-0.20833333333333334</v>
      </c>
      <c r="M36" s="91">
        <f t="shared" si="8"/>
        <v>0.65972222222222221</v>
      </c>
      <c r="N36" s="53"/>
      <c r="O36" s="194" t="s">
        <v>75</v>
      </c>
      <c r="P36" s="86">
        <v>490</v>
      </c>
      <c r="Q36" s="86">
        <v>720</v>
      </c>
      <c r="R36" s="49">
        <f t="shared" si="9"/>
        <v>-0.31944444444444442</v>
      </c>
      <c r="S36" s="52">
        <f t="shared" si="10"/>
        <v>0.34027777777777779</v>
      </c>
      <c r="T36" s="55"/>
    </row>
    <row r="37" spans="3:23">
      <c r="C37" s="93" t="s">
        <v>76</v>
      </c>
      <c r="D37" s="67" t="s">
        <v>36</v>
      </c>
      <c r="E37" s="47">
        <f t="shared" si="6"/>
        <v>20</v>
      </c>
      <c r="F37" s="47">
        <f t="shared" si="6"/>
        <v>50</v>
      </c>
      <c r="G37" s="49">
        <f t="shared" si="7"/>
        <v>-0.6</v>
      </c>
      <c r="H37" s="50"/>
      <c r="I37" s="193" t="s">
        <v>77</v>
      </c>
      <c r="J37" s="94">
        <v>20</v>
      </c>
      <c r="K37" s="94">
        <v>40</v>
      </c>
      <c r="L37" s="49">
        <f t="shared" si="2"/>
        <v>-0.5</v>
      </c>
      <c r="M37" s="91">
        <f t="shared" si="8"/>
        <v>1</v>
      </c>
      <c r="N37" s="53"/>
      <c r="O37" s="194" t="s">
        <v>78</v>
      </c>
      <c r="P37" s="86"/>
      <c r="Q37" s="86">
        <v>10</v>
      </c>
      <c r="R37" s="49">
        <f t="shared" si="9"/>
        <v>-1</v>
      </c>
      <c r="S37" s="52">
        <f t="shared" si="10"/>
        <v>0</v>
      </c>
      <c r="T37" s="55"/>
    </row>
    <row r="38" spans="3:23">
      <c r="C38" s="93" t="s">
        <v>79</v>
      </c>
      <c r="D38" s="67" t="s">
        <v>36</v>
      </c>
      <c r="E38" s="47">
        <f t="shared" si="6"/>
        <v>80</v>
      </c>
      <c r="F38" s="47">
        <f t="shared" si="6"/>
        <v>10</v>
      </c>
      <c r="G38" s="49">
        <f t="shared" si="7"/>
        <v>7</v>
      </c>
      <c r="H38" s="50"/>
      <c r="I38" s="193" t="s">
        <v>80</v>
      </c>
      <c r="J38" s="51">
        <v>80</v>
      </c>
      <c r="K38" s="51">
        <v>10</v>
      </c>
      <c r="L38" s="49">
        <f t="shared" si="2"/>
        <v>7</v>
      </c>
      <c r="M38" s="91">
        <f t="shared" si="8"/>
        <v>1</v>
      </c>
      <c r="N38" s="53"/>
      <c r="O38" s="194" t="s">
        <v>81</v>
      </c>
      <c r="P38" s="86"/>
      <c r="Q38" s="86"/>
      <c r="R38" s="49"/>
      <c r="S38" s="91"/>
      <c r="T38" s="55"/>
    </row>
    <row r="39" spans="3:23">
      <c r="C39" s="93" t="s">
        <v>82</v>
      </c>
      <c r="D39" s="67" t="s">
        <v>36</v>
      </c>
      <c r="E39" s="47">
        <f t="shared" si="6"/>
        <v>1380</v>
      </c>
      <c r="F39" s="47">
        <f t="shared" si="6"/>
        <v>1570</v>
      </c>
      <c r="G39" s="49">
        <f t="shared" si="7"/>
        <v>-0.12101910828025478</v>
      </c>
      <c r="H39" s="50"/>
      <c r="I39" s="193" t="s">
        <v>83</v>
      </c>
      <c r="J39" s="51">
        <v>880</v>
      </c>
      <c r="K39" s="51">
        <v>1010</v>
      </c>
      <c r="L39" s="49">
        <f t="shared" si="2"/>
        <v>-0.12871287128712872</v>
      </c>
      <c r="M39" s="91">
        <f t="shared" si="8"/>
        <v>0.6376811594202898</v>
      </c>
      <c r="N39" s="53"/>
      <c r="O39" s="194" t="s">
        <v>84</v>
      </c>
      <c r="P39" s="86">
        <v>500</v>
      </c>
      <c r="Q39" s="86">
        <v>560</v>
      </c>
      <c r="R39" s="49">
        <f t="shared" si="9"/>
        <v>-0.10714285714285714</v>
      </c>
      <c r="S39" s="91">
        <f t="shared" si="10"/>
        <v>0.36231884057971014</v>
      </c>
      <c r="T39" s="55"/>
    </row>
    <row r="40" spans="3:23">
      <c r="C40" s="93" t="s">
        <v>85</v>
      </c>
      <c r="D40" s="67" t="s">
        <v>36</v>
      </c>
      <c r="E40" s="47">
        <f t="shared" si="6"/>
        <v>270</v>
      </c>
      <c r="F40" s="47">
        <f t="shared" si="6"/>
        <v>240</v>
      </c>
      <c r="G40" s="49">
        <f t="shared" si="7"/>
        <v>0.125</v>
      </c>
      <c r="H40" s="50"/>
      <c r="I40" s="193" t="s">
        <v>86</v>
      </c>
      <c r="J40" s="95">
        <v>70</v>
      </c>
      <c r="K40" s="95">
        <v>40</v>
      </c>
      <c r="L40" s="49">
        <f t="shared" si="2"/>
        <v>0.75</v>
      </c>
      <c r="M40" s="91">
        <f t="shared" si="8"/>
        <v>0.25925925925925924</v>
      </c>
      <c r="N40" s="53"/>
      <c r="O40" s="194" t="s">
        <v>87</v>
      </c>
      <c r="P40" s="86">
        <v>200</v>
      </c>
      <c r="Q40" s="86">
        <v>200</v>
      </c>
      <c r="R40" s="49">
        <f t="shared" si="9"/>
        <v>0</v>
      </c>
      <c r="S40" s="91">
        <f t="shared" si="10"/>
        <v>0.7407407407407407</v>
      </c>
      <c r="T40" s="55"/>
    </row>
    <row r="41" spans="3:23">
      <c r="C41" s="93" t="s">
        <v>88</v>
      </c>
      <c r="D41" s="67" t="s">
        <v>36</v>
      </c>
      <c r="E41" s="56">
        <f t="shared" si="6"/>
        <v>3690</v>
      </c>
      <c r="F41" s="56">
        <f t="shared" si="6"/>
        <v>3910</v>
      </c>
      <c r="G41" s="58">
        <f t="shared" si="7"/>
        <v>-5.6265984654731455E-2</v>
      </c>
      <c r="H41" s="50"/>
      <c r="I41" s="212" t="s">
        <v>89</v>
      </c>
      <c r="J41" s="60">
        <v>2150</v>
      </c>
      <c r="K41" s="60">
        <v>2510</v>
      </c>
      <c r="L41" s="58">
        <f t="shared" si="2"/>
        <v>-0.14342629482071714</v>
      </c>
      <c r="M41" s="61">
        <f>J41/$E41</f>
        <v>0.58265582655826553</v>
      </c>
      <c r="N41" s="62"/>
      <c r="O41" s="212" t="s">
        <v>90</v>
      </c>
      <c r="P41" s="220">
        <v>1540</v>
      </c>
      <c r="Q41" s="220">
        <v>1400</v>
      </c>
      <c r="R41" s="221">
        <f t="shared" si="9"/>
        <v>0.1</v>
      </c>
      <c r="S41" s="73">
        <f t="shared" si="10"/>
        <v>0.41734417344173441</v>
      </c>
      <c r="T41" s="63"/>
    </row>
    <row r="42" spans="3:23" ht="11.25" hidden="1" customHeight="1">
      <c r="C42" s="93" t="s">
        <v>91</v>
      </c>
      <c r="D42" s="67" t="s">
        <v>36</v>
      </c>
      <c r="E42" s="36" t="e">
        <f>#REF!+J42+P42</f>
        <v>#REF!</v>
      </c>
      <c r="F42" s="36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58" t="e">
        <f t="shared" si="2"/>
        <v>#DIV/0!</v>
      </c>
      <c r="M42" s="61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3" ht="15" hidden="1" customHeight="1">
      <c r="C43" s="215" t="s">
        <v>94</v>
      </c>
      <c r="D43" s="97" t="s">
        <v>36</v>
      </c>
      <c r="E43" s="98" t="e">
        <f>#REF!+J43+P43</f>
        <v>#REF!</v>
      </c>
      <c r="F43" s="98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/>
      <c r="L43" s="58" t="e">
        <f t="shared" si="2"/>
        <v>#DIV/0!</v>
      </c>
      <c r="M43" s="61" t="e">
        <f t="shared" si="8"/>
        <v>#REF!</v>
      </c>
      <c r="N43" s="102"/>
      <c r="O43" s="180" t="s">
        <v>96</v>
      </c>
      <c r="P43" s="217"/>
      <c r="Q43" s="217"/>
      <c r="R43" s="100" t="e">
        <f t="shared" si="9"/>
        <v>#DIV/0!</v>
      </c>
      <c r="S43" s="103" t="e">
        <f t="shared" si="10"/>
        <v>#REF!</v>
      </c>
      <c r="T43" s="104"/>
    </row>
    <row r="44" spans="3:23">
      <c r="C44" s="250" t="s">
        <v>97</v>
      </c>
      <c r="D44" s="251"/>
      <c r="E44" s="36">
        <f>J44+P44</f>
        <v>570</v>
      </c>
      <c r="F44" s="36">
        <f>K44+Q44</f>
        <v>600</v>
      </c>
      <c r="G44" s="38">
        <f t="shared" si="7"/>
        <v>-0.05</v>
      </c>
      <c r="H44" s="39"/>
      <c r="I44" s="191" t="s">
        <v>98</v>
      </c>
      <c r="J44" s="51">
        <v>350</v>
      </c>
      <c r="K44" s="51">
        <v>330</v>
      </c>
      <c r="L44" s="243">
        <f t="shared" si="2"/>
        <v>6.0606060606060608E-2</v>
      </c>
      <c r="M44" s="244">
        <f t="shared" si="8"/>
        <v>0.61403508771929827</v>
      </c>
      <c r="N44" s="42"/>
      <c r="O44" s="192" t="s">
        <v>99</v>
      </c>
      <c r="P44" s="105">
        <v>220</v>
      </c>
      <c r="Q44" s="105">
        <v>270</v>
      </c>
      <c r="R44" s="38">
        <f t="shared" si="9"/>
        <v>-0.18518518518518517</v>
      </c>
      <c r="S44" s="44">
        <f t="shared" si="10"/>
        <v>0.38596491228070173</v>
      </c>
      <c r="T44" s="45"/>
    </row>
    <row r="45" spans="3:23">
      <c r="C45" s="252" t="s">
        <v>100</v>
      </c>
      <c r="D45" s="67" t="s">
        <v>16</v>
      </c>
      <c r="E45" s="47">
        <f>J44</f>
        <v>350</v>
      </c>
      <c r="F45" s="47">
        <f>K44</f>
        <v>330</v>
      </c>
      <c r="G45" s="49">
        <f t="shared" si="7"/>
        <v>6.0606060606060608E-2</v>
      </c>
      <c r="H45" s="50"/>
      <c r="I45" s="193" t="s">
        <v>101</v>
      </c>
      <c r="J45" s="51">
        <v>260</v>
      </c>
      <c r="K45" s="51">
        <v>390</v>
      </c>
      <c r="L45" s="38">
        <f t="shared" si="2"/>
        <v>-0.33333333333333331</v>
      </c>
      <c r="M45" s="44">
        <f>J45/$E45</f>
        <v>0.74285714285714288</v>
      </c>
      <c r="N45" s="53"/>
      <c r="O45" s="178"/>
      <c r="P45" s="254" t="s">
        <v>102</v>
      </c>
      <c r="Q45" s="255"/>
      <c r="R45" s="255"/>
      <c r="S45" s="255"/>
      <c r="T45" s="256"/>
    </row>
    <row r="46" spans="3:23" ht="15.6" customHeight="1">
      <c r="C46" s="253"/>
      <c r="D46" s="67" t="s">
        <v>103</v>
      </c>
      <c r="E46" s="47">
        <f>J46</f>
        <v>180</v>
      </c>
      <c r="F46" s="47">
        <f>K46</f>
        <v>290</v>
      </c>
      <c r="G46" s="49">
        <f t="shared" si="7"/>
        <v>-0.37931034482758619</v>
      </c>
      <c r="H46" s="50"/>
      <c r="I46" s="193" t="s">
        <v>104</v>
      </c>
      <c r="J46" s="51">
        <v>180</v>
      </c>
      <c r="K46" s="51">
        <v>290</v>
      </c>
      <c r="L46" s="49">
        <f t="shared" si="2"/>
        <v>-0.37931034482758619</v>
      </c>
      <c r="M46" s="44">
        <f>J46/$E46</f>
        <v>1</v>
      </c>
      <c r="N46" s="53"/>
      <c r="O46" s="178"/>
      <c r="P46" s="257"/>
      <c r="Q46" s="258"/>
      <c r="R46" s="258"/>
      <c r="S46" s="258"/>
      <c r="T46" s="259"/>
    </row>
    <row r="47" spans="3:23">
      <c r="C47" s="260" t="s">
        <v>105</v>
      </c>
      <c r="D47" s="67" t="s">
        <v>36</v>
      </c>
      <c r="E47" s="47">
        <f t="shared" ref="E47:F51" si="11">J47+P47</f>
        <v>3880</v>
      </c>
      <c r="F47" s="47">
        <f t="shared" si="11"/>
        <v>2590</v>
      </c>
      <c r="G47" s="49">
        <f t="shared" si="7"/>
        <v>0.49806949806949807</v>
      </c>
      <c r="H47" s="50"/>
      <c r="I47" s="193" t="s">
        <v>106</v>
      </c>
      <c r="J47" s="51">
        <v>2180</v>
      </c>
      <c r="K47" s="51">
        <v>1770</v>
      </c>
      <c r="L47" s="49">
        <f t="shared" si="2"/>
        <v>0.23163841807909605</v>
      </c>
      <c r="M47" s="52">
        <f t="shared" si="8"/>
        <v>0.56185567010309279</v>
      </c>
      <c r="N47" s="53"/>
      <c r="O47" s="194" t="s">
        <v>107</v>
      </c>
      <c r="P47" s="51">
        <v>1700</v>
      </c>
      <c r="Q47" s="51">
        <v>820</v>
      </c>
      <c r="R47" s="49">
        <f>(P47-Q47)/Q47</f>
        <v>1.0731707317073171</v>
      </c>
      <c r="S47" s="52">
        <f>P47/$E47</f>
        <v>0.43814432989690721</v>
      </c>
      <c r="T47" s="55"/>
    </row>
    <row r="48" spans="3:23" ht="15.6" customHeight="1">
      <c r="C48" s="261"/>
      <c r="D48" s="67" t="s">
        <v>22</v>
      </c>
      <c r="E48" s="47">
        <f t="shared" si="11"/>
        <v>2000</v>
      </c>
      <c r="F48" s="47">
        <f t="shared" si="11"/>
        <v>2200</v>
      </c>
      <c r="G48" s="49">
        <f t="shared" si="7"/>
        <v>-9.0909090909090912E-2</v>
      </c>
      <c r="H48" s="50"/>
      <c r="I48" s="193" t="s">
        <v>108</v>
      </c>
      <c r="J48" s="51">
        <v>300</v>
      </c>
      <c r="K48" s="51">
        <v>290</v>
      </c>
      <c r="L48" s="49">
        <f t="shared" si="2"/>
        <v>3.4482758620689655E-2</v>
      </c>
      <c r="M48" s="52">
        <f t="shared" si="8"/>
        <v>0.15</v>
      </c>
      <c r="N48" s="53"/>
      <c r="O48" s="194" t="s">
        <v>109</v>
      </c>
      <c r="P48" s="54">
        <v>1700</v>
      </c>
      <c r="Q48" s="54">
        <v>1910</v>
      </c>
      <c r="R48" s="49">
        <f>(P48-Q48)/Q48</f>
        <v>-0.1099476439790576</v>
      </c>
      <c r="S48" s="52">
        <f>P48/$E48</f>
        <v>0.85</v>
      </c>
      <c r="T48" s="55"/>
    </row>
    <row r="49" spans="3:20" ht="15.6" customHeight="1">
      <c r="C49" s="261"/>
      <c r="D49" s="67" t="s">
        <v>110</v>
      </c>
      <c r="E49" s="47">
        <f t="shared" si="11"/>
        <v>1800</v>
      </c>
      <c r="F49" s="47">
        <f t="shared" si="11"/>
        <v>920</v>
      </c>
      <c r="G49" s="49">
        <f t="shared" si="7"/>
        <v>0.95652173913043481</v>
      </c>
      <c r="H49" s="50"/>
      <c r="I49" s="193" t="s">
        <v>111</v>
      </c>
      <c r="J49" s="51">
        <v>200</v>
      </c>
      <c r="K49" s="51">
        <v>150</v>
      </c>
      <c r="L49" s="49">
        <f t="shared" si="2"/>
        <v>0.33333333333333331</v>
      </c>
      <c r="M49" s="52">
        <f t="shared" si="8"/>
        <v>0.1111111111111111</v>
      </c>
      <c r="N49" s="53"/>
      <c r="O49" s="194" t="s">
        <v>38</v>
      </c>
      <c r="P49" s="106">
        <v>1600</v>
      </c>
      <c r="Q49" s="106">
        <v>770</v>
      </c>
      <c r="R49" s="49">
        <f>(P49-Q49)/Q49</f>
        <v>1.0779220779220779</v>
      </c>
      <c r="S49" s="52">
        <f>P49/$E49</f>
        <v>0.88888888888888884</v>
      </c>
      <c r="T49" s="55"/>
    </row>
    <row r="50" spans="3:20" ht="15.95" customHeight="1">
      <c r="C50" s="261"/>
      <c r="D50" s="67" t="s">
        <v>112</v>
      </c>
      <c r="E50" s="47">
        <f t="shared" si="11"/>
        <v>3530</v>
      </c>
      <c r="F50" s="47">
        <f t="shared" si="11"/>
        <v>3350</v>
      </c>
      <c r="G50" s="49">
        <f t="shared" si="7"/>
        <v>5.3731343283582089E-2</v>
      </c>
      <c r="H50" s="50"/>
      <c r="I50" s="193" t="s">
        <v>113</v>
      </c>
      <c r="J50" s="51">
        <v>650</v>
      </c>
      <c r="K50" s="51">
        <v>480</v>
      </c>
      <c r="L50" s="49">
        <f t="shared" si="2"/>
        <v>0.35416666666666669</v>
      </c>
      <c r="M50" s="52">
        <f t="shared" si="8"/>
        <v>0.18413597733711048</v>
      </c>
      <c r="N50" s="53"/>
      <c r="O50" s="194" t="s">
        <v>114</v>
      </c>
      <c r="P50" s="106">
        <v>2880</v>
      </c>
      <c r="Q50" s="106">
        <v>2870</v>
      </c>
      <c r="R50" s="49">
        <f>(P50-Q50)/Q50</f>
        <v>3.4843205574912892E-3</v>
      </c>
      <c r="S50" s="52">
        <f>P50/$E50</f>
        <v>0.81586402266288949</v>
      </c>
      <c r="T50" s="55"/>
    </row>
    <row r="51" spans="3:20" ht="15.95" customHeight="1">
      <c r="C51" s="262"/>
      <c r="D51" s="167" t="s">
        <v>115</v>
      </c>
      <c r="E51" s="168">
        <f t="shared" si="11"/>
        <v>1480</v>
      </c>
      <c r="F51" s="168">
        <f t="shared" si="11"/>
        <v>1120</v>
      </c>
      <c r="G51" s="170">
        <f t="shared" si="7"/>
        <v>0.32142857142857145</v>
      </c>
      <c r="H51" s="171"/>
      <c r="I51" s="218" t="s">
        <v>116</v>
      </c>
      <c r="J51" s="175">
        <v>460</v>
      </c>
      <c r="K51" s="175">
        <v>520</v>
      </c>
      <c r="L51" s="176">
        <f t="shared" si="2"/>
        <v>-0.11538461538461539</v>
      </c>
      <c r="M51" s="173">
        <f t="shared" si="8"/>
        <v>0.3108108108108108</v>
      </c>
      <c r="N51" s="174"/>
      <c r="O51" s="219" t="s">
        <v>117</v>
      </c>
      <c r="P51" s="172">
        <v>1020</v>
      </c>
      <c r="Q51" s="172">
        <v>600</v>
      </c>
      <c r="R51" s="170">
        <f>(P51-Q51)/Q51</f>
        <v>0.7</v>
      </c>
      <c r="S51" s="173">
        <f>P51/$E51</f>
        <v>0.68918918918918914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8">
      <c r="C73" s="109" t="s">
        <v>119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9" spans="3:3" ht="14.25">
      <c r="C79" s="109"/>
    </row>
    <row r="80" spans="3:3" ht="18">
      <c r="C80" s="109" t="s">
        <v>120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39" t="s">
        <v>124</v>
      </c>
      <c r="D83" s="240" t="s">
        <v>125</v>
      </c>
      <c r="E83" s="240" t="s">
        <v>126</v>
      </c>
      <c r="F83" s="108"/>
      <c r="H83" s="239" t="s">
        <v>124</v>
      </c>
      <c r="I83" s="240" t="s">
        <v>125</v>
      </c>
      <c r="J83" s="240" t="s">
        <v>126</v>
      </c>
      <c r="N83" s="239" t="s">
        <v>124</v>
      </c>
      <c r="O83" s="240" t="s">
        <v>125</v>
      </c>
      <c r="P83" s="240" t="s">
        <v>126</v>
      </c>
    </row>
    <row r="84" spans="3:17">
      <c r="C84" s="224">
        <v>1</v>
      </c>
      <c r="D84" s="237" t="s">
        <v>127</v>
      </c>
      <c r="E84" s="228">
        <v>45534</v>
      </c>
      <c r="F84" s="108"/>
      <c r="H84" s="224">
        <v>1</v>
      </c>
      <c r="I84" s="237" t="s">
        <v>128</v>
      </c>
      <c r="J84" s="228">
        <v>87615</v>
      </c>
      <c r="N84" s="224">
        <v>1</v>
      </c>
      <c r="O84" s="245" t="s">
        <v>129</v>
      </c>
      <c r="P84" s="246">
        <v>4327</v>
      </c>
    </row>
    <row r="85" spans="3:17">
      <c r="C85" s="224">
        <v>2</v>
      </c>
      <c r="D85" s="237" t="s">
        <v>130</v>
      </c>
      <c r="E85" s="228">
        <v>21313</v>
      </c>
      <c r="F85" s="108"/>
      <c r="H85" s="224">
        <v>2</v>
      </c>
      <c r="I85" s="237" t="s">
        <v>131</v>
      </c>
      <c r="J85" s="228">
        <v>40806</v>
      </c>
      <c r="N85" s="224">
        <v>2</v>
      </c>
      <c r="O85" s="245" t="s">
        <v>132</v>
      </c>
      <c r="P85" s="247">
        <v>2810</v>
      </c>
    </row>
    <row r="86" spans="3:17">
      <c r="C86" s="224">
        <v>3</v>
      </c>
      <c r="D86" s="237" t="s">
        <v>133</v>
      </c>
      <c r="E86" s="228">
        <v>18813</v>
      </c>
      <c r="F86" s="108"/>
      <c r="H86" s="224">
        <v>3</v>
      </c>
      <c r="I86" s="237" t="s">
        <v>134</v>
      </c>
      <c r="J86" s="228">
        <v>20587</v>
      </c>
      <c r="N86" s="224">
        <v>3</v>
      </c>
      <c r="O86" s="245" t="s">
        <v>135</v>
      </c>
      <c r="P86" s="247">
        <v>2782</v>
      </c>
    </row>
    <row r="87" spans="3:17">
      <c r="C87" s="224">
        <v>4</v>
      </c>
      <c r="D87" s="237" t="s">
        <v>136</v>
      </c>
      <c r="E87" s="228">
        <v>11657</v>
      </c>
      <c r="F87" s="108"/>
      <c r="H87" s="224">
        <v>4</v>
      </c>
      <c r="I87" s="237" t="s">
        <v>137</v>
      </c>
      <c r="J87" s="228">
        <v>7215</v>
      </c>
      <c r="N87" s="224">
        <v>4</v>
      </c>
      <c r="O87" s="245" t="s">
        <v>138</v>
      </c>
      <c r="P87" s="247">
        <v>1865</v>
      </c>
    </row>
    <row r="88" spans="3:17">
      <c r="C88" s="224">
        <v>5</v>
      </c>
      <c r="D88" s="237" t="s">
        <v>139</v>
      </c>
      <c r="E88" s="228">
        <v>10113</v>
      </c>
      <c r="F88" s="108"/>
      <c r="H88" s="224">
        <v>5</v>
      </c>
      <c r="I88" s="237" t="s">
        <v>140</v>
      </c>
      <c r="J88" s="228">
        <v>2363</v>
      </c>
      <c r="N88" s="224">
        <v>5</v>
      </c>
      <c r="O88" s="245" t="s">
        <v>141</v>
      </c>
      <c r="P88" s="247">
        <v>1456</v>
      </c>
    </row>
    <row r="89" spans="3:17">
      <c r="C89" s="224">
        <v>6</v>
      </c>
      <c r="D89" s="237" t="s">
        <v>142</v>
      </c>
      <c r="E89" s="228">
        <v>9489</v>
      </c>
      <c r="H89" s="224">
        <v>6</v>
      </c>
      <c r="I89" s="237" t="s">
        <v>143</v>
      </c>
      <c r="J89" s="228">
        <v>1488</v>
      </c>
      <c r="N89" s="224">
        <v>6</v>
      </c>
      <c r="O89" s="245" t="s">
        <v>144</v>
      </c>
      <c r="P89" s="247">
        <v>874</v>
      </c>
    </row>
    <row r="90" spans="3:17">
      <c r="C90" s="224">
        <v>7</v>
      </c>
      <c r="D90" s="237" t="s">
        <v>145</v>
      </c>
      <c r="E90" s="228">
        <v>8964</v>
      </c>
      <c r="H90" s="224">
        <v>7</v>
      </c>
      <c r="I90" s="237" t="s">
        <v>146</v>
      </c>
      <c r="J90" s="228">
        <v>1362</v>
      </c>
      <c r="N90" s="224">
        <v>7</v>
      </c>
      <c r="O90" s="245" t="s">
        <v>147</v>
      </c>
      <c r="P90" s="247">
        <v>840</v>
      </c>
    </row>
    <row r="91" spans="3:17">
      <c r="C91" s="224">
        <v>8</v>
      </c>
      <c r="D91" s="237" t="s">
        <v>148</v>
      </c>
      <c r="E91" s="228">
        <v>8763</v>
      </c>
      <c r="H91" s="224">
        <v>8</v>
      </c>
      <c r="I91" s="237" t="s">
        <v>149</v>
      </c>
      <c r="J91" s="228">
        <v>1326</v>
      </c>
      <c r="N91" s="224">
        <v>8</v>
      </c>
      <c r="O91" s="245" t="s">
        <v>150</v>
      </c>
      <c r="P91" s="247">
        <v>555</v>
      </c>
    </row>
    <row r="92" spans="3:17">
      <c r="C92" s="224">
        <v>9</v>
      </c>
      <c r="D92" s="237" t="s">
        <v>151</v>
      </c>
      <c r="E92" s="228">
        <v>8310</v>
      </c>
      <c r="H92" s="224">
        <v>9</v>
      </c>
      <c r="I92" s="237" t="s">
        <v>152</v>
      </c>
      <c r="J92" s="228">
        <v>1246</v>
      </c>
      <c r="N92" s="224">
        <v>9</v>
      </c>
      <c r="O92" s="245" t="s">
        <v>136</v>
      </c>
      <c r="P92" s="247">
        <v>536</v>
      </c>
    </row>
    <row r="93" spans="3:17">
      <c r="C93" s="224">
        <v>10</v>
      </c>
      <c r="D93" s="237" t="s">
        <v>153</v>
      </c>
      <c r="E93" s="228">
        <v>8300</v>
      </c>
      <c r="H93" s="224">
        <v>10</v>
      </c>
      <c r="I93" s="237" t="s">
        <v>154</v>
      </c>
      <c r="J93" s="228">
        <v>1152</v>
      </c>
      <c r="N93" s="224">
        <v>10</v>
      </c>
      <c r="O93" s="245" t="s">
        <v>155</v>
      </c>
      <c r="P93" s="247">
        <v>513</v>
      </c>
    </row>
    <row r="94" spans="3:17">
      <c r="E94" s="241">
        <f>SUM(E84:E93)</f>
        <v>151256</v>
      </c>
      <c r="F94" s="231" t="s">
        <v>156</v>
      </c>
      <c r="J94" s="241">
        <f>SUM(J84:J93)</f>
        <v>165160</v>
      </c>
      <c r="K94" s="230" t="s">
        <v>157</v>
      </c>
      <c r="O94" s="238"/>
      <c r="P94" s="241">
        <f>SUM(P84:P93)</f>
        <v>16558</v>
      </c>
      <c r="Q94" s="232" t="s">
        <v>158</v>
      </c>
    </row>
    <row r="95" spans="3:17">
      <c r="N95" s="235" t="s">
        <v>159</v>
      </c>
    </row>
    <row r="98" spans="3:8" ht="18">
      <c r="C98" s="109" t="s">
        <v>160</v>
      </c>
      <c r="H98" s="6"/>
    </row>
    <row r="99" spans="3:8">
      <c r="C99" s="1"/>
      <c r="H99" s="6"/>
    </row>
    <row r="100" spans="3:8" ht="17.45" customHeigh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>
      <c r="C101" s="123" t="s">
        <v>7</v>
      </c>
      <c r="D101" s="124">
        <f>E101+F101</f>
        <v>450710</v>
      </c>
      <c r="E101" s="124">
        <f>J15</f>
        <v>345990</v>
      </c>
      <c r="F101" s="124">
        <f>P15</f>
        <v>104720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0.767655476914202</v>
      </c>
      <c r="F102" s="133">
        <f>F101/D101</f>
        <v>0.23234452308579798</v>
      </c>
      <c r="G102" s="125"/>
      <c r="H102" s="110"/>
    </row>
    <row r="103" spans="3:8">
      <c r="C103" s="134" t="s">
        <v>164</v>
      </c>
      <c r="D103" s="135">
        <f>E103+F103</f>
        <v>68716</v>
      </c>
      <c r="E103" s="136">
        <v>53009</v>
      </c>
      <c r="F103" s="136">
        <v>15707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0.77142150299784618</v>
      </c>
      <c r="F104" s="137">
        <f>F103/$D$103</f>
        <v>0.2285784970021538</v>
      </c>
      <c r="G104" s="125"/>
      <c r="H104" s="110"/>
    </row>
    <row r="105" spans="3:8" ht="13.5" customHeight="1">
      <c r="H105" s="6"/>
    </row>
    <row r="106" spans="3:8" ht="18">
      <c r="C106" s="109" t="s">
        <v>165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166</v>
      </c>
      <c r="D109" s="158">
        <v>1504388</v>
      </c>
      <c r="E109" s="159"/>
      <c r="F109" s="139"/>
      <c r="G109" s="128"/>
      <c r="H109" s="145"/>
    </row>
    <row r="110" spans="3:8" ht="13.5" customHeight="1">
      <c r="C110" s="157" t="s">
        <v>167</v>
      </c>
      <c r="D110" s="158">
        <v>1868976</v>
      </c>
      <c r="E110" s="156"/>
      <c r="F110" s="161"/>
      <c r="G110" s="128"/>
      <c r="H110" s="145"/>
    </row>
    <row r="111" spans="3:8">
      <c r="C111" s="157" t="s">
        <v>168</v>
      </c>
      <c r="D111" s="158">
        <v>2243350</v>
      </c>
      <c r="E111" s="110"/>
      <c r="F111" s="139"/>
      <c r="G111" s="128"/>
      <c r="H111" s="182">
        <f>SUM(D109:D112)</f>
        <v>7643084</v>
      </c>
    </row>
    <row r="112" spans="3:8">
      <c r="C112" s="157" t="s">
        <v>169</v>
      </c>
      <c r="D112" s="158">
        <v>2026370</v>
      </c>
      <c r="E112" s="112"/>
      <c r="F112" s="161"/>
      <c r="H112" s="183"/>
    </row>
    <row r="113" spans="3:23">
      <c r="C113" s="157" t="s">
        <v>170</v>
      </c>
      <c r="D113" s="158">
        <v>1916165</v>
      </c>
      <c r="E113" s="112"/>
      <c r="F113" s="161"/>
      <c r="H113" s="184"/>
      <c r="I113" s="183"/>
    </row>
    <row r="114" spans="3:23">
      <c r="C114" s="157" t="s">
        <v>171</v>
      </c>
      <c r="D114" s="158">
        <v>1593513</v>
      </c>
      <c r="E114" s="233">
        <f>(D114-D113)/D113</f>
        <v>-0.16838424665934301</v>
      </c>
      <c r="F114" s="162"/>
      <c r="H114" s="184"/>
      <c r="I114" s="183"/>
    </row>
    <row r="115" spans="3:23">
      <c r="C115" s="163"/>
      <c r="E115" s="156"/>
      <c r="F115" s="162"/>
      <c r="H115" s="184"/>
      <c r="I115" s="183"/>
    </row>
    <row r="116" spans="3:23" ht="18">
      <c r="C116" s="109" t="s">
        <v>172</v>
      </c>
      <c r="D116" s="108"/>
      <c r="E116" s="110"/>
      <c r="F116" s="162"/>
      <c r="H116" s="184"/>
      <c r="I116" s="183"/>
    </row>
    <row r="117" spans="3:23">
      <c r="C117" s="151"/>
      <c r="D117" s="152"/>
      <c r="E117" s="14"/>
      <c r="F117" s="162"/>
      <c r="H117" s="184"/>
      <c r="I117" s="183"/>
    </row>
    <row r="118" spans="3:23">
      <c r="C118" s="154" t="s">
        <v>3</v>
      </c>
      <c r="D118" s="155" t="s">
        <v>7</v>
      </c>
      <c r="E118" s="156"/>
      <c r="F118" s="162"/>
      <c r="H118" s="184"/>
      <c r="I118" s="183"/>
    </row>
    <row r="119" spans="3:23">
      <c r="C119" s="157" t="s">
        <v>173</v>
      </c>
      <c r="D119" s="158">
        <v>418163</v>
      </c>
      <c r="E119" s="181">
        <f t="shared" ref="E119:E124" si="12">D119/D109</f>
        <v>0.27796220124063736</v>
      </c>
      <c r="F119" s="162"/>
      <c r="H119" s="185"/>
      <c r="I119" s="186"/>
    </row>
    <row r="120" spans="3:23">
      <c r="C120" s="157" t="s">
        <v>174</v>
      </c>
      <c r="D120" s="158">
        <v>468304</v>
      </c>
      <c r="E120" s="181">
        <f t="shared" si="12"/>
        <v>0.25056715549049319</v>
      </c>
      <c r="F120" s="164"/>
      <c r="H120" s="183"/>
      <c r="I120" s="183"/>
    </row>
    <row r="121" spans="3:23">
      <c r="C121" s="157" t="s">
        <v>175</v>
      </c>
      <c r="D121" s="158">
        <v>434859</v>
      </c>
      <c r="E121" s="181">
        <f t="shared" si="12"/>
        <v>0.19384358214277755</v>
      </c>
      <c r="F121" s="161"/>
      <c r="H121" s="187">
        <f>SUM(D119:D122)</f>
        <v>1801677</v>
      </c>
      <c r="I121" s="188">
        <f>H121/H111</f>
        <v>0.23572644236279491</v>
      </c>
    </row>
    <row r="122" spans="3:23" ht="17.45" customHeight="1">
      <c r="C122" s="157" t="s">
        <v>176</v>
      </c>
      <c r="D122" s="158">
        <v>480351</v>
      </c>
      <c r="E122" s="242">
        <f t="shared" si="12"/>
        <v>0.23704999580530703</v>
      </c>
      <c r="F122" s="162"/>
      <c r="H122" s="185"/>
      <c r="I122" s="186"/>
    </row>
    <row r="123" spans="3:23">
      <c r="C123" s="157" t="s">
        <v>177</v>
      </c>
      <c r="D123" s="158">
        <v>465920</v>
      </c>
      <c r="E123" s="181">
        <f t="shared" si="12"/>
        <v>0.24315233813372022</v>
      </c>
      <c r="F123" s="164"/>
    </row>
    <row r="124" spans="3:23">
      <c r="C124" s="157" t="s">
        <v>178</v>
      </c>
      <c r="D124" s="158">
        <v>450710</v>
      </c>
      <c r="E124" s="181">
        <f t="shared" si="12"/>
        <v>0.28284049141739037</v>
      </c>
      <c r="G124" s="160"/>
      <c r="H124" s="160"/>
    </row>
    <row r="126" spans="3:23" ht="18">
      <c r="C126" s="109" t="s">
        <v>340</v>
      </c>
      <c r="D126" s="236"/>
    </row>
    <row r="128" spans="3:23">
      <c r="C128" s="298" t="s">
        <v>341</v>
      </c>
      <c r="D128" s="299" t="s">
        <v>128</v>
      </c>
      <c r="E128" s="299" t="s">
        <v>127</v>
      </c>
      <c r="F128" s="299" t="s">
        <v>261</v>
      </c>
      <c r="G128" s="299" t="s">
        <v>130</v>
      </c>
      <c r="H128" s="299" t="s">
        <v>342</v>
      </c>
      <c r="I128" s="299" t="s">
        <v>134</v>
      </c>
      <c r="J128" s="299" t="s">
        <v>343</v>
      </c>
      <c r="K128" s="299" t="s">
        <v>136</v>
      </c>
      <c r="L128" s="299" t="s">
        <v>139</v>
      </c>
      <c r="M128" s="299" t="s">
        <v>142</v>
      </c>
      <c r="N128" s="299" t="s">
        <v>344</v>
      </c>
      <c r="O128" s="299" t="s">
        <v>148</v>
      </c>
      <c r="P128" s="299" t="s">
        <v>345</v>
      </c>
      <c r="Q128" s="299" t="s">
        <v>346</v>
      </c>
      <c r="R128" s="299" t="s">
        <v>347</v>
      </c>
      <c r="S128" s="299" t="s">
        <v>348</v>
      </c>
      <c r="T128" s="299" t="s">
        <v>349</v>
      </c>
      <c r="U128" s="299" t="s">
        <v>350</v>
      </c>
      <c r="V128" s="299" t="s">
        <v>137</v>
      </c>
      <c r="W128" s="299" t="s">
        <v>351</v>
      </c>
    </row>
    <row r="129" spans="3:23">
      <c r="C129" s="298" t="s">
        <v>352</v>
      </c>
      <c r="D129" s="299" t="s">
        <v>353</v>
      </c>
      <c r="E129" s="299" t="s">
        <v>121</v>
      </c>
      <c r="F129" s="299" t="s">
        <v>353</v>
      </c>
      <c r="G129" s="299" t="s">
        <v>121</v>
      </c>
      <c r="H129" s="299" t="s">
        <v>121</v>
      </c>
      <c r="I129" s="299" t="s">
        <v>353</v>
      </c>
      <c r="J129" s="299" t="s">
        <v>121</v>
      </c>
      <c r="K129" s="299" t="s">
        <v>121</v>
      </c>
      <c r="L129" s="299" t="s">
        <v>121</v>
      </c>
      <c r="M129" s="299" t="s">
        <v>121</v>
      </c>
      <c r="N129" s="299" t="s">
        <v>121</v>
      </c>
      <c r="O129" s="299" t="s">
        <v>121</v>
      </c>
      <c r="P129" s="299" t="s">
        <v>121</v>
      </c>
      <c r="Q129" s="299" t="s">
        <v>121</v>
      </c>
      <c r="R129" s="299" t="s">
        <v>121</v>
      </c>
      <c r="S129" s="299" t="s">
        <v>121</v>
      </c>
      <c r="T129" s="299" t="s">
        <v>121</v>
      </c>
      <c r="U129" s="299" t="s">
        <v>121</v>
      </c>
      <c r="V129" s="299" t="s">
        <v>353</v>
      </c>
      <c r="W129" s="299" t="s">
        <v>121</v>
      </c>
    </row>
    <row r="130" spans="3:23">
      <c r="C130" s="298" t="s">
        <v>126</v>
      </c>
      <c r="D130" s="300">
        <v>87615</v>
      </c>
      <c r="E130" s="300">
        <v>45534</v>
      </c>
      <c r="F130" s="300">
        <v>40806</v>
      </c>
      <c r="G130" s="300">
        <v>21313</v>
      </c>
      <c r="H130" s="300">
        <v>20716</v>
      </c>
      <c r="I130" s="300">
        <v>20587</v>
      </c>
      <c r="J130" s="300">
        <v>18813</v>
      </c>
      <c r="K130" s="300">
        <v>11657</v>
      </c>
      <c r="L130" s="300">
        <v>10113</v>
      </c>
      <c r="M130" s="300">
        <v>9489</v>
      </c>
      <c r="N130" s="300">
        <v>8964</v>
      </c>
      <c r="O130" s="300">
        <v>8763</v>
      </c>
      <c r="P130" s="300">
        <v>8310</v>
      </c>
      <c r="Q130" s="300">
        <v>8300</v>
      </c>
      <c r="R130" s="300">
        <v>8253</v>
      </c>
      <c r="S130" s="300">
        <v>8016</v>
      </c>
      <c r="T130" s="300">
        <v>7847</v>
      </c>
      <c r="U130" s="300">
        <v>7644</v>
      </c>
      <c r="V130" s="300">
        <v>7215</v>
      </c>
      <c r="W130" s="300">
        <v>7149</v>
      </c>
    </row>
    <row r="131" spans="3:23" hidden="1">
      <c r="C131" s="298" t="s">
        <v>354</v>
      </c>
      <c r="D131" s="299" t="s">
        <v>128</v>
      </c>
      <c r="E131" s="299" t="s">
        <v>127</v>
      </c>
      <c r="F131" s="299" t="s">
        <v>261</v>
      </c>
      <c r="G131" s="299" t="s">
        <v>130</v>
      </c>
      <c r="H131" s="299" t="s">
        <v>342</v>
      </c>
      <c r="I131" s="299" t="s">
        <v>134</v>
      </c>
      <c r="J131" s="299" t="s">
        <v>343</v>
      </c>
      <c r="K131" s="299" t="s">
        <v>136</v>
      </c>
      <c r="L131" s="299" t="s">
        <v>139</v>
      </c>
      <c r="M131" s="299" t="s">
        <v>142</v>
      </c>
      <c r="N131" s="299" t="s">
        <v>344</v>
      </c>
      <c r="O131" s="299" t="s">
        <v>148</v>
      </c>
      <c r="P131" s="299" t="s">
        <v>345</v>
      </c>
      <c r="Q131" s="299" t="s">
        <v>346</v>
      </c>
      <c r="R131" s="299" t="s">
        <v>347</v>
      </c>
      <c r="S131" s="299" t="s">
        <v>348</v>
      </c>
      <c r="T131" s="299" t="s">
        <v>349</v>
      </c>
      <c r="U131" s="299" t="s">
        <v>350</v>
      </c>
      <c r="V131" s="299" t="s">
        <v>137</v>
      </c>
      <c r="W131" s="299"/>
    </row>
    <row r="132" spans="3:23" hidden="1">
      <c r="C132" s="298" t="s">
        <v>355</v>
      </c>
      <c r="D132" s="301">
        <v>140340</v>
      </c>
      <c r="E132" s="301">
        <v>43134</v>
      </c>
      <c r="F132" s="301">
        <v>26539</v>
      </c>
      <c r="G132" s="301">
        <v>20423</v>
      </c>
      <c r="H132" s="301">
        <v>16213</v>
      </c>
      <c r="I132" s="301">
        <v>14333</v>
      </c>
      <c r="J132" s="301">
        <v>19382</v>
      </c>
      <c r="K132" s="301">
        <v>11463</v>
      </c>
      <c r="L132" s="301">
        <v>9070</v>
      </c>
      <c r="M132" s="301">
        <v>10371</v>
      </c>
      <c r="N132" s="301">
        <v>9891</v>
      </c>
      <c r="O132" s="301">
        <v>7746</v>
      </c>
      <c r="P132" s="301">
        <v>6578</v>
      </c>
      <c r="Q132" s="301">
        <v>7426</v>
      </c>
      <c r="R132" s="301">
        <v>8128</v>
      </c>
      <c r="S132" s="301">
        <v>7806</v>
      </c>
      <c r="T132" s="301">
        <v>8256</v>
      </c>
      <c r="U132" s="301">
        <v>7902</v>
      </c>
      <c r="V132" s="301">
        <v>7726</v>
      </c>
      <c r="W132" s="301"/>
    </row>
    <row r="133" spans="3:23">
      <c r="C133" s="298" t="s">
        <v>12</v>
      </c>
      <c r="D133" s="302">
        <f>IFERROR((D130-D132)/D130,0)</f>
        <v>-0.60178051703475433</v>
      </c>
      <c r="E133" s="302">
        <f t="shared" ref="E133:V133" si="13">IFERROR((E130-E132)/E130,0)</f>
        <v>5.2707866649097379E-2</v>
      </c>
      <c r="F133" s="302">
        <f t="shared" si="13"/>
        <v>0.34962995637896388</v>
      </c>
      <c r="G133" s="302">
        <f t="shared" si="13"/>
        <v>4.1758551119035328E-2</v>
      </c>
      <c r="H133" s="302">
        <f t="shared" si="13"/>
        <v>0.2173682178026646</v>
      </c>
      <c r="I133" s="302">
        <f t="shared" si="13"/>
        <v>0.30378394132219361</v>
      </c>
      <c r="J133" s="302">
        <f t="shared" si="13"/>
        <v>-3.0245043321107744E-2</v>
      </c>
      <c r="K133" s="302">
        <f t="shared" si="13"/>
        <v>1.6642360813245261E-2</v>
      </c>
      <c r="L133" s="302">
        <f t="shared" si="13"/>
        <v>0.103134579254425</v>
      </c>
      <c r="M133" s="302">
        <f t="shared" si="13"/>
        <v>-9.2949731267783747E-2</v>
      </c>
      <c r="N133" s="302">
        <f t="shared" si="13"/>
        <v>-0.10341365461847389</v>
      </c>
      <c r="O133" s="302">
        <f t="shared" si="13"/>
        <v>0.11605614515576858</v>
      </c>
      <c r="P133" s="302">
        <f t="shared" si="13"/>
        <v>0.20842358604091457</v>
      </c>
      <c r="Q133" s="302">
        <f t="shared" si="13"/>
        <v>0.10530120481927711</v>
      </c>
      <c r="R133" s="302">
        <f t="shared" si="13"/>
        <v>1.5146007512419726E-2</v>
      </c>
      <c r="S133" s="302">
        <f t="shared" si="13"/>
        <v>2.619760479041916E-2</v>
      </c>
      <c r="T133" s="302">
        <f t="shared" si="13"/>
        <v>-5.2121829998725624E-2</v>
      </c>
      <c r="U133" s="302">
        <f t="shared" si="13"/>
        <v>-3.3751962323390894E-2</v>
      </c>
      <c r="V133" s="302">
        <f t="shared" si="13"/>
        <v>-7.0824670824670824E-2</v>
      </c>
      <c r="W133" s="302" t="s">
        <v>356</v>
      </c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{5B48AABA-DCE6-4050-9CAC-3CD3E1FA6FA0}</x14:id>
        </ext>
      </extLst>
    </cfRule>
  </conditionalFormatting>
  <pageMargins left="0.7" right="0.7" top="0.75" bottom="0.75" header="0.3" footer="0.3"/>
  <pageSetup paperSize="9" scale="32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48AABA-DCE6-4050-9CAC-3CD3E1FA6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7C91514-A869-403E-8100-9D3870F2B7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'25.12월1주차'!D119:D124</xm:f>
              <xm:sqref>E118</xm:sqref>
            </x14:sparkline>
          </x14:sparklines>
        </x14:sparklineGroup>
        <x14:sparklineGroup displayEmptyCellsAs="gap" xr2:uid="{8F8EE996-7D8F-4CCD-8D67-822705FB96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'25.12월1주차'!D109:D114</xm:f>
              <xm:sqref>E108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4F6-60E0-4A81-A7FA-A165FFA64750}">
  <sheetPr>
    <pageSetUpPr fitToPage="1"/>
  </sheetPr>
  <dimension ref="A1:T124"/>
  <sheetViews>
    <sheetView showGridLines="0" zoomScaleNormal="100" workbookViewId="0">
      <pane ySplit="1" topLeftCell="A40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243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E31" si="0">J15+P15</f>
        <v>506182</v>
      </c>
      <c r="F15" s="37">
        <f t="shared" ref="F15:F31" si="1">K15+Q15</f>
        <v>505341</v>
      </c>
      <c r="G15" s="38">
        <f t="shared" ref="G15:G32" si="2">(E15-F15)/F15</f>
        <v>1.664222772345802E-3</v>
      </c>
      <c r="H15" s="39"/>
      <c r="I15" s="191" t="s">
        <v>14</v>
      </c>
      <c r="J15" s="43">
        <v>392230</v>
      </c>
      <c r="K15" s="43">
        <v>390114</v>
      </c>
      <c r="L15" s="38">
        <f t="shared" ref="L15:L51" si="3">(J15-K15)/K15</f>
        <v>5.4240555324853758E-3</v>
      </c>
      <c r="M15" s="41">
        <f t="shared" ref="M15:M32" si="4">J15/$E15</f>
        <v>0.77487939120711524</v>
      </c>
      <c r="N15" s="42"/>
      <c r="O15" s="192" t="s">
        <v>15</v>
      </c>
      <c r="P15" s="40">
        <v>113952</v>
      </c>
      <c r="Q15" s="40">
        <v>115227</v>
      </c>
      <c r="R15" s="38">
        <f t="shared" ref="R15:R32" si="5">(P15-Q15)/Q15</f>
        <v>-1.1065114947017627E-2</v>
      </c>
      <c r="S15" s="44">
        <f t="shared" ref="S15:S32" si="6">P15/$E15</f>
        <v>0.22512060879288479</v>
      </c>
      <c r="T15" s="45"/>
    </row>
    <row r="16" spans="1:20">
      <c r="C16" s="292" t="s">
        <v>16</v>
      </c>
      <c r="D16" s="293"/>
      <c r="E16" s="47">
        <f t="shared" si="0"/>
        <v>41006</v>
      </c>
      <c r="F16" s="48">
        <f t="shared" si="1"/>
        <v>38627</v>
      </c>
      <c r="G16" s="49">
        <f t="shared" si="2"/>
        <v>6.1589043933000236E-2</v>
      </c>
      <c r="H16" s="50"/>
      <c r="I16" s="193" t="s">
        <v>17</v>
      </c>
      <c r="J16" s="54">
        <v>24001</v>
      </c>
      <c r="K16" s="54">
        <v>20801</v>
      </c>
      <c r="L16" s="49">
        <f t="shared" si="3"/>
        <v>0.15383875775203115</v>
      </c>
      <c r="M16" s="52">
        <f t="shared" si="4"/>
        <v>0.58530458957225773</v>
      </c>
      <c r="N16" s="53"/>
      <c r="O16" s="194" t="s">
        <v>18</v>
      </c>
      <c r="P16" s="51">
        <v>17005</v>
      </c>
      <c r="Q16" s="51">
        <v>17826</v>
      </c>
      <c r="R16" s="49">
        <f t="shared" si="5"/>
        <v>-4.6056322225962079E-2</v>
      </c>
      <c r="S16" s="52">
        <f t="shared" si="6"/>
        <v>0.41469541042774227</v>
      </c>
      <c r="T16" s="55"/>
    </row>
    <row r="17" spans="3:20">
      <c r="C17" s="294" t="s">
        <v>19</v>
      </c>
      <c r="D17" s="295"/>
      <c r="E17" s="56">
        <f t="shared" si="0"/>
        <v>129496</v>
      </c>
      <c r="F17" s="57">
        <f t="shared" si="1"/>
        <v>130930</v>
      </c>
      <c r="G17" s="58">
        <f t="shared" si="2"/>
        <v>-1.0952417322233255E-2</v>
      </c>
      <c r="H17" s="59"/>
      <c r="I17" s="195" t="s">
        <v>20</v>
      </c>
      <c r="J17" s="60">
        <v>99873</v>
      </c>
      <c r="K17" s="60">
        <v>101106</v>
      </c>
      <c r="L17" s="58">
        <f t="shared" si="3"/>
        <v>-1.2195121951219513E-2</v>
      </c>
      <c r="M17" s="61">
        <f t="shared" si="4"/>
        <v>0.7712438994254649</v>
      </c>
      <c r="N17" s="62"/>
      <c r="O17" s="196" t="s">
        <v>21</v>
      </c>
      <c r="P17" s="60">
        <v>29623</v>
      </c>
      <c r="Q17" s="60">
        <v>29824</v>
      </c>
      <c r="R17" s="58">
        <f t="shared" si="5"/>
        <v>-6.7395386266094421E-3</v>
      </c>
      <c r="S17" s="61">
        <f t="shared" si="6"/>
        <v>0.22875610057453513</v>
      </c>
      <c r="T17" s="63"/>
    </row>
    <row r="18" spans="3:20">
      <c r="C18" s="278" t="s">
        <v>22</v>
      </c>
      <c r="D18" s="64" t="s">
        <v>23</v>
      </c>
      <c r="E18" s="36">
        <f t="shared" si="0"/>
        <v>164471</v>
      </c>
      <c r="F18" s="37">
        <f t="shared" si="1"/>
        <v>161621</v>
      </c>
      <c r="G18" s="38">
        <f t="shared" si="2"/>
        <v>1.763384708670284E-2</v>
      </c>
      <c r="H18" s="39"/>
      <c r="I18" s="191" t="s">
        <v>24</v>
      </c>
      <c r="J18" s="65">
        <v>126505</v>
      </c>
      <c r="K18" s="65">
        <v>123602</v>
      </c>
      <c r="L18" s="38">
        <f t="shared" si="3"/>
        <v>2.348667497289688E-2</v>
      </c>
      <c r="M18" s="41">
        <f t="shared" si="4"/>
        <v>0.76916295273938873</v>
      </c>
      <c r="N18" s="42"/>
      <c r="O18" s="192" t="s">
        <v>25</v>
      </c>
      <c r="P18" s="66">
        <v>37966</v>
      </c>
      <c r="Q18" s="66">
        <v>38019</v>
      </c>
      <c r="R18" s="38">
        <f t="shared" si="5"/>
        <v>-1.3940398221941662E-3</v>
      </c>
      <c r="S18" s="41">
        <f t="shared" si="6"/>
        <v>0.2308370472606113</v>
      </c>
      <c r="T18" s="45"/>
    </row>
    <row r="19" spans="3:20" ht="15.6" customHeight="1">
      <c r="C19" s="279"/>
      <c r="D19" s="67" t="s">
        <v>26</v>
      </c>
      <c r="E19" s="47">
        <f t="shared" si="0"/>
        <v>147513</v>
      </c>
      <c r="F19" s="37">
        <f t="shared" si="1"/>
        <v>146827</v>
      </c>
      <c r="G19" s="49">
        <f t="shared" si="2"/>
        <v>4.6721652012232081E-3</v>
      </c>
      <c r="H19" s="50"/>
      <c r="I19" s="193" t="s">
        <v>27</v>
      </c>
      <c r="J19" s="68">
        <v>117789</v>
      </c>
      <c r="K19" s="68">
        <v>116902</v>
      </c>
      <c r="L19" s="49">
        <f t="shared" si="3"/>
        <v>7.5875519666045062E-3</v>
      </c>
      <c r="M19" s="52">
        <f t="shared" si="4"/>
        <v>0.79849911533220796</v>
      </c>
      <c r="N19" s="53"/>
      <c r="O19" s="194" t="s">
        <v>28</v>
      </c>
      <c r="P19" s="69">
        <v>29724</v>
      </c>
      <c r="Q19" s="69">
        <v>29925</v>
      </c>
      <c r="R19" s="49">
        <f t="shared" si="5"/>
        <v>-6.7167919799498745E-3</v>
      </c>
      <c r="S19" s="52">
        <f t="shared" si="6"/>
        <v>0.20150088466779198</v>
      </c>
      <c r="T19" s="55"/>
    </row>
    <row r="20" spans="3:20" ht="14.1" customHeight="1">
      <c r="C20" s="279"/>
      <c r="D20" s="67" t="s">
        <v>29</v>
      </c>
      <c r="E20" s="47">
        <f t="shared" si="0"/>
        <v>3407</v>
      </c>
      <c r="F20" s="37">
        <f t="shared" si="1"/>
        <v>3148</v>
      </c>
      <c r="G20" s="49">
        <f t="shared" si="2"/>
        <v>8.2274459974587044E-2</v>
      </c>
      <c r="H20" s="50"/>
      <c r="I20" s="193" t="s">
        <v>30</v>
      </c>
      <c r="J20" s="68">
        <v>2534</v>
      </c>
      <c r="K20" s="68">
        <v>2297</v>
      </c>
      <c r="L20" s="49">
        <f t="shared" si="3"/>
        <v>0.10317805833696125</v>
      </c>
      <c r="M20" s="52">
        <f t="shared" si="4"/>
        <v>0.74376284120927505</v>
      </c>
      <c r="N20" s="53"/>
      <c r="O20" s="194" t="s">
        <v>31</v>
      </c>
      <c r="P20" s="69">
        <v>873</v>
      </c>
      <c r="Q20" s="69">
        <v>851</v>
      </c>
      <c r="R20" s="49">
        <f t="shared" si="5"/>
        <v>2.5851938895417155E-2</v>
      </c>
      <c r="S20" s="52">
        <f t="shared" si="6"/>
        <v>0.25623715879072495</v>
      </c>
      <c r="T20" s="55"/>
    </row>
    <row r="21" spans="3:20" ht="13.5" customHeight="1">
      <c r="C21" s="280"/>
      <c r="D21" s="70" t="s">
        <v>32</v>
      </c>
      <c r="E21" s="56">
        <f t="shared" si="0"/>
        <v>1208</v>
      </c>
      <c r="F21" s="37">
        <f t="shared" si="1"/>
        <v>1031</v>
      </c>
      <c r="G21" s="58">
        <f t="shared" si="2"/>
        <v>0.1716779825412221</v>
      </c>
      <c r="H21" s="71">
        <f>E21/E19</f>
        <v>8.1891087565163743E-3</v>
      </c>
      <c r="I21" s="195" t="s">
        <v>33</v>
      </c>
      <c r="J21" s="72">
        <v>855</v>
      </c>
      <c r="K21" s="72">
        <v>712</v>
      </c>
      <c r="L21" s="58">
        <f t="shared" si="3"/>
        <v>0.20084269662921347</v>
      </c>
      <c r="M21" s="73">
        <f t="shared" si="4"/>
        <v>0.70778145695364236</v>
      </c>
      <c r="N21" s="74">
        <f>J21/J19</f>
        <v>7.2587423273820133E-3</v>
      </c>
      <c r="O21" s="196" t="s">
        <v>34</v>
      </c>
      <c r="P21" s="75">
        <v>353</v>
      </c>
      <c r="Q21" s="75">
        <v>319</v>
      </c>
      <c r="R21" s="58">
        <f t="shared" si="5"/>
        <v>0.10658307210031348</v>
      </c>
      <c r="S21" s="73">
        <f t="shared" si="6"/>
        <v>0.29221854304635764</v>
      </c>
      <c r="T21" s="76">
        <f>P21/P19</f>
        <v>1.1875925178307092E-2</v>
      </c>
    </row>
    <row r="22" spans="3:20" ht="13.5" customHeight="1">
      <c r="C22" s="278" t="s">
        <v>35</v>
      </c>
      <c r="D22" s="77" t="s">
        <v>36</v>
      </c>
      <c r="E22" s="78">
        <f t="shared" si="0"/>
        <v>5809</v>
      </c>
      <c r="F22" s="79">
        <f t="shared" si="1"/>
        <v>5947</v>
      </c>
      <c r="G22" s="80">
        <f t="shared" si="2"/>
        <v>-2.3204977299478728E-2</v>
      </c>
      <c r="H22" s="81"/>
      <c r="I22" s="197" t="s">
        <v>37</v>
      </c>
      <c r="J22" s="198">
        <v>2859</v>
      </c>
      <c r="K22" s="198">
        <v>2749</v>
      </c>
      <c r="L22" s="80">
        <f t="shared" si="3"/>
        <v>4.001455074572572E-2</v>
      </c>
      <c r="M22" s="82">
        <f t="shared" si="4"/>
        <v>0.492167326562231</v>
      </c>
      <c r="N22" s="83"/>
      <c r="O22" s="199" t="s">
        <v>38</v>
      </c>
      <c r="P22" s="84">
        <v>2950</v>
      </c>
      <c r="Q22" s="84">
        <v>3198</v>
      </c>
      <c r="R22" s="80">
        <f t="shared" si="5"/>
        <v>-7.7548467792370235E-2</v>
      </c>
      <c r="S22" s="82">
        <f t="shared" si="6"/>
        <v>0.50783267343776894</v>
      </c>
      <c r="T22" s="85"/>
    </row>
    <row r="23" spans="3:20" ht="15.75" customHeight="1">
      <c r="C23" s="279"/>
      <c r="D23" s="67" t="s">
        <v>39</v>
      </c>
      <c r="E23" s="47">
        <f t="shared" si="0"/>
        <v>4713</v>
      </c>
      <c r="F23" s="48">
        <f t="shared" si="1"/>
        <v>4366</v>
      </c>
      <c r="G23" s="49">
        <f t="shared" si="2"/>
        <v>7.9477782867613381E-2</v>
      </c>
      <c r="H23" s="50"/>
      <c r="I23" s="193" t="s">
        <v>40</v>
      </c>
      <c r="J23" s="68">
        <v>2297</v>
      </c>
      <c r="K23" s="68">
        <v>2358</v>
      </c>
      <c r="L23" s="49">
        <f t="shared" si="3"/>
        <v>-2.5869380831212891E-2</v>
      </c>
      <c r="M23" s="52">
        <f t="shared" si="4"/>
        <v>0.48737534479100358</v>
      </c>
      <c r="N23" s="53"/>
      <c r="O23" s="194" t="s">
        <v>41</v>
      </c>
      <c r="P23" s="86">
        <v>2416</v>
      </c>
      <c r="Q23" s="86">
        <v>2008</v>
      </c>
      <c r="R23" s="49">
        <f t="shared" si="5"/>
        <v>0.20318725099601595</v>
      </c>
      <c r="S23" s="52">
        <f t="shared" si="6"/>
        <v>0.51262465520899636</v>
      </c>
      <c r="T23" s="55"/>
    </row>
    <row r="24" spans="3:20" ht="15.6" customHeight="1">
      <c r="C24" s="279"/>
      <c r="D24" s="67" t="s">
        <v>42</v>
      </c>
      <c r="E24" s="47">
        <f t="shared" si="0"/>
        <v>13829</v>
      </c>
      <c r="F24" s="48">
        <f t="shared" si="1"/>
        <v>13232</v>
      </c>
      <c r="G24" s="49">
        <f t="shared" si="2"/>
        <v>4.5117896009673517E-2</v>
      </c>
      <c r="H24" s="50"/>
      <c r="I24" s="193" t="s">
        <v>43</v>
      </c>
      <c r="J24" s="68">
        <v>7983</v>
      </c>
      <c r="K24" s="68">
        <v>7416</v>
      </c>
      <c r="L24" s="49">
        <f t="shared" si="3"/>
        <v>7.6456310679611644E-2</v>
      </c>
      <c r="M24" s="52">
        <f t="shared" si="4"/>
        <v>0.57726516740183675</v>
      </c>
      <c r="N24" s="53"/>
      <c r="O24" s="194" t="s">
        <v>44</v>
      </c>
      <c r="P24" s="86">
        <v>5846</v>
      </c>
      <c r="Q24" s="86">
        <v>5816</v>
      </c>
      <c r="R24" s="49">
        <f t="shared" si="5"/>
        <v>5.1581843191196696E-3</v>
      </c>
      <c r="S24" s="52">
        <f t="shared" si="6"/>
        <v>0.4227348325981633</v>
      </c>
      <c r="T24" s="55"/>
    </row>
    <row r="25" spans="3:20" ht="15.6" customHeight="1">
      <c r="C25" s="279"/>
      <c r="D25" s="67" t="s">
        <v>45</v>
      </c>
      <c r="E25" s="47">
        <f t="shared" si="0"/>
        <v>12245</v>
      </c>
      <c r="F25" s="48">
        <f t="shared" si="1"/>
        <v>11628</v>
      </c>
      <c r="G25" s="49">
        <f t="shared" si="2"/>
        <v>5.3061575507395937E-2</v>
      </c>
      <c r="H25" s="50"/>
      <c r="I25" s="193" t="s">
        <v>46</v>
      </c>
      <c r="J25" s="68">
        <v>7235</v>
      </c>
      <c r="K25" s="68">
        <v>6702</v>
      </c>
      <c r="L25" s="49">
        <f t="shared" si="3"/>
        <v>7.9528498955535668E-2</v>
      </c>
      <c r="M25" s="52">
        <f t="shared" si="4"/>
        <v>0.59085340955492038</v>
      </c>
      <c r="N25" s="53"/>
      <c r="O25" s="194" t="s">
        <v>47</v>
      </c>
      <c r="P25" s="86">
        <v>5010</v>
      </c>
      <c r="Q25" s="86">
        <v>4926</v>
      </c>
      <c r="R25" s="49">
        <f t="shared" si="5"/>
        <v>1.705237515225335E-2</v>
      </c>
      <c r="S25" s="52">
        <f t="shared" si="6"/>
        <v>0.40914659044507962</v>
      </c>
      <c r="T25" s="55"/>
    </row>
    <row r="26" spans="3:20" ht="15.6" customHeight="1">
      <c r="C26" s="280"/>
      <c r="D26" s="70" t="s">
        <v>48</v>
      </c>
      <c r="E26" s="56">
        <f t="shared" si="0"/>
        <v>5331</v>
      </c>
      <c r="F26" s="48">
        <f t="shared" si="1"/>
        <v>5200</v>
      </c>
      <c r="G26" s="58">
        <f t="shared" si="2"/>
        <v>2.5192307692307691E-2</v>
      </c>
      <c r="H26" s="71">
        <f>E26/E23</f>
        <v>1.1311266709102483</v>
      </c>
      <c r="I26" s="195" t="s">
        <v>33</v>
      </c>
      <c r="J26" s="72">
        <v>3016</v>
      </c>
      <c r="K26" s="72">
        <v>2948</v>
      </c>
      <c r="L26" s="58">
        <f t="shared" si="3"/>
        <v>2.3066485753052916E-2</v>
      </c>
      <c r="M26" s="73">
        <f t="shared" si="4"/>
        <v>0.56574751453761019</v>
      </c>
      <c r="N26" s="74">
        <f>J26/J23</f>
        <v>1.3130169786678276</v>
      </c>
      <c r="O26" s="196" t="s">
        <v>34</v>
      </c>
      <c r="P26" s="87">
        <v>2315</v>
      </c>
      <c r="Q26" s="87">
        <v>2252</v>
      </c>
      <c r="R26" s="58">
        <f t="shared" si="5"/>
        <v>2.7975133214920071E-2</v>
      </c>
      <c r="S26" s="73">
        <f t="shared" si="6"/>
        <v>0.43425248546238981</v>
      </c>
      <c r="T26" s="76">
        <f>P26/P23</f>
        <v>0.95819536423841056</v>
      </c>
    </row>
    <row r="27" spans="3:20" ht="13.5" customHeight="1">
      <c r="C27" s="278" t="s">
        <v>49</v>
      </c>
      <c r="D27" s="77" t="s">
        <v>36</v>
      </c>
      <c r="E27" s="78">
        <f t="shared" si="0"/>
        <v>4538</v>
      </c>
      <c r="F27" s="79">
        <f t="shared" si="1"/>
        <v>4375</v>
      </c>
      <c r="G27" s="80">
        <f t="shared" si="2"/>
        <v>3.7257142857142857E-2</v>
      </c>
      <c r="H27" s="81"/>
      <c r="I27" s="197" t="s">
        <v>50</v>
      </c>
      <c r="J27" s="198">
        <v>2875</v>
      </c>
      <c r="K27" s="198">
        <v>2668</v>
      </c>
      <c r="L27" s="80">
        <f t="shared" si="3"/>
        <v>7.7586206896551727E-2</v>
      </c>
      <c r="M27" s="82">
        <f t="shared" si="4"/>
        <v>0.63353900396650509</v>
      </c>
      <c r="N27" s="83"/>
      <c r="O27" s="199" t="s">
        <v>51</v>
      </c>
      <c r="P27" s="84">
        <v>1663</v>
      </c>
      <c r="Q27" s="84">
        <v>1707</v>
      </c>
      <c r="R27" s="80">
        <f t="shared" si="5"/>
        <v>-2.5776215582893967E-2</v>
      </c>
      <c r="S27" s="82">
        <f t="shared" si="6"/>
        <v>0.36646099603349491</v>
      </c>
      <c r="T27" s="85"/>
    </row>
    <row r="28" spans="3:20" ht="15.6" customHeight="1">
      <c r="C28" s="279"/>
      <c r="D28" s="67" t="s">
        <v>52</v>
      </c>
      <c r="E28" s="47">
        <f t="shared" si="0"/>
        <v>2443</v>
      </c>
      <c r="F28" s="48">
        <f t="shared" si="1"/>
        <v>2439</v>
      </c>
      <c r="G28" s="49">
        <f t="shared" si="2"/>
        <v>1.6400164001640015E-3</v>
      </c>
      <c r="H28" s="50"/>
      <c r="I28" s="193" t="s">
        <v>53</v>
      </c>
      <c r="J28" s="68">
        <v>1360</v>
      </c>
      <c r="K28" s="68">
        <v>1302</v>
      </c>
      <c r="L28" s="49">
        <f t="shared" si="3"/>
        <v>4.4546850998463901E-2</v>
      </c>
      <c r="M28" s="52">
        <f t="shared" si="4"/>
        <v>0.55669259107654523</v>
      </c>
      <c r="N28" s="53"/>
      <c r="O28" s="194" t="s">
        <v>54</v>
      </c>
      <c r="P28" s="86">
        <v>1083</v>
      </c>
      <c r="Q28" s="86">
        <v>1137</v>
      </c>
      <c r="R28" s="38">
        <f t="shared" si="5"/>
        <v>-4.7493403693931395E-2</v>
      </c>
      <c r="S28" s="52">
        <f t="shared" si="6"/>
        <v>0.44330740892345477</v>
      </c>
      <c r="T28" s="55"/>
    </row>
    <row r="29" spans="3:20" ht="15.6" customHeight="1">
      <c r="C29" s="279"/>
      <c r="D29" s="67" t="s">
        <v>26</v>
      </c>
      <c r="E29" s="47">
        <f t="shared" si="0"/>
        <v>127530</v>
      </c>
      <c r="F29" s="48">
        <f t="shared" si="1"/>
        <v>122463</v>
      </c>
      <c r="G29" s="49">
        <f t="shared" si="2"/>
        <v>4.1375762475196587E-2</v>
      </c>
      <c r="H29" s="50"/>
      <c r="I29" s="193" t="s">
        <v>55</v>
      </c>
      <c r="J29" s="51">
        <v>88188</v>
      </c>
      <c r="K29" s="51">
        <v>85311</v>
      </c>
      <c r="L29" s="49">
        <f t="shared" si="3"/>
        <v>3.3723669866722934E-2</v>
      </c>
      <c r="M29" s="52">
        <f t="shared" si="4"/>
        <v>0.69150788049870615</v>
      </c>
      <c r="N29" s="53"/>
      <c r="O29" s="194" t="s">
        <v>56</v>
      </c>
      <c r="P29" s="86">
        <v>39342</v>
      </c>
      <c r="Q29" s="86">
        <v>37152</v>
      </c>
      <c r="R29" s="49">
        <f t="shared" si="5"/>
        <v>5.8947028423772613E-2</v>
      </c>
      <c r="S29" s="52">
        <f t="shared" si="6"/>
        <v>0.30849211950129379</v>
      </c>
      <c r="T29" s="55"/>
    </row>
    <row r="30" spans="3:20" ht="15.6" customHeight="1">
      <c r="C30" s="279"/>
      <c r="D30" s="67" t="s">
        <v>29</v>
      </c>
      <c r="E30" s="47">
        <f t="shared" si="0"/>
        <v>83926</v>
      </c>
      <c r="F30" s="48">
        <f t="shared" si="1"/>
        <v>79970</v>
      </c>
      <c r="G30" s="49">
        <f t="shared" si="2"/>
        <v>4.9468550706514944E-2</v>
      </c>
      <c r="H30" s="50"/>
      <c r="I30" s="193" t="s">
        <v>57</v>
      </c>
      <c r="J30" s="51">
        <v>56332</v>
      </c>
      <c r="K30" s="51">
        <v>54499</v>
      </c>
      <c r="L30" s="49">
        <f t="shared" si="3"/>
        <v>3.3633644654030348E-2</v>
      </c>
      <c r="M30" s="52">
        <f t="shared" si="4"/>
        <v>0.67121035197674139</v>
      </c>
      <c r="N30" s="53"/>
      <c r="O30" s="194" t="s">
        <v>58</v>
      </c>
      <c r="P30" s="86">
        <v>27594</v>
      </c>
      <c r="Q30" s="86">
        <v>25471</v>
      </c>
      <c r="R30" s="49">
        <f t="shared" si="5"/>
        <v>8.3349691806368031E-2</v>
      </c>
      <c r="S30" s="52">
        <f t="shared" si="6"/>
        <v>0.32878964802325861</v>
      </c>
      <c r="T30" s="55"/>
    </row>
    <row r="31" spans="3:20" ht="15.6" customHeight="1">
      <c r="C31" s="280"/>
      <c r="D31" s="70" t="s">
        <v>59</v>
      </c>
      <c r="E31" s="56">
        <f t="shared" si="0"/>
        <v>2296</v>
      </c>
      <c r="F31" s="48">
        <f t="shared" si="1"/>
        <v>2118</v>
      </c>
      <c r="G31" s="58">
        <f t="shared" si="2"/>
        <v>8.4041548630783752E-2</v>
      </c>
      <c r="H31" s="50"/>
      <c r="I31" s="195" t="s">
        <v>60</v>
      </c>
      <c r="J31" s="60">
        <v>1431</v>
      </c>
      <c r="K31" s="60">
        <v>1356</v>
      </c>
      <c r="L31" s="189">
        <f t="shared" si="3"/>
        <v>5.5309734513274339E-2</v>
      </c>
      <c r="M31" s="73">
        <f t="shared" si="4"/>
        <v>0.62325783972125437</v>
      </c>
      <c r="N31" s="74">
        <f>J31/J29</f>
        <v>1.6226697509865287E-2</v>
      </c>
      <c r="O31" s="196" t="s">
        <v>61</v>
      </c>
      <c r="P31" s="87">
        <v>865</v>
      </c>
      <c r="Q31" s="87">
        <v>762</v>
      </c>
      <c r="R31" s="58">
        <f t="shared" si="5"/>
        <v>0.13517060367454067</v>
      </c>
      <c r="S31" s="73">
        <f t="shared" si="6"/>
        <v>0.37674216027874563</v>
      </c>
      <c r="T31" s="76">
        <f>P31/P29</f>
        <v>2.1986680900818463E-2</v>
      </c>
    </row>
    <row r="32" spans="3:20">
      <c r="C32" s="263" t="s">
        <v>62</v>
      </c>
      <c r="D32" s="265" t="s">
        <v>36</v>
      </c>
      <c r="E32" s="267">
        <f>J32+J33+P32</f>
        <v>12500</v>
      </c>
      <c r="F32" s="296">
        <f>K32+K33+Q32</f>
        <v>12084</v>
      </c>
      <c r="G32" s="269">
        <f t="shared" si="2"/>
        <v>3.4425686858656074E-2</v>
      </c>
      <c r="H32" s="39"/>
      <c r="I32" s="191" t="s">
        <v>63</v>
      </c>
      <c r="J32" s="40">
        <v>8594</v>
      </c>
      <c r="K32" s="40">
        <v>7875</v>
      </c>
      <c r="L32" s="80">
        <f t="shared" si="3"/>
        <v>9.13015873015873E-2</v>
      </c>
      <c r="M32" s="46">
        <f t="shared" si="4"/>
        <v>0.68752000000000002</v>
      </c>
      <c r="N32" s="42"/>
      <c r="O32" s="271" t="s">
        <v>64</v>
      </c>
      <c r="P32" s="40">
        <v>3554</v>
      </c>
      <c r="Q32" s="40">
        <v>3824</v>
      </c>
      <c r="R32" s="38">
        <f t="shared" si="5"/>
        <v>-7.0606694560669453E-2</v>
      </c>
      <c r="S32" s="46">
        <f t="shared" si="6"/>
        <v>0.28432000000000002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352</v>
      </c>
      <c r="K33" s="51">
        <v>385</v>
      </c>
      <c r="L33" s="49">
        <f t="shared" si="3"/>
        <v>-8.5714285714285715E-2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E41" si="7">J34+P34</f>
        <v>708</v>
      </c>
      <c r="F34" s="48">
        <f t="shared" ref="F34:F41" si="8">K34+Q34</f>
        <v>692</v>
      </c>
      <c r="G34" s="49">
        <f t="shared" ref="G34:G51" si="9">(E34-F34)/F34</f>
        <v>2.3121387283236993E-2</v>
      </c>
      <c r="H34" s="50"/>
      <c r="I34" s="193" t="s">
        <v>68</v>
      </c>
      <c r="J34" s="51">
        <v>543</v>
      </c>
      <c r="K34" s="51">
        <v>392</v>
      </c>
      <c r="L34" s="49">
        <f t="shared" si="3"/>
        <v>0.38520408163265307</v>
      </c>
      <c r="M34" s="52">
        <f t="shared" ref="M34:M51" si="10">J34/$E34</f>
        <v>0.76694915254237284</v>
      </c>
      <c r="N34" s="53"/>
      <c r="O34" s="194" t="s">
        <v>69</v>
      </c>
      <c r="P34" s="65">
        <v>165</v>
      </c>
      <c r="Q34" s="86">
        <v>300</v>
      </c>
      <c r="R34" s="49">
        <f t="shared" ref="R34:R44" si="11">(P34-Q34)/Q34</f>
        <v>-0.45</v>
      </c>
      <c r="S34" s="52">
        <f t="shared" ref="S34:S44" si="12">P34/$E34</f>
        <v>0.23305084745762711</v>
      </c>
      <c r="T34" s="55"/>
    </row>
    <row r="35" spans="3:20">
      <c r="C35" s="90" t="s">
        <v>70</v>
      </c>
      <c r="D35" s="67" t="s">
        <v>36</v>
      </c>
      <c r="E35" s="47">
        <f t="shared" si="7"/>
        <v>429</v>
      </c>
      <c r="F35" s="48">
        <f t="shared" si="8"/>
        <v>404</v>
      </c>
      <c r="G35" s="49">
        <f t="shared" si="9"/>
        <v>6.1881188118811881E-2</v>
      </c>
      <c r="H35" s="50"/>
      <c r="I35" s="193" t="s">
        <v>71</v>
      </c>
      <c r="J35" s="51">
        <v>227</v>
      </c>
      <c r="K35" s="51">
        <v>262</v>
      </c>
      <c r="L35" s="49">
        <f t="shared" si="3"/>
        <v>-0.13358778625954199</v>
      </c>
      <c r="M35" s="91">
        <f t="shared" si="10"/>
        <v>0.52913752913752909</v>
      </c>
      <c r="N35" s="53"/>
      <c r="O35" s="194" t="s">
        <v>72</v>
      </c>
      <c r="P35" s="86">
        <v>202</v>
      </c>
      <c r="Q35" s="86">
        <v>142</v>
      </c>
      <c r="R35" s="49">
        <f t="shared" si="11"/>
        <v>0.42253521126760563</v>
      </c>
      <c r="S35" s="52">
        <f t="shared" si="12"/>
        <v>0.47086247086247085</v>
      </c>
      <c r="T35" s="55"/>
    </row>
    <row r="36" spans="3:20">
      <c r="C36" s="90" t="s">
        <v>73</v>
      </c>
      <c r="D36" s="67" t="s">
        <v>36</v>
      </c>
      <c r="E36" s="47">
        <f t="shared" si="7"/>
        <v>1145</v>
      </c>
      <c r="F36" s="48">
        <f t="shared" si="8"/>
        <v>1299</v>
      </c>
      <c r="G36" s="49">
        <f t="shared" si="9"/>
        <v>-0.11855273287143957</v>
      </c>
      <c r="H36" s="50"/>
      <c r="I36" s="193" t="s">
        <v>74</v>
      </c>
      <c r="J36" s="92">
        <v>580</v>
      </c>
      <c r="K36" s="92">
        <v>723</v>
      </c>
      <c r="L36" s="49">
        <f t="shared" si="3"/>
        <v>-0.19778699861687413</v>
      </c>
      <c r="M36" s="91">
        <f t="shared" si="10"/>
        <v>0.50655021834061131</v>
      </c>
      <c r="N36" s="53"/>
      <c r="O36" s="194" t="s">
        <v>75</v>
      </c>
      <c r="P36" s="86">
        <v>565</v>
      </c>
      <c r="Q36" s="86">
        <v>576</v>
      </c>
      <c r="R36" s="49">
        <f t="shared" si="11"/>
        <v>-1.9097222222222224E-2</v>
      </c>
      <c r="S36" s="52">
        <f t="shared" si="12"/>
        <v>0.49344978165938863</v>
      </c>
      <c r="T36" s="55"/>
    </row>
    <row r="37" spans="3:20">
      <c r="C37" s="93" t="s">
        <v>76</v>
      </c>
      <c r="D37" s="67" t="s">
        <v>36</v>
      </c>
      <c r="E37" s="47">
        <f t="shared" si="7"/>
        <v>92</v>
      </c>
      <c r="F37" s="48">
        <f t="shared" si="8"/>
        <v>63</v>
      </c>
      <c r="G37" s="49">
        <f t="shared" si="9"/>
        <v>0.46031746031746029</v>
      </c>
      <c r="H37" s="50"/>
      <c r="I37" s="193" t="s">
        <v>77</v>
      </c>
      <c r="J37" s="94">
        <v>55</v>
      </c>
      <c r="K37" s="94">
        <v>29</v>
      </c>
      <c r="L37" s="49">
        <f t="shared" si="3"/>
        <v>0.89655172413793105</v>
      </c>
      <c r="M37" s="91">
        <f t="shared" si="10"/>
        <v>0.59782608695652173</v>
      </c>
      <c r="N37" s="53"/>
      <c r="O37" s="194" t="s">
        <v>78</v>
      </c>
      <c r="P37" s="86">
        <v>37</v>
      </c>
      <c r="Q37" s="86">
        <v>34</v>
      </c>
      <c r="R37" s="49">
        <f t="shared" si="11"/>
        <v>8.8235294117647065E-2</v>
      </c>
      <c r="S37" s="52">
        <f t="shared" si="12"/>
        <v>0.40217391304347827</v>
      </c>
      <c r="T37" s="55"/>
    </row>
    <row r="38" spans="3:20">
      <c r="C38" s="93" t="s">
        <v>79</v>
      </c>
      <c r="D38" s="67" t="s">
        <v>36</v>
      </c>
      <c r="E38" s="47">
        <f t="shared" si="7"/>
        <v>26</v>
      </c>
      <c r="F38" s="48">
        <f t="shared" si="8"/>
        <v>36</v>
      </c>
      <c r="G38" s="49">
        <f t="shared" si="9"/>
        <v>-0.27777777777777779</v>
      </c>
      <c r="H38" s="50"/>
      <c r="I38" s="193" t="s">
        <v>80</v>
      </c>
      <c r="J38" s="51">
        <v>17</v>
      </c>
      <c r="K38" s="51">
        <v>24</v>
      </c>
      <c r="L38" s="49">
        <f t="shared" si="3"/>
        <v>-0.29166666666666669</v>
      </c>
      <c r="M38" s="91">
        <f t="shared" si="10"/>
        <v>0.65384615384615385</v>
      </c>
      <c r="N38" s="53"/>
      <c r="O38" s="194" t="s">
        <v>81</v>
      </c>
      <c r="P38" s="86">
        <v>9</v>
      </c>
      <c r="Q38" s="86">
        <v>12</v>
      </c>
      <c r="R38" s="49">
        <f t="shared" si="11"/>
        <v>-0.25</v>
      </c>
      <c r="S38" s="91">
        <f t="shared" si="12"/>
        <v>0.34615384615384615</v>
      </c>
      <c r="T38" s="55"/>
    </row>
    <row r="39" spans="3:20">
      <c r="C39" s="93" t="s">
        <v>82</v>
      </c>
      <c r="D39" s="67" t="s">
        <v>36</v>
      </c>
      <c r="E39" s="47">
        <f t="shared" si="7"/>
        <v>798</v>
      </c>
      <c r="F39" s="48">
        <f t="shared" si="8"/>
        <v>820</v>
      </c>
      <c r="G39" s="49">
        <f t="shared" si="9"/>
        <v>-2.6829268292682926E-2</v>
      </c>
      <c r="H39" s="50"/>
      <c r="I39" s="193" t="s">
        <v>185</v>
      </c>
      <c r="J39" s="51">
        <v>544</v>
      </c>
      <c r="K39" s="51">
        <v>426</v>
      </c>
      <c r="L39" s="49">
        <f t="shared" si="3"/>
        <v>0.27699530516431925</v>
      </c>
      <c r="M39" s="91">
        <f t="shared" si="10"/>
        <v>0.68170426065162903</v>
      </c>
      <c r="N39" s="53"/>
      <c r="O39" s="194" t="s">
        <v>185</v>
      </c>
      <c r="P39" s="86">
        <v>254</v>
      </c>
      <c r="Q39" s="86">
        <v>394</v>
      </c>
      <c r="R39" s="49">
        <f t="shared" si="11"/>
        <v>-0.35532994923857869</v>
      </c>
      <c r="S39" s="91">
        <f t="shared" si="12"/>
        <v>0.31829573934837091</v>
      </c>
      <c r="T39" s="55"/>
    </row>
    <row r="40" spans="3:20">
      <c r="C40" s="93" t="s">
        <v>85</v>
      </c>
      <c r="D40" s="67" t="s">
        <v>36</v>
      </c>
      <c r="E40" s="47">
        <f t="shared" si="7"/>
        <v>166</v>
      </c>
      <c r="F40" s="48">
        <f t="shared" si="8"/>
        <v>141</v>
      </c>
      <c r="G40" s="49">
        <f t="shared" si="9"/>
        <v>0.1773049645390071</v>
      </c>
      <c r="H40" s="50"/>
      <c r="I40" s="193" t="s">
        <v>186</v>
      </c>
      <c r="J40" s="95">
        <v>90</v>
      </c>
      <c r="K40" s="95">
        <v>89</v>
      </c>
      <c r="L40" s="49">
        <f t="shared" si="3"/>
        <v>1.1235955056179775E-2</v>
      </c>
      <c r="M40" s="91">
        <f t="shared" si="10"/>
        <v>0.54216867469879515</v>
      </c>
      <c r="N40" s="53"/>
      <c r="O40" s="194" t="s">
        <v>186</v>
      </c>
      <c r="P40" s="86">
        <v>76</v>
      </c>
      <c r="Q40" s="96">
        <v>52</v>
      </c>
      <c r="R40" s="49">
        <f t="shared" si="11"/>
        <v>0.46153846153846156</v>
      </c>
      <c r="S40" s="91">
        <f t="shared" si="12"/>
        <v>0.45783132530120479</v>
      </c>
      <c r="T40" s="55"/>
    </row>
    <row r="41" spans="3:20" ht="14.25" thickBot="1">
      <c r="C41" s="93" t="s">
        <v>88</v>
      </c>
      <c r="D41" s="67" t="s">
        <v>36</v>
      </c>
      <c r="E41" s="56">
        <f t="shared" si="7"/>
        <v>4538</v>
      </c>
      <c r="F41" s="57">
        <f t="shared" si="8"/>
        <v>4375</v>
      </c>
      <c r="G41" s="58">
        <f t="shared" si="9"/>
        <v>3.7257142857142857E-2</v>
      </c>
      <c r="H41" s="50"/>
      <c r="I41" s="212" t="s">
        <v>89</v>
      </c>
      <c r="J41" s="60">
        <v>2875</v>
      </c>
      <c r="K41" s="60">
        <v>2668</v>
      </c>
      <c r="L41" s="58">
        <f t="shared" si="3"/>
        <v>7.7586206896551727E-2</v>
      </c>
      <c r="M41" s="61">
        <f t="shared" si="10"/>
        <v>0.63353900396650509</v>
      </c>
      <c r="N41" s="62"/>
      <c r="O41" s="212" t="s">
        <v>90</v>
      </c>
      <c r="P41" s="220">
        <v>1663</v>
      </c>
      <c r="Q41" s="220">
        <v>1707</v>
      </c>
      <c r="R41" s="221">
        <f t="shared" si="11"/>
        <v>-2.5776215582893967E-2</v>
      </c>
      <c r="S41" s="73">
        <f t="shared" si="12"/>
        <v>0.36646099603349491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9"/>
        <v>#REF!</v>
      </c>
      <c r="H42" s="50"/>
      <c r="I42" s="165" t="s">
        <v>92</v>
      </c>
      <c r="J42" s="40"/>
      <c r="K42" s="40"/>
      <c r="L42" s="38" t="e">
        <f t="shared" si="3"/>
        <v>#DIV/0!</v>
      </c>
      <c r="M42" s="44" t="e">
        <f t="shared" si="10"/>
        <v>#REF!</v>
      </c>
      <c r="N42" s="42"/>
      <c r="O42" s="166" t="s">
        <v>93</v>
      </c>
      <c r="P42" s="105"/>
      <c r="Q42" s="105"/>
      <c r="R42" s="38" t="e">
        <f t="shared" si="11"/>
        <v>#DIV/0!</v>
      </c>
      <c r="S42" s="41" t="e">
        <f t="shared" si="12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9"/>
        <v>#REF!</v>
      </c>
      <c r="H43" s="101"/>
      <c r="I43" s="179" t="s">
        <v>95</v>
      </c>
      <c r="J43" s="216"/>
      <c r="K43" s="216"/>
      <c r="L43" s="100" t="e">
        <f t="shared" si="3"/>
        <v>#DIV/0!</v>
      </c>
      <c r="M43" s="103" t="e">
        <f t="shared" si="10"/>
        <v>#REF!</v>
      </c>
      <c r="N43" s="102"/>
      <c r="O43" s="180" t="s">
        <v>96</v>
      </c>
      <c r="P43" s="217"/>
      <c r="Q43" s="217"/>
      <c r="R43" s="100" t="e">
        <f t="shared" si="11"/>
        <v>#DIV/0!</v>
      </c>
      <c r="S43" s="103" t="e">
        <f t="shared" si="12"/>
        <v>#REF!</v>
      </c>
      <c r="T43" s="104"/>
    </row>
    <row r="44" spans="3:20">
      <c r="C44" s="250" t="s">
        <v>97</v>
      </c>
      <c r="D44" s="251"/>
      <c r="E44" s="36">
        <f>J44+P44</f>
        <v>4522</v>
      </c>
      <c r="F44" s="37">
        <f>K44+Q44</f>
        <v>4313</v>
      </c>
      <c r="G44" s="38">
        <f t="shared" si="9"/>
        <v>4.8458149779735685E-2</v>
      </c>
      <c r="H44" s="39"/>
      <c r="I44" s="191" t="s">
        <v>98</v>
      </c>
      <c r="J44" s="40">
        <v>3393</v>
      </c>
      <c r="K44" s="40">
        <v>3225</v>
      </c>
      <c r="L44" s="38">
        <f t="shared" si="3"/>
        <v>5.2093023255813956E-2</v>
      </c>
      <c r="M44" s="44">
        <f t="shared" si="10"/>
        <v>0.75033171163202128</v>
      </c>
      <c r="N44" s="42"/>
      <c r="O44" s="192" t="s">
        <v>99</v>
      </c>
      <c r="P44" s="105">
        <v>1129</v>
      </c>
      <c r="Q44" s="105">
        <v>1088</v>
      </c>
      <c r="R44" s="38">
        <f t="shared" si="11"/>
        <v>3.7683823529411763E-2</v>
      </c>
      <c r="S44" s="44">
        <f t="shared" si="12"/>
        <v>0.24966828836797877</v>
      </c>
      <c r="T44" s="45"/>
    </row>
    <row r="45" spans="3:20">
      <c r="C45" s="252" t="s">
        <v>100</v>
      </c>
      <c r="D45" s="67" t="s">
        <v>16</v>
      </c>
      <c r="E45" s="47">
        <f>J45</f>
        <v>185</v>
      </c>
      <c r="F45" s="48">
        <f>K45</f>
        <v>166</v>
      </c>
      <c r="G45" s="49">
        <f t="shared" si="9"/>
        <v>0.1144578313253012</v>
      </c>
      <c r="H45" s="50"/>
      <c r="I45" s="193" t="s">
        <v>101</v>
      </c>
      <c r="J45" s="51">
        <v>185</v>
      </c>
      <c r="K45" s="51">
        <v>166</v>
      </c>
      <c r="L45" s="49">
        <f t="shared" si="3"/>
        <v>0.1144578313253012</v>
      </c>
      <c r="M45" s="91">
        <f t="shared" si="10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20</v>
      </c>
      <c r="F46" s="48">
        <f>K46</f>
        <v>10</v>
      </c>
      <c r="G46" s="49">
        <f t="shared" si="9"/>
        <v>1</v>
      </c>
      <c r="H46" s="50"/>
      <c r="I46" s="193" t="s">
        <v>104</v>
      </c>
      <c r="J46" s="51">
        <v>20</v>
      </c>
      <c r="K46" s="51">
        <v>10</v>
      </c>
      <c r="L46" s="49">
        <f t="shared" si="3"/>
        <v>1</v>
      </c>
      <c r="M46" s="91">
        <f t="shared" si="10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>J47+P47</f>
        <v>2661</v>
      </c>
      <c r="F47" s="48">
        <f t="shared" ref="F47:F51" si="13">K47+Q47</f>
        <v>2989</v>
      </c>
      <c r="G47" s="49">
        <f t="shared" si="9"/>
        <v>-0.10973569755771161</v>
      </c>
      <c r="H47" s="50"/>
      <c r="I47" s="193" t="s">
        <v>106</v>
      </c>
      <c r="J47" s="51">
        <v>1746</v>
      </c>
      <c r="K47" s="51">
        <v>1942</v>
      </c>
      <c r="L47" s="49">
        <f t="shared" si="3"/>
        <v>-0.10092687950566426</v>
      </c>
      <c r="M47" s="52">
        <f t="shared" si="10"/>
        <v>0.6561443066516347</v>
      </c>
      <c r="N47" s="53"/>
      <c r="O47" s="194" t="s">
        <v>107</v>
      </c>
      <c r="P47" s="51">
        <v>915</v>
      </c>
      <c r="Q47" s="51">
        <v>1047</v>
      </c>
      <c r="R47" s="49">
        <f>(P47-Q47)/Q47</f>
        <v>-0.12607449856733524</v>
      </c>
      <c r="S47" s="52">
        <f>P47/$E47</f>
        <v>0.3438556933483653</v>
      </c>
      <c r="T47" s="55"/>
    </row>
    <row r="48" spans="3:20" ht="15.6" customHeight="1">
      <c r="C48" s="261"/>
      <c r="D48" s="67" t="s">
        <v>22</v>
      </c>
      <c r="E48" s="47">
        <f>J48+P48</f>
        <v>1816</v>
      </c>
      <c r="F48" s="48">
        <f t="shared" si="13"/>
        <v>1886</v>
      </c>
      <c r="G48" s="49">
        <f t="shared" si="9"/>
        <v>-3.7115588547189819E-2</v>
      </c>
      <c r="H48" s="50"/>
      <c r="I48" s="193" t="s">
        <v>108</v>
      </c>
      <c r="J48" s="51">
        <v>211</v>
      </c>
      <c r="K48" s="51">
        <v>192</v>
      </c>
      <c r="L48" s="49">
        <f t="shared" si="3"/>
        <v>9.8958333333333329E-2</v>
      </c>
      <c r="M48" s="52">
        <f t="shared" si="10"/>
        <v>0.11618942731277533</v>
      </c>
      <c r="N48" s="53"/>
      <c r="O48" s="194" t="s">
        <v>109</v>
      </c>
      <c r="P48" s="54">
        <v>1605</v>
      </c>
      <c r="Q48" s="54">
        <v>1694</v>
      </c>
      <c r="R48" s="49">
        <f>(P48-Q48)/Q48</f>
        <v>-5.2538370720188902E-2</v>
      </c>
      <c r="S48" s="52">
        <f>P48/$E48</f>
        <v>0.88381057268722463</v>
      </c>
      <c r="T48" s="55"/>
    </row>
    <row r="49" spans="3:20" ht="15.6" customHeight="1">
      <c r="C49" s="261"/>
      <c r="D49" s="67" t="s">
        <v>110</v>
      </c>
      <c r="E49" s="47">
        <f>J49+P49</f>
        <v>876</v>
      </c>
      <c r="F49" s="48">
        <f t="shared" si="13"/>
        <v>966</v>
      </c>
      <c r="G49" s="49">
        <f t="shared" si="9"/>
        <v>-9.3167701863354033E-2</v>
      </c>
      <c r="H49" s="50"/>
      <c r="I49" s="193" t="s">
        <v>111</v>
      </c>
      <c r="J49" s="51">
        <v>70</v>
      </c>
      <c r="K49" s="51">
        <v>109</v>
      </c>
      <c r="L49" s="49">
        <f t="shared" si="3"/>
        <v>-0.3577981651376147</v>
      </c>
      <c r="M49" s="52">
        <f t="shared" si="10"/>
        <v>7.9908675799086754E-2</v>
      </c>
      <c r="N49" s="53"/>
      <c r="O49" s="194" t="s">
        <v>38</v>
      </c>
      <c r="P49" s="106">
        <v>806</v>
      </c>
      <c r="Q49" s="106">
        <v>857</v>
      </c>
      <c r="R49" s="49">
        <f>(P49-Q49)/Q49</f>
        <v>-5.9509918319719954E-2</v>
      </c>
      <c r="S49" s="52">
        <f>P49/$E49</f>
        <v>0.92009132420091322</v>
      </c>
      <c r="T49" s="55"/>
    </row>
    <row r="50" spans="3:20" ht="15.95" customHeight="1">
      <c r="C50" s="261"/>
      <c r="D50" s="67" t="s">
        <v>112</v>
      </c>
      <c r="E50" s="47">
        <f>J50+P50</f>
        <v>3256</v>
      </c>
      <c r="F50" s="48">
        <f t="shared" si="13"/>
        <v>3399</v>
      </c>
      <c r="G50" s="49">
        <f t="shared" si="9"/>
        <v>-4.2071197411003236E-2</v>
      </c>
      <c r="H50" s="50"/>
      <c r="I50" s="193" t="s">
        <v>113</v>
      </c>
      <c r="J50" s="51">
        <v>662</v>
      </c>
      <c r="K50" s="51">
        <v>758</v>
      </c>
      <c r="L50" s="49">
        <f t="shared" si="3"/>
        <v>-0.12664907651715041</v>
      </c>
      <c r="M50" s="52">
        <f t="shared" si="10"/>
        <v>0.20331695331695332</v>
      </c>
      <c r="N50" s="53"/>
      <c r="O50" s="194" t="s">
        <v>114</v>
      </c>
      <c r="P50" s="106">
        <v>2594</v>
      </c>
      <c r="Q50" s="106">
        <v>2641</v>
      </c>
      <c r="R50" s="49">
        <f>(P50-Q50)/Q50</f>
        <v>-1.7796289284361985E-2</v>
      </c>
      <c r="S50" s="52">
        <f>P50/$E50</f>
        <v>0.79668304668304668</v>
      </c>
      <c r="T50" s="55"/>
    </row>
    <row r="51" spans="3:20" ht="15.95" customHeight="1" thickBot="1">
      <c r="C51" s="262"/>
      <c r="D51" s="167" t="s">
        <v>115</v>
      </c>
      <c r="E51" s="168">
        <f>J51+P51</f>
        <v>810</v>
      </c>
      <c r="F51" s="169">
        <f t="shared" si="13"/>
        <v>746</v>
      </c>
      <c r="G51" s="170">
        <f t="shared" si="9"/>
        <v>8.5790884718498661E-2</v>
      </c>
      <c r="H51" s="171"/>
      <c r="I51" s="218" t="s">
        <v>116</v>
      </c>
      <c r="J51" s="175">
        <v>351</v>
      </c>
      <c r="K51" s="175">
        <v>308</v>
      </c>
      <c r="L51" s="176">
        <f t="shared" si="3"/>
        <v>0.1396103896103896</v>
      </c>
      <c r="M51" s="173">
        <f t="shared" si="10"/>
        <v>0.43333333333333335</v>
      </c>
      <c r="N51" s="174"/>
      <c r="O51" s="219" t="s">
        <v>117</v>
      </c>
      <c r="P51" s="172">
        <v>459</v>
      </c>
      <c r="Q51" s="172">
        <v>438</v>
      </c>
      <c r="R51" s="170">
        <f>(P51-Q51)/Q51</f>
        <v>4.7945205479452052E-2</v>
      </c>
      <c r="S51" s="173">
        <f>P51/$E51</f>
        <v>0.56666666666666665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7">
      <c r="C84" s="224">
        <v>1</v>
      </c>
      <c r="D84" s="223" t="s">
        <v>127</v>
      </c>
      <c r="E84" s="228">
        <v>68845</v>
      </c>
      <c r="F84" s="108"/>
      <c r="H84" s="224">
        <v>1</v>
      </c>
      <c r="I84" s="223" t="s">
        <v>128</v>
      </c>
      <c r="J84" s="228">
        <v>116505</v>
      </c>
      <c r="N84" s="224">
        <v>1</v>
      </c>
      <c r="O84" s="223" t="s">
        <v>129</v>
      </c>
      <c r="P84" s="228">
        <v>781</v>
      </c>
    </row>
    <row r="85" spans="3:17">
      <c r="C85" s="224">
        <v>2</v>
      </c>
      <c r="D85" s="223" t="s">
        <v>145</v>
      </c>
      <c r="E85" s="228">
        <v>22518</v>
      </c>
      <c r="F85" s="108"/>
      <c r="H85" s="224">
        <v>2</v>
      </c>
      <c r="I85" s="223" t="s">
        <v>131</v>
      </c>
      <c r="J85" s="228">
        <v>21293</v>
      </c>
      <c r="N85" s="224">
        <v>2</v>
      </c>
      <c r="O85" s="227" t="s">
        <v>206</v>
      </c>
      <c r="P85" s="228">
        <v>495</v>
      </c>
    </row>
    <row r="86" spans="3:17">
      <c r="C86" s="224">
        <v>3</v>
      </c>
      <c r="D86" s="223" t="s">
        <v>205</v>
      </c>
      <c r="E86" s="228">
        <v>14289</v>
      </c>
      <c r="F86" s="108"/>
      <c r="H86" s="224">
        <v>3</v>
      </c>
      <c r="I86" s="223" t="s">
        <v>134</v>
      </c>
      <c r="J86" s="228">
        <v>15818</v>
      </c>
      <c r="N86" s="224">
        <v>3</v>
      </c>
      <c r="O86" s="223" t="s">
        <v>220</v>
      </c>
      <c r="P86" s="228">
        <v>461</v>
      </c>
    </row>
    <row r="87" spans="3:17">
      <c r="C87" s="224">
        <v>4</v>
      </c>
      <c r="D87" s="223" t="s">
        <v>136</v>
      </c>
      <c r="E87" s="228">
        <v>14157</v>
      </c>
      <c r="F87" s="108"/>
      <c r="H87" s="224">
        <v>4</v>
      </c>
      <c r="I87" s="223" t="s">
        <v>181</v>
      </c>
      <c r="J87" s="228">
        <v>5311</v>
      </c>
      <c r="N87" s="224">
        <v>4</v>
      </c>
      <c r="O87" s="227" t="s">
        <v>182</v>
      </c>
      <c r="P87" s="228">
        <v>428</v>
      </c>
    </row>
    <row r="88" spans="3:17">
      <c r="C88" s="224">
        <v>5</v>
      </c>
      <c r="D88" s="223" t="s">
        <v>234</v>
      </c>
      <c r="E88" s="228">
        <v>13928</v>
      </c>
      <c r="F88" s="108"/>
      <c r="H88" s="224">
        <v>5</v>
      </c>
      <c r="I88" s="223" t="s">
        <v>137</v>
      </c>
      <c r="J88" s="228">
        <v>3746</v>
      </c>
      <c r="N88" s="224">
        <v>5</v>
      </c>
      <c r="O88" s="223" t="s">
        <v>204</v>
      </c>
      <c r="P88" s="228">
        <v>408</v>
      </c>
    </row>
    <row r="89" spans="3:17">
      <c r="C89" s="224">
        <v>6</v>
      </c>
      <c r="D89" s="223" t="s">
        <v>222</v>
      </c>
      <c r="E89" s="228">
        <v>12945</v>
      </c>
      <c r="H89" s="224">
        <v>6</v>
      </c>
      <c r="I89" s="223" t="s">
        <v>152</v>
      </c>
      <c r="J89" s="228">
        <v>3341</v>
      </c>
      <c r="N89" s="224">
        <v>6</v>
      </c>
      <c r="O89" s="223" t="s">
        <v>188</v>
      </c>
      <c r="P89" s="228">
        <v>399</v>
      </c>
    </row>
    <row r="90" spans="3:17">
      <c r="C90" s="224">
        <v>7</v>
      </c>
      <c r="D90" s="223" t="s">
        <v>139</v>
      </c>
      <c r="E90" s="228">
        <v>12661</v>
      </c>
      <c r="H90" s="224">
        <v>7</v>
      </c>
      <c r="I90" s="223" t="s">
        <v>240</v>
      </c>
      <c r="J90" s="228">
        <v>2702</v>
      </c>
      <c r="N90" s="224">
        <v>7</v>
      </c>
      <c r="O90" s="223" t="s">
        <v>241</v>
      </c>
      <c r="P90" s="228">
        <v>379</v>
      </c>
    </row>
    <row r="91" spans="3:17">
      <c r="C91" s="224">
        <v>8</v>
      </c>
      <c r="D91" s="223" t="s">
        <v>155</v>
      </c>
      <c r="E91" s="228">
        <v>12478</v>
      </c>
      <c r="H91" s="224">
        <v>8</v>
      </c>
      <c r="I91" s="223" t="s">
        <v>242</v>
      </c>
      <c r="J91" s="228">
        <v>2215</v>
      </c>
      <c r="N91" s="224">
        <v>8</v>
      </c>
      <c r="O91" s="223" t="s">
        <v>210</v>
      </c>
      <c r="P91" s="228">
        <v>362</v>
      </c>
    </row>
    <row r="92" spans="3:17">
      <c r="C92" s="224">
        <v>9</v>
      </c>
      <c r="D92" s="223" t="s">
        <v>239</v>
      </c>
      <c r="E92" s="228">
        <v>12247</v>
      </c>
      <c r="H92" s="224">
        <v>9</v>
      </c>
      <c r="I92" s="223" t="s">
        <v>228</v>
      </c>
      <c r="J92" s="228">
        <v>1946</v>
      </c>
      <c r="N92" s="224">
        <v>9</v>
      </c>
      <c r="O92" s="223" t="s">
        <v>221</v>
      </c>
      <c r="P92" s="228">
        <v>337</v>
      </c>
    </row>
    <row r="93" spans="3:17">
      <c r="C93" s="224">
        <v>10</v>
      </c>
      <c r="D93" s="223" t="s">
        <v>217</v>
      </c>
      <c r="E93" s="228">
        <v>11986</v>
      </c>
      <c r="H93" s="224">
        <v>10</v>
      </c>
      <c r="I93" s="223" t="s">
        <v>223</v>
      </c>
      <c r="J93" s="228">
        <v>1930</v>
      </c>
      <c r="N93" s="224">
        <v>10</v>
      </c>
      <c r="O93" s="223" t="s">
        <v>229</v>
      </c>
      <c r="P93" s="228">
        <v>319</v>
      </c>
    </row>
    <row r="94" spans="3:17">
      <c r="E94" s="229">
        <f>SUM(E84:E93)</f>
        <v>196054</v>
      </c>
      <c r="F94" s="232" t="s">
        <v>219</v>
      </c>
      <c r="J94" s="229">
        <f>SUM(J84:J93)</f>
        <v>174807</v>
      </c>
      <c r="K94" s="232" t="s">
        <v>219</v>
      </c>
      <c r="P94" s="229">
        <f>SUM(P84:P93)</f>
        <v>4369</v>
      </c>
      <c r="Q94" s="230" t="s">
        <v>214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506182</v>
      </c>
      <c r="E101" s="124">
        <f>J15</f>
        <v>392230</v>
      </c>
      <c r="F101" s="124">
        <f>P15</f>
        <v>113952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0.77487939120711524</v>
      </c>
      <c r="F102" s="133">
        <f>F101/D101</f>
        <v>0.22512060879288479</v>
      </c>
      <c r="G102" s="125"/>
      <c r="H102" s="110"/>
    </row>
    <row r="103" spans="3:8">
      <c r="C103" s="134" t="s">
        <v>164</v>
      </c>
      <c r="D103" s="135">
        <f>E103+F103</f>
        <v>80516</v>
      </c>
      <c r="E103" s="136">
        <v>62920</v>
      </c>
      <c r="F103" s="136">
        <v>17596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0.78145958567241292</v>
      </c>
      <c r="F104" s="137">
        <f>F103/$D$103</f>
        <v>0.21854041432758706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191</v>
      </c>
      <c r="D109" s="158">
        <v>1668162</v>
      </c>
      <c r="E109" s="159"/>
      <c r="F109" s="139"/>
      <c r="G109" s="128"/>
      <c r="H109" s="145"/>
    </row>
    <row r="110" spans="3:8" ht="13.5" customHeight="1">
      <c r="C110" s="157" t="s">
        <v>192</v>
      </c>
      <c r="D110" s="158">
        <v>1823152</v>
      </c>
      <c r="E110" s="156"/>
      <c r="F110" s="161"/>
      <c r="G110" s="128"/>
      <c r="H110" s="145"/>
    </row>
    <row r="111" spans="3:8">
      <c r="C111" s="157" t="s">
        <v>193</v>
      </c>
      <c r="D111" s="158">
        <v>1746609</v>
      </c>
      <c r="E111" s="110"/>
      <c r="F111" s="139"/>
      <c r="G111" s="128"/>
      <c r="H111" s="182">
        <f>SUM(D109:D112)</f>
        <v>7428747</v>
      </c>
    </row>
    <row r="112" spans="3:8">
      <c r="C112" s="157" t="s">
        <v>168</v>
      </c>
      <c r="D112" s="158">
        <v>2190824</v>
      </c>
      <c r="E112" s="112"/>
      <c r="F112" s="161"/>
      <c r="H112" s="183"/>
    </row>
    <row r="113" spans="3:9">
      <c r="C113" s="157" t="s">
        <v>194</v>
      </c>
      <c r="D113" s="158">
        <v>2179932</v>
      </c>
      <c r="E113" s="112"/>
      <c r="F113" s="161"/>
      <c r="H113" s="184"/>
      <c r="I113" s="183"/>
    </row>
    <row r="114" spans="3:9">
      <c r="C114" s="157" t="s">
        <v>184</v>
      </c>
      <c r="D114" s="158">
        <v>2232001</v>
      </c>
      <c r="E114" s="233">
        <f>(D114-D113)/D113</f>
        <v>2.3885607440966048E-2</v>
      </c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191</v>
      </c>
      <c r="D119" s="158">
        <v>371594</v>
      </c>
      <c r="E119" s="181">
        <f t="shared" ref="E119:E124" si="14">D119/D109</f>
        <v>0.22275654282977314</v>
      </c>
      <c r="F119" s="162"/>
      <c r="H119" s="185"/>
      <c r="I119" s="186"/>
    </row>
    <row r="120" spans="3:9">
      <c r="C120" s="157" t="s">
        <v>192</v>
      </c>
      <c r="D120" s="158">
        <v>362886</v>
      </c>
      <c r="E120" s="181">
        <f t="shared" si="14"/>
        <v>0.19904319552072455</v>
      </c>
      <c r="F120" s="164"/>
      <c r="H120" s="183"/>
      <c r="I120" s="183"/>
    </row>
    <row r="121" spans="3:9">
      <c r="C121" s="157" t="s">
        <v>193</v>
      </c>
      <c r="D121" s="158">
        <v>405720</v>
      </c>
      <c r="E121" s="181">
        <f t="shared" si="14"/>
        <v>0.23229011186819717</v>
      </c>
      <c r="F121" s="161"/>
      <c r="H121" s="187">
        <f>SUM(D119:D122)</f>
        <v>1606794</v>
      </c>
      <c r="I121" s="188">
        <f>H121/H111</f>
        <v>0.21629408028029493</v>
      </c>
    </row>
    <row r="122" spans="3:9" ht="17.45" customHeight="1">
      <c r="C122" s="157" t="s">
        <v>168</v>
      </c>
      <c r="D122" s="158">
        <v>466594</v>
      </c>
      <c r="E122" s="181">
        <f t="shared" si="14"/>
        <v>0.21297648738556818</v>
      </c>
      <c r="F122" s="162"/>
      <c r="H122" s="185"/>
      <c r="I122" s="186"/>
    </row>
    <row r="123" spans="3:9">
      <c r="C123" s="157" t="s">
        <v>194</v>
      </c>
      <c r="D123" s="158">
        <v>505341</v>
      </c>
      <c r="E123" s="181">
        <f t="shared" si="14"/>
        <v>0.23181502909265059</v>
      </c>
      <c r="F123" s="164"/>
    </row>
    <row r="124" spans="3:9">
      <c r="C124" s="157" t="s">
        <v>184</v>
      </c>
      <c r="D124" s="158">
        <v>506182</v>
      </c>
      <c r="E124" s="181">
        <f t="shared" si="14"/>
        <v>0.22678394857349973</v>
      </c>
      <c r="G124" s="160"/>
      <c r="H124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{71CF01DA-368D-485C-BA67-70585584CC3C}</x14:id>
        </ext>
      </extLst>
    </cfRule>
  </conditionalFormatting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CF01DA-368D-485C-BA67-70585584CC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480AF63-F7DB-4900-BD03-68C08F094D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'24.11월4주차'!D119:D124</xm:f>
              <xm:sqref>E118</xm:sqref>
            </x14:sparkline>
          </x14:sparklines>
        </x14:sparklineGroup>
        <x14:sparklineGroup displayEmptyCellsAs="gap" xr2:uid="{F903CC54-BF9D-4775-91EE-06F9A0494C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'24.11월4주차'!D109:D115</xm:f>
              <xm:sqref>E108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B01C-E32F-4C1F-974D-C5380830F0C2}">
  <sheetPr>
    <pageSetUpPr fitToPage="1"/>
  </sheetPr>
  <dimension ref="A1:T124"/>
  <sheetViews>
    <sheetView showGridLines="0" zoomScaleNormal="100" workbookViewId="0">
      <pane ySplit="1" topLeftCell="A2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244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505341</v>
      </c>
      <c r="F15" s="36">
        <f t="shared" si="0"/>
        <v>466594</v>
      </c>
      <c r="G15" s="38">
        <f t="shared" ref="G15:G32" si="1">(E15-F15)/F15</f>
        <v>8.3042216573723626E-2</v>
      </c>
      <c r="H15" s="39"/>
      <c r="I15" s="191" t="s">
        <v>14</v>
      </c>
      <c r="J15" s="43">
        <v>390114</v>
      </c>
      <c r="K15" s="43">
        <v>360618</v>
      </c>
      <c r="L15" s="38">
        <f t="shared" ref="L15:L51" si="2">(J15-K15)/K15</f>
        <v>8.1792922150308631E-2</v>
      </c>
      <c r="M15" s="41">
        <f t="shared" ref="M15:M32" si="3">J15/$E15</f>
        <v>0.77198169157064245</v>
      </c>
      <c r="N15" s="42"/>
      <c r="O15" s="192" t="s">
        <v>15</v>
      </c>
      <c r="P15" s="40">
        <v>115227</v>
      </c>
      <c r="Q15" s="40">
        <v>105976</v>
      </c>
      <c r="R15" s="38">
        <f t="shared" ref="R15:R32" si="4">(P15-Q15)/Q15</f>
        <v>8.7293349437608511E-2</v>
      </c>
      <c r="S15" s="44">
        <f t="shared" ref="S15:S32" si="5">P15/$E15</f>
        <v>0.22801830842935761</v>
      </c>
      <c r="T15" s="45"/>
    </row>
    <row r="16" spans="1:20">
      <c r="C16" s="292" t="s">
        <v>16</v>
      </c>
      <c r="D16" s="293"/>
      <c r="E16" s="47">
        <f t="shared" si="0"/>
        <v>38627</v>
      </c>
      <c r="F16" s="48">
        <f t="shared" si="0"/>
        <v>38571</v>
      </c>
      <c r="G16" s="49">
        <f t="shared" si="1"/>
        <v>1.4518679837183376E-3</v>
      </c>
      <c r="H16" s="50"/>
      <c r="I16" s="193" t="s">
        <v>17</v>
      </c>
      <c r="J16" s="54">
        <v>20801</v>
      </c>
      <c r="K16" s="54">
        <v>20982</v>
      </c>
      <c r="L16" s="49">
        <f t="shared" si="2"/>
        <v>-8.6264417119435704E-3</v>
      </c>
      <c r="M16" s="52">
        <f t="shared" si="3"/>
        <v>0.53850933285007896</v>
      </c>
      <c r="N16" s="53"/>
      <c r="O16" s="194" t="s">
        <v>18</v>
      </c>
      <c r="P16" s="51">
        <v>17826</v>
      </c>
      <c r="Q16" s="51">
        <v>17589</v>
      </c>
      <c r="R16" s="49">
        <f t="shared" si="4"/>
        <v>1.347433054750128E-2</v>
      </c>
      <c r="S16" s="52">
        <f t="shared" si="5"/>
        <v>0.46149066714992104</v>
      </c>
      <c r="T16" s="55"/>
    </row>
    <row r="17" spans="3:20">
      <c r="C17" s="294" t="s">
        <v>19</v>
      </c>
      <c r="D17" s="295"/>
      <c r="E17" s="56">
        <f t="shared" si="0"/>
        <v>130930</v>
      </c>
      <c r="F17" s="57">
        <f t="shared" si="0"/>
        <v>120968</v>
      </c>
      <c r="G17" s="58">
        <f t="shared" si="1"/>
        <v>8.235235764830369E-2</v>
      </c>
      <c r="H17" s="59"/>
      <c r="I17" s="195" t="s">
        <v>20</v>
      </c>
      <c r="J17" s="60">
        <v>101106</v>
      </c>
      <c r="K17" s="60">
        <v>94091</v>
      </c>
      <c r="L17" s="58">
        <f t="shared" si="2"/>
        <v>7.4555483521271962E-2</v>
      </c>
      <c r="M17" s="61">
        <f t="shared" si="3"/>
        <v>0.77221416023829526</v>
      </c>
      <c r="N17" s="62"/>
      <c r="O17" s="196" t="s">
        <v>21</v>
      </c>
      <c r="P17" s="60">
        <v>29824</v>
      </c>
      <c r="Q17" s="60">
        <v>26877</v>
      </c>
      <c r="R17" s="58">
        <f t="shared" si="4"/>
        <v>0.10964765412806489</v>
      </c>
      <c r="S17" s="61">
        <f t="shared" si="5"/>
        <v>0.22778583976170472</v>
      </c>
      <c r="T17" s="63"/>
    </row>
    <row r="18" spans="3:20">
      <c r="C18" s="278" t="s">
        <v>22</v>
      </c>
      <c r="D18" s="64" t="s">
        <v>23</v>
      </c>
      <c r="E18" s="36">
        <f t="shared" si="0"/>
        <v>161621</v>
      </c>
      <c r="F18" s="37">
        <f t="shared" si="0"/>
        <v>149352</v>
      </c>
      <c r="G18" s="38">
        <f t="shared" si="1"/>
        <v>8.2148213616155125E-2</v>
      </c>
      <c r="H18" s="39"/>
      <c r="I18" s="191" t="s">
        <v>24</v>
      </c>
      <c r="J18" s="65">
        <v>123602</v>
      </c>
      <c r="K18" s="65">
        <v>113890</v>
      </c>
      <c r="L18" s="38">
        <f t="shared" si="2"/>
        <v>8.5275265607164807E-2</v>
      </c>
      <c r="M18" s="41">
        <f t="shared" si="3"/>
        <v>0.76476447986338414</v>
      </c>
      <c r="N18" s="42"/>
      <c r="O18" s="192" t="s">
        <v>25</v>
      </c>
      <c r="P18" s="66">
        <v>38019</v>
      </c>
      <c r="Q18" s="66">
        <v>35462</v>
      </c>
      <c r="R18" s="38">
        <f t="shared" si="4"/>
        <v>7.2105352207997297E-2</v>
      </c>
      <c r="S18" s="41">
        <f t="shared" si="5"/>
        <v>0.23523552013661592</v>
      </c>
      <c r="T18" s="45"/>
    </row>
    <row r="19" spans="3:20" ht="15.6" customHeight="1">
      <c r="C19" s="279"/>
      <c r="D19" s="67" t="s">
        <v>26</v>
      </c>
      <c r="E19" s="47">
        <f t="shared" si="0"/>
        <v>146827</v>
      </c>
      <c r="F19" s="37">
        <f t="shared" si="0"/>
        <v>137336</v>
      </c>
      <c r="G19" s="49">
        <f t="shared" si="1"/>
        <v>6.9107881400361157E-2</v>
      </c>
      <c r="H19" s="50"/>
      <c r="I19" s="193" t="s">
        <v>27</v>
      </c>
      <c r="J19" s="68">
        <v>116902</v>
      </c>
      <c r="K19" s="68">
        <v>110046</v>
      </c>
      <c r="L19" s="49">
        <f t="shared" si="2"/>
        <v>6.2301219490031444E-2</v>
      </c>
      <c r="M19" s="52">
        <f t="shared" si="3"/>
        <v>0.79618871188541618</v>
      </c>
      <c r="N19" s="53"/>
      <c r="O19" s="194" t="s">
        <v>28</v>
      </c>
      <c r="P19" s="69">
        <v>29925</v>
      </c>
      <c r="Q19" s="69">
        <v>27290</v>
      </c>
      <c r="R19" s="49">
        <f t="shared" si="4"/>
        <v>9.6555514840600959E-2</v>
      </c>
      <c r="S19" s="52">
        <f t="shared" si="5"/>
        <v>0.20381128811458382</v>
      </c>
      <c r="T19" s="55"/>
    </row>
    <row r="20" spans="3:20" ht="14.1" customHeight="1">
      <c r="C20" s="279"/>
      <c r="D20" s="67" t="s">
        <v>29</v>
      </c>
      <c r="E20" s="47">
        <f t="shared" si="0"/>
        <v>3148</v>
      </c>
      <c r="F20" s="37">
        <f t="shared" si="0"/>
        <v>3120</v>
      </c>
      <c r="G20" s="49">
        <f t="shared" si="1"/>
        <v>8.9743589743589737E-3</v>
      </c>
      <c r="H20" s="50"/>
      <c r="I20" s="193" t="s">
        <v>30</v>
      </c>
      <c r="J20" s="68">
        <v>2297</v>
      </c>
      <c r="K20" s="68">
        <v>2300</v>
      </c>
      <c r="L20" s="49">
        <f t="shared" si="2"/>
        <v>-1.3043478260869566E-3</v>
      </c>
      <c r="M20" s="52">
        <f t="shared" si="3"/>
        <v>0.7296696315120712</v>
      </c>
      <c r="N20" s="53"/>
      <c r="O20" s="194" t="s">
        <v>31</v>
      </c>
      <c r="P20" s="69">
        <v>851</v>
      </c>
      <c r="Q20" s="69">
        <v>820</v>
      </c>
      <c r="R20" s="49">
        <f t="shared" si="4"/>
        <v>3.7804878048780487E-2</v>
      </c>
      <c r="S20" s="52">
        <f t="shared" si="5"/>
        <v>0.27033036848792885</v>
      </c>
      <c r="T20" s="55"/>
    </row>
    <row r="21" spans="3:20" ht="13.5" customHeight="1">
      <c r="C21" s="280"/>
      <c r="D21" s="70" t="s">
        <v>32</v>
      </c>
      <c r="E21" s="56">
        <f t="shared" si="0"/>
        <v>1031</v>
      </c>
      <c r="F21" s="37">
        <f t="shared" si="0"/>
        <v>1020</v>
      </c>
      <c r="G21" s="58">
        <f t="shared" si="1"/>
        <v>1.0784313725490196E-2</v>
      </c>
      <c r="H21" s="71">
        <f>E21/E19</f>
        <v>7.0218692747246762E-3</v>
      </c>
      <c r="I21" s="195" t="s">
        <v>33</v>
      </c>
      <c r="J21" s="72">
        <v>712</v>
      </c>
      <c r="K21" s="72">
        <v>709</v>
      </c>
      <c r="L21" s="58">
        <f t="shared" si="2"/>
        <v>4.2313117066290554E-3</v>
      </c>
      <c r="M21" s="73">
        <f t="shared" si="3"/>
        <v>0.69059165858389915</v>
      </c>
      <c r="N21" s="74">
        <f>J21/J19</f>
        <v>6.0905715898787018E-3</v>
      </c>
      <c r="O21" s="196" t="s">
        <v>34</v>
      </c>
      <c r="P21" s="75">
        <v>319</v>
      </c>
      <c r="Q21" s="75">
        <v>311</v>
      </c>
      <c r="R21" s="58">
        <f t="shared" si="4"/>
        <v>2.5723472668810289E-2</v>
      </c>
      <c r="S21" s="73">
        <f t="shared" si="5"/>
        <v>0.30940834141610085</v>
      </c>
      <c r="T21" s="76">
        <f>P21/P19</f>
        <v>1.0659983291562239E-2</v>
      </c>
    </row>
    <row r="22" spans="3:20" ht="13.5" customHeight="1">
      <c r="C22" s="278" t="s">
        <v>35</v>
      </c>
      <c r="D22" s="77" t="s">
        <v>36</v>
      </c>
      <c r="E22" s="78">
        <f t="shared" si="0"/>
        <v>5947</v>
      </c>
      <c r="F22" s="79">
        <f t="shared" si="0"/>
        <v>6199</v>
      </c>
      <c r="G22" s="80">
        <f t="shared" si="1"/>
        <v>-4.0651718019035325E-2</v>
      </c>
      <c r="H22" s="81"/>
      <c r="I22" s="197" t="s">
        <v>37</v>
      </c>
      <c r="J22" s="198">
        <v>2749</v>
      </c>
      <c r="K22" s="198">
        <v>3070</v>
      </c>
      <c r="L22" s="80">
        <f t="shared" si="2"/>
        <v>-0.10456026058631922</v>
      </c>
      <c r="M22" s="82">
        <f t="shared" si="3"/>
        <v>0.46224987388599292</v>
      </c>
      <c r="N22" s="83"/>
      <c r="O22" s="199" t="s">
        <v>38</v>
      </c>
      <c r="P22" s="84">
        <v>3198</v>
      </c>
      <c r="Q22" s="84">
        <v>3129</v>
      </c>
      <c r="R22" s="80">
        <f t="shared" si="4"/>
        <v>2.2051773729626079E-2</v>
      </c>
      <c r="S22" s="82">
        <f t="shared" si="5"/>
        <v>0.53775012611400708</v>
      </c>
      <c r="T22" s="85"/>
    </row>
    <row r="23" spans="3:20" ht="15.75" customHeight="1">
      <c r="C23" s="279"/>
      <c r="D23" s="67" t="s">
        <v>39</v>
      </c>
      <c r="E23" s="47">
        <f t="shared" si="0"/>
        <v>4366</v>
      </c>
      <c r="F23" s="48">
        <f t="shared" si="0"/>
        <v>5257</v>
      </c>
      <c r="G23" s="49">
        <f t="shared" si="1"/>
        <v>-0.16948830131253567</v>
      </c>
      <c r="H23" s="50"/>
      <c r="I23" s="193" t="s">
        <v>40</v>
      </c>
      <c r="J23" s="68">
        <v>2358</v>
      </c>
      <c r="K23" s="68">
        <v>2726</v>
      </c>
      <c r="L23" s="49">
        <f t="shared" si="2"/>
        <v>-0.13499633162142333</v>
      </c>
      <c r="M23" s="52">
        <f t="shared" si="3"/>
        <v>0.54008245533669264</v>
      </c>
      <c r="N23" s="53"/>
      <c r="O23" s="194" t="s">
        <v>41</v>
      </c>
      <c r="P23" s="86">
        <v>2008</v>
      </c>
      <c r="Q23" s="86">
        <v>2531</v>
      </c>
      <c r="R23" s="49">
        <f t="shared" si="4"/>
        <v>-0.20663769261161596</v>
      </c>
      <c r="S23" s="52">
        <f t="shared" si="5"/>
        <v>0.45991754466330736</v>
      </c>
      <c r="T23" s="55"/>
    </row>
    <row r="24" spans="3:20" ht="15.6" customHeight="1">
      <c r="C24" s="279"/>
      <c r="D24" s="67" t="s">
        <v>42</v>
      </c>
      <c r="E24" s="47">
        <f t="shared" si="0"/>
        <v>13232</v>
      </c>
      <c r="F24" s="48">
        <f t="shared" si="0"/>
        <v>18277</v>
      </c>
      <c r="G24" s="49">
        <f t="shared" si="1"/>
        <v>-0.27602998303879195</v>
      </c>
      <c r="H24" s="50"/>
      <c r="I24" s="193" t="s">
        <v>43</v>
      </c>
      <c r="J24" s="68">
        <v>7416</v>
      </c>
      <c r="K24" s="68">
        <v>10694</v>
      </c>
      <c r="L24" s="49">
        <f t="shared" si="2"/>
        <v>-0.30652702449971947</v>
      </c>
      <c r="M24" s="52">
        <f t="shared" si="3"/>
        <v>0.56045949214026602</v>
      </c>
      <c r="N24" s="53"/>
      <c r="O24" s="194" t="s">
        <v>44</v>
      </c>
      <c r="P24" s="86">
        <v>5816</v>
      </c>
      <c r="Q24" s="86">
        <v>7583</v>
      </c>
      <c r="R24" s="49">
        <f t="shared" si="4"/>
        <v>-0.23302123170249242</v>
      </c>
      <c r="S24" s="52">
        <f t="shared" si="5"/>
        <v>0.43954050785973398</v>
      </c>
      <c r="T24" s="55"/>
    </row>
    <row r="25" spans="3:20" ht="15.6" customHeight="1">
      <c r="C25" s="279"/>
      <c r="D25" s="67" t="s">
        <v>45</v>
      </c>
      <c r="E25" s="47">
        <f t="shared" si="0"/>
        <v>11628</v>
      </c>
      <c r="F25" s="48">
        <f t="shared" si="0"/>
        <v>16079</v>
      </c>
      <c r="G25" s="49">
        <f t="shared" si="1"/>
        <v>-0.27682069780458984</v>
      </c>
      <c r="H25" s="50"/>
      <c r="I25" s="193" t="s">
        <v>46</v>
      </c>
      <c r="J25" s="68">
        <v>6702</v>
      </c>
      <c r="K25" s="68">
        <v>9694</v>
      </c>
      <c r="L25" s="49">
        <f t="shared" si="2"/>
        <v>-0.30864452238498041</v>
      </c>
      <c r="M25" s="52">
        <f t="shared" si="3"/>
        <v>0.57636738906088747</v>
      </c>
      <c r="N25" s="53"/>
      <c r="O25" s="194" t="s">
        <v>47</v>
      </c>
      <c r="P25" s="86">
        <v>4926</v>
      </c>
      <c r="Q25" s="86">
        <v>6385</v>
      </c>
      <c r="R25" s="49">
        <f t="shared" si="4"/>
        <v>-0.22850430696945967</v>
      </c>
      <c r="S25" s="52">
        <f t="shared" si="5"/>
        <v>0.42363261093911248</v>
      </c>
      <c r="T25" s="55"/>
    </row>
    <row r="26" spans="3:20" ht="15.6" customHeight="1">
      <c r="C26" s="280"/>
      <c r="D26" s="70" t="s">
        <v>48</v>
      </c>
      <c r="E26" s="56">
        <f t="shared" si="0"/>
        <v>5200</v>
      </c>
      <c r="F26" s="48">
        <f t="shared" si="0"/>
        <v>7544</v>
      </c>
      <c r="G26" s="58">
        <f t="shared" si="1"/>
        <v>-0.3107104984093319</v>
      </c>
      <c r="H26" s="71">
        <f>E26/E23</f>
        <v>1.1910215300045808</v>
      </c>
      <c r="I26" s="195" t="s">
        <v>33</v>
      </c>
      <c r="J26" s="72">
        <v>2948</v>
      </c>
      <c r="K26" s="72">
        <v>4304</v>
      </c>
      <c r="L26" s="58">
        <f t="shared" si="2"/>
        <v>-0.31505576208178437</v>
      </c>
      <c r="M26" s="73">
        <f t="shared" si="3"/>
        <v>0.56692307692307697</v>
      </c>
      <c r="N26" s="74">
        <f>J26/J23</f>
        <v>1.2502120441051738</v>
      </c>
      <c r="O26" s="196" t="s">
        <v>34</v>
      </c>
      <c r="P26" s="87">
        <v>2252</v>
      </c>
      <c r="Q26" s="87">
        <v>3240</v>
      </c>
      <c r="R26" s="58">
        <f t="shared" si="4"/>
        <v>-0.30493827160493825</v>
      </c>
      <c r="S26" s="73">
        <f t="shared" si="5"/>
        <v>0.43307692307692308</v>
      </c>
      <c r="T26" s="76">
        <f>P26/P23</f>
        <v>1.1215139442231075</v>
      </c>
    </row>
    <row r="27" spans="3:20" ht="13.5" customHeight="1">
      <c r="C27" s="278" t="s">
        <v>49</v>
      </c>
      <c r="D27" s="77" t="s">
        <v>36</v>
      </c>
      <c r="E27" s="78">
        <f t="shared" si="0"/>
        <v>4375</v>
      </c>
      <c r="F27" s="79">
        <f t="shared" si="0"/>
        <v>4051</v>
      </c>
      <c r="G27" s="80">
        <f t="shared" si="1"/>
        <v>7.9980251789681558E-2</v>
      </c>
      <c r="H27" s="81"/>
      <c r="I27" s="197" t="s">
        <v>50</v>
      </c>
      <c r="J27" s="198">
        <v>2668</v>
      </c>
      <c r="K27" s="198">
        <v>2460</v>
      </c>
      <c r="L27" s="80">
        <f t="shared" si="2"/>
        <v>8.4552845528455281E-2</v>
      </c>
      <c r="M27" s="82">
        <f t="shared" si="3"/>
        <v>0.60982857142857139</v>
      </c>
      <c r="N27" s="83"/>
      <c r="O27" s="199" t="s">
        <v>51</v>
      </c>
      <c r="P27" s="84">
        <v>1707</v>
      </c>
      <c r="Q27" s="84">
        <v>1591</v>
      </c>
      <c r="R27" s="80">
        <f t="shared" si="4"/>
        <v>7.2910119421747327E-2</v>
      </c>
      <c r="S27" s="82">
        <f t="shared" si="5"/>
        <v>0.39017142857142856</v>
      </c>
      <c r="T27" s="85"/>
    </row>
    <row r="28" spans="3:20" ht="15.6" customHeight="1">
      <c r="C28" s="279"/>
      <c r="D28" s="67" t="s">
        <v>52</v>
      </c>
      <c r="E28" s="47">
        <f t="shared" si="0"/>
        <v>2439</v>
      </c>
      <c r="F28" s="48">
        <f t="shared" si="0"/>
        <v>2510</v>
      </c>
      <c r="G28" s="49">
        <f t="shared" si="1"/>
        <v>-2.8286852589641434E-2</v>
      </c>
      <c r="H28" s="50"/>
      <c r="I28" s="193" t="s">
        <v>53</v>
      </c>
      <c r="J28" s="68">
        <v>1302</v>
      </c>
      <c r="K28" s="68">
        <v>1334</v>
      </c>
      <c r="L28" s="49">
        <f t="shared" si="2"/>
        <v>-2.3988005997001498E-2</v>
      </c>
      <c r="M28" s="52">
        <f t="shared" si="3"/>
        <v>0.53382533825338252</v>
      </c>
      <c r="N28" s="53"/>
      <c r="O28" s="194" t="s">
        <v>54</v>
      </c>
      <c r="P28" s="86">
        <v>1137</v>
      </c>
      <c r="Q28" s="86">
        <v>1176</v>
      </c>
      <c r="R28" s="38">
        <f t="shared" si="4"/>
        <v>-3.3163265306122451E-2</v>
      </c>
      <c r="S28" s="52">
        <f t="shared" si="5"/>
        <v>0.46617466174661748</v>
      </c>
      <c r="T28" s="55"/>
    </row>
    <row r="29" spans="3:20" ht="15.6" customHeight="1">
      <c r="C29" s="279"/>
      <c r="D29" s="67" t="s">
        <v>26</v>
      </c>
      <c r="E29" s="47">
        <f t="shared" si="0"/>
        <v>122463</v>
      </c>
      <c r="F29" s="48">
        <f t="shared" si="0"/>
        <v>98271</v>
      </c>
      <c r="G29" s="49">
        <f t="shared" si="1"/>
        <v>0.24617638977928383</v>
      </c>
      <c r="H29" s="50"/>
      <c r="I29" s="193" t="s">
        <v>55</v>
      </c>
      <c r="J29" s="51">
        <v>85311</v>
      </c>
      <c r="K29" s="51">
        <v>67499</v>
      </c>
      <c r="L29" s="49">
        <f t="shared" si="2"/>
        <v>0.26388539089467994</v>
      </c>
      <c r="M29" s="52">
        <f t="shared" si="3"/>
        <v>0.69662673623870064</v>
      </c>
      <c r="N29" s="53"/>
      <c r="O29" s="194" t="s">
        <v>56</v>
      </c>
      <c r="P29" s="86">
        <v>37152</v>
      </c>
      <c r="Q29" s="86">
        <v>30772</v>
      </c>
      <c r="R29" s="49">
        <f t="shared" si="4"/>
        <v>0.20733134017938384</v>
      </c>
      <c r="S29" s="52">
        <f t="shared" si="5"/>
        <v>0.30337326376129931</v>
      </c>
      <c r="T29" s="55"/>
    </row>
    <row r="30" spans="3:20" ht="15.6" customHeight="1">
      <c r="C30" s="279"/>
      <c r="D30" s="67" t="s">
        <v>29</v>
      </c>
      <c r="E30" s="47">
        <f t="shared" si="0"/>
        <v>79970</v>
      </c>
      <c r="F30" s="48">
        <f t="shared" si="0"/>
        <v>60839</v>
      </c>
      <c r="G30" s="49">
        <f t="shared" si="1"/>
        <v>0.31445290027778233</v>
      </c>
      <c r="H30" s="50"/>
      <c r="I30" s="193" t="s">
        <v>57</v>
      </c>
      <c r="J30" s="51">
        <v>54499</v>
      </c>
      <c r="K30" s="51">
        <v>39910</v>
      </c>
      <c r="L30" s="49">
        <f t="shared" si="2"/>
        <v>0.36554748183412678</v>
      </c>
      <c r="M30" s="52">
        <f t="shared" si="3"/>
        <v>0.68149305989746156</v>
      </c>
      <c r="N30" s="53"/>
      <c r="O30" s="194" t="s">
        <v>58</v>
      </c>
      <c r="P30" s="86">
        <v>25471</v>
      </c>
      <c r="Q30" s="86">
        <v>20929</v>
      </c>
      <c r="R30" s="49">
        <f t="shared" si="4"/>
        <v>0.21701944670075016</v>
      </c>
      <c r="S30" s="52">
        <f t="shared" si="5"/>
        <v>0.31850694010253844</v>
      </c>
      <c r="T30" s="55"/>
    </row>
    <row r="31" spans="3:20" ht="15.6" customHeight="1">
      <c r="C31" s="280"/>
      <c r="D31" s="70" t="s">
        <v>59</v>
      </c>
      <c r="E31" s="56">
        <f t="shared" si="0"/>
        <v>2118</v>
      </c>
      <c r="F31" s="48">
        <f t="shared" si="0"/>
        <v>1696</v>
      </c>
      <c r="G31" s="58">
        <f t="shared" si="1"/>
        <v>0.24882075471698112</v>
      </c>
      <c r="H31" s="50"/>
      <c r="I31" s="195" t="s">
        <v>60</v>
      </c>
      <c r="J31" s="60">
        <v>1356</v>
      </c>
      <c r="K31" s="60">
        <v>1078</v>
      </c>
      <c r="L31" s="189">
        <f t="shared" si="2"/>
        <v>0.25788497217068646</v>
      </c>
      <c r="M31" s="73">
        <f t="shared" si="3"/>
        <v>0.64022662889518411</v>
      </c>
      <c r="N31" s="74">
        <f>J31/J29</f>
        <v>1.5894784963252102E-2</v>
      </c>
      <c r="O31" s="196" t="s">
        <v>61</v>
      </c>
      <c r="P31" s="87">
        <v>762</v>
      </c>
      <c r="Q31" s="87">
        <v>618</v>
      </c>
      <c r="R31" s="58">
        <f t="shared" si="4"/>
        <v>0.23300970873786409</v>
      </c>
      <c r="S31" s="73">
        <f t="shared" si="5"/>
        <v>0.35977337110481589</v>
      </c>
      <c r="T31" s="76">
        <f>P31/P29</f>
        <v>2.0510335917312661E-2</v>
      </c>
    </row>
    <row r="32" spans="3:20">
      <c r="C32" s="263" t="s">
        <v>62</v>
      </c>
      <c r="D32" s="265" t="s">
        <v>36</v>
      </c>
      <c r="E32" s="267">
        <f>J32+J33+P32</f>
        <v>12084</v>
      </c>
      <c r="F32" s="296">
        <f>K32+K33+Q32</f>
        <v>11638</v>
      </c>
      <c r="G32" s="269">
        <f t="shared" si="1"/>
        <v>3.8322735865268943E-2</v>
      </c>
      <c r="H32" s="39"/>
      <c r="I32" s="191" t="s">
        <v>63</v>
      </c>
      <c r="J32" s="40">
        <v>7875</v>
      </c>
      <c r="K32" s="40">
        <v>7871</v>
      </c>
      <c r="L32" s="80">
        <f t="shared" si="2"/>
        <v>5.0819463854656329E-4</v>
      </c>
      <c r="M32" s="46">
        <f t="shared" si="3"/>
        <v>0.6516881827209533</v>
      </c>
      <c r="N32" s="42"/>
      <c r="O32" s="271" t="s">
        <v>64</v>
      </c>
      <c r="P32" s="40">
        <v>3824</v>
      </c>
      <c r="Q32" s="40">
        <v>3420</v>
      </c>
      <c r="R32" s="38">
        <f t="shared" si="4"/>
        <v>0.11812865497076024</v>
      </c>
      <c r="S32" s="46">
        <f t="shared" si="5"/>
        <v>0.31645150612380007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385</v>
      </c>
      <c r="K33" s="51">
        <v>347</v>
      </c>
      <c r="L33" s="49">
        <f t="shared" si="2"/>
        <v>0.10951008645533142</v>
      </c>
      <c r="M33" s="89"/>
      <c r="N33" s="53"/>
      <c r="O33" s="272"/>
      <c r="P33" s="65">
        <v>0</v>
      </c>
      <c r="Q33" s="65"/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692</v>
      </c>
      <c r="F34" s="48">
        <f t="shared" si="6"/>
        <v>742</v>
      </c>
      <c r="G34" s="49">
        <f t="shared" ref="G34:G51" si="7">(E34-F34)/F34</f>
        <v>-6.7385444743935305E-2</v>
      </c>
      <c r="H34" s="50"/>
      <c r="I34" s="193" t="s">
        <v>68</v>
      </c>
      <c r="J34" s="51">
        <v>392</v>
      </c>
      <c r="K34" s="51">
        <v>421</v>
      </c>
      <c r="L34" s="49">
        <f t="shared" si="2"/>
        <v>-6.8883610451306407E-2</v>
      </c>
      <c r="M34" s="52">
        <f t="shared" ref="M34:M51" si="8">J34/$E34</f>
        <v>0.56647398843930641</v>
      </c>
      <c r="N34" s="53"/>
      <c r="O34" s="194" t="s">
        <v>69</v>
      </c>
      <c r="P34" s="65">
        <v>300</v>
      </c>
      <c r="Q34" s="86">
        <v>321</v>
      </c>
      <c r="R34" s="49">
        <f t="shared" ref="R34:R44" si="9">(P34-Q34)/Q34</f>
        <v>-6.5420560747663545E-2</v>
      </c>
      <c r="S34" s="52">
        <f t="shared" ref="S34:S44" si="10">P34/$E34</f>
        <v>0.43352601156069365</v>
      </c>
      <c r="T34" s="55"/>
    </row>
    <row r="35" spans="3:20">
      <c r="C35" s="90" t="s">
        <v>70</v>
      </c>
      <c r="D35" s="67" t="s">
        <v>36</v>
      </c>
      <c r="E35" s="47">
        <f t="shared" si="6"/>
        <v>404</v>
      </c>
      <c r="F35" s="48">
        <f t="shared" si="6"/>
        <v>411</v>
      </c>
      <c r="G35" s="49">
        <f t="shared" si="7"/>
        <v>-1.7031630170316302E-2</v>
      </c>
      <c r="H35" s="50"/>
      <c r="I35" s="193" t="s">
        <v>71</v>
      </c>
      <c r="J35" s="51">
        <v>262</v>
      </c>
      <c r="K35" s="51">
        <v>247</v>
      </c>
      <c r="L35" s="49">
        <f t="shared" si="2"/>
        <v>6.0728744939271252E-2</v>
      </c>
      <c r="M35" s="91">
        <f t="shared" si="8"/>
        <v>0.64851485148514854</v>
      </c>
      <c r="N35" s="53"/>
      <c r="O35" s="194" t="s">
        <v>72</v>
      </c>
      <c r="P35" s="86">
        <v>142</v>
      </c>
      <c r="Q35" s="86">
        <v>164</v>
      </c>
      <c r="R35" s="49">
        <f t="shared" si="9"/>
        <v>-0.13414634146341464</v>
      </c>
      <c r="S35" s="52">
        <f t="shared" si="10"/>
        <v>0.35148514851485146</v>
      </c>
      <c r="T35" s="55"/>
    </row>
    <row r="36" spans="3:20">
      <c r="C36" s="90" t="s">
        <v>73</v>
      </c>
      <c r="D36" s="67" t="s">
        <v>36</v>
      </c>
      <c r="E36" s="47">
        <f t="shared" si="6"/>
        <v>1299</v>
      </c>
      <c r="F36" s="48">
        <f t="shared" si="6"/>
        <v>1225</v>
      </c>
      <c r="G36" s="49">
        <f t="shared" si="7"/>
        <v>6.0408163265306125E-2</v>
      </c>
      <c r="H36" s="50"/>
      <c r="I36" s="193" t="s">
        <v>74</v>
      </c>
      <c r="J36" s="92">
        <v>723</v>
      </c>
      <c r="K36" s="92">
        <v>709</v>
      </c>
      <c r="L36" s="49">
        <f t="shared" si="2"/>
        <v>1.9746121297602257E-2</v>
      </c>
      <c r="M36" s="91">
        <f t="shared" si="8"/>
        <v>0.5565819861431871</v>
      </c>
      <c r="N36" s="53"/>
      <c r="O36" s="194" t="s">
        <v>75</v>
      </c>
      <c r="P36" s="86">
        <v>576</v>
      </c>
      <c r="Q36" s="86">
        <v>516</v>
      </c>
      <c r="R36" s="49">
        <f t="shared" si="9"/>
        <v>0.11627906976744186</v>
      </c>
      <c r="S36" s="52">
        <f t="shared" si="10"/>
        <v>0.44341801385681295</v>
      </c>
      <c r="T36" s="55"/>
    </row>
    <row r="37" spans="3:20">
      <c r="C37" s="93" t="s">
        <v>76</v>
      </c>
      <c r="D37" s="67" t="s">
        <v>36</v>
      </c>
      <c r="E37" s="47">
        <f t="shared" si="6"/>
        <v>63</v>
      </c>
      <c r="F37" s="48">
        <f t="shared" si="6"/>
        <v>86</v>
      </c>
      <c r="G37" s="49">
        <f t="shared" si="7"/>
        <v>-0.26744186046511625</v>
      </c>
      <c r="H37" s="50"/>
      <c r="I37" s="193" t="s">
        <v>77</v>
      </c>
      <c r="J37" s="94">
        <v>29</v>
      </c>
      <c r="K37" s="94">
        <v>48</v>
      </c>
      <c r="L37" s="49">
        <f t="shared" si="2"/>
        <v>-0.39583333333333331</v>
      </c>
      <c r="M37" s="91">
        <f t="shared" si="8"/>
        <v>0.46031746031746029</v>
      </c>
      <c r="N37" s="53"/>
      <c r="O37" s="194" t="s">
        <v>78</v>
      </c>
      <c r="P37" s="86">
        <v>34</v>
      </c>
      <c r="Q37" s="86">
        <v>38</v>
      </c>
      <c r="R37" s="49">
        <f t="shared" si="9"/>
        <v>-0.10526315789473684</v>
      </c>
      <c r="S37" s="52">
        <f t="shared" si="10"/>
        <v>0.53968253968253965</v>
      </c>
      <c r="T37" s="55"/>
    </row>
    <row r="38" spans="3:20">
      <c r="C38" s="93" t="s">
        <v>79</v>
      </c>
      <c r="D38" s="67" t="s">
        <v>36</v>
      </c>
      <c r="E38" s="47">
        <f t="shared" si="6"/>
        <v>36</v>
      </c>
      <c r="F38" s="48">
        <f t="shared" si="6"/>
        <v>44</v>
      </c>
      <c r="G38" s="49">
        <f t="shared" si="7"/>
        <v>-0.18181818181818182</v>
      </c>
      <c r="H38" s="50"/>
      <c r="I38" s="193" t="s">
        <v>80</v>
      </c>
      <c r="J38" s="51">
        <v>24</v>
      </c>
      <c r="K38" s="51">
        <v>26</v>
      </c>
      <c r="L38" s="49">
        <f t="shared" si="2"/>
        <v>-7.6923076923076927E-2</v>
      </c>
      <c r="M38" s="91">
        <f t="shared" si="8"/>
        <v>0.66666666666666663</v>
      </c>
      <c r="N38" s="53"/>
      <c r="O38" s="194" t="s">
        <v>81</v>
      </c>
      <c r="P38" s="86">
        <v>12</v>
      </c>
      <c r="Q38" s="86">
        <v>18</v>
      </c>
      <c r="R38" s="49">
        <f t="shared" si="9"/>
        <v>-0.33333333333333331</v>
      </c>
      <c r="S38" s="91">
        <f t="shared" si="10"/>
        <v>0.33333333333333331</v>
      </c>
      <c r="T38" s="55"/>
    </row>
    <row r="39" spans="3:20">
      <c r="C39" s="93" t="s">
        <v>82</v>
      </c>
      <c r="D39" s="67" t="s">
        <v>36</v>
      </c>
      <c r="E39" s="47">
        <f t="shared" si="6"/>
        <v>820</v>
      </c>
      <c r="F39" s="48">
        <f t="shared" si="6"/>
        <v>870</v>
      </c>
      <c r="G39" s="49">
        <f t="shared" si="7"/>
        <v>-5.7471264367816091E-2</v>
      </c>
      <c r="H39" s="50"/>
      <c r="I39" s="193" t="s">
        <v>185</v>
      </c>
      <c r="J39" s="51">
        <v>426</v>
      </c>
      <c r="K39" s="51">
        <v>456</v>
      </c>
      <c r="L39" s="49">
        <f t="shared" si="2"/>
        <v>-6.5789473684210523E-2</v>
      </c>
      <c r="M39" s="91">
        <f t="shared" si="8"/>
        <v>0.51951219512195124</v>
      </c>
      <c r="N39" s="53"/>
      <c r="O39" s="194" t="s">
        <v>185</v>
      </c>
      <c r="P39" s="86">
        <v>394</v>
      </c>
      <c r="Q39" s="86">
        <v>414</v>
      </c>
      <c r="R39" s="49">
        <f t="shared" si="9"/>
        <v>-4.8309178743961352E-2</v>
      </c>
      <c r="S39" s="91">
        <f t="shared" si="10"/>
        <v>0.48048780487804876</v>
      </c>
      <c r="T39" s="55"/>
    </row>
    <row r="40" spans="3:20">
      <c r="C40" s="93" t="s">
        <v>85</v>
      </c>
      <c r="D40" s="67" t="s">
        <v>36</v>
      </c>
      <c r="E40" s="47">
        <f t="shared" si="6"/>
        <v>141</v>
      </c>
      <c r="F40" s="48">
        <f t="shared" si="6"/>
        <v>145</v>
      </c>
      <c r="G40" s="49">
        <f t="shared" si="7"/>
        <v>-2.7586206896551724E-2</v>
      </c>
      <c r="H40" s="50"/>
      <c r="I40" s="193" t="s">
        <v>186</v>
      </c>
      <c r="J40" s="95">
        <v>89</v>
      </c>
      <c r="K40" s="95">
        <v>91</v>
      </c>
      <c r="L40" s="49">
        <f t="shared" si="2"/>
        <v>-2.197802197802198E-2</v>
      </c>
      <c r="M40" s="91">
        <f t="shared" si="8"/>
        <v>0.63120567375886527</v>
      </c>
      <c r="N40" s="53"/>
      <c r="O40" s="194" t="s">
        <v>186</v>
      </c>
      <c r="P40" s="86">
        <v>52</v>
      </c>
      <c r="Q40" s="96">
        <v>54</v>
      </c>
      <c r="R40" s="49">
        <f t="shared" si="9"/>
        <v>-3.7037037037037035E-2</v>
      </c>
      <c r="S40" s="91">
        <f t="shared" si="10"/>
        <v>0.36879432624113473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4375</v>
      </c>
      <c r="F41" s="57">
        <f t="shared" si="6"/>
        <v>4051</v>
      </c>
      <c r="G41" s="58">
        <f t="shared" si="7"/>
        <v>7.9980251789681558E-2</v>
      </c>
      <c r="H41" s="50"/>
      <c r="I41" s="212" t="s">
        <v>89</v>
      </c>
      <c r="J41" s="60">
        <v>2668</v>
      </c>
      <c r="K41" s="60">
        <v>2460</v>
      </c>
      <c r="L41" s="58">
        <f t="shared" si="2"/>
        <v>8.4552845528455281E-2</v>
      </c>
      <c r="M41" s="61">
        <f t="shared" si="8"/>
        <v>0.60982857142857139</v>
      </c>
      <c r="N41" s="62"/>
      <c r="O41" s="212" t="s">
        <v>90</v>
      </c>
      <c r="P41" s="220">
        <v>1707</v>
      </c>
      <c r="Q41" s="220">
        <v>1591</v>
      </c>
      <c r="R41" s="221">
        <f t="shared" si="9"/>
        <v>7.2910119421747327E-2</v>
      </c>
      <c r="S41" s="73">
        <f t="shared" si="10"/>
        <v>0.39017142857142856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/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/>
      <c r="Q43" s="217"/>
      <c r="R43" s="100" t="e">
        <f t="shared" si="9"/>
        <v>#DIV/0!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4313</v>
      </c>
      <c r="F44" s="37">
        <f>K44+Q44</f>
        <v>4507</v>
      </c>
      <c r="G44" s="38">
        <f t="shared" si="7"/>
        <v>-4.3044153538939429E-2</v>
      </c>
      <c r="H44" s="39"/>
      <c r="I44" s="191" t="s">
        <v>98</v>
      </c>
      <c r="J44" s="40">
        <v>3225</v>
      </c>
      <c r="K44" s="40">
        <v>3176</v>
      </c>
      <c r="L44" s="38">
        <f t="shared" si="2"/>
        <v>1.5428211586901764E-2</v>
      </c>
      <c r="M44" s="44">
        <f t="shared" si="8"/>
        <v>0.74773939253419897</v>
      </c>
      <c r="N44" s="42"/>
      <c r="O44" s="192" t="s">
        <v>99</v>
      </c>
      <c r="P44" s="105">
        <v>1088</v>
      </c>
      <c r="Q44" s="105">
        <v>1331</v>
      </c>
      <c r="R44" s="38">
        <f t="shared" si="9"/>
        <v>-0.18256949661908339</v>
      </c>
      <c r="S44" s="44">
        <f t="shared" si="10"/>
        <v>0.25226060746580109</v>
      </c>
      <c r="T44" s="45"/>
    </row>
    <row r="45" spans="3:20">
      <c r="C45" s="252" t="s">
        <v>100</v>
      </c>
      <c r="D45" s="67" t="s">
        <v>16</v>
      </c>
      <c r="E45" s="47">
        <f>J45</f>
        <v>166</v>
      </c>
      <c r="F45" s="48">
        <f>K45</f>
        <v>153</v>
      </c>
      <c r="G45" s="49">
        <f t="shared" si="7"/>
        <v>8.4967320261437912E-2</v>
      </c>
      <c r="H45" s="50"/>
      <c r="I45" s="193" t="s">
        <v>101</v>
      </c>
      <c r="J45" s="51">
        <v>166</v>
      </c>
      <c r="K45" s="51">
        <v>153</v>
      </c>
      <c r="L45" s="49">
        <f t="shared" si="2"/>
        <v>8.4967320261437912E-2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10</v>
      </c>
      <c r="F46" s="48">
        <f>K46</f>
        <v>15</v>
      </c>
      <c r="G46" s="49">
        <f t="shared" si="7"/>
        <v>-0.33333333333333331</v>
      </c>
      <c r="H46" s="50"/>
      <c r="I46" s="193" t="s">
        <v>104</v>
      </c>
      <c r="J46" s="51">
        <v>10</v>
      </c>
      <c r="K46" s="51">
        <v>15</v>
      </c>
      <c r="L46" s="49">
        <f t="shared" si="2"/>
        <v>-0.33333333333333331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2989</v>
      </c>
      <c r="F47" s="48">
        <f t="shared" si="11"/>
        <v>3135</v>
      </c>
      <c r="G47" s="49">
        <f t="shared" si="7"/>
        <v>-4.657097288676236E-2</v>
      </c>
      <c r="H47" s="50"/>
      <c r="I47" s="193" t="s">
        <v>106</v>
      </c>
      <c r="J47" s="51">
        <v>1942</v>
      </c>
      <c r="K47" s="51">
        <v>2007</v>
      </c>
      <c r="L47" s="49">
        <f t="shared" si="2"/>
        <v>-3.2386646736422518E-2</v>
      </c>
      <c r="M47" s="52">
        <f t="shared" si="8"/>
        <v>0.64971562395449989</v>
      </c>
      <c r="N47" s="53"/>
      <c r="O47" s="194" t="s">
        <v>107</v>
      </c>
      <c r="P47" s="51">
        <v>1047</v>
      </c>
      <c r="Q47" s="51">
        <v>1128</v>
      </c>
      <c r="R47" s="49">
        <f>(P47-Q47)/Q47</f>
        <v>-7.1808510638297879E-2</v>
      </c>
      <c r="S47" s="52">
        <f>P47/$E47</f>
        <v>0.35028437604550017</v>
      </c>
      <c r="T47" s="55"/>
    </row>
    <row r="48" spans="3:20" ht="15.6" customHeight="1">
      <c r="C48" s="261"/>
      <c r="D48" s="67" t="s">
        <v>22</v>
      </c>
      <c r="E48" s="47">
        <f t="shared" si="11"/>
        <v>1886</v>
      </c>
      <c r="F48" s="48">
        <f t="shared" si="11"/>
        <v>1940</v>
      </c>
      <c r="G48" s="49">
        <f t="shared" si="7"/>
        <v>-2.7835051546391754E-2</v>
      </c>
      <c r="H48" s="50"/>
      <c r="I48" s="193" t="s">
        <v>108</v>
      </c>
      <c r="J48" s="51">
        <v>192</v>
      </c>
      <c r="K48" s="51">
        <v>207</v>
      </c>
      <c r="L48" s="49">
        <f t="shared" si="2"/>
        <v>-7.2463768115942032E-2</v>
      </c>
      <c r="M48" s="52">
        <f t="shared" si="8"/>
        <v>0.10180275715800637</v>
      </c>
      <c r="N48" s="53"/>
      <c r="O48" s="194" t="s">
        <v>109</v>
      </c>
      <c r="P48" s="54">
        <v>1694</v>
      </c>
      <c r="Q48" s="54">
        <v>1733</v>
      </c>
      <c r="R48" s="49">
        <f>(P48-Q48)/Q48</f>
        <v>-2.2504327755337564E-2</v>
      </c>
      <c r="S48" s="52">
        <f>P48/$E48</f>
        <v>0.89819724284199365</v>
      </c>
      <c r="T48" s="55"/>
    </row>
    <row r="49" spans="3:20" ht="15.6" customHeight="1">
      <c r="C49" s="261"/>
      <c r="D49" s="67" t="s">
        <v>110</v>
      </c>
      <c r="E49" s="47">
        <f t="shared" si="11"/>
        <v>966</v>
      </c>
      <c r="F49" s="48">
        <f t="shared" si="11"/>
        <v>1011</v>
      </c>
      <c r="G49" s="49">
        <f t="shared" si="7"/>
        <v>-4.4510385756676561E-2</v>
      </c>
      <c r="H49" s="50"/>
      <c r="I49" s="193" t="s">
        <v>111</v>
      </c>
      <c r="J49" s="51">
        <v>109</v>
      </c>
      <c r="K49" s="51">
        <v>85</v>
      </c>
      <c r="L49" s="49">
        <f t="shared" si="2"/>
        <v>0.28235294117647058</v>
      </c>
      <c r="M49" s="52">
        <f t="shared" si="8"/>
        <v>0.11283643892339544</v>
      </c>
      <c r="N49" s="53"/>
      <c r="O49" s="194" t="s">
        <v>38</v>
      </c>
      <c r="P49" s="106">
        <v>857</v>
      </c>
      <c r="Q49" s="106">
        <v>926</v>
      </c>
      <c r="R49" s="49">
        <f>(P49-Q49)/Q49</f>
        <v>-7.4514038876889843E-2</v>
      </c>
      <c r="S49" s="52">
        <f>P49/$E49</f>
        <v>0.88716356107660455</v>
      </c>
      <c r="T49" s="55"/>
    </row>
    <row r="50" spans="3:20" ht="15.95" customHeight="1">
      <c r="C50" s="261"/>
      <c r="D50" s="67" t="s">
        <v>112</v>
      </c>
      <c r="E50" s="47">
        <f t="shared" si="11"/>
        <v>3399</v>
      </c>
      <c r="F50" s="48">
        <f t="shared" si="11"/>
        <v>3540</v>
      </c>
      <c r="G50" s="49">
        <f t="shared" si="7"/>
        <v>-3.9830508474576268E-2</v>
      </c>
      <c r="H50" s="50"/>
      <c r="I50" s="193" t="s">
        <v>113</v>
      </c>
      <c r="J50" s="51">
        <v>758</v>
      </c>
      <c r="K50" s="51">
        <v>820</v>
      </c>
      <c r="L50" s="49">
        <f t="shared" si="2"/>
        <v>-7.5609756097560973E-2</v>
      </c>
      <c r="M50" s="52">
        <f t="shared" si="8"/>
        <v>0.22300676669608707</v>
      </c>
      <c r="N50" s="53"/>
      <c r="O50" s="194" t="s">
        <v>114</v>
      </c>
      <c r="P50" s="106">
        <v>2641</v>
      </c>
      <c r="Q50" s="106">
        <v>2720</v>
      </c>
      <c r="R50" s="49">
        <f>(P50-Q50)/Q50</f>
        <v>-2.9044117647058824E-2</v>
      </c>
      <c r="S50" s="52">
        <f>P50/$E50</f>
        <v>0.7769932333039129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746</v>
      </c>
      <c r="F51" s="169">
        <f t="shared" si="11"/>
        <v>604</v>
      </c>
      <c r="G51" s="170">
        <f t="shared" si="7"/>
        <v>0.23509933774834438</v>
      </c>
      <c r="H51" s="171"/>
      <c r="I51" s="218" t="s">
        <v>116</v>
      </c>
      <c r="J51" s="175">
        <v>308</v>
      </c>
      <c r="K51" s="175">
        <v>200</v>
      </c>
      <c r="L51" s="176">
        <f t="shared" si="2"/>
        <v>0.54</v>
      </c>
      <c r="M51" s="173">
        <f t="shared" si="8"/>
        <v>0.4128686327077748</v>
      </c>
      <c r="N51" s="174"/>
      <c r="O51" s="219" t="s">
        <v>117</v>
      </c>
      <c r="P51" s="172">
        <v>438</v>
      </c>
      <c r="Q51" s="172">
        <v>404</v>
      </c>
      <c r="R51" s="170">
        <f>(P51-Q51)/Q51</f>
        <v>8.4158415841584164E-2</v>
      </c>
      <c r="S51" s="173">
        <f>P51/$E51</f>
        <v>0.58713136729222515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7">
      <c r="C84" s="224">
        <v>1</v>
      </c>
      <c r="D84" s="223" t="s">
        <v>127</v>
      </c>
      <c r="E84" s="228">
        <v>66415</v>
      </c>
      <c r="F84" s="108"/>
      <c r="H84" s="224">
        <v>1</v>
      </c>
      <c r="I84" s="223" t="s">
        <v>128</v>
      </c>
      <c r="J84" s="228">
        <v>112770</v>
      </c>
      <c r="N84" s="224">
        <v>1</v>
      </c>
      <c r="O84" s="223" t="s">
        <v>229</v>
      </c>
      <c r="P84" s="228">
        <v>757</v>
      </c>
    </row>
    <row r="85" spans="3:17">
      <c r="C85" s="224">
        <v>2</v>
      </c>
      <c r="D85" s="223" t="s">
        <v>145</v>
      </c>
      <c r="E85" s="228">
        <v>22478</v>
      </c>
      <c r="F85" s="108"/>
      <c r="H85" s="224">
        <v>2</v>
      </c>
      <c r="I85" s="223" t="s">
        <v>131</v>
      </c>
      <c r="J85" s="228">
        <v>33446</v>
      </c>
      <c r="N85" s="224">
        <v>2</v>
      </c>
      <c r="O85" s="227" t="s">
        <v>129</v>
      </c>
      <c r="P85" s="228">
        <v>516</v>
      </c>
    </row>
    <row r="86" spans="3:17">
      <c r="C86" s="224">
        <v>3</v>
      </c>
      <c r="D86" s="223" t="s">
        <v>205</v>
      </c>
      <c r="E86" s="228">
        <v>14566</v>
      </c>
      <c r="F86" s="108"/>
      <c r="H86" s="224">
        <v>3</v>
      </c>
      <c r="I86" s="223" t="s">
        <v>134</v>
      </c>
      <c r="J86" s="228">
        <v>13678</v>
      </c>
      <c r="N86" s="224">
        <v>3</v>
      </c>
      <c r="O86" s="223" t="s">
        <v>206</v>
      </c>
      <c r="P86" s="228">
        <v>508</v>
      </c>
    </row>
    <row r="87" spans="3:17">
      <c r="C87" s="224">
        <v>4</v>
      </c>
      <c r="D87" s="223" t="s">
        <v>155</v>
      </c>
      <c r="E87" s="228">
        <v>14216</v>
      </c>
      <c r="F87" s="108"/>
      <c r="H87" s="224">
        <v>4</v>
      </c>
      <c r="I87" s="223" t="s">
        <v>181</v>
      </c>
      <c r="J87" s="228">
        <v>4882</v>
      </c>
      <c r="N87" s="224">
        <v>4</v>
      </c>
      <c r="O87" s="227" t="s">
        <v>188</v>
      </c>
      <c r="P87" s="228">
        <v>472</v>
      </c>
    </row>
    <row r="88" spans="3:17">
      <c r="C88" s="224">
        <v>5</v>
      </c>
      <c r="D88" s="223" t="s">
        <v>136</v>
      </c>
      <c r="E88" s="228">
        <v>14162</v>
      </c>
      <c r="F88" s="108"/>
      <c r="H88" s="224">
        <v>5</v>
      </c>
      <c r="I88" s="223" t="s">
        <v>137</v>
      </c>
      <c r="J88" s="228">
        <v>2977</v>
      </c>
      <c r="N88" s="224">
        <v>5</v>
      </c>
      <c r="O88" s="223" t="s">
        <v>204</v>
      </c>
      <c r="P88" s="228">
        <v>469</v>
      </c>
    </row>
    <row r="89" spans="3:17">
      <c r="C89" s="224">
        <v>6</v>
      </c>
      <c r="D89" s="223" t="s">
        <v>234</v>
      </c>
      <c r="E89" s="228">
        <v>13737</v>
      </c>
      <c r="H89" s="224">
        <v>6</v>
      </c>
      <c r="I89" s="223" t="s">
        <v>228</v>
      </c>
      <c r="J89" s="228">
        <v>2549</v>
      </c>
      <c r="N89" s="224">
        <v>6</v>
      </c>
      <c r="O89" s="223" t="s">
        <v>182</v>
      </c>
      <c r="P89" s="228">
        <v>430</v>
      </c>
    </row>
    <row r="90" spans="3:17">
      <c r="C90" s="224">
        <v>7</v>
      </c>
      <c r="D90" s="223" t="s">
        <v>222</v>
      </c>
      <c r="E90" s="228">
        <v>12966</v>
      </c>
      <c r="H90" s="224">
        <v>7</v>
      </c>
      <c r="I90" s="223" t="s">
        <v>242</v>
      </c>
      <c r="J90" s="228">
        <v>1581</v>
      </c>
      <c r="N90" s="224">
        <v>7</v>
      </c>
      <c r="O90" s="223" t="s">
        <v>220</v>
      </c>
      <c r="P90" s="228">
        <v>428</v>
      </c>
    </row>
    <row r="91" spans="3:17">
      <c r="C91" s="224">
        <v>8</v>
      </c>
      <c r="D91" s="223" t="s">
        <v>217</v>
      </c>
      <c r="E91" s="228">
        <v>12527</v>
      </c>
      <c r="H91" s="224">
        <v>8</v>
      </c>
      <c r="I91" s="223" t="s">
        <v>181</v>
      </c>
      <c r="J91" s="228">
        <v>945</v>
      </c>
      <c r="N91" s="224">
        <v>8</v>
      </c>
      <c r="O91" s="223" t="s">
        <v>221</v>
      </c>
      <c r="P91" s="228">
        <v>340</v>
      </c>
    </row>
    <row r="92" spans="3:17">
      <c r="C92" s="224">
        <v>9</v>
      </c>
      <c r="D92" s="223" t="s">
        <v>239</v>
      </c>
      <c r="E92" s="228">
        <v>12400</v>
      </c>
      <c r="H92" s="224">
        <v>9</v>
      </c>
      <c r="I92" s="223" t="s">
        <v>154</v>
      </c>
      <c r="J92" s="228">
        <v>891</v>
      </c>
      <c r="N92" s="224">
        <v>9</v>
      </c>
      <c r="O92" s="223" t="s">
        <v>197</v>
      </c>
      <c r="P92" s="228">
        <v>307</v>
      </c>
    </row>
    <row r="93" spans="3:17">
      <c r="C93" s="224">
        <v>10</v>
      </c>
      <c r="D93" s="223" t="s">
        <v>211</v>
      </c>
      <c r="E93" s="228">
        <v>12301</v>
      </c>
      <c r="H93" s="224">
        <v>10</v>
      </c>
      <c r="I93" s="223" t="s">
        <v>245</v>
      </c>
      <c r="J93" s="228">
        <v>834</v>
      </c>
      <c r="N93" s="224">
        <v>10</v>
      </c>
      <c r="O93" s="223" t="s">
        <v>246</v>
      </c>
      <c r="P93" s="228">
        <v>288</v>
      </c>
    </row>
    <row r="94" spans="3:17">
      <c r="E94" s="229">
        <f>SUM(E84:E93)</f>
        <v>195768</v>
      </c>
      <c r="F94" s="232" t="s">
        <v>247</v>
      </c>
      <c r="J94" s="229">
        <f>SUM(J84:J93)</f>
        <v>174553</v>
      </c>
      <c r="K94" s="232" t="s">
        <v>248</v>
      </c>
      <c r="P94" s="229">
        <f>SUM(P84:P93)</f>
        <v>4515</v>
      </c>
      <c r="Q94" s="230" t="s">
        <v>231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505341</v>
      </c>
      <c r="E101" s="124">
        <f>J15</f>
        <v>390114</v>
      </c>
      <c r="F101" s="124">
        <f>P15</f>
        <v>115227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0.77198169157064245</v>
      </c>
      <c r="F102" s="133">
        <f>F101/D101</f>
        <v>0.22801830842935761</v>
      </c>
      <c r="G102" s="125"/>
      <c r="H102" s="110"/>
    </row>
    <row r="103" spans="3:8">
      <c r="C103" s="134" t="s">
        <v>164</v>
      </c>
      <c r="D103" s="135">
        <f>E103+F103</f>
        <v>80528</v>
      </c>
      <c r="E103" s="136">
        <v>62710</v>
      </c>
      <c r="F103" s="136">
        <v>17818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0.77873534671170275</v>
      </c>
      <c r="F104" s="137">
        <f>F103/$D$103</f>
        <v>0.22126465328829723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190</v>
      </c>
      <c r="D109" s="158">
        <v>1787042</v>
      </c>
      <c r="E109" s="159"/>
      <c r="F109" s="139"/>
      <c r="G109" s="128"/>
      <c r="H109" s="145"/>
    </row>
    <row r="110" spans="3:8" ht="13.5" customHeight="1">
      <c r="C110" s="157" t="s">
        <v>191</v>
      </c>
      <c r="D110" s="158">
        <v>1668162</v>
      </c>
      <c r="E110" s="156"/>
      <c r="F110" s="161"/>
      <c r="G110" s="128"/>
      <c r="H110" s="145"/>
    </row>
    <row r="111" spans="3:8">
      <c r="C111" s="157" t="s">
        <v>192</v>
      </c>
      <c r="D111" s="158">
        <v>1823152</v>
      </c>
      <c r="E111" s="110"/>
      <c r="F111" s="139"/>
      <c r="G111" s="128"/>
      <c r="H111" s="182">
        <f>SUM(D109:D112)</f>
        <v>7024965</v>
      </c>
    </row>
    <row r="112" spans="3:8">
      <c r="C112" s="157" t="s">
        <v>193</v>
      </c>
      <c r="D112" s="158">
        <v>1746609</v>
      </c>
      <c r="E112" s="112"/>
      <c r="F112" s="161"/>
      <c r="H112" s="183"/>
    </row>
    <row r="113" spans="3:9">
      <c r="C113" s="157" t="s">
        <v>168</v>
      </c>
      <c r="D113" s="158">
        <v>2190824</v>
      </c>
      <c r="E113" s="112"/>
      <c r="F113" s="161"/>
      <c r="H113" s="184"/>
      <c r="I113" s="183"/>
    </row>
    <row r="114" spans="3:9">
      <c r="C114" s="157" t="s">
        <v>169</v>
      </c>
      <c r="D114" s="158">
        <v>2179932</v>
      </c>
      <c r="E114" s="233">
        <f>(D114-D113)/D113</f>
        <v>-4.9716453717870536E-3</v>
      </c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190</v>
      </c>
      <c r="D119" s="158">
        <v>408301</v>
      </c>
      <c r="E119" s="181">
        <f t="shared" ref="E119:E124" si="12">D119/D109</f>
        <v>0.2284786815307083</v>
      </c>
      <c r="F119" s="162"/>
      <c r="H119" s="185"/>
      <c r="I119" s="186"/>
    </row>
    <row r="120" spans="3:9">
      <c r="C120" s="157" t="s">
        <v>191</v>
      </c>
      <c r="D120" s="158">
        <v>371594</v>
      </c>
      <c r="E120" s="181">
        <f t="shared" si="12"/>
        <v>0.22275654282977314</v>
      </c>
      <c r="F120" s="164"/>
      <c r="H120" s="183"/>
      <c r="I120" s="183"/>
    </row>
    <row r="121" spans="3:9">
      <c r="C121" s="157" t="s">
        <v>192</v>
      </c>
      <c r="D121" s="158">
        <v>362886</v>
      </c>
      <c r="E121" s="181">
        <f t="shared" si="12"/>
        <v>0.19904319552072455</v>
      </c>
      <c r="F121" s="161"/>
      <c r="H121" s="187">
        <f>SUM(D119:D122)</f>
        <v>1548501</v>
      </c>
      <c r="I121" s="188">
        <f>H121/H111</f>
        <v>0.22042828683132229</v>
      </c>
    </row>
    <row r="122" spans="3:9" ht="17.45" customHeight="1">
      <c r="C122" s="157" t="s">
        <v>193</v>
      </c>
      <c r="D122" s="158">
        <v>405720</v>
      </c>
      <c r="E122" s="181">
        <f t="shared" si="12"/>
        <v>0.23229011186819717</v>
      </c>
      <c r="F122" s="162"/>
      <c r="H122" s="185"/>
      <c r="I122" s="186"/>
    </row>
    <row r="123" spans="3:9">
      <c r="C123" s="157" t="s">
        <v>168</v>
      </c>
      <c r="D123" s="158">
        <v>466594</v>
      </c>
      <c r="E123" s="181">
        <f t="shared" si="12"/>
        <v>0.21297648738556818</v>
      </c>
      <c r="F123" s="164"/>
    </row>
    <row r="124" spans="3:9">
      <c r="C124" s="157" t="s">
        <v>169</v>
      </c>
      <c r="D124" s="158">
        <v>505341</v>
      </c>
      <c r="E124" s="181">
        <f t="shared" si="12"/>
        <v>0.23181502909265059</v>
      </c>
      <c r="G124" s="160"/>
      <c r="H124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{656A7E47-3926-4758-A9E5-FEACC4EEEF41}</x14:id>
        </ext>
      </extLst>
    </cfRule>
  </conditionalFormatting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A7E47-3926-4758-A9E5-FEACC4EEE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B7893F8-6E83-4500-9197-19F846C7DF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'24.11월3주차'!D109:D115</xm:f>
              <xm:sqref>E108</xm:sqref>
            </x14:sparkline>
          </x14:sparklines>
        </x14:sparklineGroup>
        <x14:sparklineGroup displayEmptyCellsAs="gap" xr2:uid="{AFDD7962-5453-4041-81CB-6CEAC031EE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'24.11월3주차'!D119:D124</xm:f>
              <xm:sqref>E118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AFDC-A21B-4EF1-9D04-18CE83F1FFD9}">
  <sheetPr>
    <pageSetUpPr fitToPage="1"/>
  </sheetPr>
  <dimension ref="A1:T124"/>
  <sheetViews>
    <sheetView showGridLines="0" zoomScaleNormal="100" workbookViewId="0">
      <pane ySplit="1" topLeftCell="A56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249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466594</v>
      </c>
      <c r="F15" s="37">
        <f t="shared" si="0"/>
        <v>405720</v>
      </c>
      <c r="G15" s="38">
        <f t="shared" ref="G15:G32" si="1">(E15-F15)/F15</f>
        <v>0.15003943606428077</v>
      </c>
      <c r="H15" s="39"/>
      <c r="I15" s="191" t="s">
        <v>14</v>
      </c>
      <c r="J15" s="43">
        <v>360618</v>
      </c>
      <c r="K15" s="43">
        <v>319688</v>
      </c>
      <c r="L15" s="38">
        <f t="shared" ref="L15:L51" si="2">(J15-K15)/K15</f>
        <v>0.12803108030329571</v>
      </c>
      <c r="M15" s="41">
        <f t="shared" ref="M15:M32" si="3">J15/$E15</f>
        <v>0.77287320454185005</v>
      </c>
      <c r="N15" s="42"/>
      <c r="O15" s="192" t="s">
        <v>15</v>
      </c>
      <c r="P15" s="40">
        <v>105976</v>
      </c>
      <c r="Q15" s="40">
        <v>86032</v>
      </c>
      <c r="R15" s="38">
        <f t="shared" ref="R15:R32" si="4">(P15-Q15)/Q15</f>
        <v>0.23182071787241956</v>
      </c>
      <c r="S15" s="44">
        <f t="shared" ref="S15:S32" si="5">P15/$E15</f>
        <v>0.2271267954581499</v>
      </c>
      <c r="T15" s="45"/>
    </row>
    <row r="16" spans="1:20">
      <c r="C16" s="292" t="s">
        <v>16</v>
      </c>
      <c r="D16" s="293"/>
      <c r="E16" s="47">
        <f t="shared" si="0"/>
        <v>38571</v>
      </c>
      <c r="F16" s="48">
        <f t="shared" si="0"/>
        <v>37589</v>
      </c>
      <c r="G16" s="49">
        <f t="shared" si="1"/>
        <v>2.6124664130463701E-2</v>
      </c>
      <c r="H16" s="50"/>
      <c r="I16" s="193" t="s">
        <v>17</v>
      </c>
      <c r="J16" s="54">
        <v>20982</v>
      </c>
      <c r="K16" s="54">
        <v>19739</v>
      </c>
      <c r="L16" s="49">
        <f t="shared" si="2"/>
        <v>6.2971781751861799E-2</v>
      </c>
      <c r="M16" s="52">
        <f t="shared" si="3"/>
        <v>0.54398382204246709</v>
      </c>
      <c r="N16" s="53"/>
      <c r="O16" s="194" t="s">
        <v>18</v>
      </c>
      <c r="P16" s="51">
        <v>17589</v>
      </c>
      <c r="Q16" s="51">
        <v>17850</v>
      </c>
      <c r="R16" s="49">
        <f t="shared" si="4"/>
        <v>-1.4621848739495798E-2</v>
      </c>
      <c r="S16" s="52">
        <f t="shared" si="5"/>
        <v>0.45601617795753285</v>
      </c>
      <c r="T16" s="55"/>
    </row>
    <row r="17" spans="3:20">
      <c r="C17" s="294" t="s">
        <v>19</v>
      </c>
      <c r="D17" s="295"/>
      <c r="E17" s="56">
        <f t="shared" si="0"/>
        <v>120968</v>
      </c>
      <c r="F17" s="57">
        <f t="shared" si="0"/>
        <v>114477</v>
      </c>
      <c r="G17" s="58">
        <f t="shared" si="1"/>
        <v>5.6701346121928425E-2</v>
      </c>
      <c r="H17" s="59"/>
      <c r="I17" s="195" t="s">
        <v>20</v>
      </c>
      <c r="J17" s="60">
        <v>94091</v>
      </c>
      <c r="K17" s="60">
        <v>89889</v>
      </c>
      <c r="L17" s="58">
        <f t="shared" si="2"/>
        <v>4.6746542958537751E-2</v>
      </c>
      <c r="M17" s="61">
        <f t="shared" si="3"/>
        <v>0.77781727398981548</v>
      </c>
      <c r="N17" s="62"/>
      <c r="O17" s="196" t="s">
        <v>21</v>
      </c>
      <c r="P17" s="60">
        <v>26877</v>
      </c>
      <c r="Q17" s="60">
        <v>24588</v>
      </c>
      <c r="R17" s="58">
        <f t="shared" si="4"/>
        <v>9.3094192288921421E-2</v>
      </c>
      <c r="S17" s="61">
        <f t="shared" si="5"/>
        <v>0.22218272601018452</v>
      </c>
      <c r="T17" s="63"/>
    </row>
    <row r="18" spans="3:20">
      <c r="C18" s="278" t="s">
        <v>22</v>
      </c>
      <c r="D18" s="64" t="s">
        <v>23</v>
      </c>
      <c r="E18" s="36">
        <f t="shared" si="0"/>
        <v>149352</v>
      </c>
      <c r="F18" s="37">
        <f t="shared" si="0"/>
        <v>142016</v>
      </c>
      <c r="G18" s="38">
        <f t="shared" si="1"/>
        <v>5.1656151419558358E-2</v>
      </c>
      <c r="H18" s="39"/>
      <c r="I18" s="191" t="s">
        <v>24</v>
      </c>
      <c r="J18" s="65">
        <v>113890</v>
      </c>
      <c r="K18" s="65">
        <v>108354</v>
      </c>
      <c r="L18" s="38">
        <f t="shared" si="2"/>
        <v>5.1091791719733465E-2</v>
      </c>
      <c r="M18" s="41">
        <f t="shared" si="3"/>
        <v>0.76256092988376456</v>
      </c>
      <c r="N18" s="42"/>
      <c r="O18" s="192" t="s">
        <v>25</v>
      </c>
      <c r="P18" s="66">
        <v>35462</v>
      </c>
      <c r="Q18" s="66">
        <v>33662</v>
      </c>
      <c r="R18" s="38">
        <f t="shared" si="4"/>
        <v>5.3472758600202008E-2</v>
      </c>
      <c r="S18" s="41">
        <f t="shared" si="5"/>
        <v>0.23743907011623547</v>
      </c>
      <c r="T18" s="45"/>
    </row>
    <row r="19" spans="3:20" ht="15.6" customHeight="1">
      <c r="C19" s="279"/>
      <c r="D19" s="67" t="s">
        <v>26</v>
      </c>
      <c r="E19" s="47">
        <f t="shared" si="0"/>
        <v>137336</v>
      </c>
      <c r="F19" s="37">
        <f t="shared" si="0"/>
        <v>133135</v>
      </c>
      <c r="G19" s="49">
        <f t="shared" si="1"/>
        <v>3.1554437225372739E-2</v>
      </c>
      <c r="H19" s="50"/>
      <c r="I19" s="193" t="s">
        <v>27</v>
      </c>
      <c r="J19" s="68">
        <v>110046</v>
      </c>
      <c r="K19" s="68">
        <v>107017</v>
      </c>
      <c r="L19" s="49">
        <f t="shared" si="2"/>
        <v>2.8303914331367915E-2</v>
      </c>
      <c r="M19" s="52">
        <f t="shared" si="3"/>
        <v>0.80129026620842314</v>
      </c>
      <c r="N19" s="53"/>
      <c r="O19" s="194" t="s">
        <v>28</v>
      </c>
      <c r="P19" s="69">
        <v>27290</v>
      </c>
      <c r="Q19" s="69">
        <v>26118</v>
      </c>
      <c r="R19" s="49">
        <f t="shared" si="4"/>
        <v>4.487326747836741E-2</v>
      </c>
      <c r="S19" s="52">
        <f t="shared" si="5"/>
        <v>0.19870973379157686</v>
      </c>
      <c r="T19" s="55"/>
    </row>
    <row r="20" spans="3:20" ht="14.1" customHeight="1">
      <c r="C20" s="279"/>
      <c r="D20" s="67" t="s">
        <v>29</v>
      </c>
      <c r="E20" s="47">
        <f t="shared" si="0"/>
        <v>3120</v>
      </c>
      <c r="F20" s="37">
        <f t="shared" si="0"/>
        <v>2757</v>
      </c>
      <c r="G20" s="49">
        <f t="shared" si="1"/>
        <v>0.13166485310119697</v>
      </c>
      <c r="H20" s="50"/>
      <c r="I20" s="193" t="s">
        <v>30</v>
      </c>
      <c r="J20" s="68">
        <v>2300</v>
      </c>
      <c r="K20" s="68">
        <v>2035</v>
      </c>
      <c r="L20" s="49">
        <f t="shared" si="2"/>
        <v>0.13022113022113022</v>
      </c>
      <c r="M20" s="52">
        <f t="shared" si="3"/>
        <v>0.73717948717948723</v>
      </c>
      <c r="N20" s="53"/>
      <c r="O20" s="194" t="s">
        <v>31</v>
      </c>
      <c r="P20" s="69">
        <v>820</v>
      </c>
      <c r="Q20" s="69">
        <v>722</v>
      </c>
      <c r="R20" s="49">
        <f t="shared" si="4"/>
        <v>0.13573407202216067</v>
      </c>
      <c r="S20" s="52">
        <f t="shared" si="5"/>
        <v>0.26282051282051283</v>
      </c>
      <c r="T20" s="55"/>
    </row>
    <row r="21" spans="3:20" ht="13.5" customHeight="1">
      <c r="C21" s="280"/>
      <c r="D21" s="70" t="s">
        <v>32</v>
      </c>
      <c r="E21" s="56">
        <f t="shared" si="0"/>
        <v>1020</v>
      </c>
      <c r="F21" s="37">
        <f t="shared" si="0"/>
        <v>942</v>
      </c>
      <c r="G21" s="58">
        <f t="shared" si="1"/>
        <v>8.2802547770700632E-2</v>
      </c>
      <c r="H21" s="71">
        <f>E21/E19</f>
        <v>7.4270402516455995E-3</v>
      </c>
      <c r="I21" s="195" t="s">
        <v>33</v>
      </c>
      <c r="J21" s="72">
        <v>709</v>
      </c>
      <c r="K21" s="72">
        <v>658</v>
      </c>
      <c r="L21" s="58">
        <f t="shared" si="2"/>
        <v>7.7507598784194526E-2</v>
      </c>
      <c r="M21" s="73">
        <f t="shared" si="3"/>
        <v>0.69509803921568625</v>
      </c>
      <c r="N21" s="74">
        <f>J21/J19</f>
        <v>6.4427603002380823E-3</v>
      </c>
      <c r="O21" s="196" t="s">
        <v>34</v>
      </c>
      <c r="P21" s="75">
        <v>311</v>
      </c>
      <c r="Q21" s="75">
        <v>284</v>
      </c>
      <c r="R21" s="58">
        <f t="shared" si="4"/>
        <v>9.5070422535211266E-2</v>
      </c>
      <c r="S21" s="73">
        <f t="shared" si="5"/>
        <v>0.30490196078431375</v>
      </c>
      <c r="T21" s="76">
        <f>P21/P19</f>
        <v>1.1396115793330891E-2</v>
      </c>
    </row>
    <row r="22" spans="3:20" ht="13.5" customHeight="1">
      <c r="C22" s="278" t="s">
        <v>35</v>
      </c>
      <c r="D22" s="77" t="s">
        <v>36</v>
      </c>
      <c r="E22" s="78">
        <f t="shared" si="0"/>
        <v>6199</v>
      </c>
      <c r="F22" s="79">
        <f t="shared" si="0"/>
        <v>6523</v>
      </c>
      <c r="G22" s="80">
        <f t="shared" si="1"/>
        <v>-4.967039705656906E-2</v>
      </c>
      <c r="H22" s="81"/>
      <c r="I22" s="197" t="s">
        <v>37</v>
      </c>
      <c r="J22" s="198">
        <v>3070</v>
      </c>
      <c r="K22" s="198">
        <v>3359</v>
      </c>
      <c r="L22" s="80">
        <f t="shared" si="2"/>
        <v>-8.603751116403692E-2</v>
      </c>
      <c r="M22" s="82">
        <f t="shared" si="3"/>
        <v>0.49524116793031137</v>
      </c>
      <c r="N22" s="83"/>
      <c r="O22" s="199" t="s">
        <v>38</v>
      </c>
      <c r="P22" s="84">
        <v>3129</v>
      </c>
      <c r="Q22" s="84">
        <v>3164</v>
      </c>
      <c r="R22" s="80">
        <f t="shared" si="4"/>
        <v>-1.1061946902654867E-2</v>
      </c>
      <c r="S22" s="82">
        <f t="shared" si="5"/>
        <v>0.50475883206968863</v>
      </c>
      <c r="T22" s="85"/>
    </row>
    <row r="23" spans="3:20" ht="15.75" customHeight="1">
      <c r="C23" s="279"/>
      <c r="D23" s="67" t="s">
        <v>39</v>
      </c>
      <c r="E23" s="47">
        <f t="shared" si="0"/>
        <v>5257</v>
      </c>
      <c r="F23" s="48">
        <f t="shared" si="0"/>
        <v>5323</v>
      </c>
      <c r="G23" s="49">
        <f t="shared" si="1"/>
        <v>-1.2399023107270337E-2</v>
      </c>
      <c r="H23" s="50"/>
      <c r="I23" s="193" t="s">
        <v>40</v>
      </c>
      <c r="J23" s="68">
        <v>2726</v>
      </c>
      <c r="K23" s="68">
        <v>2744</v>
      </c>
      <c r="L23" s="49">
        <f t="shared" si="2"/>
        <v>-6.5597667638483967E-3</v>
      </c>
      <c r="M23" s="52">
        <f t="shared" si="3"/>
        <v>0.51854669963857714</v>
      </c>
      <c r="N23" s="53"/>
      <c r="O23" s="194" t="s">
        <v>41</v>
      </c>
      <c r="P23" s="86">
        <v>2531</v>
      </c>
      <c r="Q23" s="86">
        <v>2579</v>
      </c>
      <c r="R23" s="49">
        <f t="shared" si="4"/>
        <v>-1.8611865063978286E-2</v>
      </c>
      <c r="S23" s="52">
        <f t="shared" si="5"/>
        <v>0.48145330036142286</v>
      </c>
      <c r="T23" s="55"/>
    </row>
    <row r="24" spans="3:20" ht="15.6" customHeight="1">
      <c r="C24" s="279"/>
      <c r="D24" s="67" t="s">
        <v>42</v>
      </c>
      <c r="E24" s="47">
        <f t="shared" si="0"/>
        <v>18277</v>
      </c>
      <c r="F24" s="48">
        <f t="shared" si="0"/>
        <v>20538</v>
      </c>
      <c r="G24" s="49">
        <f t="shared" si="1"/>
        <v>-0.11008861622358555</v>
      </c>
      <c r="H24" s="50"/>
      <c r="I24" s="193" t="s">
        <v>43</v>
      </c>
      <c r="J24" s="68">
        <v>10694</v>
      </c>
      <c r="K24" s="68">
        <v>12237</v>
      </c>
      <c r="L24" s="49">
        <f t="shared" si="2"/>
        <v>-0.1260929966495056</v>
      </c>
      <c r="M24" s="52">
        <f t="shared" si="3"/>
        <v>0.58510696503802595</v>
      </c>
      <c r="N24" s="53"/>
      <c r="O24" s="194" t="s">
        <v>44</v>
      </c>
      <c r="P24" s="86">
        <v>7583</v>
      </c>
      <c r="Q24" s="86">
        <v>8301</v>
      </c>
      <c r="R24" s="49">
        <f t="shared" si="4"/>
        <v>-8.6495602939404892E-2</v>
      </c>
      <c r="S24" s="52">
        <f t="shared" si="5"/>
        <v>0.41489303496197405</v>
      </c>
      <c r="T24" s="55"/>
    </row>
    <row r="25" spans="3:20" ht="15.6" customHeight="1">
      <c r="C25" s="279"/>
      <c r="D25" s="67" t="s">
        <v>45</v>
      </c>
      <c r="E25" s="47">
        <f t="shared" si="0"/>
        <v>16079</v>
      </c>
      <c r="F25" s="48">
        <f t="shared" si="0"/>
        <v>18186</v>
      </c>
      <c r="G25" s="49">
        <f t="shared" si="1"/>
        <v>-0.11585835257890685</v>
      </c>
      <c r="H25" s="50"/>
      <c r="I25" s="193" t="s">
        <v>46</v>
      </c>
      <c r="J25" s="68">
        <v>9694</v>
      </c>
      <c r="K25" s="68">
        <v>11107</v>
      </c>
      <c r="L25" s="49">
        <f t="shared" si="2"/>
        <v>-0.12721707031601692</v>
      </c>
      <c r="M25" s="52">
        <f t="shared" si="3"/>
        <v>0.60289819018595681</v>
      </c>
      <c r="N25" s="53"/>
      <c r="O25" s="194" t="s">
        <v>47</v>
      </c>
      <c r="P25" s="86">
        <v>6385</v>
      </c>
      <c r="Q25" s="86">
        <v>7079</v>
      </c>
      <c r="R25" s="49">
        <f t="shared" si="4"/>
        <v>-9.8036445825681592E-2</v>
      </c>
      <c r="S25" s="52">
        <f t="shared" si="5"/>
        <v>0.39710180981404314</v>
      </c>
      <c r="T25" s="55"/>
    </row>
    <row r="26" spans="3:20" ht="15.6" customHeight="1">
      <c r="C26" s="280"/>
      <c r="D26" s="70" t="s">
        <v>48</v>
      </c>
      <c r="E26" s="56">
        <f t="shared" si="0"/>
        <v>7544</v>
      </c>
      <c r="F26" s="48">
        <f t="shared" si="0"/>
        <v>8938</v>
      </c>
      <c r="G26" s="58">
        <f t="shared" si="1"/>
        <v>-0.15596330275229359</v>
      </c>
      <c r="H26" s="71">
        <f>E26/E23</f>
        <v>1.435038995624881</v>
      </c>
      <c r="I26" s="195" t="s">
        <v>33</v>
      </c>
      <c r="J26" s="72">
        <v>4304</v>
      </c>
      <c r="K26" s="72">
        <v>5131</v>
      </c>
      <c r="L26" s="58">
        <f t="shared" si="2"/>
        <v>-0.1611771584486455</v>
      </c>
      <c r="M26" s="73">
        <f t="shared" si="3"/>
        <v>0.57051961823966069</v>
      </c>
      <c r="N26" s="74">
        <f>J26/J23</f>
        <v>1.5788701393983859</v>
      </c>
      <c r="O26" s="196" t="s">
        <v>34</v>
      </c>
      <c r="P26" s="87">
        <v>3240</v>
      </c>
      <c r="Q26" s="87">
        <v>3807</v>
      </c>
      <c r="R26" s="58">
        <f t="shared" si="4"/>
        <v>-0.14893617021276595</v>
      </c>
      <c r="S26" s="73">
        <f t="shared" si="5"/>
        <v>0.42948038176033937</v>
      </c>
      <c r="T26" s="76">
        <f>P26/P23</f>
        <v>1.2801264322402213</v>
      </c>
    </row>
    <row r="27" spans="3:20" ht="13.5" customHeight="1">
      <c r="C27" s="278" t="s">
        <v>49</v>
      </c>
      <c r="D27" s="77" t="s">
        <v>36</v>
      </c>
      <c r="E27" s="78">
        <f t="shared" si="0"/>
        <v>4051</v>
      </c>
      <c r="F27" s="79">
        <f t="shared" si="0"/>
        <v>3076</v>
      </c>
      <c r="G27" s="80">
        <f t="shared" si="1"/>
        <v>0.31697009102730817</v>
      </c>
      <c r="H27" s="81"/>
      <c r="I27" s="197" t="s">
        <v>50</v>
      </c>
      <c r="J27" s="198">
        <v>2460</v>
      </c>
      <c r="K27" s="198">
        <v>1896</v>
      </c>
      <c r="L27" s="80">
        <f t="shared" si="2"/>
        <v>0.29746835443037972</v>
      </c>
      <c r="M27" s="82">
        <f t="shared" si="3"/>
        <v>0.60725746729202668</v>
      </c>
      <c r="N27" s="83"/>
      <c r="O27" s="199" t="s">
        <v>51</v>
      </c>
      <c r="P27" s="84">
        <v>1591</v>
      </c>
      <c r="Q27" s="84">
        <v>1180</v>
      </c>
      <c r="R27" s="80">
        <f t="shared" si="4"/>
        <v>0.34830508474576272</v>
      </c>
      <c r="S27" s="82">
        <f t="shared" si="5"/>
        <v>0.39274253270797332</v>
      </c>
      <c r="T27" s="85"/>
    </row>
    <row r="28" spans="3:20" ht="15.6" customHeight="1">
      <c r="C28" s="279"/>
      <c r="D28" s="67" t="s">
        <v>52</v>
      </c>
      <c r="E28" s="47">
        <f t="shared" si="0"/>
        <v>2510</v>
      </c>
      <c r="F28" s="48">
        <f t="shared" si="0"/>
        <v>2089</v>
      </c>
      <c r="G28" s="49">
        <f t="shared" si="1"/>
        <v>0.20153183341311631</v>
      </c>
      <c r="H28" s="50"/>
      <c r="I28" s="193" t="s">
        <v>53</v>
      </c>
      <c r="J28" s="68">
        <v>1334</v>
      </c>
      <c r="K28" s="68">
        <v>1162</v>
      </c>
      <c r="L28" s="49">
        <f t="shared" si="2"/>
        <v>0.14802065404475043</v>
      </c>
      <c r="M28" s="52">
        <f t="shared" si="3"/>
        <v>0.53147410358565739</v>
      </c>
      <c r="N28" s="53"/>
      <c r="O28" s="194" t="s">
        <v>54</v>
      </c>
      <c r="P28" s="86">
        <v>1176</v>
      </c>
      <c r="Q28" s="86">
        <v>927</v>
      </c>
      <c r="R28" s="38">
        <f t="shared" si="4"/>
        <v>0.26860841423948217</v>
      </c>
      <c r="S28" s="52">
        <f t="shared" si="5"/>
        <v>0.46852589641434261</v>
      </c>
      <c r="T28" s="55"/>
    </row>
    <row r="29" spans="3:20" ht="15.6" customHeight="1">
      <c r="C29" s="279"/>
      <c r="D29" s="67" t="s">
        <v>26</v>
      </c>
      <c r="E29" s="47">
        <f t="shared" si="0"/>
        <v>98271</v>
      </c>
      <c r="F29" s="48">
        <f t="shared" si="0"/>
        <v>40765</v>
      </c>
      <c r="G29" s="49">
        <f t="shared" si="1"/>
        <v>1.4106709186802404</v>
      </c>
      <c r="H29" s="50"/>
      <c r="I29" s="193" t="s">
        <v>55</v>
      </c>
      <c r="J29" s="51">
        <v>67499</v>
      </c>
      <c r="K29" s="51">
        <v>28042</v>
      </c>
      <c r="L29" s="49">
        <f t="shared" si="2"/>
        <v>1.40706796947436</v>
      </c>
      <c r="M29" s="52">
        <f t="shared" si="3"/>
        <v>0.68686591161176747</v>
      </c>
      <c r="N29" s="53"/>
      <c r="O29" s="194" t="s">
        <v>56</v>
      </c>
      <c r="P29" s="86">
        <v>30772</v>
      </c>
      <c r="Q29" s="86">
        <v>12723</v>
      </c>
      <c r="R29" s="49">
        <f t="shared" si="4"/>
        <v>1.41861196258744</v>
      </c>
      <c r="S29" s="52">
        <f t="shared" si="5"/>
        <v>0.31313408838823253</v>
      </c>
      <c r="T29" s="55"/>
    </row>
    <row r="30" spans="3:20" ht="15.6" customHeight="1">
      <c r="C30" s="279"/>
      <c r="D30" s="67" t="s">
        <v>29</v>
      </c>
      <c r="E30" s="47">
        <f t="shared" si="0"/>
        <v>60839</v>
      </c>
      <c r="F30" s="48">
        <f t="shared" si="0"/>
        <v>20865</v>
      </c>
      <c r="G30" s="49">
        <f t="shared" si="1"/>
        <v>1.9158399233165588</v>
      </c>
      <c r="H30" s="50"/>
      <c r="I30" s="193" t="s">
        <v>57</v>
      </c>
      <c r="J30" s="51">
        <v>39910</v>
      </c>
      <c r="K30" s="51">
        <v>13248</v>
      </c>
      <c r="L30" s="49">
        <f t="shared" si="2"/>
        <v>2.012530193236715</v>
      </c>
      <c r="M30" s="52">
        <f t="shared" si="3"/>
        <v>0.65599368825917581</v>
      </c>
      <c r="N30" s="53"/>
      <c r="O30" s="194" t="s">
        <v>58</v>
      </c>
      <c r="P30" s="86">
        <v>20929</v>
      </c>
      <c r="Q30" s="86">
        <v>7617</v>
      </c>
      <c r="R30" s="49">
        <f t="shared" si="4"/>
        <v>1.7476696862281738</v>
      </c>
      <c r="S30" s="52">
        <f t="shared" si="5"/>
        <v>0.34400631174082413</v>
      </c>
      <c r="T30" s="55"/>
    </row>
    <row r="31" spans="3:20" ht="15.6" customHeight="1">
      <c r="C31" s="280"/>
      <c r="D31" s="70" t="s">
        <v>59</v>
      </c>
      <c r="E31" s="56">
        <f t="shared" si="0"/>
        <v>1696</v>
      </c>
      <c r="F31" s="48">
        <f t="shared" si="0"/>
        <v>610</v>
      </c>
      <c r="G31" s="58">
        <f t="shared" si="1"/>
        <v>1.7803278688524591</v>
      </c>
      <c r="H31" s="50"/>
      <c r="I31" s="195" t="s">
        <v>60</v>
      </c>
      <c r="J31" s="60">
        <v>1078</v>
      </c>
      <c r="K31" s="60">
        <v>379</v>
      </c>
      <c r="L31" s="189">
        <f t="shared" si="2"/>
        <v>1.8443271767810026</v>
      </c>
      <c r="M31" s="73">
        <f t="shared" si="3"/>
        <v>0.63561320754716977</v>
      </c>
      <c r="N31" s="74">
        <f>J31/J29</f>
        <v>1.597060697195514E-2</v>
      </c>
      <c r="O31" s="196" t="s">
        <v>61</v>
      </c>
      <c r="P31" s="87">
        <v>618</v>
      </c>
      <c r="Q31" s="87">
        <v>231</v>
      </c>
      <c r="R31" s="58">
        <f t="shared" si="4"/>
        <v>1.6753246753246753</v>
      </c>
      <c r="S31" s="73">
        <f t="shared" si="5"/>
        <v>0.36438679245283018</v>
      </c>
      <c r="T31" s="76">
        <f>P31/P29</f>
        <v>2.0083192512673858E-2</v>
      </c>
    </row>
    <row r="32" spans="3:20">
      <c r="C32" s="263" t="s">
        <v>62</v>
      </c>
      <c r="D32" s="265" t="s">
        <v>36</v>
      </c>
      <c r="E32" s="267">
        <f>J32+J33+P32</f>
        <v>11638</v>
      </c>
      <c r="F32" s="296">
        <f>K32+K33+Q32</f>
        <v>11250</v>
      </c>
      <c r="G32" s="269">
        <f t="shared" si="1"/>
        <v>3.4488888888888888E-2</v>
      </c>
      <c r="H32" s="39"/>
      <c r="I32" s="191" t="s">
        <v>63</v>
      </c>
      <c r="J32" s="40">
        <v>7871</v>
      </c>
      <c r="K32" s="40">
        <v>7667</v>
      </c>
      <c r="L32" s="80">
        <f t="shared" si="2"/>
        <v>2.6607538802660754E-2</v>
      </c>
      <c r="M32" s="46">
        <f t="shared" si="3"/>
        <v>0.67631895514693241</v>
      </c>
      <c r="N32" s="42"/>
      <c r="O32" s="271" t="s">
        <v>64</v>
      </c>
      <c r="P32" s="40">
        <v>3420</v>
      </c>
      <c r="Q32" s="40">
        <v>3277</v>
      </c>
      <c r="R32" s="38">
        <f t="shared" si="4"/>
        <v>4.3637473298748855E-2</v>
      </c>
      <c r="S32" s="46">
        <f t="shared" si="5"/>
        <v>0.29386492524488744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347</v>
      </c>
      <c r="K33" s="51">
        <v>306</v>
      </c>
      <c r="L33" s="49">
        <f t="shared" si="2"/>
        <v>0.13398692810457516</v>
      </c>
      <c r="M33" s="89"/>
      <c r="N33" s="53"/>
      <c r="O33" s="272"/>
      <c r="P33" s="65"/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742</v>
      </c>
      <c r="F34" s="48">
        <f t="shared" si="6"/>
        <v>719</v>
      </c>
      <c r="G34" s="49">
        <f t="shared" ref="G34:G51" si="7">(E34-F34)/F34</f>
        <v>3.1988873435326845E-2</v>
      </c>
      <c r="H34" s="50"/>
      <c r="I34" s="193" t="s">
        <v>68</v>
      </c>
      <c r="J34" s="51">
        <v>421</v>
      </c>
      <c r="K34" s="51">
        <v>399</v>
      </c>
      <c r="L34" s="49">
        <f t="shared" si="2"/>
        <v>5.5137844611528819E-2</v>
      </c>
      <c r="M34" s="52">
        <f t="shared" ref="M34:M51" si="8">J34/$E34</f>
        <v>0.56738544474393526</v>
      </c>
      <c r="N34" s="53"/>
      <c r="O34" s="194" t="s">
        <v>69</v>
      </c>
      <c r="P34" s="65">
        <v>321</v>
      </c>
      <c r="Q34" s="86">
        <v>320</v>
      </c>
      <c r="R34" s="49">
        <f t="shared" ref="R34:R44" si="9">(P34-Q34)/Q34</f>
        <v>3.1250000000000002E-3</v>
      </c>
      <c r="S34" s="52">
        <f t="shared" ref="S34:S44" si="10">P34/$E34</f>
        <v>0.43261455525606468</v>
      </c>
      <c r="T34" s="55"/>
    </row>
    <row r="35" spans="3:20">
      <c r="C35" s="90" t="s">
        <v>70</v>
      </c>
      <c r="D35" s="67" t="s">
        <v>36</v>
      </c>
      <c r="E35" s="47">
        <f t="shared" si="6"/>
        <v>411</v>
      </c>
      <c r="F35" s="48">
        <f t="shared" si="6"/>
        <v>336</v>
      </c>
      <c r="G35" s="49">
        <f t="shared" si="7"/>
        <v>0.22321428571428573</v>
      </c>
      <c r="H35" s="50"/>
      <c r="I35" s="193" t="s">
        <v>71</v>
      </c>
      <c r="J35" s="51">
        <v>247</v>
      </c>
      <c r="K35" s="51">
        <v>193</v>
      </c>
      <c r="L35" s="49">
        <f t="shared" si="2"/>
        <v>0.27979274611398963</v>
      </c>
      <c r="M35" s="91">
        <f t="shared" si="8"/>
        <v>0.6009732360097324</v>
      </c>
      <c r="N35" s="53"/>
      <c r="O35" s="194" t="s">
        <v>72</v>
      </c>
      <c r="P35" s="86">
        <v>164</v>
      </c>
      <c r="Q35" s="86">
        <v>143</v>
      </c>
      <c r="R35" s="49">
        <f t="shared" si="9"/>
        <v>0.14685314685314685</v>
      </c>
      <c r="S35" s="52">
        <f t="shared" si="10"/>
        <v>0.39902676399026765</v>
      </c>
      <c r="T35" s="55"/>
    </row>
    <row r="36" spans="3:20">
      <c r="C36" s="90" t="s">
        <v>73</v>
      </c>
      <c r="D36" s="67" t="s">
        <v>36</v>
      </c>
      <c r="E36" s="47">
        <f t="shared" si="6"/>
        <v>1225</v>
      </c>
      <c r="F36" s="48">
        <f t="shared" si="6"/>
        <v>1198</v>
      </c>
      <c r="G36" s="49">
        <f t="shared" si="7"/>
        <v>2.2537562604340568E-2</v>
      </c>
      <c r="H36" s="50"/>
      <c r="I36" s="193" t="s">
        <v>74</v>
      </c>
      <c r="J36" s="92">
        <v>709</v>
      </c>
      <c r="K36" s="92">
        <v>666</v>
      </c>
      <c r="L36" s="49">
        <f t="shared" si="2"/>
        <v>6.4564564564564567E-2</v>
      </c>
      <c r="M36" s="91">
        <f t="shared" si="8"/>
        <v>0.57877551020408158</v>
      </c>
      <c r="N36" s="53"/>
      <c r="O36" s="194" t="s">
        <v>75</v>
      </c>
      <c r="P36" s="86">
        <v>516</v>
      </c>
      <c r="Q36" s="86">
        <v>532</v>
      </c>
      <c r="R36" s="49">
        <f t="shared" si="9"/>
        <v>-3.007518796992481E-2</v>
      </c>
      <c r="S36" s="52">
        <f t="shared" si="10"/>
        <v>0.42122448979591837</v>
      </c>
      <c r="T36" s="55"/>
    </row>
    <row r="37" spans="3:20">
      <c r="C37" s="93" t="s">
        <v>76</v>
      </c>
      <c r="D37" s="67" t="s">
        <v>36</v>
      </c>
      <c r="E37" s="47">
        <f t="shared" si="6"/>
        <v>86</v>
      </c>
      <c r="F37" s="48">
        <f t="shared" si="6"/>
        <v>80</v>
      </c>
      <c r="G37" s="49">
        <f t="shared" si="7"/>
        <v>7.4999999999999997E-2</v>
      </c>
      <c r="H37" s="50"/>
      <c r="I37" s="193" t="s">
        <v>77</v>
      </c>
      <c r="J37" s="94">
        <v>48</v>
      </c>
      <c r="K37" s="94">
        <v>46</v>
      </c>
      <c r="L37" s="49">
        <f t="shared" si="2"/>
        <v>4.3478260869565216E-2</v>
      </c>
      <c r="M37" s="91">
        <f t="shared" si="8"/>
        <v>0.55813953488372092</v>
      </c>
      <c r="N37" s="53"/>
      <c r="O37" s="194" t="s">
        <v>78</v>
      </c>
      <c r="P37" s="86">
        <v>38</v>
      </c>
      <c r="Q37" s="86">
        <v>34</v>
      </c>
      <c r="R37" s="49">
        <f t="shared" si="9"/>
        <v>0.11764705882352941</v>
      </c>
      <c r="S37" s="52">
        <f t="shared" si="10"/>
        <v>0.44186046511627908</v>
      </c>
      <c r="T37" s="55"/>
    </row>
    <row r="38" spans="3:20">
      <c r="C38" s="93" t="s">
        <v>79</v>
      </c>
      <c r="D38" s="67" t="s">
        <v>36</v>
      </c>
      <c r="E38" s="47">
        <f t="shared" si="6"/>
        <v>44</v>
      </c>
      <c r="F38" s="48">
        <f t="shared" si="6"/>
        <v>45</v>
      </c>
      <c r="G38" s="49">
        <f t="shared" si="7"/>
        <v>-2.2222222222222223E-2</v>
      </c>
      <c r="H38" s="50"/>
      <c r="I38" s="193" t="s">
        <v>80</v>
      </c>
      <c r="J38" s="51">
        <v>26</v>
      </c>
      <c r="K38" s="51">
        <v>25</v>
      </c>
      <c r="L38" s="49">
        <f t="shared" si="2"/>
        <v>0.04</v>
      </c>
      <c r="M38" s="91">
        <f t="shared" si="8"/>
        <v>0.59090909090909094</v>
      </c>
      <c r="N38" s="53"/>
      <c r="O38" s="194" t="s">
        <v>81</v>
      </c>
      <c r="P38" s="86">
        <v>18</v>
      </c>
      <c r="Q38" s="86">
        <v>20</v>
      </c>
      <c r="R38" s="49">
        <f t="shared" si="9"/>
        <v>-0.1</v>
      </c>
      <c r="S38" s="91">
        <f t="shared" si="10"/>
        <v>0.40909090909090912</v>
      </c>
      <c r="T38" s="55"/>
    </row>
    <row r="39" spans="3:20">
      <c r="C39" s="93" t="s">
        <v>82</v>
      </c>
      <c r="D39" s="67" t="s">
        <v>36</v>
      </c>
      <c r="E39" s="47">
        <f t="shared" si="6"/>
        <v>870</v>
      </c>
      <c r="F39" s="48">
        <f t="shared" si="6"/>
        <v>913</v>
      </c>
      <c r="G39" s="49">
        <f t="shared" si="7"/>
        <v>-4.7097480832420595E-2</v>
      </c>
      <c r="H39" s="50"/>
      <c r="I39" s="193" t="s">
        <v>185</v>
      </c>
      <c r="J39" s="51">
        <v>456</v>
      </c>
      <c r="K39" s="51">
        <v>478</v>
      </c>
      <c r="L39" s="49">
        <f t="shared" si="2"/>
        <v>-4.6025104602510462E-2</v>
      </c>
      <c r="M39" s="91">
        <f t="shared" si="8"/>
        <v>0.52413793103448281</v>
      </c>
      <c r="N39" s="53"/>
      <c r="O39" s="194" t="s">
        <v>185</v>
      </c>
      <c r="P39" s="86">
        <v>414</v>
      </c>
      <c r="Q39" s="86">
        <v>435</v>
      </c>
      <c r="R39" s="49">
        <f t="shared" si="9"/>
        <v>-4.8275862068965517E-2</v>
      </c>
      <c r="S39" s="91">
        <f t="shared" si="10"/>
        <v>0.47586206896551725</v>
      </c>
      <c r="T39" s="55"/>
    </row>
    <row r="40" spans="3:20">
      <c r="C40" s="93" t="s">
        <v>85</v>
      </c>
      <c r="D40" s="67" t="s">
        <v>36</v>
      </c>
      <c r="E40" s="47">
        <f t="shared" si="6"/>
        <v>145</v>
      </c>
      <c r="F40" s="48">
        <f t="shared" si="6"/>
        <v>205</v>
      </c>
      <c r="G40" s="49">
        <f t="shared" si="7"/>
        <v>-0.29268292682926828</v>
      </c>
      <c r="H40" s="50"/>
      <c r="I40" s="193" t="s">
        <v>186</v>
      </c>
      <c r="J40" s="95">
        <v>91</v>
      </c>
      <c r="K40" s="95">
        <v>126</v>
      </c>
      <c r="L40" s="49">
        <f t="shared" si="2"/>
        <v>-0.27777777777777779</v>
      </c>
      <c r="M40" s="91">
        <f t="shared" si="8"/>
        <v>0.62758620689655176</v>
      </c>
      <c r="N40" s="53"/>
      <c r="O40" s="194" t="s">
        <v>186</v>
      </c>
      <c r="P40" s="86">
        <v>54</v>
      </c>
      <c r="Q40" s="96">
        <v>79</v>
      </c>
      <c r="R40" s="49">
        <f t="shared" si="9"/>
        <v>-0.31645569620253167</v>
      </c>
      <c r="S40" s="91">
        <f t="shared" si="10"/>
        <v>0.3724137931034483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4051</v>
      </c>
      <c r="F41" s="57">
        <f t="shared" si="6"/>
        <v>3076</v>
      </c>
      <c r="G41" s="58">
        <f t="shared" si="7"/>
        <v>0.31697009102730817</v>
      </c>
      <c r="H41" s="50"/>
      <c r="I41" s="212" t="s">
        <v>89</v>
      </c>
      <c r="J41" s="60">
        <v>2460</v>
      </c>
      <c r="K41" s="60">
        <v>1896</v>
      </c>
      <c r="L41" s="58">
        <f t="shared" si="2"/>
        <v>0.29746835443037972</v>
      </c>
      <c r="M41" s="61">
        <f t="shared" si="8"/>
        <v>0.60725746729202668</v>
      </c>
      <c r="N41" s="62"/>
      <c r="O41" s="212" t="s">
        <v>90</v>
      </c>
      <c r="P41" s="220">
        <v>1591</v>
      </c>
      <c r="Q41" s="220">
        <v>1180</v>
      </c>
      <c r="R41" s="221">
        <f t="shared" si="9"/>
        <v>0.34830508474576272</v>
      </c>
      <c r="S41" s="73">
        <f t="shared" si="10"/>
        <v>0.39274253270797332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/>
      <c r="Q43" s="217">
        <v>120</v>
      </c>
      <c r="R43" s="100">
        <f t="shared" si="9"/>
        <v>-1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4507</v>
      </c>
      <c r="F44" s="37">
        <f>K44+Q44</f>
        <v>4337</v>
      </c>
      <c r="G44" s="38">
        <f t="shared" si="7"/>
        <v>3.9197602029052342E-2</v>
      </c>
      <c r="H44" s="39"/>
      <c r="I44" s="191" t="s">
        <v>98</v>
      </c>
      <c r="J44" s="40">
        <v>3176</v>
      </c>
      <c r="K44" s="40">
        <v>3033</v>
      </c>
      <c r="L44" s="38">
        <f t="shared" si="2"/>
        <v>4.7148038245961095E-2</v>
      </c>
      <c r="M44" s="44">
        <f t="shared" si="8"/>
        <v>0.70468160639005994</v>
      </c>
      <c r="N44" s="42"/>
      <c r="O44" s="192" t="s">
        <v>99</v>
      </c>
      <c r="P44" s="105">
        <v>1331</v>
      </c>
      <c r="Q44" s="105">
        <v>1304</v>
      </c>
      <c r="R44" s="38">
        <f t="shared" si="9"/>
        <v>2.0705521472392636E-2</v>
      </c>
      <c r="S44" s="44">
        <f t="shared" si="10"/>
        <v>0.29531839360994011</v>
      </c>
      <c r="T44" s="45"/>
    </row>
    <row r="45" spans="3:20">
      <c r="C45" s="252" t="s">
        <v>100</v>
      </c>
      <c r="D45" s="67" t="s">
        <v>16</v>
      </c>
      <c r="E45" s="47">
        <f>J45</f>
        <v>153</v>
      </c>
      <c r="F45" s="48">
        <f>K45</f>
        <v>135</v>
      </c>
      <c r="G45" s="49">
        <f t="shared" si="7"/>
        <v>0.13333333333333333</v>
      </c>
      <c r="H45" s="50"/>
      <c r="I45" s="193" t="s">
        <v>101</v>
      </c>
      <c r="J45" s="51">
        <v>153</v>
      </c>
      <c r="K45" s="51">
        <v>135</v>
      </c>
      <c r="L45" s="49">
        <f t="shared" si="2"/>
        <v>0.13333333333333333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15</v>
      </c>
      <c r="F46" s="48">
        <f>K46</f>
        <v>7</v>
      </c>
      <c r="G46" s="49">
        <f t="shared" si="7"/>
        <v>1.1428571428571428</v>
      </c>
      <c r="H46" s="50"/>
      <c r="I46" s="193" t="s">
        <v>104</v>
      </c>
      <c r="J46" s="51">
        <v>15</v>
      </c>
      <c r="K46" s="51">
        <v>7</v>
      </c>
      <c r="L46" s="49">
        <f t="shared" si="2"/>
        <v>1.1428571428571428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3135</v>
      </c>
      <c r="F47" s="48">
        <f t="shared" si="11"/>
        <v>3368</v>
      </c>
      <c r="G47" s="49">
        <f t="shared" si="7"/>
        <v>-6.918052256532066E-2</v>
      </c>
      <c r="H47" s="50"/>
      <c r="I47" s="193" t="s">
        <v>106</v>
      </c>
      <c r="J47" s="51">
        <v>2007</v>
      </c>
      <c r="K47" s="51">
        <v>2117</v>
      </c>
      <c r="L47" s="49">
        <f t="shared" si="2"/>
        <v>-5.1960321209258385E-2</v>
      </c>
      <c r="M47" s="52">
        <f t="shared" si="8"/>
        <v>0.64019138755980864</v>
      </c>
      <c r="N47" s="53"/>
      <c r="O47" s="194" t="s">
        <v>107</v>
      </c>
      <c r="P47" s="51">
        <v>1128</v>
      </c>
      <c r="Q47" s="51">
        <v>1251</v>
      </c>
      <c r="R47" s="49">
        <f>(P47-Q47)/Q47</f>
        <v>-9.8321342925659472E-2</v>
      </c>
      <c r="S47" s="52">
        <f>P47/$E47</f>
        <v>0.35980861244019141</v>
      </c>
      <c r="T47" s="55"/>
    </row>
    <row r="48" spans="3:20" ht="15.6" customHeight="1">
      <c r="C48" s="261"/>
      <c r="D48" s="67" t="s">
        <v>22</v>
      </c>
      <c r="E48" s="47">
        <f t="shared" si="11"/>
        <v>1940</v>
      </c>
      <c r="F48" s="48">
        <f t="shared" si="11"/>
        <v>1893</v>
      </c>
      <c r="G48" s="49">
        <f t="shared" si="7"/>
        <v>2.4828314844162706E-2</v>
      </c>
      <c r="H48" s="50"/>
      <c r="I48" s="193" t="s">
        <v>108</v>
      </c>
      <c r="J48" s="51">
        <v>207</v>
      </c>
      <c r="K48" s="51">
        <v>198</v>
      </c>
      <c r="L48" s="49">
        <f t="shared" si="2"/>
        <v>4.5454545454545456E-2</v>
      </c>
      <c r="M48" s="52">
        <f t="shared" si="8"/>
        <v>0.10670103092783505</v>
      </c>
      <c r="N48" s="53"/>
      <c r="O48" s="194" t="s">
        <v>109</v>
      </c>
      <c r="P48" s="54">
        <v>1733</v>
      </c>
      <c r="Q48" s="54">
        <v>1695</v>
      </c>
      <c r="R48" s="49">
        <f>(P48-Q48)/Q48</f>
        <v>2.2418879056047197E-2</v>
      </c>
      <c r="S48" s="52">
        <f>P48/$E48</f>
        <v>0.89329896907216499</v>
      </c>
      <c r="T48" s="55"/>
    </row>
    <row r="49" spans="3:20" ht="15.6" customHeight="1">
      <c r="C49" s="261"/>
      <c r="D49" s="67" t="s">
        <v>110</v>
      </c>
      <c r="E49" s="47">
        <f t="shared" si="11"/>
        <v>1011</v>
      </c>
      <c r="F49" s="48">
        <f t="shared" si="11"/>
        <v>1088</v>
      </c>
      <c r="G49" s="49">
        <f t="shared" si="7"/>
        <v>-7.077205882352941E-2</v>
      </c>
      <c r="H49" s="50"/>
      <c r="I49" s="193" t="s">
        <v>111</v>
      </c>
      <c r="J49" s="51">
        <v>85</v>
      </c>
      <c r="K49" s="51">
        <v>99</v>
      </c>
      <c r="L49" s="49">
        <f t="shared" si="2"/>
        <v>-0.14141414141414141</v>
      </c>
      <c r="M49" s="52">
        <f t="shared" si="8"/>
        <v>8.4075173095944603E-2</v>
      </c>
      <c r="N49" s="53"/>
      <c r="O49" s="194" t="s">
        <v>38</v>
      </c>
      <c r="P49" s="106">
        <v>926</v>
      </c>
      <c r="Q49" s="106">
        <v>989</v>
      </c>
      <c r="R49" s="49">
        <f>(P49-Q49)/Q49</f>
        <v>-6.3700707785642061E-2</v>
      </c>
      <c r="S49" s="52">
        <f>P49/$E49</f>
        <v>0.91592482690405541</v>
      </c>
      <c r="T49" s="55"/>
    </row>
    <row r="50" spans="3:20" ht="15.95" customHeight="1">
      <c r="C50" s="261"/>
      <c r="D50" s="67" t="s">
        <v>112</v>
      </c>
      <c r="E50" s="47">
        <f t="shared" si="11"/>
        <v>3540</v>
      </c>
      <c r="F50" s="48">
        <f t="shared" si="11"/>
        <v>3702</v>
      </c>
      <c r="G50" s="49">
        <f t="shared" si="7"/>
        <v>-4.3760129659643439E-2</v>
      </c>
      <c r="H50" s="50"/>
      <c r="I50" s="193" t="s">
        <v>113</v>
      </c>
      <c r="J50" s="51">
        <v>820</v>
      </c>
      <c r="K50" s="51">
        <v>916</v>
      </c>
      <c r="L50" s="49">
        <f t="shared" si="2"/>
        <v>-0.10480349344978165</v>
      </c>
      <c r="M50" s="52">
        <f t="shared" si="8"/>
        <v>0.23163841807909605</v>
      </c>
      <c r="N50" s="53"/>
      <c r="O50" s="194" t="s">
        <v>114</v>
      </c>
      <c r="P50" s="106">
        <v>2720</v>
      </c>
      <c r="Q50" s="106">
        <v>2786</v>
      </c>
      <c r="R50" s="49">
        <f>(P50-Q50)/Q50</f>
        <v>-2.3689877961234746E-2</v>
      </c>
      <c r="S50" s="52">
        <f>P50/$E50</f>
        <v>0.76836158192090398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604</v>
      </c>
      <c r="F51" s="169">
        <f t="shared" si="11"/>
        <v>340</v>
      </c>
      <c r="G51" s="170">
        <f t="shared" si="7"/>
        <v>0.77647058823529413</v>
      </c>
      <c r="H51" s="171"/>
      <c r="I51" s="218" t="s">
        <v>116</v>
      </c>
      <c r="J51" s="175">
        <v>200</v>
      </c>
      <c r="K51" s="175">
        <v>66</v>
      </c>
      <c r="L51" s="176">
        <f t="shared" si="2"/>
        <v>2.0303030303030303</v>
      </c>
      <c r="M51" s="173">
        <f t="shared" si="8"/>
        <v>0.33112582781456956</v>
      </c>
      <c r="N51" s="174"/>
      <c r="O51" s="219" t="s">
        <v>117</v>
      </c>
      <c r="P51" s="172">
        <v>404</v>
      </c>
      <c r="Q51" s="172">
        <v>274</v>
      </c>
      <c r="R51" s="170">
        <f>(P51-Q51)/Q51</f>
        <v>0.47445255474452552</v>
      </c>
      <c r="S51" s="173">
        <f>P51/$E51</f>
        <v>0.66887417218543044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7">
      <c r="C84" s="224">
        <v>1</v>
      </c>
      <c r="D84" s="223" t="s">
        <v>127</v>
      </c>
      <c r="E84" s="228">
        <v>61717</v>
      </c>
      <c r="F84" s="108"/>
      <c r="H84" s="224">
        <v>1</v>
      </c>
      <c r="I84" s="223" t="s">
        <v>128</v>
      </c>
      <c r="J84" s="228">
        <v>86412</v>
      </c>
      <c r="N84" s="224">
        <v>1</v>
      </c>
      <c r="O84" s="223" t="s">
        <v>250</v>
      </c>
      <c r="P84" s="228">
        <v>584</v>
      </c>
    </row>
    <row r="85" spans="3:17">
      <c r="C85" s="224">
        <v>2</v>
      </c>
      <c r="D85" s="223" t="s">
        <v>187</v>
      </c>
      <c r="E85" s="228">
        <v>21899</v>
      </c>
      <c r="F85" s="108"/>
      <c r="H85" s="224">
        <v>2</v>
      </c>
      <c r="I85" s="223" t="s">
        <v>212</v>
      </c>
      <c r="J85" s="228">
        <v>38894</v>
      </c>
      <c r="N85" s="224">
        <v>2</v>
      </c>
      <c r="O85" s="227" t="s">
        <v>251</v>
      </c>
      <c r="P85" s="228">
        <v>573</v>
      </c>
    </row>
    <row r="86" spans="3:17">
      <c r="C86" s="224">
        <v>3</v>
      </c>
      <c r="D86" s="223" t="s">
        <v>252</v>
      </c>
      <c r="E86" s="228">
        <v>13344</v>
      </c>
      <c r="F86" s="108"/>
      <c r="H86" s="224">
        <v>3</v>
      </c>
      <c r="I86" s="223" t="s">
        <v>134</v>
      </c>
      <c r="J86" s="228">
        <v>13827</v>
      </c>
      <c r="N86" s="224">
        <v>3</v>
      </c>
      <c r="O86" s="223" t="s">
        <v>236</v>
      </c>
      <c r="P86" s="228">
        <v>527</v>
      </c>
    </row>
    <row r="87" spans="3:17">
      <c r="C87" s="224">
        <v>4</v>
      </c>
      <c r="D87" s="223" t="s">
        <v>189</v>
      </c>
      <c r="E87" s="228">
        <v>13286</v>
      </c>
      <c r="F87" s="108"/>
      <c r="H87" s="224">
        <v>4</v>
      </c>
      <c r="I87" s="223" t="s">
        <v>137</v>
      </c>
      <c r="J87" s="228">
        <v>5297</v>
      </c>
      <c r="N87" s="224">
        <v>4</v>
      </c>
      <c r="O87" s="227" t="s">
        <v>204</v>
      </c>
      <c r="P87" s="228">
        <v>490</v>
      </c>
    </row>
    <row r="88" spans="3:17">
      <c r="C88" s="224">
        <v>5</v>
      </c>
      <c r="D88" s="223" t="s">
        <v>136</v>
      </c>
      <c r="E88" s="228">
        <v>13116</v>
      </c>
      <c r="F88" s="108"/>
      <c r="H88" s="224">
        <v>5</v>
      </c>
      <c r="I88" s="223" t="s">
        <v>181</v>
      </c>
      <c r="J88" s="228">
        <v>5119</v>
      </c>
      <c r="N88" s="224">
        <v>5</v>
      </c>
      <c r="O88" s="223" t="s">
        <v>220</v>
      </c>
      <c r="P88" s="228">
        <v>453</v>
      </c>
    </row>
    <row r="89" spans="3:17">
      <c r="C89" s="224">
        <v>6</v>
      </c>
      <c r="D89" s="223" t="s">
        <v>237</v>
      </c>
      <c r="E89" s="228">
        <v>12871</v>
      </c>
      <c r="H89" s="224">
        <v>6</v>
      </c>
      <c r="I89" s="223" t="s">
        <v>228</v>
      </c>
      <c r="J89" s="228">
        <v>2429</v>
      </c>
      <c r="N89" s="224">
        <v>6</v>
      </c>
      <c r="O89" s="223" t="s">
        <v>216</v>
      </c>
      <c r="P89" s="228">
        <v>437</v>
      </c>
    </row>
    <row r="90" spans="3:17">
      <c r="C90" s="224">
        <v>7</v>
      </c>
      <c r="D90" s="223" t="s">
        <v>222</v>
      </c>
      <c r="E90" s="228">
        <v>12507</v>
      </c>
      <c r="H90" s="224">
        <v>7</v>
      </c>
      <c r="I90" s="223" t="s">
        <v>149</v>
      </c>
      <c r="J90" s="228">
        <v>1580</v>
      </c>
      <c r="N90" s="224">
        <v>7</v>
      </c>
      <c r="O90" s="223" t="s">
        <v>188</v>
      </c>
      <c r="P90" s="228">
        <v>419</v>
      </c>
    </row>
    <row r="91" spans="3:17">
      <c r="C91" s="224">
        <v>8</v>
      </c>
      <c r="D91" s="223" t="s">
        <v>217</v>
      </c>
      <c r="E91" s="228">
        <v>11887</v>
      </c>
      <c r="H91" s="224">
        <v>8</v>
      </c>
      <c r="I91" s="223" t="s">
        <v>140</v>
      </c>
      <c r="J91" s="228">
        <v>1466</v>
      </c>
      <c r="N91" s="224">
        <v>8</v>
      </c>
      <c r="O91" s="223" t="s">
        <v>182</v>
      </c>
      <c r="P91" s="228">
        <v>394</v>
      </c>
    </row>
    <row r="92" spans="3:17">
      <c r="C92" s="224">
        <v>9</v>
      </c>
      <c r="D92" s="223" t="s">
        <v>211</v>
      </c>
      <c r="E92" s="228">
        <v>11669</v>
      </c>
      <c r="H92" s="224">
        <v>9</v>
      </c>
      <c r="I92" s="223" t="s">
        <v>209</v>
      </c>
      <c r="J92" s="228">
        <v>1252</v>
      </c>
      <c r="N92" s="224">
        <v>9</v>
      </c>
      <c r="O92" s="223" t="s">
        <v>197</v>
      </c>
      <c r="P92" s="228">
        <v>370</v>
      </c>
    </row>
    <row r="93" spans="3:17">
      <c r="C93" s="224">
        <v>10</v>
      </c>
      <c r="D93" s="223" t="s">
        <v>253</v>
      </c>
      <c r="E93" s="228">
        <v>11625</v>
      </c>
      <c r="H93" s="224">
        <v>10</v>
      </c>
      <c r="I93" s="223" t="s">
        <v>213</v>
      </c>
      <c r="J93" s="228">
        <v>1054</v>
      </c>
      <c r="N93" s="224">
        <v>10</v>
      </c>
      <c r="O93" s="223" t="s">
        <v>254</v>
      </c>
      <c r="P93" s="228">
        <v>280</v>
      </c>
    </row>
    <row r="94" spans="3:17">
      <c r="E94" s="229">
        <f>SUM(E84:E93)</f>
        <v>183921</v>
      </c>
      <c r="F94" s="232" t="s">
        <v>255</v>
      </c>
      <c r="J94" s="229">
        <f>SUM(J84:J93)</f>
        <v>157330</v>
      </c>
      <c r="K94" s="232" t="s">
        <v>256</v>
      </c>
      <c r="P94" s="229">
        <f>SUM(P84:P93)</f>
        <v>4527</v>
      </c>
      <c r="Q94" s="230" t="s">
        <v>257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466594</v>
      </c>
      <c r="E101" s="124">
        <f>J15</f>
        <v>360618</v>
      </c>
      <c r="F101" s="124">
        <f>P15</f>
        <v>105976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0.77287320454185005</v>
      </c>
      <c r="F102" s="133">
        <f>F101/D101</f>
        <v>0.2271267954581499</v>
      </c>
      <c r="G102" s="125"/>
      <c r="H102" s="110"/>
    </row>
    <row r="103" spans="3:8">
      <c r="C103" s="134" t="s">
        <v>164</v>
      </c>
      <c r="D103" s="135">
        <f>E103+F103</f>
        <v>74256</v>
      </c>
      <c r="E103" s="136">
        <v>57842</v>
      </c>
      <c r="F103" s="136">
        <v>16414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0.7789538892480069</v>
      </c>
      <c r="F104" s="137">
        <f>F103/$D$103</f>
        <v>0.2210461107519931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258</v>
      </c>
      <c r="D109" s="158">
        <v>1521789</v>
      </c>
      <c r="E109" s="159"/>
      <c r="F109" s="139"/>
      <c r="G109" s="128"/>
      <c r="H109" s="145"/>
    </row>
    <row r="110" spans="3:8" ht="13.5" customHeight="1">
      <c r="C110" s="157" t="s">
        <v>190</v>
      </c>
      <c r="D110" s="158">
        <v>1787042</v>
      </c>
      <c r="E110" s="156"/>
      <c r="F110" s="161"/>
      <c r="G110" s="128"/>
      <c r="H110" s="145"/>
    </row>
    <row r="111" spans="3:8">
      <c r="C111" s="157" t="s">
        <v>191</v>
      </c>
      <c r="D111" s="158">
        <v>1668162</v>
      </c>
      <c r="E111" s="110"/>
      <c r="F111" s="139"/>
      <c r="G111" s="128"/>
      <c r="H111" s="182">
        <f>SUM(D109:D112)</f>
        <v>6800145</v>
      </c>
    </row>
    <row r="112" spans="3:8">
      <c r="C112" s="157" t="s">
        <v>192</v>
      </c>
      <c r="D112" s="158">
        <v>1823152</v>
      </c>
      <c r="E112" s="112"/>
      <c r="F112" s="161"/>
      <c r="H112" s="183"/>
    </row>
    <row r="113" spans="3:9">
      <c r="C113" s="157" t="s">
        <v>193</v>
      </c>
      <c r="D113" s="158">
        <v>1746609</v>
      </c>
      <c r="E113" s="112"/>
      <c r="F113" s="161"/>
      <c r="H113" s="184"/>
      <c r="I113" s="183"/>
    </row>
    <row r="114" spans="3:9">
      <c r="C114" s="157" t="s">
        <v>259</v>
      </c>
      <c r="D114" s="158">
        <v>2190824</v>
      </c>
      <c r="E114" s="233">
        <f>(D114-D113)/D113</f>
        <v>0.25432996165713107</v>
      </c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258</v>
      </c>
      <c r="D119" s="158">
        <v>408301</v>
      </c>
      <c r="E119" s="181">
        <f t="shared" ref="E119:E124" si="12">D119/D109</f>
        <v>0.26830329303208261</v>
      </c>
      <c r="F119" s="162"/>
      <c r="H119" s="185"/>
      <c r="I119" s="186"/>
    </row>
    <row r="120" spans="3:9">
      <c r="C120" s="157" t="s">
        <v>190</v>
      </c>
      <c r="D120" s="158">
        <v>408301</v>
      </c>
      <c r="E120" s="181">
        <f t="shared" si="12"/>
        <v>0.2284786815307083</v>
      </c>
      <c r="F120" s="164"/>
      <c r="H120" s="183"/>
      <c r="I120" s="183"/>
    </row>
    <row r="121" spans="3:9">
      <c r="C121" s="157" t="s">
        <v>191</v>
      </c>
      <c r="D121" s="158">
        <v>371594</v>
      </c>
      <c r="E121" s="181">
        <f t="shared" si="12"/>
        <v>0.22275654282977314</v>
      </c>
      <c r="F121" s="161"/>
      <c r="H121" s="187">
        <f>SUM(D119:D122)</f>
        <v>1551082</v>
      </c>
      <c r="I121" s="188">
        <f>H121/H111</f>
        <v>0.22809543031802998</v>
      </c>
    </row>
    <row r="122" spans="3:9" ht="17.45" customHeight="1">
      <c r="C122" s="157" t="s">
        <v>192</v>
      </c>
      <c r="D122" s="158">
        <v>362886</v>
      </c>
      <c r="E122" s="181">
        <f t="shared" si="12"/>
        <v>0.19904319552072455</v>
      </c>
      <c r="F122" s="162"/>
      <c r="H122" s="185"/>
      <c r="I122" s="186"/>
    </row>
    <row r="123" spans="3:9">
      <c r="C123" s="157" t="s">
        <v>193</v>
      </c>
      <c r="D123" s="158">
        <v>405720</v>
      </c>
      <c r="E123" s="181">
        <f t="shared" si="12"/>
        <v>0.23229011186819717</v>
      </c>
      <c r="F123" s="164"/>
    </row>
    <row r="124" spans="3:9">
      <c r="C124" s="157" t="s">
        <v>259</v>
      </c>
      <c r="D124" s="158">
        <v>466594</v>
      </c>
      <c r="E124" s="181">
        <f t="shared" si="12"/>
        <v>0.21297648738556818</v>
      </c>
      <c r="G124" s="160"/>
      <c r="H124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{CCEFCA95-3180-4303-B531-D79108E7C84A}</x14:id>
        </ext>
      </extLst>
    </cfRule>
  </conditionalFormatting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EFCA95-3180-4303-B531-D79108E7C8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B85A7FD-DB65-4097-80ED-E984D02C32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'24.11월2주차'!D119:D124</xm:f>
              <xm:sqref>E118</xm:sqref>
            </x14:sparkline>
          </x14:sparklines>
        </x14:sparklineGroup>
        <x14:sparklineGroup displayEmptyCellsAs="gap" xr2:uid="{28D3469D-7654-422B-BEDC-358E19D6E3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'24.11월2주차'!D109:D115</xm:f>
              <xm:sqref>E108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1999-F494-4E1C-B4D1-EC6628E8F273}">
  <sheetPr>
    <pageSetUpPr fitToPage="1"/>
  </sheetPr>
  <dimension ref="A1:T124"/>
  <sheetViews>
    <sheetView showGridLines="0" zoomScaleNormal="100" workbookViewId="0">
      <pane ySplit="1" topLeftCell="A45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405720</v>
      </c>
      <c r="F15" s="37">
        <f t="shared" si="0"/>
        <v>362866</v>
      </c>
      <c r="G15" s="38">
        <f t="shared" ref="G15:G32" si="1">(E15-F15)/F15</f>
        <v>0.11809869207916972</v>
      </c>
      <c r="H15" s="39"/>
      <c r="I15" s="191" t="s">
        <v>14</v>
      </c>
      <c r="J15" s="43">
        <v>319688</v>
      </c>
      <c r="K15" s="43">
        <v>287322</v>
      </c>
      <c r="L15" s="38">
        <f t="shared" ref="L15:L51" si="2">(J15-K15)/K15</f>
        <v>0.11264713457375349</v>
      </c>
      <c r="M15" s="41">
        <f t="shared" ref="M15:M32" si="3">J15/$E15</f>
        <v>0.78795228236222026</v>
      </c>
      <c r="N15" s="42"/>
      <c r="O15" s="192" t="s">
        <v>15</v>
      </c>
      <c r="P15" s="40">
        <v>86032</v>
      </c>
      <c r="Q15" s="40">
        <v>75544</v>
      </c>
      <c r="R15" s="38">
        <f t="shared" ref="R15:R32" si="4">(P15-Q15)/Q15</f>
        <v>0.13883299798792756</v>
      </c>
      <c r="S15" s="44">
        <f t="shared" ref="S15:S32" si="5">P15/$E15</f>
        <v>0.21204771763777974</v>
      </c>
      <c r="T15" s="45"/>
    </row>
    <row r="16" spans="1:20">
      <c r="C16" s="292" t="s">
        <v>16</v>
      </c>
      <c r="D16" s="293"/>
      <c r="E16" s="47">
        <f t="shared" si="0"/>
        <v>37589</v>
      </c>
      <c r="F16" s="48">
        <f t="shared" si="0"/>
        <v>32961</v>
      </c>
      <c r="G16" s="49">
        <f t="shared" si="1"/>
        <v>0.14040836139680229</v>
      </c>
      <c r="H16" s="50"/>
      <c r="I16" s="193" t="s">
        <v>17</v>
      </c>
      <c r="J16" s="54">
        <v>19739</v>
      </c>
      <c r="K16" s="54">
        <v>18818</v>
      </c>
      <c r="L16" s="49">
        <f t="shared" si="2"/>
        <v>4.8942501859921349E-2</v>
      </c>
      <c r="M16" s="52">
        <f t="shared" si="3"/>
        <v>0.52512703184442255</v>
      </c>
      <c r="N16" s="53"/>
      <c r="O16" s="194" t="s">
        <v>18</v>
      </c>
      <c r="P16" s="51">
        <v>17850</v>
      </c>
      <c r="Q16" s="51">
        <v>14143</v>
      </c>
      <c r="R16" s="49">
        <f t="shared" si="4"/>
        <v>0.26210846355087325</v>
      </c>
      <c r="S16" s="52">
        <f t="shared" si="5"/>
        <v>0.47487296815557745</v>
      </c>
      <c r="T16" s="55"/>
    </row>
    <row r="17" spans="3:20">
      <c r="C17" s="294" t="s">
        <v>19</v>
      </c>
      <c r="D17" s="295"/>
      <c r="E17" s="56">
        <f t="shared" si="0"/>
        <v>114477</v>
      </c>
      <c r="F17" s="57">
        <f t="shared" si="0"/>
        <v>110873</v>
      </c>
      <c r="G17" s="58">
        <f t="shared" si="1"/>
        <v>3.2505659628584059E-2</v>
      </c>
      <c r="H17" s="59"/>
      <c r="I17" s="195" t="s">
        <v>20</v>
      </c>
      <c r="J17" s="60">
        <v>89889</v>
      </c>
      <c r="K17" s="60">
        <v>85828</v>
      </c>
      <c r="L17" s="58">
        <f t="shared" si="2"/>
        <v>4.7315561355268675E-2</v>
      </c>
      <c r="M17" s="61">
        <f t="shared" si="3"/>
        <v>0.7852144972352525</v>
      </c>
      <c r="N17" s="62"/>
      <c r="O17" s="196" t="s">
        <v>21</v>
      </c>
      <c r="P17" s="60">
        <v>24588</v>
      </c>
      <c r="Q17" s="60">
        <v>25045</v>
      </c>
      <c r="R17" s="58">
        <f t="shared" si="4"/>
        <v>-1.824715512078259E-2</v>
      </c>
      <c r="S17" s="61">
        <f t="shared" si="5"/>
        <v>0.2147855027647475</v>
      </c>
      <c r="T17" s="63"/>
    </row>
    <row r="18" spans="3:20">
      <c r="C18" s="278" t="s">
        <v>22</v>
      </c>
      <c r="D18" s="64" t="s">
        <v>23</v>
      </c>
      <c r="E18" s="36">
        <f t="shared" si="0"/>
        <v>142016</v>
      </c>
      <c r="F18" s="37">
        <f t="shared" si="0"/>
        <v>135990</v>
      </c>
      <c r="G18" s="38">
        <f t="shared" si="1"/>
        <v>4.4312081770718437E-2</v>
      </c>
      <c r="H18" s="39"/>
      <c r="I18" s="191" t="s">
        <v>24</v>
      </c>
      <c r="J18" s="65">
        <v>108354</v>
      </c>
      <c r="K18" s="65">
        <v>103570</v>
      </c>
      <c r="L18" s="38">
        <f t="shared" si="2"/>
        <v>4.6190981944578546E-2</v>
      </c>
      <c r="M18" s="41">
        <f t="shared" si="3"/>
        <v>0.76297036953582698</v>
      </c>
      <c r="N18" s="42"/>
      <c r="O18" s="192" t="s">
        <v>25</v>
      </c>
      <c r="P18" s="66">
        <v>33662</v>
      </c>
      <c r="Q18" s="66">
        <v>32420</v>
      </c>
      <c r="R18" s="38">
        <f t="shared" si="4"/>
        <v>3.8309685379395435E-2</v>
      </c>
      <c r="S18" s="41">
        <f t="shared" si="5"/>
        <v>0.23702963046417305</v>
      </c>
      <c r="T18" s="45"/>
    </row>
    <row r="19" spans="3:20" ht="15.6" customHeight="1">
      <c r="C19" s="279"/>
      <c r="D19" s="67" t="s">
        <v>26</v>
      </c>
      <c r="E19" s="47">
        <f t="shared" si="0"/>
        <v>133135</v>
      </c>
      <c r="F19" s="37">
        <f t="shared" si="0"/>
        <v>130790</v>
      </c>
      <c r="G19" s="49">
        <f t="shared" si="1"/>
        <v>1.7929505313861917E-2</v>
      </c>
      <c r="H19" s="50"/>
      <c r="I19" s="193" t="s">
        <v>27</v>
      </c>
      <c r="J19" s="68">
        <v>107017</v>
      </c>
      <c r="K19" s="68">
        <v>104823</v>
      </c>
      <c r="L19" s="49">
        <f t="shared" si="2"/>
        <v>2.0930520973450484E-2</v>
      </c>
      <c r="M19" s="52">
        <f t="shared" si="3"/>
        <v>0.80382318699064859</v>
      </c>
      <c r="N19" s="53"/>
      <c r="O19" s="194" t="s">
        <v>28</v>
      </c>
      <c r="P19" s="69">
        <v>26118</v>
      </c>
      <c r="Q19" s="69">
        <v>25967</v>
      </c>
      <c r="R19" s="49">
        <f t="shared" si="4"/>
        <v>5.8150729772403435E-3</v>
      </c>
      <c r="S19" s="52">
        <f t="shared" si="5"/>
        <v>0.19617681300935141</v>
      </c>
      <c r="T19" s="55"/>
    </row>
    <row r="20" spans="3:20" ht="14.1" customHeight="1">
      <c r="C20" s="279"/>
      <c r="D20" s="67" t="s">
        <v>29</v>
      </c>
      <c r="E20" s="47">
        <f t="shared" si="0"/>
        <v>2757</v>
      </c>
      <c r="F20" s="37">
        <f t="shared" si="0"/>
        <v>2654</v>
      </c>
      <c r="G20" s="49">
        <f t="shared" si="1"/>
        <v>3.8809344385832709E-2</v>
      </c>
      <c r="H20" s="50"/>
      <c r="I20" s="193" t="s">
        <v>30</v>
      </c>
      <c r="J20" s="68">
        <v>2035</v>
      </c>
      <c r="K20" s="68">
        <v>1910</v>
      </c>
      <c r="L20" s="49">
        <f t="shared" si="2"/>
        <v>6.5445026178010471E-2</v>
      </c>
      <c r="M20" s="52">
        <f t="shared" si="3"/>
        <v>0.73812114617337687</v>
      </c>
      <c r="N20" s="53"/>
      <c r="O20" s="194" t="s">
        <v>31</v>
      </c>
      <c r="P20" s="69">
        <v>722</v>
      </c>
      <c r="Q20" s="69">
        <v>744</v>
      </c>
      <c r="R20" s="49">
        <f t="shared" si="4"/>
        <v>-2.9569892473118281E-2</v>
      </c>
      <c r="S20" s="52">
        <f t="shared" si="5"/>
        <v>0.26187885382662313</v>
      </c>
      <c r="T20" s="55"/>
    </row>
    <row r="21" spans="3:20" ht="13.5" customHeight="1">
      <c r="C21" s="280"/>
      <c r="D21" s="70" t="s">
        <v>32</v>
      </c>
      <c r="E21" s="56">
        <f t="shared" si="0"/>
        <v>942</v>
      </c>
      <c r="F21" s="37">
        <f t="shared" si="0"/>
        <v>891</v>
      </c>
      <c r="G21" s="58">
        <f t="shared" si="1"/>
        <v>5.7239057239057242E-2</v>
      </c>
      <c r="H21" s="71">
        <f>E21/E19</f>
        <v>7.0755248432042665E-3</v>
      </c>
      <c r="I21" s="195" t="s">
        <v>33</v>
      </c>
      <c r="J21" s="72">
        <v>658</v>
      </c>
      <c r="K21" s="72">
        <v>601</v>
      </c>
      <c r="L21" s="58">
        <f t="shared" si="2"/>
        <v>9.4841930116472545E-2</v>
      </c>
      <c r="M21" s="73">
        <f t="shared" si="3"/>
        <v>0.69851380042462841</v>
      </c>
      <c r="N21" s="74">
        <f>J21/J19</f>
        <v>6.1485558369231055E-3</v>
      </c>
      <c r="O21" s="196" t="s">
        <v>34</v>
      </c>
      <c r="P21" s="75">
        <v>284</v>
      </c>
      <c r="Q21" s="75">
        <v>290</v>
      </c>
      <c r="R21" s="58">
        <f t="shared" si="4"/>
        <v>-2.0689655172413793E-2</v>
      </c>
      <c r="S21" s="73">
        <f t="shared" si="5"/>
        <v>0.30148619957537154</v>
      </c>
      <c r="T21" s="76">
        <f>P21/P19</f>
        <v>1.0873726931618042E-2</v>
      </c>
    </row>
    <row r="22" spans="3:20" ht="13.5" customHeight="1">
      <c r="C22" s="278" t="s">
        <v>35</v>
      </c>
      <c r="D22" s="77" t="s">
        <v>36</v>
      </c>
      <c r="E22" s="78">
        <f t="shared" si="0"/>
        <v>6523</v>
      </c>
      <c r="F22" s="79">
        <f t="shared" si="0"/>
        <v>4463</v>
      </c>
      <c r="G22" s="80">
        <f t="shared" si="1"/>
        <v>0.46157293300470537</v>
      </c>
      <c r="H22" s="81"/>
      <c r="I22" s="197" t="s">
        <v>37</v>
      </c>
      <c r="J22" s="198">
        <v>3359</v>
      </c>
      <c r="K22" s="198">
        <v>2040</v>
      </c>
      <c r="L22" s="80">
        <f t="shared" si="2"/>
        <v>0.64656862745098043</v>
      </c>
      <c r="M22" s="82">
        <f t="shared" si="3"/>
        <v>0.51494711022535644</v>
      </c>
      <c r="N22" s="83"/>
      <c r="O22" s="199" t="s">
        <v>38</v>
      </c>
      <c r="P22" s="84">
        <v>3164</v>
      </c>
      <c r="Q22" s="84">
        <v>2423</v>
      </c>
      <c r="R22" s="80">
        <f t="shared" si="4"/>
        <v>0.30581923235658276</v>
      </c>
      <c r="S22" s="82">
        <f t="shared" si="5"/>
        <v>0.48505288977464356</v>
      </c>
      <c r="T22" s="85"/>
    </row>
    <row r="23" spans="3:20" ht="15.75" customHeight="1">
      <c r="C23" s="279"/>
      <c r="D23" s="67" t="s">
        <v>39</v>
      </c>
      <c r="E23" s="47">
        <f t="shared" si="0"/>
        <v>5323</v>
      </c>
      <c r="F23" s="48">
        <f t="shared" si="0"/>
        <v>3824</v>
      </c>
      <c r="G23" s="49">
        <f t="shared" si="1"/>
        <v>0.39199790794979078</v>
      </c>
      <c r="H23" s="50"/>
      <c r="I23" s="193" t="s">
        <v>40</v>
      </c>
      <c r="J23" s="68">
        <v>2744</v>
      </c>
      <c r="K23" s="68">
        <v>1855</v>
      </c>
      <c r="L23" s="49">
        <f t="shared" si="2"/>
        <v>0.47924528301886793</v>
      </c>
      <c r="M23" s="52">
        <f t="shared" si="3"/>
        <v>0.5154987788840879</v>
      </c>
      <c r="N23" s="53"/>
      <c r="O23" s="194" t="s">
        <v>41</v>
      </c>
      <c r="P23" s="86">
        <v>2579</v>
      </c>
      <c r="Q23" s="86">
        <v>1969</v>
      </c>
      <c r="R23" s="49">
        <f t="shared" si="4"/>
        <v>0.30980192991366173</v>
      </c>
      <c r="S23" s="52">
        <f t="shared" si="5"/>
        <v>0.4845012211159121</v>
      </c>
      <c r="T23" s="55"/>
    </row>
    <row r="24" spans="3:20" ht="15.6" customHeight="1">
      <c r="C24" s="279"/>
      <c r="D24" s="67" t="s">
        <v>42</v>
      </c>
      <c r="E24" s="47">
        <f t="shared" si="0"/>
        <v>20538</v>
      </c>
      <c r="F24" s="48">
        <f t="shared" si="0"/>
        <v>10040</v>
      </c>
      <c r="G24" s="49">
        <f t="shared" si="1"/>
        <v>1.0456175298804782</v>
      </c>
      <c r="H24" s="50"/>
      <c r="I24" s="193" t="s">
        <v>43</v>
      </c>
      <c r="J24" s="68">
        <v>12237</v>
      </c>
      <c r="K24" s="68">
        <v>5838</v>
      </c>
      <c r="L24" s="49">
        <f t="shared" si="2"/>
        <v>1.0960945529290853</v>
      </c>
      <c r="M24" s="52">
        <f t="shared" si="3"/>
        <v>0.59582237803096694</v>
      </c>
      <c r="N24" s="53"/>
      <c r="O24" s="194" t="s">
        <v>44</v>
      </c>
      <c r="P24" s="86">
        <v>8301</v>
      </c>
      <c r="Q24" s="86">
        <v>4202</v>
      </c>
      <c r="R24" s="49">
        <f t="shared" si="4"/>
        <v>0.97548786292241785</v>
      </c>
      <c r="S24" s="52">
        <f t="shared" si="5"/>
        <v>0.40417762196903301</v>
      </c>
      <c r="T24" s="55"/>
    </row>
    <row r="25" spans="3:20" ht="15.6" customHeight="1">
      <c r="C25" s="279"/>
      <c r="D25" s="67" t="s">
        <v>45</v>
      </c>
      <c r="E25" s="47">
        <f t="shared" si="0"/>
        <v>18186</v>
      </c>
      <c r="F25" s="48">
        <f t="shared" si="0"/>
        <v>8643</v>
      </c>
      <c r="G25" s="49">
        <f t="shared" si="1"/>
        <v>1.1041305102395003</v>
      </c>
      <c r="H25" s="50"/>
      <c r="I25" s="193" t="s">
        <v>46</v>
      </c>
      <c r="J25" s="68">
        <v>11107</v>
      </c>
      <c r="K25" s="68">
        <v>5166</v>
      </c>
      <c r="L25" s="49">
        <f t="shared" si="2"/>
        <v>1.1500193573364306</v>
      </c>
      <c r="M25" s="52">
        <f t="shared" si="3"/>
        <v>0.61074452875838559</v>
      </c>
      <c r="N25" s="53"/>
      <c r="O25" s="194" t="s">
        <v>47</v>
      </c>
      <c r="P25" s="86">
        <v>7079</v>
      </c>
      <c r="Q25" s="86">
        <v>3477</v>
      </c>
      <c r="R25" s="49">
        <f t="shared" si="4"/>
        <v>1.0359505320678746</v>
      </c>
      <c r="S25" s="52">
        <f t="shared" si="5"/>
        <v>0.38925547124161441</v>
      </c>
      <c r="T25" s="55"/>
    </row>
    <row r="26" spans="3:20" ht="15.6" customHeight="1">
      <c r="C26" s="280"/>
      <c r="D26" s="70" t="s">
        <v>48</v>
      </c>
      <c r="E26" s="56">
        <f t="shared" si="0"/>
        <v>8938</v>
      </c>
      <c r="F26" s="48">
        <f t="shared" si="0"/>
        <v>3794</v>
      </c>
      <c r="G26" s="58">
        <f t="shared" si="1"/>
        <v>1.3558249868212968</v>
      </c>
      <c r="H26" s="71">
        <f>E26/E23</f>
        <v>1.6791283111027615</v>
      </c>
      <c r="I26" s="195" t="s">
        <v>33</v>
      </c>
      <c r="J26" s="72">
        <v>5131</v>
      </c>
      <c r="K26" s="72">
        <v>2213</v>
      </c>
      <c r="L26" s="58">
        <f t="shared" si="2"/>
        <v>1.3185720741075464</v>
      </c>
      <c r="M26" s="73">
        <f t="shared" si="3"/>
        <v>0.57406578652942497</v>
      </c>
      <c r="N26" s="74">
        <f>J26/J23</f>
        <v>1.8698979591836735</v>
      </c>
      <c r="O26" s="196" t="s">
        <v>34</v>
      </c>
      <c r="P26" s="87">
        <v>3807</v>
      </c>
      <c r="Q26" s="87">
        <v>1581</v>
      </c>
      <c r="R26" s="58">
        <f t="shared" si="4"/>
        <v>1.4079696394686907</v>
      </c>
      <c r="S26" s="73">
        <f t="shared" si="5"/>
        <v>0.42593421347057508</v>
      </c>
      <c r="T26" s="76">
        <f>P26/P23</f>
        <v>1.4761535478867778</v>
      </c>
    </row>
    <row r="27" spans="3:20" ht="13.5" customHeight="1">
      <c r="C27" s="278" t="s">
        <v>49</v>
      </c>
      <c r="D27" s="77" t="s">
        <v>36</v>
      </c>
      <c r="E27" s="78">
        <f t="shared" si="0"/>
        <v>3076</v>
      </c>
      <c r="F27" s="79">
        <f t="shared" si="0"/>
        <v>3025</v>
      </c>
      <c r="G27" s="80">
        <f t="shared" si="1"/>
        <v>1.6859504132231404E-2</v>
      </c>
      <c r="H27" s="81"/>
      <c r="I27" s="197" t="s">
        <v>50</v>
      </c>
      <c r="J27" s="198">
        <v>1896</v>
      </c>
      <c r="K27" s="198">
        <v>1943</v>
      </c>
      <c r="L27" s="80">
        <f t="shared" si="2"/>
        <v>-2.4189397838394237E-2</v>
      </c>
      <c r="M27" s="82">
        <f t="shared" si="3"/>
        <v>0.61638491547464236</v>
      </c>
      <c r="N27" s="83"/>
      <c r="O27" s="199" t="s">
        <v>51</v>
      </c>
      <c r="P27" s="84">
        <v>1180</v>
      </c>
      <c r="Q27" s="84">
        <v>1082</v>
      </c>
      <c r="R27" s="80">
        <f t="shared" si="4"/>
        <v>9.0573012939001843E-2</v>
      </c>
      <c r="S27" s="82">
        <f t="shared" si="5"/>
        <v>0.38361508452535759</v>
      </c>
      <c r="T27" s="85"/>
    </row>
    <row r="28" spans="3:20" ht="15.6" customHeight="1">
      <c r="C28" s="279"/>
      <c r="D28" s="67" t="s">
        <v>52</v>
      </c>
      <c r="E28" s="47">
        <f t="shared" si="0"/>
        <v>2089</v>
      </c>
      <c r="F28" s="48">
        <f t="shared" si="0"/>
        <v>1882</v>
      </c>
      <c r="G28" s="49">
        <f t="shared" si="1"/>
        <v>0.1099893730074389</v>
      </c>
      <c r="H28" s="50"/>
      <c r="I28" s="193" t="s">
        <v>53</v>
      </c>
      <c r="J28" s="68">
        <v>1162</v>
      </c>
      <c r="K28" s="68">
        <v>1103</v>
      </c>
      <c r="L28" s="49">
        <f t="shared" si="2"/>
        <v>5.3490480507706259E-2</v>
      </c>
      <c r="M28" s="52">
        <f t="shared" si="3"/>
        <v>0.55624700813786498</v>
      </c>
      <c r="N28" s="53"/>
      <c r="O28" s="194" t="s">
        <v>54</v>
      </c>
      <c r="P28" s="86">
        <v>927</v>
      </c>
      <c r="Q28" s="86">
        <v>779</v>
      </c>
      <c r="R28" s="38">
        <f t="shared" si="4"/>
        <v>0.18998716302952504</v>
      </c>
      <c r="S28" s="52">
        <f t="shared" si="5"/>
        <v>0.44375299186213502</v>
      </c>
      <c r="T28" s="55"/>
    </row>
    <row r="29" spans="3:20" ht="15.6" customHeight="1">
      <c r="C29" s="279"/>
      <c r="D29" s="67" t="s">
        <v>26</v>
      </c>
      <c r="E29" s="47">
        <f t="shared" si="0"/>
        <v>40765</v>
      </c>
      <c r="F29" s="48">
        <f t="shared" si="0"/>
        <v>37413</v>
      </c>
      <c r="G29" s="49">
        <f t="shared" si="1"/>
        <v>8.9594525966909894E-2</v>
      </c>
      <c r="H29" s="50"/>
      <c r="I29" s="193" t="s">
        <v>55</v>
      </c>
      <c r="J29" s="51">
        <v>28042</v>
      </c>
      <c r="K29" s="51">
        <v>26789</v>
      </c>
      <c r="L29" s="49">
        <f t="shared" si="2"/>
        <v>4.677292918735302E-2</v>
      </c>
      <c r="M29" s="52">
        <f t="shared" si="3"/>
        <v>0.68789402673862377</v>
      </c>
      <c r="N29" s="53"/>
      <c r="O29" s="194" t="s">
        <v>56</v>
      </c>
      <c r="P29" s="86">
        <v>12723</v>
      </c>
      <c r="Q29" s="86">
        <v>10624</v>
      </c>
      <c r="R29" s="49">
        <f t="shared" si="4"/>
        <v>0.19757153614457831</v>
      </c>
      <c r="S29" s="52">
        <f t="shared" si="5"/>
        <v>0.31210597326137618</v>
      </c>
      <c r="T29" s="55"/>
    </row>
    <row r="30" spans="3:20" ht="15.6" customHeight="1">
      <c r="C30" s="279"/>
      <c r="D30" s="67" t="s">
        <v>29</v>
      </c>
      <c r="E30" s="47">
        <f t="shared" si="0"/>
        <v>20865</v>
      </c>
      <c r="F30" s="48">
        <f t="shared" si="0"/>
        <v>18686</v>
      </c>
      <c r="G30" s="49">
        <f t="shared" si="1"/>
        <v>0.1166113667986728</v>
      </c>
      <c r="H30" s="50"/>
      <c r="I30" s="193" t="s">
        <v>57</v>
      </c>
      <c r="J30" s="51">
        <v>13248</v>
      </c>
      <c r="K30" s="51">
        <v>12464</v>
      </c>
      <c r="L30" s="49">
        <f t="shared" si="2"/>
        <v>6.290115532734275E-2</v>
      </c>
      <c r="M30" s="52">
        <f t="shared" si="3"/>
        <v>0.63493889288281813</v>
      </c>
      <c r="N30" s="53"/>
      <c r="O30" s="194" t="s">
        <v>58</v>
      </c>
      <c r="P30" s="86">
        <v>7617</v>
      </c>
      <c r="Q30" s="86">
        <v>6222</v>
      </c>
      <c r="R30" s="49">
        <f t="shared" si="4"/>
        <v>0.22420443587270975</v>
      </c>
      <c r="S30" s="52">
        <f t="shared" si="5"/>
        <v>0.36506110711718187</v>
      </c>
      <c r="T30" s="55"/>
    </row>
    <row r="31" spans="3:20" ht="15.6" customHeight="1">
      <c r="C31" s="280"/>
      <c r="D31" s="70" t="s">
        <v>59</v>
      </c>
      <c r="E31" s="56">
        <f t="shared" si="0"/>
        <v>610</v>
      </c>
      <c r="F31" s="48">
        <f t="shared" si="0"/>
        <v>543</v>
      </c>
      <c r="G31" s="58">
        <f t="shared" si="1"/>
        <v>0.12338858195211787</v>
      </c>
      <c r="H31" s="50"/>
      <c r="I31" s="195" t="s">
        <v>60</v>
      </c>
      <c r="J31" s="60">
        <v>379</v>
      </c>
      <c r="K31" s="60">
        <v>364</v>
      </c>
      <c r="L31" s="189">
        <f t="shared" si="2"/>
        <v>4.1208791208791208E-2</v>
      </c>
      <c r="M31" s="73">
        <f t="shared" si="3"/>
        <v>0.62131147540983611</v>
      </c>
      <c r="N31" s="74">
        <f>J31/J29</f>
        <v>1.3515441124028244E-2</v>
      </c>
      <c r="O31" s="196" t="s">
        <v>61</v>
      </c>
      <c r="P31" s="87">
        <v>231</v>
      </c>
      <c r="Q31" s="87">
        <v>179</v>
      </c>
      <c r="R31" s="58">
        <f t="shared" si="4"/>
        <v>0.29050279329608941</v>
      </c>
      <c r="S31" s="73">
        <f t="shared" si="5"/>
        <v>0.37868852459016394</v>
      </c>
      <c r="T31" s="76">
        <f>P31/P29</f>
        <v>1.8156095260551758E-2</v>
      </c>
    </row>
    <row r="32" spans="3:20">
      <c r="C32" s="263" t="s">
        <v>62</v>
      </c>
      <c r="D32" s="265" t="s">
        <v>36</v>
      </c>
      <c r="E32" s="267">
        <f>J32+J33+P32</f>
        <v>11250</v>
      </c>
      <c r="F32" s="296">
        <f>K32+K33+Q32</f>
        <v>12505</v>
      </c>
      <c r="G32" s="269">
        <f t="shared" si="1"/>
        <v>-0.10035985605757697</v>
      </c>
      <c r="H32" s="39"/>
      <c r="I32" s="191" t="s">
        <v>63</v>
      </c>
      <c r="J32" s="40">
        <v>7667</v>
      </c>
      <c r="K32" s="40">
        <v>8596</v>
      </c>
      <c r="L32" s="80">
        <f t="shared" si="2"/>
        <v>-0.10807352256863657</v>
      </c>
      <c r="M32" s="46">
        <f t="shared" si="3"/>
        <v>0.68151111111111107</v>
      </c>
      <c r="N32" s="42"/>
      <c r="O32" s="271" t="s">
        <v>64</v>
      </c>
      <c r="P32" s="40">
        <v>3277</v>
      </c>
      <c r="Q32" s="40">
        <v>3556</v>
      </c>
      <c r="R32" s="38">
        <f t="shared" si="4"/>
        <v>-7.8458942632170972E-2</v>
      </c>
      <c r="S32" s="46">
        <f t="shared" si="5"/>
        <v>0.29128888888888887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306</v>
      </c>
      <c r="K33" s="51">
        <v>353</v>
      </c>
      <c r="L33" s="49">
        <f t="shared" si="2"/>
        <v>-0.13314447592067988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719</v>
      </c>
      <c r="F34" s="48">
        <f t="shared" si="6"/>
        <v>708</v>
      </c>
      <c r="G34" s="49">
        <f t="shared" ref="G34:G51" si="7">(E34-F34)/F34</f>
        <v>1.5536723163841809E-2</v>
      </c>
      <c r="H34" s="50"/>
      <c r="I34" s="193" t="s">
        <v>68</v>
      </c>
      <c r="J34" s="51">
        <v>399</v>
      </c>
      <c r="K34" s="51">
        <v>543</v>
      </c>
      <c r="L34" s="49">
        <f t="shared" si="2"/>
        <v>-0.26519337016574585</v>
      </c>
      <c r="M34" s="52">
        <f t="shared" ref="M34:M51" si="8">J34/$E34</f>
        <v>0.55493741307371347</v>
      </c>
      <c r="N34" s="53"/>
      <c r="O34" s="194" t="s">
        <v>69</v>
      </c>
      <c r="P34" s="65">
        <v>320</v>
      </c>
      <c r="Q34" s="86">
        <v>165</v>
      </c>
      <c r="R34" s="49">
        <f t="shared" ref="R34:R44" si="9">(P34-Q34)/Q34</f>
        <v>0.93939393939393945</v>
      </c>
      <c r="S34" s="52">
        <f t="shared" ref="S34:S44" si="10">P34/$E34</f>
        <v>0.44506258692628653</v>
      </c>
      <c r="T34" s="55"/>
    </row>
    <row r="35" spans="3:20">
      <c r="C35" s="90" t="s">
        <v>70</v>
      </c>
      <c r="D35" s="67" t="s">
        <v>36</v>
      </c>
      <c r="E35" s="47">
        <f t="shared" si="6"/>
        <v>336</v>
      </c>
      <c r="F35" s="48">
        <f t="shared" si="6"/>
        <v>402</v>
      </c>
      <c r="G35" s="49">
        <f t="shared" si="7"/>
        <v>-0.16417910447761194</v>
      </c>
      <c r="H35" s="50"/>
      <c r="I35" s="193" t="s">
        <v>71</v>
      </c>
      <c r="J35" s="51">
        <v>193</v>
      </c>
      <c r="K35" s="51">
        <v>227</v>
      </c>
      <c r="L35" s="49">
        <f t="shared" si="2"/>
        <v>-0.14977973568281938</v>
      </c>
      <c r="M35" s="91">
        <f t="shared" si="8"/>
        <v>0.57440476190476186</v>
      </c>
      <c r="N35" s="53"/>
      <c r="O35" s="194" t="s">
        <v>72</v>
      </c>
      <c r="P35" s="86">
        <v>143</v>
      </c>
      <c r="Q35" s="86">
        <v>175</v>
      </c>
      <c r="R35" s="49">
        <f t="shared" si="9"/>
        <v>-0.18285714285714286</v>
      </c>
      <c r="S35" s="52">
        <f t="shared" si="10"/>
        <v>0.42559523809523808</v>
      </c>
      <c r="T35" s="55"/>
    </row>
    <row r="36" spans="3:20">
      <c r="C36" s="90" t="s">
        <v>73</v>
      </c>
      <c r="D36" s="67" t="s">
        <v>36</v>
      </c>
      <c r="E36" s="47">
        <f t="shared" si="6"/>
        <v>1198</v>
      </c>
      <c r="F36" s="48">
        <f t="shared" si="6"/>
        <v>1145</v>
      </c>
      <c r="G36" s="49">
        <f t="shared" si="7"/>
        <v>4.6288209606986902E-2</v>
      </c>
      <c r="H36" s="50"/>
      <c r="I36" s="193" t="s">
        <v>74</v>
      </c>
      <c r="J36" s="92">
        <v>666</v>
      </c>
      <c r="K36" s="92">
        <v>580</v>
      </c>
      <c r="L36" s="49">
        <f t="shared" si="2"/>
        <v>0.14827586206896551</v>
      </c>
      <c r="M36" s="91">
        <f t="shared" si="8"/>
        <v>0.55592654424040067</v>
      </c>
      <c r="N36" s="53"/>
      <c r="O36" s="194" t="s">
        <v>75</v>
      </c>
      <c r="P36" s="86">
        <v>532</v>
      </c>
      <c r="Q36" s="86">
        <v>565</v>
      </c>
      <c r="R36" s="49">
        <f t="shared" si="9"/>
        <v>-5.8407079646017698E-2</v>
      </c>
      <c r="S36" s="52">
        <f t="shared" si="10"/>
        <v>0.44407345575959933</v>
      </c>
      <c r="T36" s="55"/>
    </row>
    <row r="37" spans="3:20">
      <c r="C37" s="93" t="s">
        <v>76</v>
      </c>
      <c r="D37" s="67" t="s">
        <v>36</v>
      </c>
      <c r="E37" s="47">
        <f t="shared" si="6"/>
        <v>80</v>
      </c>
      <c r="F37" s="48">
        <f t="shared" si="6"/>
        <v>92</v>
      </c>
      <c r="G37" s="49">
        <f t="shared" si="7"/>
        <v>-0.13043478260869565</v>
      </c>
      <c r="H37" s="50"/>
      <c r="I37" s="193" t="s">
        <v>77</v>
      </c>
      <c r="J37" s="94">
        <v>46</v>
      </c>
      <c r="K37" s="94">
        <v>55</v>
      </c>
      <c r="L37" s="49">
        <f t="shared" si="2"/>
        <v>-0.16363636363636364</v>
      </c>
      <c r="M37" s="91">
        <f t="shared" si="8"/>
        <v>0.57499999999999996</v>
      </c>
      <c r="N37" s="53"/>
      <c r="O37" s="194" t="s">
        <v>78</v>
      </c>
      <c r="P37" s="86">
        <v>34</v>
      </c>
      <c r="Q37" s="86">
        <v>37</v>
      </c>
      <c r="R37" s="49">
        <f t="shared" si="9"/>
        <v>-8.1081081081081086E-2</v>
      </c>
      <c r="S37" s="52">
        <f t="shared" si="10"/>
        <v>0.42499999999999999</v>
      </c>
      <c r="T37" s="55"/>
    </row>
    <row r="38" spans="3:20">
      <c r="C38" s="93" t="s">
        <v>79</v>
      </c>
      <c r="D38" s="67" t="s">
        <v>36</v>
      </c>
      <c r="E38" s="47">
        <f t="shared" si="6"/>
        <v>45</v>
      </c>
      <c r="F38" s="48">
        <f t="shared" si="6"/>
        <v>26</v>
      </c>
      <c r="G38" s="49">
        <f t="shared" si="7"/>
        <v>0.73076923076923073</v>
      </c>
      <c r="H38" s="50"/>
      <c r="I38" s="193" t="s">
        <v>80</v>
      </c>
      <c r="J38" s="51">
        <v>25</v>
      </c>
      <c r="K38" s="51">
        <v>17</v>
      </c>
      <c r="L38" s="49">
        <f t="shared" si="2"/>
        <v>0.47058823529411764</v>
      </c>
      <c r="M38" s="91">
        <f t="shared" si="8"/>
        <v>0.55555555555555558</v>
      </c>
      <c r="N38" s="53"/>
      <c r="O38" s="194" t="s">
        <v>81</v>
      </c>
      <c r="P38" s="86">
        <v>20</v>
      </c>
      <c r="Q38" s="86">
        <v>9</v>
      </c>
      <c r="R38" s="49">
        <f t="shared" si="9"/>
        <v>1.2222222222222223</v>
      </c>
      <c r="S38" s="91">
        <f t="shared" si="10"/>
        <v>0.44444444444444442</v>
      </c>
      <c r="T38" s="55"/>
    </row>
    <row r="39" spans="3:20">
      <c r="C39" s="93" t="s">
        <v>82</v>
      </c>
      <c r="D39" s="67" t="s">
        <v>36</v>
      </c>
      <c r="E39" s="47">
        <f t="shared" si="6"/>
        <v>913</v>
      </c>
      <c r="F39" s="48">
        <f t="shared" si="6"/>
        <v>797</v>
      </c>
      <c r="G39" s="49">
        <f t="shared" si="7"/>
        <v>0.14554579673776663</v>
      </c>
      <c r="H39" s="50"/>
      <c r="I39" s="193" t="s">
        <v>185</v>
      </c>
      <c r="J39" s="51">
        <v>478</v>
      </c>
      <c r="K39" s="51">
        <v>543</v>
      </c>
      <c r="L39" s="49">
        <f t="shared" si="2"/>
        <v>-0.11970534069981584</v>
      </c>
      <c r="M39" s="91">
        <f t="shared" si="8"/>
        <v>0.52354874041621025</v>
      </c>
      <c r="N39" s="53"/>
      <c r="O39" s="194" t="s">
        <v>185</v>
      </c>
      <c r="P39" s="86">
        <v>435</v>
      </c>
      <c r="Q39" s="86">
        <v>254</v>
      </c>
      <c r="R39" s="49">
        <f t="shared" si="9"/>
        <v>0.71259842519685035</v>
      </c>
      <c r="S39" s="91">
        <f t="shared" si="10"/>
        <v>0.4764512595837897</v>
      </c>
      <c r="T39" s="55"/>
    </row>
    <row r="40" spans="3:20">
      <c r="C40" s="93" t="s">
        <v>85</v>
      </c>
      <c r="D40" s="67" t="s">
        <v>36</v>
      </c>
      <c r="E40" s="47">
        <f t="shared" si="6"/>
        <v>205</v>
      </c>
      <c r="F40" s="48">
        <f t="shared" si="6"/>
        <v>166</v>
      </c>
      <c r="G40" s="49">
        <f t="shared" si="7"/>
        <v>0.23493975903614459</v>
      </c>
      <c r="H40" s="50"/>
      <c r="I40" s="193" t="s">
        <v>186</v>
      </c>
      <c r="J40" s="95">
        <v>126</v>
      </c>
      <c r="K40" s="95">
        <v>90</v>
      </c>
      <c r="L40" s="49">
        <f t="shared" si="2"/>
        <v>0.4</v>
      </c>
      <c r="M40" s="91">
        <f t="shared" si="8"/>
        <v>0.61463414634146341</v>
      </c>
      <c r="N40" s="53"/>
      <c r="O40" s="194" t="s">
        <v>186</v>
      </c>
      <c r="P40" s="86">
        <v>79</v>
      </c>
      <c r="Q40" s="96">
        <v>76</v>
      </c>
      <c r="R40" s="49">
        <f t="shared" si="9"/>
        <v>3.9473684210526314E-2</v>
      </c>
      <c r="S40" s="91">
        <f t="shared" si="10"/>
        <v>0.38536585365853659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3076</v>
      </c>
      <c r="F41" s="57">
        <f t="shared" si="6"/>
        <v>3025</v>
      </c>
      <c r="G41" s="58">
        <f t="shared" si="7"/>
        <v>1.6859504132231404E-2</v>
      </c>
      <c r="H41" s="50"/>
      <c r="I41" s="212" t="s">
        <v>89</v>
      </c>
      <c r="J41" s="60">
        <v>1896</v>
      </c>
      <c r="K41" s="60">
        <v>1943</v>
      </c>
      <c r="L41" s="58">
        <f t="shared" si="2"/>
        <v>-2.4189397838394237E-2</v>
      </c>
      <c r="M41" s="61">
        <f t="shared" si="8"/>
        <v>0.61638491547464236</v>
      </c>
      <c r="N41" s="62"/>
      <c r="O41" s="212" t="s">
        <v>90</v>
      </c>
      <c r="P41" s="220">
        <v>1180</v>
      </c>
      <c r="Q41" s="220">
        <v>1082</v>
      </c>
      <c r="R41" s="221">
        <f t="shared" si="9"/>
        <v>9.0573012939001843E-2</v>
      </c>
      <c r="S41" s="73">
        <f t="shared" si="10"/>
        <v>0.38361508452535759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4337</v>
      </c>
      <c r="F44" s="37">
        <f>K44+Q44</f>
        <v>5334</v>
      </c>
      <c r="G44" s="38">
        <f t="shared" si="7"/>
        <v>-0.18691413573303337</v>
      </c>
      <c r="H44" s="39"/>
      <c r="I44" s="191" t="s">
        <v>98</v>
      </c>
      <c r="J44" s="40">
        <v>3033</v>
      </c>
      <c r="K44" s="40">
        <v>3842</v>
      </c>
      <c r="L44" s="38">
        <f t="shared" si="2"/>
        <v>-0.2105674128058303</v>
      </c>
      <c r="M44" s="44">
        <f t="shared" si="8"/>
        <v>0.6993313350242103</v>
      </c>
      <c r="N44" s="42"/>
      <c r="O44" s="192" t="s">
        <v>99</v>
      </c>
      <c r="P44" s="105">
        <v>1304</v>
      </c>
      <c r="Q44" s="105">
        <v>1492</v>
      </c>
      <c r="R44" s="38">
        <f t="shared" si="9"/>
        <v>-0.12600536193029491</v>
      </c>
      <c r="S44" s="44">
        <f t="shared" si="10"/>
        <v>0.3006686649757897</v>
      </c>
      <c r="T44" s="45"/>
    </row>
    <row r="45" spans="3:20">
      <c r="C45" s="252" t="s">
        <v>100</v>
      </c>
      <c r="D45" s="67" t="s">
        <v>16</v>
      </c>
      <c r="E45" s="47">
        <f>J45</f>
        <v>135</v>
      </c>
      <c r="F45" s="48">
        <f>K45</f>
        <v>170</v>
      </c>
      <c r="G45" s="49">
        <f t="shared" si="7"/>
        <v>-0.20588235294117646</v>
      </c>
      <c r="H45" s="50"/>
      <c r="I45" s="193" t="s">
        <v>101</v>
      </c>
      <c r="J45" s="51">
        <v>135</v>
      </c>
      <c r="K45" s="51">
        <v>170</v>
      </c>
      <c r="L45" s="49">
        <f t="shared" si="2"/>
        <v>-0.20588235294117646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7</v>
      </c>
      <c r="F46" s="48">
        <f>K46</f>
        <v>12</v>
      </c>
      <c r="G46" s="49">
        <f t="shared" si="7"/>
        <v>-0.41666666666666669</v>
      </c>
      <c r="H46" s="50"/>
      <c r="I46" s="193" t="s">
        <v>104</v>
      </c>
      <c r="J46" s="51">
        <v>7</v>
      </c>
      <c r="K46" s="51">
        <v>12</v>
      </c>
      <c r="L46" s="49">
        <f t="shared" si="2"/>
        <v>-0.41666666666666669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3368</v>
      </c>
      <c r="F47" s="48">
        <f t="shared" si="11"/>
        <v>1950</v>
      </c>
      <c r="G47" s="49">
        <f t="shared" si="7"/>
        <v>0.72717948717948722</v>
      </c>
      <c r="H47" s="50"/>
      <c r="I47" s="193" t="s">
        <v>106</v>
      </c>
      <c r="J47" s="51">
        <v>2117</v>
      </c>
      <c r="K47" s="51">
        <v>1203</v>
      </c>
      <c r="L47" s="49">
        <f t="shared" si="2"/>
        <v>0.75976724854530342</v>
      </c>
      <c r="M47" s="52">
        <f t="shared" si="8"/>
        <v>0.62856294536817103</v>
      </c>
      <c r="N47" s="53"/>
      <c r="O47" s="194" t="s">
        <v>107</v>
      </c>
      <c r="P47" s="51">
        <v>1251</v>
      </c>
      <c r="Q47" s="51">
        <v>747</v>
      </c>
      <c r="R47" s="49">
        <f>(P47-Q47)/Q47</f>
        <v>0.67469879518072284</v>
      </c>
      <c r="S47" s="52">
        <f>P47/$E47</f>
        <v>0.37143705463182897</v>
      </c>
      <c r="T47" s="55"/>
    </row>
    <row r="48" spans="3:20" ht="15.6" customHeight="1">
      <c r="C48" s="261"/>
      <c r="D48" s="67" t="s">
        <v>22</v>
      </c>
      <c r="E48" s="47">
        <f t="shared" si="11"/>
        <v>1893</v>
      </c>
      <c r="F48" s="48">
        <f t="shared" si="11"/>
        <v>1322</v>
      </c>
      <c r="G48" s="49">
        <f t="shared" si="7"/>
        <v>0.4319213313161876</v>
      </c>
      <c r="H48" s="50"/>
      <c r="I48" s="193" t="s">
        <v>108</v>
      </c>
      <c r="J48" s="51">
        <v>198</v>
      </c>
      <c r="K48" s="51">
        <v>185</v>
      </c>
      <c r="L48" s="49">
        <f t="shared" si="2"/>
        <v>7.0270270270270274E-2</v>
      </c>
      <c r="M48" s="52">
        <f t="shared" si="8"/>
        <v>0.1045958795562599</v>
      </c>
      <c r="N48" s="53"/>
      <c r="O48" s="194" t="s">
        <v>109</v>
      </c>
      <c r="P48" s="54">
        <v>1695</v>
      </c>
      <c r="Q48" s="54">
        <v>1137</v>
      </c>
      <c r="R48" s="49">
        <f>(P48-Q48)/Q48</f>
        <v>0.49076517150395776</v>
      </c>
      <c r="S48" s="52">
        <f>P48/$E48</f>
        <v>0.89540412044374007</v>
      </c>
      <c r="T48" s="55"/>
    </row>
    <row r="49" spans="3:20" ht="15.6" customHeight="1">
      <c r="C49" s="261"/>
      <c r="D49" s="67" t="s">
        <v>110</v>
      </c>
      <c r="E49" s="47">
        <f t="shared" si="11"/>
        <v>1088</v>
      </c>
      <c r="F49" s="48">
        <f t="shared" si="11"/>
        <v>687</v>
      </c>
      <c r="G49" s="49">
        <f t="shared" si="7"/>
        <v>0.58369723435225618</v>
      </c>
      <c r="H49" s="50"/>
      <c r="I49" s="193" t="s">
        <v>111</v>
      </c>
      <c r="J49" s="51">
        <v>99</v>
      </c>
      <c r="K49" s="51">
        <v>62</v>
      </c>
      <c r="L49" s="49">
        <f t="shared" si="2"/>
        <v>0.59677419354838712</v>
      </c>
      <c r="M49" s="52">
        <f t="shared" si="8"/>
        <v>9.0992647058823525E-2</v>
      </c>
      <c r="N49" s="53"/>
      <c r="O49" s="194" t="s">
        <v>38</v>
      </c>
      <c r="P49" s="106">
        <v>989</v>
      </c>
      <c r="Q49" s="106">
        <v>625</v>
      </c>
      <c r="R49" s="49">
        <f>(P49-Q49)/Q49</f>
        <v>0.58240000000000003</v>
      </c>
      <c r="S49" s="52">
        <f>P49/$E49</f>
        <v>0.90900735294117652</v>
      </c>
      <c r="T49" s="55"/>
    </row>
    <row r="50" spans="3:20" ht="15.95" customHeight="1">
      <c r="C50" s="261"/>
      <c r="D50" s="67" t="s">
        <v>112</v>
      </c>
      <c r="E50" s="47">
        <f t="shared" si="11"/>
        <v>3702</v>
      </c>
      <c r="F50" s="48">
        <f t="shared" si="11"/>
        <v>3072</v>
      </c>
      <c r="G50" s="49">
        <f t="shared" si="7"/>
        <v>0.205078125</v>
      </c>
      <c r="H50" s="50"/>
      <c r="I50" s="193" t="s">
        <v>113</v>
      </c>
      <c r="J50" s="51">
        <v>916</v>
      </c>
      <c r="K50" s="51">
        <v>476</v>
      </c>
      <c r="L50" s="49">
        <f t="shared" si="2"/>
        <v>0.92436974789915971</v>
      </c>
      <c r="M50" s="52">
        <f t="shared" si="8"/>
        <v>0.24743381955699623</v>
      </c>
      <c r="N50" s="53"/>
      <c r="O50" s="194" t="s">
        <v>114</v>
      </c>
      <c r="P50" s="106">
        <v>2786</v>
      </c>
      <c r="Q50" s="106">
        <v>2596</v>
      </c>
      <c r="R50" s="49">
        <f>(P50-Q50)/Q50</f>
        <v>7.3189522342064717E-2</v>
      </c>
      <c r="S50" s="52">
        <f>P50/$E50</f>
        <v>0.75256618044300383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340</v>
      </c>
      <c r="F51" s="169">
        <f t="shared" si="11"/>
        <v>265</v>
      </c>
      <c r="G51" s="170">
        <f t="shared" si="7"/>
        <v>0.28301886792452829</v>
      </c>
      <c r="H51" s="171"/>
      <c r="I51" s="218" t="s">
        <v>116</v>
      </c>
      <c r="J51" s="175">
        <v>66</v>
      </c>
      <c r="K51" s="175">
        <v>50</v>
      </c>
      <c r="L51" s="176">
        <f t="shared" si="2"/>
        <v>0.32</v>
      </c>
      <c r="M51" s="173">
        <f t="shared" si="8"/>
        <v>0.19411764705882353</v>
      </c>
      <c r="N51" s="174"/>
      <c r="O51" s="219" t="s">
        <v>117</v>
      </c>
      <c r="P51" s="172">
        <v>274</v>
      </c>
      <c r="Q51" s="172">
        <v>215</v>
      </c>
      <c r="R51" s="170">
        <f>(P51-Q51)/Q51</f>
        <v>0.2744186046511628</v>
      </c>
      <c r="S51" s="173">
        <f>P51/$E51</f>
        <v>0.80588235294117649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7">
      <c r="C84" s="224">
        <v>1</v>
      </c>
      <c r="D84" s="223" t="s">
        <v>127</v>
      </c>
      <c r="E84" s="228">
        <v>59545</v>
      </c>
      <c r="F84" s="108"/>
      <c r="H84" s="224">
        <v>1</v>
      </c>
      <c r="I84" s="223" t="s">
        <v>261</v>
      </c>
      <c r="J84" s="228">
        <v>38324</v>
      </c>
      <c r="N84" s="224">
        <v>1</v>
      </c>
      <c r="O84" s="223" t="s">
        <v>236</v>
      </c>
      <c r="P84" s="228">
        <v>1244</v>
      </c>
    </row>
    <row r="85" spans="3:17">
      <c r="C85" s="224">
        <v>2</v>
      </c>
      <c r="D85" s="223" t="s">
        <v>187</v>
      </c>
      <c r="E85" s="228">
        <v>23361</v>
      </c>
      <c r="F85" s="108"/>
      <c r="H85" s="224">
        <v>2</v>
      </c>
      <c r="I85" s="223" t="s">
        <v>128</v>
      </c>
      <c r="J85" s="228">
        <v>28765</v>
      </c>
      <c r="N85" s="224">
        <v>2</v>
      </c>
      <c r="O85" s="227" t="s">
        <v>197</v>
      </c>
      <c r="P85" s="228">
        <v>1124</v>
      </c>
    </row>
    <row r="86" spans="3:17">
      <c r="C86" s="224">
        <v>3</v>
      </c>
      <c r="D86" s="223" t="s">
        <v>136</v>
      </c>
      <c r="E86" s="228">
        <v>13543</v>
      </c>
      <c r="F86" s="108"/>
      <c r="H86" s="224">
        <v>3</v>
      </c>
      <c r="I86" s="223" t="s">
        <v>134</v>
      </c>
      <c r="J86" s="228">
        <v>18654</v>
      </c>
      <c r="N86" s="224">
        <v>3</v>
      </c>
      <c r="O86" s="223" t="s">
        <v>144</v>
      </c>
      <c r="P86" s="228">
        <v>1085</v>
      </c>
    </row>
    <row r="87" spans="3:17">
      <c r="C87" s="224">
        <v>4</v>
      </c>
      <c r="D87" s="223" t="s">
        <v>222</v>
      </c>
      <c r="E87" s="228">
        <v>12790</v>
      </c>
      <c r="F87" s="108"/>
      <c r="H87" s="224">
        <v>4</v>
      </c>
      <c r="I87" s="223" t="s">
        <v>137</v>
      </c>
      <c r="J87" s="228">
        <v>5126</v>
      </c>
      <c r="N87" s="224">
        <v>4</v>
      </c>
      <c r="O87" s="227" t="s">
        <v>250</v>
      </c>
      <c r="P87" s="228">
        <v>675</v>
      </c>
    </row>
    <row r="88" spans="3:17">
      <c r="C88" s="224">
        <v>5</v>
      </c>
      <c r="D88" s="223" t="s">
        <v>227</v>
      </c>
      <c r="E88" s="228">
        <v>12719</v>
      </c>
      <c r="F88" s="108"/>
      <c r="H88" s="224">
        <v>5</v>
      </c>
      <c r="I88" s="223" t="s">
        <v>181</v>
      </c>
      <c r="J88" s="228">
        <v>4425</v>
      </c>
      <c r="N88" s="224">
        <v>5</v>
      </c>
      <c r="O88" s="223" t="s">
        <v>251</v>
      </c>
      <c r="P88" s="228">
        <v>606</v>
      </c>
    </row>
    <row r="89" spans="3:17">
      <c r="C89" s="224">
        <v>6</v>
      </c>
      <c r="D89" s="223" t="s">
        <v>237</v>
      </c>
      <c r="E89" s="228">
        <v>12034</v>
      </c>
      <c r="H89" s="224">
        <v>6</v>
      </c>
      <c r="I89" s="223" t="s">
        <v>228</v>
      </c>
      <c r="J89" s="228">
        <v>2430</v>
      </c>
      <c r="N89" s="224">
        <v>6</v>
      </c>
      <c r="O89" s="223" t="s">
        <v>182</v>
      </c>
      <c r="P89" s="228">
        <v>504</v>
      </c>
    </row>
    <row r="90" spans="3:17">
      <c r="C90" s="224">
        <v>7</v>
      </c>
      <c r="D90" s="223" t="s">
        <v>262</v>
      </c>
      <c r="E90" s="228">
        <v>11433</v>
      </c>
      <c r="H90" s="224">
        <v>7</v>
      </c>
      <c r="I90" s="223" t="s">
        <v>149</v>
      </c>
      <c r="J90" s="228">
        <v>1585</v>
      </c>
      <c r="N90" s="224">
        <v>7</v>
      </c>
      <c r="O90" s="223" t="s">
        <v>204</v>
      </c>
      <c r="P90" s="228">
        <v>502</v>
      </c>
    </row>
    <row r="91" spans="3:17">
      <c r="C91" s="224">
        <v>8</v>
      </c>
      <c r="D91" s="223" t="s">
        <v>217</v>
      </c>
      <c r="E91" s="228">
        <v>11383</v>
      </c>
      <c r="H91" s="224">
        <v>8</v>
      </c>
      <c r="I91" s="223" t="s">
        <v>140</v>
      </c>
      <c r="J91" s="228">
        <v>1267</v>
      </c>
      <c r="N91" s="224">
        <v>8</v>
      </c>
      <c r="O91" s="223" t="s">
        <v>220</v>
      </c>
      <c r="P91" s="228">
        <v>432</v>
      </c>
    </row>
    <row r="92" spans="3:17">
      <c r="C92" s="224">
        <v>9</v>
      </c>
      <c r="D92" s="223" t="s">
        <v>189</v>
      </c>
      <c r="E92" s="228">
        <v>11336</v>
      </c>
      <c r="H92" s="224">
        <v>9</v>
      </c>
      <c r="I92" s="223" t="s">
        <v>152</v>
      </c>
      <c r="J92" s="228">
        <v>1052</v>
      </c>
      <c r="N92" s="224">
        <v>9</v>
      </c>
      <c r="O92" s="223" t="s">
        <v>188</v>
      </c>
      <c r="P92" s="228">
        <v>429</v>
      </c>
    </row>
    <row r="93" spans="3:17">
      <c r="C93" s="224">
        <v>10</v>
      </c>
      <c r="D93" s="223" t="s">
        <v>238</v>
      </c>
      <c r="E93" s="228">
        <v>10964</v>
      </c>
      <c r="H93" s="224">
        <v>10</v>
      </c>
      <c r="I93" s="223" t="s">
        <v>213</v>
      </c>
      <c r="J93" s="228">
        <v>1020</v>
      </c>
      <c r="N93" s="224">
        <v>10</v>
      </c>
      <c r="O93" s="223" t="s">
        <v>263</v>
      </c>
      <c r="P93" s="228">
        <v>380</v>
      </c>
    </row>
    <row r="94" spans="3:17">
      <c r="E94" s="229">
        <f>SUM(E84:E93)</f>
        <v>179108</v>
      </c>
      <c r="F94" s="232" t="s">
        <v>264</v>
      </c>
      <c r="J94" s="229">
        <f>SUM(J84:J93)</f>
        <v>102648</v>
      </c>
      <c r="K94" s="232" t="s">
        <v>265</v>
      </c>
      <c r="P94" s="229">
        <f>SUM(P84:P93)</f>
        <v>6981</v>
      </c>
      <c r="Q94" s="232" t="s">
        <v>266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405720</v>
      </c>
      <c r="E101" s="124">
        <f>J15</f>
        <v>319688</v>
      </c>
      <c r="F101" s="124">
        <f>P15</f>
        <v>86032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0.78795228236222026</v>
      </c>
      <c r="F102" s="133">
        <f>F101/D101</f>
        <v>0.21204771763777974</v>
      </c>
      <c r="G102" s="125"/>
      <c r="H102" s="110"/>
    </row>
    <row r="103" spans="3:8">
      <c r="C103" s="134" t="s">
        <v>164</v>
      </c>
      <c r="D103" s="135">
        <f>E103+F103</f>
        <v>65029</v>
      </c>
      <c r="E103" s="136">
        <v>51589</v>
      </c>
      <c r="F103" s="136">
        <v>13440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0.79332297897860959</v>
      </c>
      <c r="F104" s="137">
        <f>F103/$D$103</f>
        <v>0.20667702102139046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267</v>
      </c>
      <c r="D109" s="158">
        <v>1428868</v>
      </c>
      <c r="E109" s="159"/>
      <c r="F109" s="139"/>
      <c r="G109" s="128"/>
      <c r="H109" s="145"/>
    </row>
    <row r="110" spans="3:8" ht="13.5" customHeight="1">
      <c r="C110" s="157" t="s">
        <v>258</v>
      </c>
      <c r="D110" s="158">
        <v>1521789</v>
      </c>
      <c r="E110" s="156"/>
      <c r="F110" s="161"/>
      <c r="G110" s="128"/>
      <c r="H110" s="145"/>
    </row>
    <row r="111" spans="3:8">
      <c r="C111" s="157" t="s">
        <v>190</v>
      </c>
      <c r="D111" s="158">
        <v>1787042</v>
      </c>
      <c r="E111" s="110"/>
      <c r="F111" s="139"/>
      <c r="G111" s="128"/>
      <c r="H111" s="182">
        <f>SUM(D109:D112)</f>
        <v>6405861</v>
      </c>
    </row>
    <row r="112" spans="3:8">
      <c r="C112" s="157" t="s">
        <v>191</v>
      </c>
      <c r="D112" s="158">
        <v>1668162</v>
      </c>
      <c r="E112" s="112"/>
      <c r="F112" s="161"/>
      <c r="H112" s="183"/>
    </row>
    <row r="113" spans="3:9">
      <c r="C113" s="157" t="s">
        <v>192</v>
      </c>
      <c r="D113" s="158">
        <v>1823152</v>
      </c>
      <c r="E113" s="112"/>
      <c r="F113" s="161"/>
      <c r="H113" s="184"/>
      <c r="I113" s="183"/>
    </row>
    <row r="114" spans="3:9">
      <c r="C114" s="157" t="s">
        <v>167</v>
      </c>
      <c r="D114" s="158">
        <v>1746609</v>
      </c>
      <c r="E114" s="233">
        <f>(D114-D113)/D113</f>
        <v>-4.1983882857819864E-2</v>
      </c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267</v>
      </c>
      <c r="D119" s="158">
        <v>362567</v>
      </c>
      <c r="E119" s="181">
        <f t="shared" ref="E119:E124" si="12">D119/D109</f>
        <v>0.25374422269936764</v>
      </c>
      <c r="F119" s="162"/>
      <c r="H119" s="185"/>
      <c r="I119" s="186"/>
    </row>
    <row r="120" spans="3:9">
      <c r="C120" s="157" t="s">
        <v>258</v>
      </c>
      <c r="D120" s="158">
        <v>408301</v>
      </c>
      <c r="E120" s="181">
        <f t="shared" si="12"/>
        <v>0.26830329303208261</v>
      </c>
      <c r="F120" s="164"/>
      <c r="H120" s="183"/>
      <c r="I120" s="183"/>
    </row>
    <row r="121" spans="3:9">
      <c r="C121" s="157" t="s">
        <v>190</v>
      </c>
      <c r="D121" s="158">
        <v>408301</v>
      </c>
      <c r="E121" s="181">
        <f t="shared" si="12"/>
        <v>0.2284786815307083</v>
      </c>
      <c r="F121" s="161"/>
      <c r="H121" s="187">
        <f>SUM(D119:D122)</f>
        <v>1550763</v>
      </c>
      <c r="I121" s="188">
        <f>H121/H111</f>
        <v>0.24208502182610581</v>
      </c>
    </row>
    <row r="122" spans="3:9" ht="17.45" customHeight="1">
      <c r="C122" s="157" t="s">
        <v>191</v>
      </c>
      <c r="D122" s="158">
        <v>371594</v>
      </c>
      <c r="E122" s="181">
        <f t="shared" si="12"/>
        <v>0.22275654282977314</v>
      </c>
      <c r="F122" s="162"/>
      <c r="H122" s="185"/>
      <c r="I122" s="186"/>
    </row>
    <row r="123" spans="3:9">
      <c r="C123" s="157" t="s">
        <v>192</v>
      </c>
      <c r="D123" s="158">
        <v>362886</v>
      </c>
      <c r="E123" s="181">
        <f t="shared" si="12"/>
        <v>0.19904319552072455</v>
      </c>
      <c r="F123" s="164"/>
    </row>
    <row r="124" spans="3:9">
      <c r="C124" s="157" t="s">
        <v>167</v>
      </c>
      <c r="D124" s="158">
        <v>405720</v>
      </c>
      <c r="E124" s="181">
        <f t="shared" si="12"/>
        <v>0.23229011186819717</v>
      </c>
      <c r="G124" s="160"/>
      <c r="H124" s="160"/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{886A9265-B555-4245-A600-BC7723F1B280}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6A9265-B555-4245-A600-BC7723F1B2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DFEF5D8-09D8-4C07-875B-3B8B51E72A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'24.11월1주차'!D109:D115</xm:f>
              <xm:sqref>E108</xm:sqref>
            </x14:sparkline>
          </x14:sparklines>
        </x14:sparklineGroup>
        <x14:sparklineGroup displayEmptyCellsAs="gap" xr2:uid="{070EEC85-0469-42AA-A5E8-CE389AF280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'24.11월1주차'!D119:D124</xm:f>
              <xm:sqref>E118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5D6D-D8E3-4AA6-8ED4-1CEA0D4B2518}">
  <sheetPr>
    <pageSetUpPr fitToPage="1"/>
  </sheetPr>
  <dimension ref="A1:T124"/>
  <sheetViews>
    <sheetView showGridLines="0" zoomScaleNormal="100" workbookViewId="0">
      <pane ySplit="1" topLeftCell="A48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268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362866</v>
      </c>
      <c r="F15" s="37">
        <f t="shared" si="0"/>
        <v>371594</v>
      </c>
      <c r="G15" s="38">
        <f t="shared" ref="G15:G32" si="1">(E15-F15)/F15</f>
        <v>-2.3488000344461968E-2</v>
      </c>
      <c r="H15" s="39"/>
      <c r="I15" s="191" t="s">
        <v>14</v>
      </c>
      <c r="J15" s="43">
        <v>287322</v>
      </c>
      <c r="K15" s="43">
        <v>292161</v>
      </c>
      <c r="L15" s="38">
        <f t="shared" ref="L15:L51" si="2">(J15-K15)/K15</f>
        <v>-1.656278558739873E-2</v>
      </c>
      <c r="M15" s="41">
        <f t="shared" ref="M15:M32" si="3">J15/$E15</f>
        <v>0.79181295574674948</v>
      </c>
      <c r="N15" s="42"/>
      <c r="O15" s="192" t="s">
        <v>15</v>
      </c>
      <c r="P15" s="40">
        <v>75544</v>
      </c>
      <c r="Q15" s="40">
        <v>79433</v>
      </c>
      <c r="R15" s="38">
        <f t="shared" ref="R15:R32" si="4">(P15-Q15)/Q15</f>
        <v>-4.8959500459506755E-2</v>
      </c>
      <c r="S15" s="44">
        <f t="shared" ref="S15:S32" si="5">P15/$E15</f>
        <v>0.20818704425325052</v>
      </c>
      <c r="T15" s="45"/>
    </row>
    <row r="16" spans="1:20">
      <c r="C16" s="292" t="s">
        <v>16</v>
      </c>
      <c r="D16" s="293"/>
      <c r="E16" s="47">
        <f t="shared" si="0"/>
        <v>32961</v>
      </c>
      <c r="F16" s="48">
        <f t="shared" si="0"/>
        <v>33642</v>
      </c>
      <c r="G16" s="49">
        <f t="shared" si="1"/>
        <v>-2.0242553950419118E-2</v>
      </c>
      <c r="H16" s="50"/>
      <c r="I16" s="193" t="s">
        <v>17</v>
      </c>
      <c r="J16" s="54">
        <v>18818</v>
      </c>
      <c r="K16" s="54">
        <v>18552</v>
      </c>
      <c r="L16" s="49">
        <f t="shared" si="2"/>
        <v>1.4338076757222941E-2</v>
      </c>
      <c r="M16" s="52">
        <f t="shared" si="3"/>
        <v>0.57091714450411091</v>
      </c>
      <c r="N16" s="53"/>
      <c r="O16" s="194" t="s">
        <v>18</v>
      </c>
      <c r="P16" s="51">
        <v>14143</v>
      </c>
      <c r="Q16" s="51">
        <v>15090</v>
      </c>
      <c r="R16" s="49">
        <f t="shared" si="4"/>
        <v>-6.2756792577866136E-2</v>
      </c>
      <c r="S16" s="52">
        <f t="shared" si="5"/>
        <v>0.42908285549588909</v>
      </c>
      <c r="T16" s="55"/>
    </row>
    <row r="17" spans="3:20">
      <c r="C17" s="294" t="s">
        <v>19</v>
      </c>
      <c r="D17" s="295"/>
      <c r="E17" s="56">
        <f t="shared" si="0"/>
        <v>110873</v>
      </c>
      <c r="F17" s="57">
        <f t="shared" si="0"/>
        <v>106350</v>
      </c>
      <c r="G17" s="58">
        <f t="shared" si="1"/>
        <v>4.2529384109073816E-2</v>
      </c>
      <c r="H17" s="59"/>
      <c r="I17" s="195" t="s">
        <v>20</v>
      </c>
      <c r="J17" s="60">
        <v>85828</v>
      </c>
      <c r="K17" s="60">
        <v>81560</v>
      </c>
      <c r="L17" s="58">
        <f t="shared" si="2"/>
        <v>5.2329573320255028E-2</v>
      </c>
      <c r="M17" s="61">
        <f t="shared" si="3"/>
        <v>0.77411091970091905</v>
      </c>
      <c r="N17" s="62"/>
      <c r="O17" s="196" t="s">
        <v>21</v>
      </c>
      <c r="P17" s="60">
        <v>25045</v>
      </c>
      <c r="Q17" s="60">
        <v>24790</v>
      </c>
      <c r="R17" s="58">
        <f t="shared" si="4"/>
        <v>1.0286405808793869E-2</v>
      </c>
      <c r="S17" s="61">
        <f t="shared" si="5"/>
        <v>0.22588908029908092</v>
      </c>
      <c r="T17" s="63"/>
    </row>
    <row r="18" spans="3:20">
      <c r="C18" s="278" t="s">
        <v>22</v>
      </c>
      <c r="D18" s="64" t="s">
        <v>23</v>
      </c>
      <c r="E18" s="36">
        <f t="shared" si="0"/>
        <v>135990</v>
      </c>
      <c r="F18" s="37">
        <f t="shared" si="0"/>
        <v>138150</v>
      </c>
      <c r="G18" s="38">
        <f t="shared" si="1"/>
        <v>-1.5635179153094463E-2</v>
      </c>
      <c r="H18" s="39"/>
      <c r="I18" s="191" t="s">
        <v>24</v>
      </c>
      <c r="J18" s="65">
        <v>103570</v>
      </c>
      <c r="K18" s="65">
        <v>105363</v>
      </c>
      <c r="L18" s="38">
        <f t="shared" si="2"/>
        <v>-1.7017359034955343E-2</v>
      </c>
      <c r="M18" s="41">
        <f t="shared" si="3"/>
        <v>0.76160011765571001</v>
      </c>
      <c r="N18" s="42"/>
      <c r="O18" s="192" t="s">
        <v>25</v>
      </c>
      <c r="P18" s="66">
        <v>32420</v>
      </c>
      <c r="Q18" s="66">
        <v>32787</v>
      </c>
      <c r="R18" s="38">
        <f t="shared" si="4"/>
        <v>-1.119346082288712E-2</v>
      </c>
      <c r="S18" s="41">
        <f t="shared" si="5"/>
        <v>0.23839988234429002</v>
      </c>
      <c r="T18" s="45"/>
    </row>
    <row r="19" spans="3:20" ht="15.6" customHeight="1">
      <c r="C19" s="279"/>
      <c r="D19" s="67" t="s">
        <v>26</v>
      </c>
      <c r="E19" s="47">
        <f t="shared" si="0"/>
        <v>130790</v>
      </c>
      <c r="F19" s="37">
        <f t="shared" si="0"/>
        <v>127302</v>
      </c>
      <c r="G19" s="49">
        <f t="shared" si="1"/>
        <v>2.7399412420857489E-2</v>
      </c>
      <c r="H19" s="50"/>
      <c r="I19" s="193" t="s">
        <v>27</v>
      </c>
      <c r="J19" s="68">
        <v>104823</v>
      </c>
      <c r="K19" s="68">
        <v>101623</v>
      </c>
      <c r="L19" s="49">
        <f t="shared" si="2"/>
        <v>3.1488934591578678E-2</v>
      </c>
      <c r="M19" s="52">
        <f t="shared" si="3"/>
        <v>0.80146035629635293</v>
      </c>
      <c r="N19" s="53"/>
      <c r="O19" s="194" t="s">
        <v>28</v>
      </c>
      <c r="P19" s="69">
        <v>25967</v>
      </c>
      <c r="Q19" s="69">
        <v>25679</v>
      </c>
      <c r="R19" s="49">
        <f t="shared" si="4"/>
        <v>1.1215390007399042E-2</v>
      </c>
      <c r="S19" s="52">
        <f t="shared" si="5"/>
        <v>0.19853964370364707</v>
      </c>
      <c r="T19" s="55"/>
    </row>
    <row r="20" spans="3:20" ht="14.1" customHeight="1">
      <c r="C20" s="279"/>
      <c r="D20" s="67" t="s">
        <v>29</v>
      </c>
      <c r="E20" s="47">
        <f t="shared" si="0"/>
        <v>2654</v>
      </c>
      <c r="F20" s="37">
        <f t="shared" si="0"/>
        <v>2508</v>
      </c>
      <c r="G20" s="49">
        <f t="shared" si="1"/>
        <v>5.8213716108452954E-2</v>
      </c>
      <c r="H20" s="50"/>
      <c r="I20" s="193" t="s">
        <v>30</v>
      </c>
      <c r="J20" s="68">
        <v>1910</v>
      </c>
      <c r="K20" s="68">
        <v>1846</v>
      </c>
      <c r="L20" s="49">
        <f t="shared" si="2"/>
        <v>3.4669555796316358E-2</v>
      </c>
      <c r="M20" s="52">
        <f t="shared" si="3"/>
        <v>0.71966842501883954</v>
      </c>
      <c r="N20" s="53"/>
      <c r="O20" s="194" t="s">
        <v>31</v>
      </c>
      <c r="P20" s="69">
        <v>744</v>
      </c>
      <c r="Q20" s="69">
        <v>662</v>
      </c>
      <c r="R20" s="49">
        <f t="shared" si="4"/>
        <v>0.12386706948640483</v>
      </c>
      <c r="S20" s="52">
        <f t="shared" si="5"/>
        <v>0.28033157498116051</v>
      </c>
      <c r="T20" s="55"/>
    </row>
    <row r="21" spans="3:20" ht="13.5" customHeight="1">
      <c r="C21" s="280"/>
      <c r="D21" s="70" t="s">
        <v>32</v>
      </c>
      <c r="E21" s="56">
        <f t="shared" si="0"/>
        <v>891</v>
      </c>
      <c r="F21" s="37">
        <f t="shared" si="0"/>
        <v>845</v>
      </c>
      <c r="G21" s="58">
        <f t="shared" si="1"/>
        <v>5.4437869822485205E-2</v>
      </c>
      <c r="H21" s="71">
        <f>E21/E19</f>
        <v>6.8124474348191756E-3</v>
      </c>
      <c r="I21" s="195" t="s">
        <v>33</v>
      </c>
      <c r="J21" s="72">
        <v>601</v>
      </c>
      <c r="K21" s="72">
        <v>564</v>
      </c>
      <c r="L21" s="58">
        <f t="shared" si="2"/>
        <v>6.5602836879432622E-2</v>
      </c>
      <c r="M21" s="73">
        <f t="shared" si="3"/>
        <v>0.67452300785634123</v>
      </c>
      <c r="N21" s="74">
        <f>J21/J19</f>
        <v>5.7334745237209387E-3</v>
      </c>
      <c r="O21" s="196" t="s">
        <v>34</v>
      </c>
      <c r="P21" s="75">
        <v>290</v>
      </c>
      <c r="Q21" s="75">
        <v>281</v>
      </c>
      <c r="R21" s="58">
        <f t="shared" si="4"/>
        <v>3.2028469750889681E-2</v>
      </c>
      <c r="S21" s="73">
        <f t="shared" si="5"/>
        <v>0.32547699214365883</v>
      </c>
      <c r="T21" s="76">
        <f>P21/P19</f>
        <v>1.1168020949666884E-2</v>
      </c>
    </row>
    <row r="22" spans="3:20" ht="13.5" customHeight="1">
      <c r="C22" s="278" t="s">
        <v>35</v>
      </c>
      <c r="D22" s="77" t="s">
        <v>36</v>
      </c>
      <c r="E22" s="78">
        <f t="shared" si="0"/>
        <v>4463</v>
      </c>
      <c r="F22" s="79">
        <f t="shared" si="0"/>
        <v>5109</v>
      </c>
      <c r="G22" s="80">
        <f t="shared" si="1"/>
        <v>-0.12644353102368369</v>
      </c>
      <c r="H22" s="81"/>
      <c r="I22" s="197" t="s">
        <v>37</v>
      </c>
      <c r="J22" s="198">
        <v>2040</v>
      </c>
      <c r="K22" s="198">
        <v>2448</v>
      </c>
      <c r="L22" s="80">
        <f t="shared" si="2"/>
        <v>-0.16666666666666666</v>
      </c>
      <c r="M22" s="82">
        <f t="shared" si="3"/>
        <v>0.4570916423930092</v>
      </c>
      <c r="N22" s="83"/>
      <c r="O22" s="199" t="s">
        <v>38</v>
      </c>
      <c r="P22" s="84">
        <v>2423</v>
      </c>
      <c r="Q22" s="84">
        <v>2661</v>
      </c>
      <c r="R22" s="80">
        <f t="shared" si="4"/>
        <v>-8.9440060127771517E-2</v>
      </c>
      <c r="S22" s="82">
        <f t="shared" si="5"/>
        <v>0.54290835760699085</v>
      </c>
      <c r="T22" s="85"/>
    </row>
    <row r="23" spans="3:20" ht="15.75" customHeight="1">
      <c r="C23" s="279"/>
      <c r="D23" s="67" t="s">
        <v>39</v>
      </c>
      <c r="E23" s="47">
        <f t="shared" si="0"/>
        <v>3824</v>
      </c>
      <c r="F23" s="48">
        <f t="shared" si="0"/>
        <v>3999</v>
      </c>
      <c r="G23" s="49">
        <f t="shared" si="1"/>
        <v>-4.3760940235058762E-2</v>
      </c>
      <c r="H23" s="50"/>
      <c r="I23" s="193" t="s">
        <v>40</v>
      </c>
      <c r="J23" s="68">
        <v>1855</v>
      </c>
      <c r="K23" s="68">
        <v>1876</v>
      </c>
      <c r="L23" s="49">
        <f t="shared" si="2"/>
        <v>-1.1194029850746268E-2</v>
      </c>
      <c r="M23" s="52">
        <f t="shared" si="3"/>
        <v>0.48509414225941422</v>
      </c>
      <c r="N23" s="53"/>
      <c r="O23" s="194" t="s">
        <v>41</v>
      </c>
      <c r="P23" s="86">
        <v>1969</v>
      </c>
      <c r="Q23" s="86">
        <v>2123</v>
      </c>
      <c r="R23" s="49">
        <f t="shared" si="4"/>
        <v>-7.2538860103626937E-2</v>
      </c>
      <c r="S23" s="52">
        <f t="shared" si="5"/>
        <v>0.51490585774058573</v>
      </c>
      <c r="T23" s="55"/>
    </row>
    <row r="24" spans="3:20" ht="15.6" customHeight="1">
      <c r="C24" s="279"/>
      <c r="D24" s="67" t="s">
        <v>42</v>
      </c>
      <c r="E24" s="47">
        <f t="shared" si="0"/>
        <v>10040</v>
      </c>
      <c r="F24" s="48">
        <f t="shared" si="0"/>
        <v>13064</v>
      </c>
      <c r="G24" s="49">
        <f t="shared" si="1"/>
        <v>-0.23147581139007961</v>
      </c>
      <c r="H24" s="50"/>
      <c r="I24" s="193" t="s">
        <v>43</v>
      </c>
      <c r="J24" s="68">
        <v>5838</v>
      </c>
      <c r="K24" s="68">
        <v>7523</v>
      </c>
      <c r="L24" s="49">
        <f t="shared" si="2"/>
        <v>-0.22397979529443041</v>
      </c>
      <c r="M24" s="52">
        <f t="shared" si="3"/>
        <v>0.58147410358565732</v>
      </c>
      <c r="N24" s="53"/>
      <c r="O24" s="194" t="s">
        <v>44</v>
      </c>
      <c r="P24" s="86">
        <v>4202</v>
      </c>
      <c r="Q24" s="86">
        <v>5541</v>
      </c>
      <c r="R24" s="49">
        <f t="shared" si="4"/>
        <v>-0.24165313120375384</v>
      </c>
      <c r="S24" s="52">
        <f t="shared" si="5"/>
        <v>0.41852589641434262</v>
      </c>
      <c r="T24" s="55"/>
    </row>
    <row r="25" spans="3:20" ht="15.6" customHeight="1">
      <c r="C25" s="279"/>
      <c r="D25" s="67" t="s">
        <v>45</v>
      </c>
      <c r="E25" s="47">
        <f t="shared" si="0"/>
        <v>8643</v>
      </c>
      <c r="F25" s="48">
        <f t="shared" si="0"/>
        <v>11480</v>
      </c>
      <c r="G25" s="49">
        <f t="shared" si="1"/>
        <v>-0.24712543554006969</v>
      </c>
      <c r="H25" s="50"/>
      <c r="I25" s="193" t="s">
        <v>46</v>
      </c>
      <c r="J25" s="68">
        <v>5166</v>
      </c>
      <c r="K25" s="68">
        <v>6825</v>
      </c>
      <c r="L25" s="49">
        <f t="shared" si="2"/>
        <v>-0.24307692307692308</v>
      </c>
      <c r="M25" s="52">
        <f t="shared" si="3"/>
        <v>0.59770912877473104</v>
      </c>
      <c r="N25" s="53"/>
      <c r="O25" s="194" t="s">
        <v>47</v>
      </c>
      <c r="P25" s="86">
        <v>3477</v>
      </c>
      <c r="Q25" s="86">
        <v>4655</v>
      </c>
      <c r="R25" s="49">
        <f t="shared" si="4"/>
        <v>-0.2530612244897959</v>
      </c>
      <c r="S25" s="52">
        <f t="shared" si="5"/>
        <v>0.40229087122526902</v>
      </c>
      <c r="T25" s="55"/>
    </row>
    <row r="26" spans="3:20" ht="15.6" customHeight="1">
      <c r="C26" s="280"/>
      <c r="D26" s="70" t="s">
        <v>48</v>
      </c>
      <c r="E26" s="56">
        <f t="shared" si="0"/>
        <v>3794</v>
      </c>
      <c r="F26" s="48">
        <f t="shared" si="0"/>
        <v>5572</v>
      </c>
      <c r="G26" s="58">
        <f t="shared" si="1"/>
        <v>-0.31909547738693467</v>
      </c>
      <c r="H26" s="71">
        <f>E26/E23</f>
        <v>0.99215481171548114</v>
      </c>
      <c r="I26" s="195" t="s">
        <v>33</v>
      </c>
      <c r="J26" s="72">
        <v>2213</v>
      </c>
      <c r="K26" s="72">
        <v>3213</v>
      </c>
      <c r="L26" s="58">
        <f t="shared" si="2"/>
        <v>-0.3112356053532524</v>
      </c>
      <c r="M26" s="73">
        <f t="shared" si="3"/>
        <v>0.58328940432261467</v>
      </c>
      <c r="N26" s="74">
        <f>J26/J23</f>
        <v>1.1929919137466307</v>
      </c>
      <c r="O26" s="196" t="s">
        <v>34</v>
      </c>
      <c r="P26" s="87">
        <v>1581</v>
      </c>
      <c r="Q26" s="87">
        <v>2359</v>
      </c>
      <c r="R26" s="58">
        <f t="shared" si="4"/>
        <v>-0.32980076303518441</v>
      </c>
      <c r="S26" s="73">
        <f t="shared" si="5"/>
        <v>0.41671059567738533</v>
      </c>
      <c r="T26" s="76">
        <f>P26/P23</f>
        <v>0.80294565769426107</v>
      </c>
    </row>
    <row r="27" spans="3:20" ht="13.5" customHeight="1">
      <c r="C27" s="278" t="s">
        <v>49</v>
      </c>
      <c r="D27" s="77" t="s">
        <v>36</v>
      </c>
      <c r="E27" s="78">
        <f t="shared" si="0"/>
        <v>3025</v>
      </c>
      <c r="F27" s="79">
        <f t="shared" si="0"/>
        <v>3047</v>
      </c>
      <c r="G27" s="80">
        <f t="shared" si="1"/>
        <v>-7.2202166064981952E-3</v>
      </c>
      <c r="H27" s="81"/>
      <c r="I27" s="197" t="s">
        <v>50</v>
      </c>
      <c r="J27" s="198">
        <v>1943</v>
      </c>
      <c r="K27" s="198">
        <v>1936</v>
      </c>
      <c r="L27" s="80">
        <f t="shared" si="2"/>
        <v>3.6157024793388431E-3</v>
      </c>
      <c r="M27" s="82">
        <f t="shared" si="3"/>
        <v>0.64231404958677685</v>
      </c>
      <c r="N27" s="83"/>
      <c r="O27" s="199" t="s">
        <v>51</v>
      </c>
      <c r="P27" s="84">
        <v>1082</v>
      </c>
      <c r="Q27" s="84">
        <v>1111</v>
      </c>
      <c r="R27" s="80">
        <f t="shared" si="4"/>
        <v>-2.6102610261026102E-2</v>
      </c>
      <c r="S27" s="82">
        <f t="shared" si="5"/>
        <v>0.35768595041322315</v>
      </c>
      <c r="T27" s="85"/>
    </row>
    <row r="28" spans="3:20" ht="15.6" customHeight="1">
      <c r="C28" s="279"/>
      <c r="D28" s="67" t="s">
        <v>52</v>
      </c>
      <c r="E28" s="47">
        <f t="shared" si="0"/>
        <v>1882</v>
      </c>
      <c r="F28" s="48">
        <f t="shared" si="0"/>
        <v>1934</v>
      </c>
      <c r="G28" s="49">
        <f t="shared" si="1"/>
        <v>-2.688728024819028E-2</v>
      </c>
      <c r="H28" s="50"/>
      <c r="I28" s="193" t="s">
        <v>53</v>
      </c>
      <c r="J28" s="68">
        <v>1103</v>
      </c>
      <c r="K28" s="68">
        <v>1125</v>
      </c>
      <c r="L28" s="49">
        <f t="shared" si="2"/>
        <v>-1.9555555555555555E-2</v>
      </c>
      <c r="M28" s="52">
        <f t="shared" si="3"/>
        <v>0.58607863974495222</v>
      </c>
      <c r="N28" s="53"/>
      <c r="O28" s="194" t="s">
        <v>54</v>
      </c>
      <c r="P28" s="86">
        <v>779</v>
      </c>
      <c r="Q28" s="86">
        <v>809</v>
      </c>
      <c r="R28" s="38">
        <f t="shared" si="4"/>
        <v>-3.7082818294190356E-2</v>
      </c>
      <c r="S28" s="52">
        <f t="shared" si="5"/>
        <v>0.41392136025504783</v>
      </c>
      <c r="T28" s="55"/>
    </row>
    <row r="29" spans="3:20" ht="15.6" customHeight="1">
      <c r="C29" s="279"/>
      <c r="D29" s="67" t="s">
        <v>26</v>
      </c>
      <c r="E29" s="47">
        <f t="shared" si="0"/>
        <v>37413</v>
      </c>
      <c r="F29" s="48">
        <f t="shared" si="0"/>
        <v>40765</v>
      </c>
      <c r="G29" s="49">
        <f t="shared" si="1"/>
        <v>-8.2227400956703056E-2</v>
      </c>
      <c r="H29" s="50"/>
      <c r="I29" s="193" t="s">
        <v>55</v>
      </c>
      <c r="J29" s="51">
        <v>26789</v>
      </c>
      <c r="K29" s="51">
        <v>28716</v>
      </c>
      <c r="L29" s="49">
        <f t="shared" si="2"/>
        <v>-6.7105446441008493E-2</v>
      </c>
      <c r="M29" s="52">
        <f t="shared" si="3"/>
        <v>0.71603453345093948</v>
      </c>
      <c r="N29" s="53"/>
      <c r="O29" s="194" t="s">
        <v>56</v>
      </c>
      <c r="P29" s="86">
        <v>10624</v>
      </c>
      <c r="Q29" s="86">
        <v>12049</v>
      </c>
      <c r="R29" s="49">
        <f t="shared" si="4"/>
        <v>-0.1182670761059009</v>
      </c>
      <c r="S29" s="52">
        <f t="shared" si="5"/>
        <v>0.28396546654906046</v>
      </c>
      <c r="T29" s="55"/>
    </row>
    <row r="30" spans="3:20" ht="15.6" customHeight="1">
      <c r="C30" s="279"/>
      <c r="D30" s="67" t="s">
        <v>29</v>
      </c>
      <c r="E30" s="47">
        <f t="shared" si="0"/>
        <v>18686</v>
      </c>
      <c r="F30" s="48">
        <f t="shared" si="0"/>
        <v>21859</v>
      </c>
      <c r="G30" s="49">
        <f t="shared" si="1"/>
        <v>-0.14515760098815134</v>
      </c>
      <c r="H30" s="50"/>
      <c r="I30" s="193" t="s">
        <v>57</v>
      </c>
      <c r="J30" s="51">
        <v>12464</v>
      </c>
      <c r="K30" s="51">
        <v>14483</v>
      </c>
      <c r="L30" s="49">
        <f t="shared" si="2"/>
        <v>-0.13940481944348546</v>
      </c>
      <c r="M30" s="52">
        <f t="shared" si="3"/>
        <v>0.66702344000856251</v>
      </c>
      <c r="N30" s="53"/>
      <c r="O30" s="194" t="s">
        <v>58</v>
      </c>
      <c r="P30" s="86">
        <v>6222</v>
      </c>
      <c r="Q30" s="86">
        <v>7376</v>
      </c>
      <c r="R30" s="49">
        <f t="shared" si="4"/>
        <v>-0.15645336225596529</v>
      </c>
      <c r="S30" s="52">
        <f t="shared" si="5"/>
        <v>0.33297655999143744</v>
      </c>
      <c r="T30" s="55"/>
    </row>
    <row r="31" spans="3:20" ht="15.6" customHeight="1">
      <c r="C31" s="280"/>
      <c r="D31" s="70" t="s">
        <v>59</v>
      </c>
      <c r="E31" s="56">
        <f t="shared" si="0"/>
        <v>543</v>
      </c>
      <c r="F31" s="48">
        <f t="shared" si="0"/>
        <v>629</v>
      </c>
      <c r="G31" s="58">
        <f t="shared" si="1"/>
        <v>-0.13672496025437203</v>
      </c>
      <c r="H31" s="50"/>
      <c r="I31" s="195" t="s">
        <v>60</v>
      </c>
      <c r="J31" s="60">
        <v>364</v>
      </c>
      <c r="K31" s="60">
        <v>402</v>
      </c>
      <c r="L31" s="189">
        <f t="shared" si="2"/>
        <v>-9.4527363184079602E-2</v>
      </c>
      <c r="M31" s="73">
        <f t="shared" si="3"/>
        <v>0.67034990791896865</v>
      </c>
      <c r="N31" s="74">
        <f>J31/J29</f>
        <v>1.358766657956624E-2</v>
      </c>
      <c r="O31" s="196" t="s">
        <v>61</v>
      </c>
      <c r="P31" s="87">
        <v>179</v>
      </c>
      <c r="Q31" s="87">
        <v>227</v>
      </c>
      <c r="R31" s="58">
        <f t="shared" si="4"/>
        <v>-0.21145374449339208</v>
      </c>
      <c r="S31" s="73">
        <f t="shared" si="5"/>
        <v>0.3296500920810313</v>
      </c>
      <c r="T31" s="76">
        <f>P31/P29</f>
        <v>1.6848644578313254E-2</v>
      </c>
    </row>
    <row r="32" spans="3:20">
      <c r="C32" s="263" t="s">
        <v>62</v>
      </c>
      <c r="D32" s="265" t="s">
        <v>36</v>
      </c>
      <c r="E32" s="267">
        <f>J32+J33+P32</f>
        <v>12505</v>
      </c>
      <c r="F32" s="296">
        <f>K32+K33+Q32</f>
        <v>12205</v>
      </c>
      <c r="G32" s="269">
        <f t="shared" si="1"/>
        <v>2.4580090126997134E-2</v>
      </c>
      <c r="H32" s="39"/>
      <c r="I32" s="191" t="s">
        <v>63</v>
      </c>
      <c r="J32" s="40">
        <v>8596</v>
      </c>
      <c r="K32" s="40">
        <v>8568</v>
      </c>
      <c r="L32" s="80">
        <f t="shared" si="2"/>
        <v>3.2679738562091504E-3</v>
      </c>
      <c r="M32" s="46">
        <f t="shared" si="3"/>
        <v>0.68740503798480612</v>
      </c>
      <c r="N32" s="42"/>
      <c r="O32" s="271" t="s">
        <v>64</v>
      </c>
      <c r="P32" s="40">
        <v>3556</v>
      </c>
      <c r="Q32" s="40">
        <v>3324</v>
      </c>
      <c r="R32" s="38">
        <f t="shared" si="4"/>
        <v>6.9795427196149215E-2</v>
      </c>
      <c r="S32" s="46">
        <f t="shared" si="5"/>
        <v>0.28436625349860056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353</v>
      </c>
      <c r="K33" s="51">
        <v>313</v>
      </c>
      <c r="L33" s="49">
        <f t="shared" si="2"/>
        <v>0.12779552715654952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708</v>
      </c>
      <c r="F34" s="48">
        <f t="shared" si="6"/>
        <v>736</v>
      </c>
      <c r="G34" s="49">
        <f t="shared" ref="G34:G51" si="7">(E34-F34)/F34</f>
        <v>-3.8043478260869568E-2</v>
      </c>
      <c r="H34" s="50"/>
      <c r="I34" s="193" t="s">
        <v>68</v>
      </c>
      <c r="J34" s="51">
        <v>543</v>
      </c>
      <c r="K34" s="51">
        <v>535</v>
      </c>
      <c r="L34" s="49">
        <f t="shared" si="2"/>
        <v>1.4953271028037384E-2</v>
      </c>
      <c r="M34" s="52">
        <f t="shared" ref="M34:M51" si="8">J34/$E34</f>
        <v>0.76694915254237284</v>
      </c>
      <c r="N34" s="53"/>
      <c r="O34" s="194" t="s">
        <v>69</v>
      </c>
      <c r="P34" s="65">
        <v>165</v>
      </c>
      <c r="Q34" s="86">
        <v>201</v>
      </c>
      <c r="R34" s="49">
        <f t="shared" ref="R34:R44" si="9">(P34-Q34)/Q34</f>
        <v>-0.17910447761194029</v>
      </c>
      <c r="S34" s="52">
        <f t="shared" ref="S34:S44" si="10">P34/$E34</f>
        <v>0.23305084745762711</v>
      </c>
      <c r="T34" s="55"/>
    </row>
    <row r="35" spans="3:20">
      <c r="C35" s="90" t="s">
        <v>70</v>
      </c>
      <c r="D35" s="67" t="s">
        <v>36</v>
      </c>
      <c r="E35" s="47">
        <f t="shared" si="6"/>
        <v>402</v>
      </c>
      <c r="F35" s="48">
        <f t="shared" si="6"/>
        <v>397</v>
      </c>
      <c r="G35" s="49">
        <f t="shared" si="7"/>
        <v>1.2594458438287154E-2</v>
      </c>
      <c r="H35" s="50"/>
      <c r="I35" s="193" t="s">
        <v>71</v>
      </c>
      <c r="J35" s="51">
        <v>227</v>
      </c>
      <c r="K35" s="51">
        <v>223</v>
      </c>
      <c r="L35" s="49">
        <f t="shared" si="2"/>
        <v>1.7937219730941704E-2</v>
      </c>
      <c r="M35" s="91">
        <f t="shared" si="8"/>
        <v>0.56467661691542292</v>
      </c>
      <c r="N35" s="53"/>
      <c r="O35" s="194" t="s">
        <v>72</v>
      </c>
      <c r="P35" s="86">
        <v>175</v>
      </c>
      <c r="Q35" s="86">
        <v>174</v>
      </c>
      <c r="R35" s="49">
        <f t="shared" si="9"/>
        <v>5.7471264367816091E-3</v>
      </c>
      <c r="S35" s="52">
        <f t="shared" si="10"/>
        <v>0.43532338308457713</v>
      </c>
      <c r="T35" s="55"/>
    </row>
    <row r="36" spans="3:20">
      <c r="C36" s="90" t="s">
        <v>73</v>
      </c>
      <c r="D36" s="67" t="s">
        <v>36</v>
      </c>
      <c r="E36" s="47">
        <f t="shared" si="6"/>
        <v>1145</v>
      </c>
      <c r="F36" s="48">
        <f t="shared" si="6"/>
        <v>1263</v>
      </c>
      <c r="G36" s="49">
        <f t="shared" si="7"/>
        <v>-9.3428345209817895E-2</v>
      </c>
      <c r="H36" s="50"/>
      <c r="I36" s="193" t="s">
        <v>74</v>
      </c>
      <c r="J36" s="92">
        <v>580</v>
      </c>
      <c r="K36" s="92">
        <v>664</v>
      </c>
      <c r="L36" s="49">
        <f t="shared" si="2"/>
        <v>-0.12650602409638553</v>
      </c>
      <c r="M36" s="91">
        <f t="shared" si="8"/>
        <v>0.50655021834061131</v>
      </c>
      <c r="N36" s="53"/>
      <c r="O36" s="194" t="s">
        <v>75</v>
      </c>
      <c r="P36" s="86">
        <v>565</v>
      </c>
      <c r="Q36" s="86">
        <v>599</v>
      </c>
      <c r="R36" s="49">
        <f t="shared" si="9"/>
        <v>-5.6761268781302172E-2</v>
      </c>
      <c r="S36" s="52">
        <f t="shared" si="10"/>
        <v>0.49344978165938863</v>
      </c>
      <c r="T36" s="55"/>
    </row>
    <row r="37" spans="3:20">
      <c r="C37" s="93" t="s">
        <v>76</v>
      </c>
      <c r="D37" s="67" t="s">
        <v>36</v>
      </c>
      <c r="E37" s="47">
        <f t="shared" si="6"/>
        <v>92</v>
      </c>
      <c r="F37" s="48">
        <f t="shared" si="6"/>
        <v>80</v>
      </c>
      <c r="G37" s="49">
        <f t="shared" si="7"/>
        <v>0.15</v>
      </c>
      <c r="H37" s="50"/>
      <c r="I37" s="193" t="s">
        <v>77</v>
      </c>
      <c r="J37" s="94">
        <v>55</v>
      </c>
      <c r="K37" s="94">
        <v>46</v>
      </c>
      <c r="L37" s="49">
        <f t="shared" si="2"/>
        <v>0.19565217391304349</v>
      </c>
      <c r="M37" s="91">
        <f t="shared" si="8"/>
        <v>0.59782608695652173</v>
      </c>
      <c r="N37" s="53"/>
      <c r="O37" s="194" t="s">
        <v>78</v>
      </c>
      <c r="P37" s="86">
        <v>37</v>
      </c>
      <c r="Q37" s="86">
        <v>34</v>
      </c>
      <c r="R37" s="49">
        <f t="shared" si="9"/>
        <v>8.8235294117647065E-2</v>
      </c>
      <c r="S37" s="52">
        <f t="shared" si="10"/>
        <v>0.40217391304347827</v>
      </c>
      <c r="T37" s="55"/>
    </row>
    <row r="38" spans="3:20">
      <c r="C38" s="93" t="s">
        <v>79</v>
      </c>
      <c r="D38" s="67" t="s">
        <v>36</v>
      </c>
      <c r="E38" s="47">
        <f t="shared" si="6"/>
        <v>26</v>
      </c>
      <c r="F38" s="48">
        <f t="shared" si="6"/>
        <v>33</v>
      </c>
      <c r="G38" s="49">
        <f t="shared" si="7"/>
        <v>-0.21212121212121213</v>
      </c>
      <c r="H38" s="50"/>
      <c r="I38" s="193" t="s">
        <v>80</v>
      </c>
      <c r="J38" s="51">
        <v>17</v>
      </c>
      <c r="K38" s="51">
        <v>25</v>
      </c>
      <c r="L38" s="49">
        <f t="shared" si="2"/>
        <v>-0.32</v>
      </c>
      <c r="M38" s="91">
        <f t="shared" si="8"/>
        <v>0.65384615384615385</v>
      </c>
      <c r="N38" s="53"/>
      <c r="O38" s="194" t="s">
        <v>81</v>
      </c>
      <c r="P38" s="86">
        <v>9</v>
      </c>
      <c r="Q38" s="86">
        <v>8</v>
      </c>
      <c r="R38" s="49">
        <f t="shared" si="9"/>
        <v>0.125</v>
      </c>
      <c r="S38" s="91">
        <f t="shared" si="10"/>
        <v>0.34615384615384615</v>
      </c>
      <c r="T38" s="55"/>
    </row>
    <row r="39" spans="3:20">
      <c r="C39" s="93" t="s">
        <v>82</v>
      </c>
      <c r="D39" s="67" t="s">
        <v>36</v>
      </c>
      <c r="E39" s="47">
        <f t="shared" si="6"/>
        <v>797</v>
      </c>
      <c r="F39" s="48">
        <f t="shared" si="6"/>
        <v>737</v>
      </c>
      <c r="G39" s="49">
        <f t="shared" si="7"/>
        <v>8.1411126187245594E-2</v>
      </c>
      <c r="H39" s="50"/>
      <c r="I39" s="193" t="s">
        <v>185</v>
      </c>
      <c r="J39" s="51">
        <v>543</v>
      </c>
      <c r="K39" s="51">
        <v>498</v>
      </c>
      <c r="L39" s="49">
        <f t="shared" si="2"/>
        <v>9.036144578313253E-2</v>
      </c>
      <c r="M39" s="91">
        <f t="shared" si="8"/>
        <v>0.68130489335006272</v>
      </c>
      <c r="N39" s="53"/>
      <c r="O39" s="194" t="s">
        <v>185</v>
      </c>
      <c r="P39" s="86">
        <v>254</v>
      </c>
      <c r="Q39" s="86">
        <v>239</v>
      </c>
      <c r="R39" s="49">
        <f t="shared" si="9"/>
        <v>6.2761506276150625E-2</v>
      </c>
      <c r="S39" s="91">
        <f t="shared" si="10"/>
        <v>0.31869510664993728</v>
      </c>
      <c r="T39" s="55"/>
    </row>
    <row r="40" spans="3:20">
      <c r="C40" s="93" t="s">
        <v>85</v>
      </c>
      <c r="D40" s="67" t="s">
        <v>36</v>
      </c>
      <c r="E40" s="47">
        <f t="shared" si="6"/>
        <v>166</v>
      </c>
      <c r="F40" s="48">
        <f t="shared" si="6"/>
        <v>142</v>
      </c>
      <c r="G40" s="49">
        <f t="shared" si="7"/>
        <v>0.16901408450704225</v>
      </c>
      <c r="H40" s="50"/>
      <c r="I40" s="193" t="s">
        <v>186</v>
      </c>
      <c r="J40" s="95">
        <v>90</v>
      </c>
      <c r="K40" s="95">
        <v>93</v>
      </c>
      <c r="L40" s="49">
        <f t="shared" si="2"/>
        <v>-3.2258064516129031E-2</v>
      </c>
      <c r="M40" s="91">
        <f t="shared" si="8"/>
        <v>0.54216867469879515</v>
      </c>
      <c r="N40" s="53"/>
      <c r="O40" s="194" t="s">
        <v>186</v>
      </c>
      <c r="P40" s="86">
        <v>76</v>
      </c>
      <c r="Q40" s="96">
        <v>49</v>
      </c>
      <c r="R40" s="49">
        <f t="shared" si="9"/>
        <v>0.55102040816326525</v>
      </c>
      <c r="S40" s="91">
        <f t="shared" si="10"/>
        <v>0.45783132530120479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3025</v>
      </c>
      <c r="F41" s="57">
        <f t="shared" si="6"/>
        <v>3047</v>
      </c>
      <c r="G41" s="58">
        <f t="shared" si="7"/>
        <v>-7.2202166064981952E-3</v>
      </c>
      <c r="H41" s="50"/>
      <c r="I41" s="212" t="s">
        <v>89</v>
      </c>
      <c r="J41" s="60">
        <v>1943</v>
      </c>
      <c r="K41" s="60">
        <v>1936</v>
      </c>
      <c r="L41" s="58">
        <f t="shared" si="2"/>
        <v>3.6157024793388431E-3</v>
      </c>
      <c r="M41" s="61">
        <f t="shared" si="8"/>
        <v>0.64231404958677685</v>
      </c>
      <c r="N41" s="62"/>
      <c r="O41" s="212" t="s">
        <v>90</v>
      </c>
      <c r="P41" s="220">
        <v>1082</v>
      </c>
      <c r="Q41" s="220">
        <v>1111</v>
      </c>
      <c r="R41" s="221">
        <f t="shared" si="9"/>
        <v>-2.6102610261026102E-2</v>
      </c>
      <c r="S41" s="73">
        <f t="shared" si="10"/>
        <v>0.35768595041322315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5334</v>
      </c>
      <c r="F44" s="37">
        <f>K44+Q44</f>
        <v>4918</v>
      </c>
      <c r="G44" s="38">
        <f t="shared" si="7"/>
        <v>8.4587230581537207E-2</v>
      </c>
      <c r="H44" s="39"/>
      <c r="I44" s="191" t="s">
        <v>98</v>
      </c>
      <c r="J44" s="40">
        <v>3842</v>
      </c>
      <c r="K44" s="40">
        <v>3565</v>
      </c>
      <c r="L44" s="38">
        <f t="shared" si="2"/>
        <v>7.7699859747545577E-2</v>
      </c>
      <c r="M44" s="44">
        <f t="shared" si="8"/>
        <v>0.72028496437945255</v>
      </c>
      <c r="N44" s="42"/>
      <c r="O44" s="192" t="s">
        <v>99</v>
      </c>
      <c r="P44" s="105">
        <v>1492</v>
      </c>
      <c r="Q44" s="105">
        <v>1353</v>
      </c>
      <c r="R44" s="38">
        <f t="shared" si="9"/>
        <v>0.10273466371027347</v>
      </c>
      <c r="S44" s="44">
        <f t="shared" si="10"/>
        <v>0.27971503562054745</v>
      </c>
      <c r="T44" s="45"/>
    </row>
    <row r="45" spans="3:20">
      <c r="C45" s="252" t="s">
        <v>100</v>
      </c>
      <c r="D45" s="67" t="s">
        <v>16</v>
      </c>
      <c r="E45" s="47">
        <f>J45</f>
        <v>170</v>
      </c>
      <c r="F45" s="48">
        <f>K45</f>
        <v>163</v>
      </c>
      <c r="G45" s="49">
        <f t="shared" si="7"/>
        <v>4.2944785276073622E-2</v>
      </c>
      <c r="H45" s="50"/>
      <c r="I45" s="193" t="s">
        <v>101</v>
      </c>
      <c r="J45" s="51">
        <v>170</v>
      </c>
      <c r="K45" s="51">
        <v>163</v>
      </c>
      <c r="L45" s="49">
        <f t="shared" si="2"/>
        <v>4.2944785276073622E-2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12</v>
      </c>
      <c r="F46" s="48">
        <f>K46</f>
        <v>13</v>
      </c>
      <c r="G46" s="49">
        <f t="shared" si="7"/>
        <v>-7.6923076923076927E-2</v>
      </c>
      <c r="H46" s="50"/>
      <c r="I46" s="193" t="s">
        <v>104</v>
      </c>
      <c r="J46" s="51">
        <v>12</v>
      </c>
      <c r="K46" s="51">
        <v>13</v>
      </c>
      <c r="L46" s="49">
        <f t="shared" si="2"/>
        <v>-7.6923076923076927E-2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1950</v>
      </c>
      <c r="F47" s="48">
        <f t="shared" si="11"/>
        <v>2358</v>
      </c>
      <c r="G47" s="49">
        <f t="shared" si="7"/>
        <v>-0.17302798982188294</v>
      </c>
      <c r="H47" s="50"/>
      <c r="I47" s="193" t="s">
        <v>106</v>
      </c>
      <c r="J47" s="51">
        <v>1203</v>
      </c>
      <c r="K47" s="51">
        <v>1443</v>
      </c>
      <c r="L47" s="49">
        <f t="shared" si="2"/>
        <v>-0.16632016632016633</v>
      </c>
      <c r="M47" s="52">
        <f t="shared" si="8"/>
        <v>0.61692307692307691</v>
      </c>
      <c r="N47" s="53"/>
      <c r="O47" s="194" t="s">
        <v>107</v>
      </c>
      <c r="P47" s="51">
        <v>747</v>
      </c>
      <c r="Q47" s="51">
        <v>915</v>
      </c>
      <c r="R47" s="49">
        <f>(P47-Q47)/Q47</f>
        <v>-0.18360655737704917</v>
      </c>
      <c r="S47" s="52">
        <f>P47/$E47</f>
        <v>0.38307692307692309</v>
      </c>
      <c r="T47" s="55"/>
    </row>
    <row r="48" spans="3:20" ht="15.6" customHeight="1">
      <c r="C48" s="261"/>
      <c r="D48" s="67" t="s">
        <v>22</v>
      </c>
      <c r="E48" s="47">
        <f t="shared" si="11"/>
        <v>1322</v>
      </c>
      <c r="F48" s="48">
        <f t="shared" si="11"/>
        <v>1519</v>
      </c>
      <c r="G48" s="49">
        <f t="shared" si="7"/>
        <v>-0.12969058591178406</v>
      </c>
      <c r="H48" s="50"/>
      <c r="I48" s="193" t="s">
        <v>108</v>
      </c>
      <c r="J48" s="51">
        <v>185</v>
      </c>
      <c r="K48" s="51">
        <v>173</v>
      </c>
      <c r="L48" s="49">
        <f t="shared" si="2"/>
        <v>6.9364161849710976E-2</v>
      </c>
      <c r="M48" s="52">
        <f t="shared" si="8"/>
        <v>0.13993948562783662</v>
      </c>
      <c r="N48" s="53"/>
      <c r="O48" s="194" t="s">
        <v>109</v>
      </c>
      <c r="P48" s="54">
        <v>1137</v>
      </c>
      <c r="Q48" s="54">
        <v>1346</v>
      </c>
      <c r="R48" s="49">
        <f>(P48-Q48)/Q48</f>
        <v>-0.15527488855869243</v>
      </c>
      <c r="S48" s="52">
        <f>P48/$E48</f>
        <v>0.86006051437216335</v>
      </c>
      <c r="T48" s="55"/>
    </row>
    <row r="49" spans="3:20" ht="15.6" customHeight="1">
      <c r="C49" s="261"/>
      <c r="D49" s="67" t="s">
        <v>110</v>
      </c>
      <c r="E49" s="47">
        <f t="shared" si="11"/>
        <v>687</v>
      </c>
      <c r="F49" s="48">
        <f t="shared" si="11"/>
        <v>831</v>
      </c>
      <c r="G49" s="49">
        <f t="shared" si="7"/>
        <v>-0.17328519855595667</v>
      </c>
      <c r="H49" s="50"/>
      <c r="I49" s="193" t="s">
        <v>111</v>
      </c>
      <c r="J49" s="51">
        <v>62</v>
      </c>
      <c r="K49" s="51">
        <v>84</v>
      </c>
      <c r="L49" s="49">
        <f t="shared" si="2"/>
        <v>-0.26190476190476192</v>
      </c>
      <c r="M49" s="52">
        <f t="shared" si="8"/>
        <v>9.0247452692867547E-2</v>
      </c>
      <c r="N49" s="53"/>
      <c r="O49" s="194" t="s">
        <v>38</v>
      </c>
      <c r="P49" s="106">
        <v>625</v>
      </c>
      <c r="Q49" s="106">
        <v>747</v>
      </c>
      <c r="R49" s="49">
        <f>(P49-Q49)/Q49</f>
        <v>-0.16331994645247658</v>
      </c>
      <c r="S49" s="52">
        <f>P49/$E49</f>
        <v>0.90975254730713251</v>
      </c>
      <c r="T49" s="55"/>
    </row>
    <row r="50" spans="3:20" ht="15.95" customHeight="1">
      <c r="C50" s="261"/>
      <c r="D50" s="67" t="s">
        <v>112</v>
      </c>
      <c r="E50" s="47">
        <f t="shared" si="11"/>
        <v>3072</v>
      </c>
      <c r="F50" s="48">
        <f t="shared" si="11"/>
        <v>3171</v>
      </c>
      <c r="G50" s="49">
        <f t="shared" si="7"/>
        <v>-3.1220435193945129E-2</v>
      </c>
      <c r="H50" s="50"/>
      <c r="I50" s="193" t="s">
        <v>113</v>
      </c>
      <c r="J50" s="51">
        <v>476</v>
      </c>
      <c r="K50" s="51">
        <v>647</v>
      </c>
      <c r="L50" s="49">
        <f t="shared" si="2"/>
        <v>-0.2642967542503864</v>
      </c>
      <c r="M50" s="52">
        <f t="shared" si="8"/>
        <v>0.15494791666666666</v>
      </c>
      <c r="N50" s="53"/>
      <c r="O50" s="194" t="s">
        <v>114</v>
      </c>
      <c r="P50" s="106">
        <v>2596</v>
      </c>
      <c r="Q50" s="106">
        <v>2524</v>
      </c>
      <c r="R50" s="49">
        <f>(P50-Q50)/Q50</f>
        <v>2.8526148969889066E-2</v>
      </c>
      <c r="S50" s="52">
        <f>P50/$E50</f>
        <v>0.84505208333333337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265</v>
      </c>
      <c r="F51" s="169">
        <f t="shared" si="11"/>
        <v>285</v>
      </c>
      <c r="G51" s="170">
        <f t="shared" si="7"/>
        <v>-7.0175438596491224E-2</v>
      </c>
      <c r="H51" s="171"/>
      <c r="I51" s="218" t="s">
        <v>116</v>
      </c>
      <c r="J51" s="175">
        <v>50</v>
      </c>
      <c r="K51" s="175">
        <v>43</v>
      </c>
      <c r="L51" s="176">
        <f t="shared" si="2"/>
        <v>0.16279069767441862</v>
      </c>
      <c r="M51" s="173">
        <f t="shared" si="8"/>
        <v>0.18867924528301888</v>
      </c>
      <c r="N51" s="174"/>
      <c r="O51" s="219" t="s">
        <v>117</v>
      </c>
      <c r="P51" s="172">
        <v>215</v>
      </c>
      <c r="Q51" s="172">
        <v>242</v>
      </c>
      <c r="R51" s="170">
        <f>(P51-Q51)/Q51</f>
        <v>-0.1115702479338843</v>
      </c>
      <c r="S51" s="173">
        <f>P51/$E51</f>
        <v>0.81132075471698117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7">
      <c r="C84" s="224">
        <v>1</v>
      </c>
      <c r="D84" s="223" t="s">
        <v>127</v>
      </c>
      <c r="E84" s="228">
        <v>56004</v>
      </c>
      <c r="F84" s="108"/>
      <c r="H84" s="224">
        <v>1</v>
      </c>
      <c r="I84" s="223" t="s">
        <v>131</v>
      </c>
      <c r="J84" s="228">
        <v>18598</v>
      </c>
      <c r="N84" s="224">
        <v>1</v>
      </c>
      <c r="O84" s="223" t="s">
        <v>229</v>
      </c>
      <c r="P84" s="228">
        <v>1041</v>
      </c>
    </row>
    <row r="85" spans="3:17">
      <c r="C85" s="224">
        <v>2</v>
      </c>
      <c r="D85" s="223" t="s">
        <v>187</v>
      </c>
      <c r="E85" s="228">
        <v>20730</v>
      </c>
      <c r="F85" s="108"/>
      <c r="H85" s="224">
        <v>2</v>
      </c>
      <c r="I85" s="223" t="s">
        <v>134</v>
      </c>
      <c r="J85" s="228">
        <v>11746</v>
      </c>
      <c r="N85" s="224">
        <v>2</v>
      </c>
      <c r="O85" s="227" t="s">
        <v>215</v>
      </c>
      <c r="P85" s="228">
        <v>565</v>
      </c>
    </row>
    <row r="86" spans="3:17">
      <c r="C86" s="224">
        <v>3</v>
      </c>
      <c r="D86" s="223" t="s">
        <v>222</v>
      </c>
      <c r="E86" s="228">
        <v>15040</v>
      </c>
      <c r="F86" s="108"/>
      <c r="H86" s="224">
        <v>3</v>
      </c>
      <c r="I86" s="223" t="s">
        <v>137</v>
      </c>
      <c r="J86" s="228">
        <v>5483</v>
      </c>
      <c r="N86" s="224">
        <v>3</v>
      </c>
      <c r="O86" s="223" t="s">
        <v>206</v>
      </c>
      <c r="P86" s="228">
        <v>432</v>
      </c>
    </row>
    <row r="87" spans="3:17">
      <c r="C87" s="224">
        <v>4</v>
      </c>
      <c r="D87" s="223" t="s">
        <v>227</v>
      </c>
      <c r="E87" s="228">
        <v>12888</v>
      </c>
      <c r="F87" s="108"/>
      <c r="H87" s="224">
        <v>4</v>
      </c>
      <c r="I87" s="223" t="s">
        <v>181</v>
      </c>
      <c r="J87" s="228">
        <v>4231</v>
      </c>
      <c r="N87" s="224">
        <v>4</v>
      </c>
      <c r="O87" s="227" t="s">
        <v>269</v>
      </c>
      <c r="P87" s="228">
        <v>431</v>
      </c>
    </row>
    <row r="88" spans="3:17">
      <c r="C88" s="224">
        <v>5</v>
      </c>
      <c r="D88" s="223" t="s">
        <v>136</v>
      </c>
      <c r="E88" s="228">
        <v>12108</v>
      </c>
      <c r="F88" s="108"/>
      <c r="H88" s="224">
        <v>5</v>
      </c>
      <c r="I88" s="223" t="s">
        <v>228</v>
      </c>
      <c r="J88" s="228">
        <v>1957</v>
      </c>
      <c r="N88" s="224">
        <v>5</v>
      </c>
      <c r="O88" s="223" t="s">
        <v>233</v>
      </c>
      <c r="P88" s="228">
        <v>392</v>
      </c>
    </row>
    <row r="89" spans="3:17">
      <c r="C89" s="224">
        <v>6</v>
      </c>
      <c r="D89" s="223" t="s">
        <v>217</v>
      </c>
      <c r="E89" s="228">
        <v>11891</v>
      </c>
      <c r="H89" s="224">
        <v>6</v>
      </c>
      <c r="I89" s="223" t="s">
        <v>140</v>
      </c>
      <c r="J89" s="228">
        <v>1017</v>
      </c>
      <c r="N89" s="224">
        <v>6</v>
      </c>
      <c r="O89" s="223" t="s">
        <v>188</v>
      </c>
      <c r="P89" s="228">
        <v>380</v>
      </c>
    </row>
    <row r="90" spans="3:17">
      <c r="C90" s="224">
        <v>7</v>
      </c>
      <c r="D90" s="223" t="s">
        <v>189</v>
      </c>
      <c r="E90" s="228">
        <v>11745</v>
      </c>
      <c r="H90" s="224">
        <v>7</v>
      </c>
      <c r="I90" s="223" t="s">
        <v>224</v>
      </c>
      <c r="J90" s="228">
        <v>948</v>
      </c>
      <c r="N90" s="224">
        <v>7</v>
      </c>
      <c r="O90" s="223" t="s">
        <v>204</v>
      </c>
      <c r="P90" s="228">
        <v>374</v>
      </c>
    </row>
    <row r="91" spans="3:17">
      <c r="C91" s="224">
        <v>8</v>
      </c>
      <c r="D91" s="223" t="s">
        <v>237</v>
      </c>
      <c r="E91" s="228">
        <v>11468</v>
      </c>
      <c r="H91" s="224">
        <v>8</v>
      </c>
      <c r="I91" s="223" t="s">
        <v>152</v>
      </c>
      <c r="J91" s="228">
        <v>926</v>
      </c>
      <c r="N91" s="224">
        <v>8</v>
      </c>
      <c r="O91" s="223" t="s">
        <v>182</v>
      </c>
      <c r="P91" s="228">
        <v>371</v>
      </c>
    </row>
    <row r="92" spans="3:17">
      <c r="C92" s="224">
        <v>9</v>
      </c>
      <c r="D92" s="223" t="s">
        <v>198</v>
      </c>
      <c r="E92" s="228">
        <v>10230</v>
      </c>
      <c r="H92" s="224">
        <v>9</v>
      </c>
      <c r="I92" s="223" t="s">
        <v>213</v>
      </c>
      <c r="J92" s="228">
        <v>911</v>
      </c>
      <c r="N92" s="224">
        <v>9</v>
      </c>
      <c r="O92" s="223" t="s">
        <v>199</v>
      </c>
      <c r="P92" s="228">
        <v>367</v>
      </c>
    </row>
    <row r="93" spans="3:17">
      <c r="C93" s="224">
        <v>10</v>
      </c>
      <c r="D93" s="223" t="s">
        <v>155</v>
      </c>
      <c r="E93" s="228">
        <v>9551</v>
      </c>
      <c r="H93" s="224">
        <v>10</v>
      </c>
      <c r="I93" s="223" t="s">
        <v>154</v>
      </c>
      <c r="J93" s="228">
        <v>833</v>
      </c>
      <c r="N93" s="224">
        <v>10</v>
      </c>
      <c r="O93" s="223" t="s">
        <v>197</v>
      </c>
      <c r="P93" s="228">
        <v>345</v>
      </c>
    </row>
    <row r="94" spans="3:17">
      <c r="E94" s="229">
        <f>SUM(E84:E93)</f>
        <v>171655</v>
      </c>
      <c r="F94" s="232" t="s">
        <v>270</v>
      </c>
      <c r="J94" s="229">
        <f>SUM(J84:J93)</f>
        <v>46650</v>
      </c>
      <c r="K94" s="231" t="s">
        <v>271</v>
      </c>
      <c r="P94" s="229">
        <f>SUM(P84:P93)</f>
        <v>4698</v>
      </c>
      <c r="Q94" s="231" t="s">
        <v>272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362866</v>
      </c>
      <c r="E101" s="124">
        <f>J15</f>
        <v>287322</v>
      </c>
      <c r="F101" s="124">
        <f>P15</f>
        <v>75544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0.79181295574674948</v>
      </c>
      <c r="F102" s="133">
        <f>F101/D101</f>
        <v>0.20818704425325052</v>
      </c>
      <c r="G102" s="125"/>
      <c r="H102" s="110"/>
    </row>
    <row r="103" spans="3:8">
      <c r="C103" s="134" t="s">
        <v>164</v>
      </c>
      <c r="D103" s="135">
        <f>E103+F103</f>
        <v>58106</v>
      </c>
      <c r="E103" s="136">
        <v>46341</v>
      </c>
      <c r="F103" s="136">
        <v>11765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0.79752521254259456</v>
      </c>
      <c r="F104" s="137">
        <f>F103/$D$103</f>
        <v>0.20247478745740544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273</v>
      </c>
      <c r="D109" s="158">
        <v>1877283</v>
      </c>
      <c r="E109" s="159"/>
      <c r="F109" s="139"/>
      <c r="G109" s="128"/>
      <c r="H109" s="145"/>
    </row>
    <row r="110" spans="3:8" ht="13.5" customHeight="1">
      <c r="C110" s="157" t="s">
        <v>267</v>
      </c>
      <c r="D110" s="158">
        <v>1428868</v>
      </c>
      <c r="E110" s="156"/>
      <c r="F110" s="161"/>
      <c r="G110" s="128"/>
      <c r="H110" s="145"/>
    </row>
    <row r="111" spans="3:8">
      <c r="C111" s="157" t="s">
        <v>258</v>
      </c>
      <c r="D111" s="158">
        <v>1521789</v>
      </c>
      <c r="E111" s="110"/>
      <c r="F111" s="139"/>
      <c r="G111" s="128"/>
      <c r="H111" s="182">
        <f>SUM(D109:D112)</f>
        <v>6614982</v>
      </c>
    </row>
    <row r="112" spans="3:8">
      <c r="C112" s="157" t="s">
        <v>190</v>
      </c>
      <c r="D112" s="158">
        <v>1787042</v>
      </c>
      <c r="E112" s="112"/>
      <c r="F112" s="161"/>
      <c r="H112" s="183"/>
    </row>
    <row r="113" spans="3:9">
      <c r="C113" s="157" t="s">
        <v>191</v>
      </c>
      <c r="D113" s="158">
        <v>1668162</v>
      </c>
      <c r="E113" s="112"/>
      <c r="F113" s="161"/>
      <c r="H113" s="184"/>
      <c r="I113" s="183"/>
    </row>
    <row r="114" spans="3:9">
      <c r="C114" s="157" t="s">
        <v>166</v>
      </c>
      <c r="D114" s="158">
        <v>1823152</v>
      </c>
      <c r="E114" s="156"/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273</v>
      </c>
      <c r="D119" s="158">
        <v>460129</v>
      </c>
      <c r="E119" s="181">
        <f t="shared" ref="E119:E124" si="12">D119/D109</f>
        <v>0.24510369507421098</v>
      </c>
      <c r="F119" s="162"/>
      <c r="H119" s="185"/>
      <c r="I119" s="186"/>
    </row>
    <row r="120" spans="3:9">
      <c r="C120" s="157" t="s">
        <v>267</v>
      </c>
      <c r="D120" s="158">
        <v>362567</v>
      </c>
      <c r="E120" s="181">
        <f t="shared" si="12"/>
        <v>0.25374422269936764</v>
      </c>
      <c r="F120" s="164"/>
      <c r="H120" s="183"/>
      <c r="I120" s="183"/>
    </row>
    <row r="121" spans="3:9">
      <c r="C121" s="157" t="s">
        <v>258</v>
      </c>
      <c r="D121" s="158">
        <v>408301</v>
      </c>
      <c r="E121" s="181">
        <f t="shared" si="12"/>
        <v>0.26830329303208261</v>
      </c>
      <c r="F121" s="161"/>
      <c r="H121" s="187">
        <f>SUM(D119:D122)</f>
        <v>1639298</v>
      </c>
      <c r="I121" s="188">
        <f>H121/H111</f>
        <v>0.2478159426586497</v>
      </c>
    </row>
    <row r="122" spans="3:9" ht="17.45" customHeight="1">
      <c r="C122" s="157" t="s">
        <v>190</v>
      </c>
      <c r="D122" s="158">
        <v>408301</v>
      </c>
      <c r="E122" s="181">
        <f t="shared" si="12"/>
        <v>0.2284786815307083</v>
      </c>
      <c r="F122" s="162"/>
      <c r="H122" s="185"/>
      <c r="I122" s="186"/>
    </row>
    <row r="123" spans="3:9">
      <c r="C123" s="157" t="s">
        <v>191</v>
      </c>
      <c r="D123" s="158">
        <v>371594</v>
      </c>
      <c r="E123" s="181">
        <f t="shared" si="12"/>
        <v>0.22275654282977314</v>
      </c>
      <c r="F123" s="164"/>
    </row>
    <row r="124" spans="3:9">
      <c r="C124" s="157" t="s">
        <v>166</v>
      </c>
      <c r="D124" s="158">
        <v>362886</v>
      </c>
      <c r="E124" s="181">
        <f t="shared" si="12"/>
        <v>0.19904319552072455</v>
      </c>
      <c r="G124" s="160"/>
      <c r="H124" s="160"/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{8F171717-9DA1-459D-B418-ADE1DD95D102}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171717-9DA1-459D-B418-ADE1DD95D1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7448889-2AA7-4649-A7C9-E5C989C654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'24.10월5주차'!D119:D124</xm:f>
              <xm:sqref>E118</xm:sqref>
            </x14:sparkline>
          </x14:sparklines>
        </x14:sparklineGroup>
        <x14:sparklineGroup displayEmptyCellsAs="gap" xr2:uid="{8292C82F-C8F9-4106-A743-734C7D687F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'24.10월5주차'!D109:D115</xm:f>
              <xm:sqref>E108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DAB3-E77E-45BD-9F8B-87BE5E27459E}">
  <sheetPr>
    <pageSetUpPr fitToPage="1"/>
  </sheetPr>
  <dimension ref="A1:T124"/>
  <sheetViews>
    <sheetView showGridLines="0" zoomScaleNormal="100" workbookViewId="0">
      <pane ySplit="1" topLeftCell="A40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371594</v>
      </c>
      <c r="F15" s="37">
        <f t="shared" si="0"/>
        <v>406796</v>
      </c>
      <c r="G15" s="38">
        <f t="shared" ref="G15:G32" si="1">(E15-F15)/F15</f>
        <v>-8.6534774186570171E-2</v>
      </c>
      <c r="H15" s="39"/>
      <c r="I15" s="191" t="s">
        <v>14</v>
      </c>
      <c r="J15" s="43">
        <v>292161</v>
      </c>
      <c r="K15" s="43">
        <v>316900</v>
      </c>
      <c r="L15" s="38">
        <f t="shared" ref="L15:L51" si="2">(J15-K15)/K15</f>
        <v>-7.8065635847270429E-2</v>
      </c>
      <c r="M15" s="41">
        <f t="shared" ref="M15:M32" si="3">J15/$E15</f>
        <v>0.78623712977066373</v>
      </c>
      <c r="N15" s="42"/>
      <c r="O15" s="192" t="s">
        <v>15</v>
      </c>
      <c r="P15" s="40">
        <v>79433</v>
      </c>
      <c r="Q15" s="40">
        <v>89896</v>
      </c>
      <c r="R15" s="38">
        <f t="shared" ref="R15:R32" si="4">(P15-Q15)/Q15</f>
        <v>-0.11639005072528255</v>
      </c>
      <c r="S15" s="44">
        <f t="shared" ref="S15:S32" si="5">P15/$E15</f>
        <v>0.21376287022933632</v>
      </c>
      <c r="T15" s="45"/>
    </row>
    <row r="16" spans="1:20">
      <c r="C16" s="292" t="s">
        <v>16</v>
      </c>
      <c r="D16" s="293"/>
      <c r="E16" s="47">
        <f t="shared" si="0"/>
        <v>33642</v>
      </c>
      <c r="F16" s="48">
        <f t="shared" si="0"/>
        <v>37995</v>
      </c>
      <c r="G16" s="49">
        <f t="shared" si="1"/>
        <v>-0.11456770627714173</v>
      </c>
      <c r="H16" s="50"/>
      <c r="I16" s="193" t="s">
        <v>17</v>
      </c>
      <c r="J16" s="54">
        <v>18552</v>
      </c>
      <c r="K16" s="54">
        <v>19227</v>
      </c>
      <c r="L16" s="49">
        <f t="shared" si="2"/>
        <v>-3.5106880948665938E-2</v>
      </c>
      <c r="M16" s="52">
        <f t="shared" si="3"/>
        <v>0.55145354021758519</v>
      </c>
      <c r="N16" s="53"/>
      <c r="O16" s="194" t="s">
        <v>18</v>
      </c>
      <c r="P16" s="51">
        <v>15090</v>
      </c>
      <c r="Q16" s="51">
        <v>18768</v>
      </c>
      <c r="R16" s="49">
        <f t="shared" si="4"/>
        <v>-0.19597186700767263</v>
      </c>
      <c r="S16" s="52">
        <f t="shared" si="5"/>
        <v>0.44854645978241486</v>
      </c>
      <c r="T16" s="55"/>
    </row>
    <row r="17" spans="3:20">
      <c r="C17" s="294" t="s">
        <v>19</v>
      </c>
      <c r="D17" s="295"/>
      <c r="E17" s="56">
        <f t="shared" si="0"/>
        <v>106350</v>
      </c>
      <c r="F17" s="57">
        <f t="shared" si="0"/>
        <v>98353</v>
      </c>
      <c r="G17" s="58">
        <f t="shared" si="1"/>
        <v>8.1309161896434279E-2</v>
      </c>
      <c r="H17" s="59"/>
      <c r="I17" s="195" t="s">
        <v>20</v>
      </c>
      <c r="J17" s="60">
        <v>81560</v>
      </c>
      <c r="K17" s="60">
        <v>72472</v>
      </c>
      <c r="L17" s="58">
        <f t="shared" si="2"/>
        <v>0.12540015454244396</v>
      </c>
      <c r="M17" s="61">
        <f t="shared" si="3"/>
        <v>0.76690173953925722</v>
      </c>
      <c r="N17" s="62"/>
      <c r="O17" s="196" t="s">
        <v>21</v>
      </c>
      <c r="P17" s="60">
        <v>24790</v>
      </c>
      <c r="Q17" s="60">
        <v>25881</v>
      </c>
      <c r="R17" s="58">
        <f t="shared" si="4"/>
        <v>-4.2154476256713418E-2</v>
      </c>
      <c r="S17" s="61">
        <f t="shared" si="5"/>
        <v>0.23309826046074283</v>
      </c>
      <c r="T17" s="63"/>
    </row>
    <row r="18" spans="3:20">
      <c r="C18" s="278" t="s">
        <v>22</v>
      </c>
      <c r="D18" s="64" t="s">
        <v>23</v>
      </c>
      <c r="E18" s="36">
        <f t="shared" si="0"/>
        <v>138150</v>
      </c>
      <c r="F18" s="37">
        <f t="shared" si="0"/>
        <v>143136</v>
      </c>
      <c r="G18" s="38">
        <f t="shared" si="1"/>
        <v>-3.4834004024144868E-2</v>
      </c>
      <c r="H18" s="39"/>
      <c r="I18" s="191" t="s">
        <v>24</v>
      </c>
      <c r="J18" s="65">
        <v>105363</v>
      </c>
      <c r="K18" s="65">
        <v>109208</v>
      </c>
      <c r="L18" s="38">
        <f t="shared" si="2"/>
        <v>-3.5208043366786318E-2</v>
      </c>
      <c r="M18" s="41">
        <f t="shared" si="3"/>
        <v>0.76267100977198699</v>
      </c>
      <c r="N18" s="42"/>
      <c r="O18" s="192" t="s">
        <v>25</v>
      </c>
      <c r="P18" s="66">
        <v>32787</v>
      </c>
      <c r="Q18" s="66">
        <v>33928</v>
      </c>
      <c r="R18" s="38">
        <f t="shared" si="4"/>
        <v>-3.363004008488564E-2</v>
      </c>
      <c r="S18" s="41">
        <f t="shared" si="5"/>
        <v>0.23732899022801304</v>
      </c>
      <c r="T18" s="45"/>
    </row>
    <row r="19" spans="3:20" ht="15.6" customHeight="1">
      <c r="C19" s="279"/>
      <c r="D19" s="67" t="s">
        <v>26</v>
      </c>
      <c r="E19" s="47">
        <f t="shared" si="0"/>
        <v>127302</v>
      </c>
      <c r="F19" s="37">
        <f t="shared" si="0"/>
        <v>129538</v>
      </c>
      <c r="G19" s="49">
        <f t="shared" si="1"/>
        <v>-1.7261344161558771E-2</v>
      </c>
      <c r="H19" s="50"/>
      <c r="I19" s="193" t="s">
        <v>27</v>
      </c>
      <c r="J19" s="68">
        <v>101623</v>
      </c>
      <c r="K19" s="68">
        <v>103467</v>
      </c>
      <c r="L19" s="49">
        <f t="shared" si="2"/>
        <v>-1.7822107531870066E-2</v>
      </c>
      <c r="M19" s="52">
        <f t="shared" si="3"/>
        <v>0.79828282352201851</v>
      </c>
      <c r="N19" s="53"/>
      <c r="O19" s="194" t="s">
        <v>28</v>
      </c>
      <c r="P19" s="69">
        <v>25679</v>
      </c>
      <c r="Q19" s="69">
        <v>26071</v>
      </c>
      <c r="R19" s="49">
        <f t="shared" si="4"/>
        <v>-1.5035863603237314E-2</v>
      </c>
      <c r="S19" s="52">
        <f t="shared" si="5"/>
        <v>0.20171717647798149</v>
      </c>
      <c r="T19" s="55"/>
    </row>
    <row r="20" spans="3:20" ht="14.1" customHeight="1">
      <c r="C20" s="279"/>
      <c r="D20" s="67" t="s">
        <v>29</v>
      </c>
      <c r="E20" s="47">
        <f t="shared" si="0"/>
        <v>2508</v>
      </c>
      <c r="F20" s="37">
        <f t="shared" si="0"/>
        <v>2480</v>
      </c>
      <c r="G20" s="49">
        <f t="shared" si="1"/>
        <v>1.1290322580645161E-2</v>
      </c>
      <c r="H20" s="50"/>
      <c r="I20" s="193" t="s">
        <v>30</v>
      </c>
      <c r="J20" s="68">
        <v>1846</v>
      </c>
      <c r="K20" s="68">
        <v>1799</v>
      </c>
      <c r="L20" s="49">
        <f t="shared" si="2"/>
        <v>2.6125625347415232E-2</v>
      </c>
      <c r="M20" s="52">
        <f t="shared" si="3"/>
        <v>0.73604465709728872</v>
      </c>
      <c r="N20" s="53"/>
      <c r="O20" s="194" t="s">
        <v>31</v>
      </c>
      <c r="P20" s="69">
        <v>662</v>
      </c>
      <c r="Q20" s="69">
        <v>681</v>
      </c>
      <c r="R20" s="49">
        <f t="shared" si="4"/>
        <v>-2.7900146842878122E-2</v>
      </c>
      <c r="S20" s="52">
        <f t="shared" si="5"/>
        <v>0.26395534290271133</v>
      </c>
      <c r="T20" s="55"/>
    </row>
    <row r="21" spans="3:20" ht="13.5" customHeight="1">
      <c r="C21" s="280"/>
      <c r="D21" s="70" t="s">
        <v>32</v>
      </c>
      <c r="E21" s="56">
        <f t="shared" si="0"/>
        <v>845</v>
      </c>
      <c r="F21" s="37">
        <f t="shared" si="0"/>
        <v>855</v>
      </c>
      <c r="G21" s="58">
        <f t="shared" si="1"/>
        <v>-1.1695906432748537E-2</v>
      </c>
      <c r="H21" s="71">
        <f>E21/E19</f>
        <v>6.6377590297088812E-3</v>
      </c>
      <c r="I21" s="195" t="s">
        <v>33</v>
      </c>
      <c r="J21" s="72">
        <v>564</v>
      </c>
      <c r="K21" s="72">
        <v>596</v>
      </c>
      <c r="L21" s="58">
        <f t="shared" si="2"/>
        <v>-5.3691275167785234E-2</v>
      </c>
      <c r="M21" s="73">
        <f t="shared" si="3"/>
        <v>0.66745562130177516</v>
      </c>
      <c r="N21" s="74">
        <f>J21/J19</f>
        <v>5.5499247217657421E-3</v>
      </c>
      <c r="O21" s="196" t="s">
        <v>34</v>
      </c>
      <c r="P21" s="75">
        <v>281</v>
      </c>
      <c r="Q21" s="75">
        <v>259</v>
      </c>
      <c r="R21" s="58">
        <f t="shared" si="4"/>
        <v>8.4942084942084939E-2</v>
      </c>
      <c r="S21" s="73">
        <f t="shared" si="5"/>
        <v>0.33254437869822484</v>
      </c>
      <c r="T21" s="76">
        <f>P21/P19</f>
        <v>1.0942793722496982E-2</v>
      </c>
    </row>
    <row r="22" spans="3:20" ht="13.5" customHeight="1">
      <c r="C22" s="278" t="s">
        <v>35</v>
      </c>
      <c r="D22" s="77" t="s">
        <v>36</v>
      </c>
      <c r="E22" s="78">
        <f t="shared" si="0"/>
        <v>5109</v>
      </c>
      <c r="F22" s="79">
        <f t="shared" si="0"/>
        <v>6981</v>
      </c>
      <c r="G22" s="80">
        <f t="shared" si="1"/>
        <v>-0.26815642458100558</v>
      </c>
      <c r="H22" s="81"/>
      <c r="I22" s="197" t="s">
        <v>37</v>
      </c>
      <c r="J22" s="198">
        <v>2448</v>
      </c>
      <c r="K22" s="198">
        <v>3225</v>
      </c>
      <c r="L22" s="80">
        <f t="shared" si="2"/>
        <v>-0.24093023255813953</v>
      </c>
      <c r="M22" s="82">
        <f t="shared" si="3"/>
        <v>0.47915443335290664</v>
      </c>
      <c r="N22" s="83"/>
      <c r="O22" s="199" t="s">
        <v>38</v>
      </c>
      <c r="P22" s="84">
        <v>2661</v>
      </c>
      <c r="Q22" s="84">
        <v>3756</v>
      </c>
      <c r="R22" s="80">
        <f t="shared" si="4"/>
        <v>-0.29153354632587858</v>
      </c>
      <c r="S22" s="82">
        <f t="shared" si="5"/>
        <v>0.52084556664709336</v>
      </c>
      <c r="T22" s="85"/>
    </row>
    <row r="23" spans="3:20" ht="15.75" customHeight="1">
      <c r="C23" s="279"/>
      <c r="D23" s="67" t="s">
        <v>39</v>
      </c>
      <c r="E23" s="47">
        <f t="shared" si="0"/>
        <v>3999</v>
      </c>
      <c r="F23" s="48">
        <f t="shared" si="0"/>
        <v>5908</v>
      </c>
      <c r="G23" s="49">
        <f t="shared" si="1"/>
        <v>-0.32312119160460395</v>
      </c>
      <c r="H23" s="50"/>
      <c r="I23" s="193" t="s">
        <v>40</v>
      </c>
      <c r="J23" s="68">
        <v>1876</v>
      </c>
      <c r="K23" s="68">
        <v>2746</v>
      </c>
      <c r="L23" s="49">
        <f t="shared" si="2"/>
        <v>-0.31682447195921343</v>
      </c>
      <c r="M23" s="52">
        <f t="shared" si="3"/>
        <v>0.46911727931982994</v>
      </c>
      <c r="N23" s="53"/>
      <c r="O23" s="194" t="s">
        <v>41</v>
      </c>
      <c r="P23" s="86">
        <v>2123</v>
      </c>
      <c r="Q23" s="86">
        <v>3162</v>
      </c>
      <c r="R23" s="49">
        <f t="shared" si="4"/>
        <v>-0.32858950031625556</v>
      </c>
      <c r="S23" s="52">
        <f t="shared" si="5"/>
        <v>0.53088272068017006</v>
      </c>
      <c r="T23" s="55"/>
    </row>
    <row r="24" spans="3:20" ht="15.6" customHeight="1">
      <c r="C24" s="279"/>
      <c r="D24" s="67" t="s">
        <v>42</v>
      </c>
      <c r="E24" s="47">
        <f t="shared" si="0"/>
        <v>13064</v>
      </c>
      <c r="F24" s="48">
        <f t="shared" si="0"/>
        <v>18835</v>
      </c>
      <c r="G24" s="49">
        <f t="shared" si="1"/>
        <v>-0.30639766392354661</v>
      </c>
      <c r="H24" s="50"/>
      <c r="I24" s="193" t="s">
        <v>43</v>
      </c>
      <c r="J24" s="68">
        <v>7523</v>
      </c>
      <c r="K24" s="68">
        <v>10572</v>
      </c>
      <c r="L24" s="49">
        <f t="shared" si="2"/>
        <v>-0.28840332954975406</v>
      </c>
      <c r="M24" s="52">
        <f t="shared" si="3"/>
        <v>0.5758573178199633</v>
      </c>
      <c r="N24" s="53"/>
      <c r="O24" s="194" t="s">
        <v>44</v>
      </c>
      <c r="P24" s="86">
        <v>5541</v>
      </c>
      <c r="Q24" s="86">
        <v>8263</v>
      </c>
      <c r="R24" s="49">
        <f t="shared" si="4"/>
        <v>-0.32942030739440881</v>
      </c>
      <c r="S24" s="52">
        <f t="shared" si="5"/>
        <v>0.42414268218003676</v>
      </c>
      <c r="T24" s="55"/>
    </row>
    <row r="25" spans="3:20" ht="15.6" customHeight="1">
      <c r="C25" s="279"/>
      <c r="D25" s="67" t="s">
        <v>45</v>
      </c>
      <c r="E25" s="47">
        <f t="shared" si="0"/>
        <v>11480</v>
      </c>
      <c r="F25" s="48">
        <f t="shared" si="0"/>
        <v>16402</v>
      </c>
      <c r="G25" s="49">
        <f t="shared" si="1"/>
        <v>-0.30008535544445797</v>
      </c>
      <c r="H25" s="50"/>
      <c r="I25" s="193" t="s">
        <v>46</v>
      </c>
      <c r="J25" s="68">
        <v>6825</v>
      </c>
      <c r="K25" s="68">
        <v>9473</v>
      </c>
      <c r="L25" s="49">
        <f t="shared" si="2"/>
        <v>-0.27953129948274041</v>
      </c>
      <c r="M25" s="52">
        <f t="shared" si="3"/>
        <v>0.59451219512195119</v>
      </c>
      <c r="N25" s="53"/>
      <c r="O25" s="194" t="s">
        <v>47</v>
      </c>
      <c r="P25" s="86">
        <v>4655</v>
      </c>
      <c r="Q25" s="86">
        <v>6929</v>
      </c>
      <c r="R25" s="49">
        <f t="shared" si="4"/>
        <v>-0.32818588540914995</v>
      </c>
      <c r="S25" s="52">
        <f t="shared" si="5"/>
        <v>0.40548780487804881</v>
      </c>
      <c r="T25" s="55"/>
    </row>
    <row r="26" spans="3:20" ht="15.6" customHeight="1">
      <c r="C26" s="280"/>
      <c r="D26" s="70" t="s">
        <v>48</v>
      </c>
      <c r="E26" s="56">
        <f t="shared" si="0"/>
        <v>5572</v>
      </c>
      <c r="F26" s="48">
        <f t="shared" si="0"/>
        <v>7609</v>
      </c>
      <c r="G26" s="58">
        <f t="shared" si="1"/>
        <v>-0.26770929162833484</v>
      </c>
      <c r="H26" s="71">
        <f>E26/E23</f>
        <v>1.393348337084271</v>
      </c>
      <c r="I26" s="195" t="s">
        <v>33</v>
      </c>
      <c r="J26" s="72">
        <v>3213</v>
      </c>
      <c r="K26" s="72">
        <v>4122</v>
      </c>
      <c r="L26" s="58">
        <f t="shared" si="2"/>
        <v>-0.2205240174672489</v>
      </c>
      <c r="M26" s="73">
        <f t="shared" si="3"/>
        <v>0.5766331658291457</v>
      </c>
      <c r="N26" s="74">
        <f>J26/J23</f>
        <v>1.7126865671641791</v>
      </c>
      <c r="O26" s="196" t="s">
        <v>34</v>
      </c>
      <c r="P26" s="87">
        <v>2359</v>
      </c>
      <c r="Q26" s="87">
        <v>3487</v>
      </c>
      <c r="R26" s="58">
        <f t="shared" si="4"/>
        <v>-0.32348723831373671</v>
      </c>
      <c r="S26" s="73">
        <f t="shared" si="5"/>
        <v>0.42336683417085424</v>
      </c>
      <c r="T26" s="76">
        <f>P26/P23</f>
        <v>1.1111634479510126</v>
      </c>
    </row>
    <row r="27" spans="3:20" ht="13.5" customHeight="1">
      <c r="C27" s="278" t="s">
        <v>49</v>
      </c>
      <c r="D27" s="77" t="s">
        <v>36</v>
      </c>
      <c r="E27" s="78">
        <f t="shared" si="0"/>
        <v>3047</v>
      </c>
      <c r="F27" s="79">
        <f t="shared" si="0"/>
        <v>3722</v>
      </c>
      <c r="G27" s="80">
        <f t="shared" si="1"/>
        <v>-0.18135411069317572</v>
      </c>
      <c r="H27" s="81"/>
      <c r="I27" s="197" t="s">
        <v>50</v>
      </c>
      <c r="J27" s="198">
        <v>1936</v>
      </c>
      <c r="K27" s="198">
        <v>2337</v>
      </c>
      <c r="L27" s="80">
        <f t="shared" si="2"/>
        <v>-0.17158750534873771</v>
      </c>
      <c r="M27" s="82">
        <f t="shared" si="3"/>
        <v>0.63537906137184119</v>
      </c>
      <c r="N27" s="83"/>
      <c r="O27" s="199" t="s">
        <v>51</v>
      </c>
      <c r="P27" s="84">
        <v>1111</v>
      </c>
      <c r="Q27" s="84">
        <v>1385</v>
      </c>
      <c r="R27" s="80">
        <f t="shared" si="4"/>
        <v>-0.19783393501805055</v>
      </c>
      <c r="S27" s="82">
        <f t="shared" si="5"/>
        <v>0.36462093862815886</v>
      </c>
      <c r="T27" s="85"/>
    </row>
    <row r="28" spans="3:20" ht="15.6" customHeight="1">
      <c r="C28" s="279"/>
      <c r="D28" s="67" t="s">
        <v>52</v>
      </c>
      <c r="E28" s="47">
        <f t="shared" si="0"/>
        <v>1934</v>
      </c>
      <c r="F28" s="48">
        <f t="shared" si="0"/>
        <v>2234</v>
      </c>
      <c r="G28" s="49">
        <f t="shared" si="1"/>
        <v>-0.13428827215756492</v>
      </c>
      <c r="H28" s="50"/>
      <c r="I28" s="193" t="s">
        <v>53</v>
      </c>
      <c r="J28" s="68">
        <v>1125</v>
      </c>
      <c r="K28" s="68">
        <v>1232</v>
      </c>
      <c r="L28" s="49">
        <f t="shared" si="2"/>
        <v>-8.6850649350649345E-2</v>
      </c>
      <c r="M28" s="52">
        <f t="shared" si="3"/>
        <v>0.58169596690796277</v>
      </c>
      <c r="N28" s="53"/>
      <c r="O28" s="194" t="s">
        <v>54</v>
      </c>
      <c r="P28" s="86">
        <v>809</v>
      </c>
      <c r="Q28" s="86">
        <v>1002</v>
      </c>
      <c r="R28" s="38">
        <f t="shared" si="4"/>
        <v>-0.19261477045908185</v>
      </c>
      <c r="S28" s="52">
        <f t="shared" si="5"/>
        <v>0.41830403309203723</v>
      </c>
      <c r="T28" s="55"/>
    </row>
    <row r="29" spans="3:20" ht="15.6" customHeight="1">
      <c r="C29" s="279"/>
      <c r="D29" s="67" t="s">
        <v>26</v>
      </c>
      <c r="E29" s="47">
        <f t="shared" si="0"/>
        <v>40765</v>
      </c>
      <c r="F29" s="48">
        <f t="shared" si="0"/>
        <v>49843</v>
      </c>
      <c r="G29" s="49">
        <f t="shared" si="1"/>
        <v>-0.18213189414762354</v>
      </c>
      <c r="H29" s="50"/>
      <c r="I29" s="193" t="s">
        <v>55</v>
      </c>
      <c r="J29" s="51">
        <v>28716</v>
      </c>
      <c r="K29" s="51">
        <v>34843</v>
      </c>
      <c r="L29" s="49">
        <f t="shared" si="2"/>
        <v>-0.1758459374910312</v>
      </c>
      <c r="M29" s="52">
        <f t="shared" si="3"/>
        <v>0.7044278179811112</v>
      </c>
      <c r="N29" s="53"/>
      <c r="O29" s="194" t="s">
        <v>56</v>
      </c>
      <c r="P29" s="86">
        <v>12049</v>
      </c>
      <c r="Q29" s="86">
        <v>15000</v>
      </c>
      <c r="R29" s="49">
        <f t="shared" si="4"/>
        <v>-0.19673333333333334</v>
      </c>
      <c r="S29" s="52">
        <f t="shared" si="5"/>
        <v>0.29557218201888874</v>
      </c>
      <c r="T29" s="55"/>
    </row>
    <row r="30" spans="3:20" ht="15.6" customHeight="1">
      <c r="C30" s="279"/>
      <c r="D30" s="67" t="s">
        <v>29</v>
      </c>
      <c r="E30" s="47">
        <f t="shared" si="0"/>
        <v>21859</v>
      </c>
      <c r="F30" s="48">
        <f t="shared" si="0"/>
        <v>27960</v>
      </c>
      <c r="G30" s="49">
        <f t="shared" si="1"/>
        <v>-0.21820457796852646</v>
      </c>
      <c r="H30" s="50"/>
      <c r="I30" s="193" t="s">
        <v>57</v>
      </c>
      <c r="J30" s="51">
        <v>14483</v>
      </c>
      <c r="K30" s="51">
        <v>18275</v>
      </c>
      <c r="L30" s="49">
        <f t="shared" si="2"/>
        <v>-0.20749658002735979</v>
      </c>
      <c r="M30" s="52">
        <f t="shared" si="3"/>
        <v>0.66256461869252936</v>
      </c>
      <c r="N30" s="53"/>
      <c r="O30" s="194" t="s">
        <v>58</v>
      </c>
      <c r="P30" s="86">
        <v>7376</v>
      </c>
      <c r="Q30" s="86">
        <v>9685</v>
      </c>
      <c r="R30" s="49">
        <f t="shared" si="4"/>
        <v>-0.23840991223541558</v>
      </c>
      <c r="S30" s="52">
        <f t="shared" si="5"/>
        <v>0.33743538130747058</v>
      </c>
      <c r="T30" s="55"/>
    </row>
    <row r="31" spans="3:20" ht="15.6" customHeight="1">
      <c r="C31" s="280"/>
      <c r="D31" s="70" t="s">
        <v>59</v>
      </c>
      <c r="E31" s="56">
        <f t="shared" si="0"/>
        <v>629</v>
      </c>
      <c r="F31" s="48">
        <f t="shared" si="0"/>
        <v>796</v>
      </c>
      <c r="G31" s="58">
        <f t="shared" si="1"/>
        <v>-0.20979899497487436</v>
      </c>
      <c r="H31" s="50"/>
      <c r="I31" s="195" t="s">
        <v>60</v>
      </c>
      <c r="J31" s="60">
        <v>402</v>
      </c>
      <c r="K31" s="60">
        <v>496</v>
      </c>
      <c r="L31" s="189">
        <f t="shared" si="2"/>
        <v>-0.18951612903225806</v>
      </c>
      <c r="M31" s="73">
        <f t="shared" si="3"/>
        <v>0.63910969793322736</v>
      </c>
      <c r="N31" s="74">
        <f>J31/J29</f>
        <v>1.3999164229001253E-2</v>
      </c>
      <c r="O31" s="196" t="s">
        <v>61</v>
      </c>
      <c r="P31" s="87">
        <v>227</v>
      </c>
      <c r="Q31" s="87">
        <v>300</v>
      </c>
      <c r="R31" s="58">
        <f t="shared" si="4"/>
        <v>-0.24333333333333335</v>
      </c>
      <c r="S31" s="73">
        <f t="shared" si="5"/>
        <v>0.36089030206677264</v>
      </c>
      <c r="T31" s="76">
        <f>P31/P29</f>
        <v>1.8839737737571582E-2</v>
      </c>
    </row>
    <row r="32" spans="3:20">
      <c r="C32" s="263" t="s">
        <v>62</v>
      </c>
      <c r="D32" s="265" t="s">
        <v>36</v>
      </c>
      <c r="E32" s="267">
        <f>J32+J33+P32</f>
        <v>12205</v>
      </c>
      <c r="F32" s="296">
        <f>K32+K33+Q32</f>
        <v>12507</v>
      </c>
      <c r="G32" s="269">
        <f t="shared" si="1"/>
        <v>-2.4146477972335493E-2</v>
      </c>
      <c r="H32" s="39"/>
      <c r="I32" s="191" t="s">
        <v>63</v>
      </c>
      <c r="J32" s="40">
        <v>8568</v>
      </c>
      <c r="K32" s="40">
        <v>8597</v>
      </c>
      <c r="L32" s="80">
        <f t="shared" si="2"/>
        <v>-3.3732697452599743E-3</v>
      </c>
      <c r="M32" s="46">
        <f t="shared" si="3"/>
        <v>0.70200737402703806</v>
      </c>
      <c r="N32" s="42"/>
      <c r="O32" s="271" t="s">
        <v>64</v>
      </c>
      <c r="P32" s="40">
        <v>3324</v>
      </c>
      <c r="Q32" s="40">
        <v>3557</v>
      </c>
      <c r="R32" s="38">
        <f t="shared" si="4"/>
        <v>-6.550463874051167E-2</v>
      </c>
      <c r="S32" s="46">
        <f t="shared" si="5"/>
        <v>0.2723473986071282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313</v>
      </c>
      <c r="K33" s="51">
        <v>353</v>
      </c>
      <c r="L33" s="49">
        <f t="shared" si="2"/>
        <v>-0.11331444759206799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736</v>
      </c>
      <c r="F34" s="48">
        <f t="shared" si="6"/>
        <v>708</v>
      </c>
      <c r="G34" s="49">
        <f t="shared" ref="G34:G51" si="7">(E34-F34)/F34</f>
        <v>3.954802259887006E-2</v>
      </c>
      <c r="H34" s="50"/>
      <c r="I34" s="193" t="s">
        <v>68</v>
      </c>
      <c r="J34" s="51">
        <v>535</v>
      </c>
      <c r="K34" s="51">
        <v>543</v>
      </c>
      <c r="L34" s="49">
        <f t="shared" si="2"/>
        <v>-1.4732965009208104E-2</v>
      </c>
      <c r="M34" s="52">
        <f t="shared" ref="M34:M51" si="8">J34/$E34</f>
        <v>0.72690217391304346</v>
      </c>
      <c r="N34" s="53"/>
      <c r="O34" s="194" t="s">
        <v>69</v>
      </c>
      <c r="P34" s="86">
        <v>201</v>
      </c>
      <c r="Q34" s="86">
        <v>165</v>
      </c>
      <c r="R34" s="49">
        <f t="shared" ref="R34:R44" si="9">(P34-Q34)/Q34</f>
        <v>0.21818181818181817</v>
      </c>
      <c r="S34" s="52">
        <f t="shared" ref="S34:S44" si="10">P34/$E34</f>
        <v>0.27309782608695654</v>
      </c>
      <c r="T34" s="55"/>
    </row>
    <row r="35" spans="3:20">
      <c r="C35" s="90" t="s">
        <v>70</v>
      </c>
      <c r="D35" s="67" t="s">
        <v>36</v>
      </c>
      <c r="E35" s="47">
        <f t="shared" si="6"/>
        <v>397</v>
      </c>
      <c r="F35" s="48">
        <f t="shared" si="6"/>
        <v>227</v>
      </c>
      <c r="G35" s="49">
        <f t="shared" si="7"/>
        <v>0.74889867841409696</v>
      </c>
      <c r="H35" s="50"/>
      <c r="I35" s="193" t="s">
        <v>71</v>
      </c>
      <c r="J35" s="51">
        <v>223</v>
      </c>
      <c r="K35" s="51">
        <v>227</v>
      </c>
      <c r="L35" s="49">
        <f t="shared" si="2"/>
        <v>-1.7621145374449341E-2</v>
      </c>
      <c r="M35" s="91">
        <f t="shared" si="8"/>
        <v>0.5617128463476071</v>
      </c>
      <c r="N35" s="53"/>
      <c r="O35" s="194" t="s">
        <v>72</v>
      </c>
      <c r="P35" s="86">
        <v>174</v>
      </c>
      <c r="Q35" s="86">
        <v>0</v>
      </c>
      <c r="R35" s="49" t="e">
        <f t="shared" si="9"/>
        <v>#DIV/0!</v>
      </c>
      <c r="S35" s="52">
        <f t="shared" si="10"/>
        <v>0.43828715365239296</v>
      </c>
      <c r="T35" s="55"/>
    </row>
    <row r="36" spans="3:20">
      <c r="C36" s="90" t="s">
        <v>73</v>
      </c>
      <c r="D36" s="67" t="s">
        <v>36</v>
      </c>
      <c r="E36" s="47">
        <f t="shared" si="6"/>
        <v>1263</v>
      </c>
      <c r="F36" s="48">
        <f t="shared" si="6"/>
        <v>1145</v>
      </c>
      <c r="G36" s="49">
        <f t="shared" si="7"/>
        <v>0.10305676855895196</v>
      </c>
      <c r="H36" s="50"/>
      <c r="I36" s="193" t="s">
        <v>74</v>
      </c>
      <c r="J36" s="92">
        <v>664</v>
      </c>
      <c r="K36" s="92">
        <v>580</v>
      </c>
      <c r="L36" s="49">
        <f t="shared" si="2"/>
        <v>0.14482758620689656</v>
      </c>
      <c r="M36" s="91">
        <f t="shared" si="8"/>
        <v>0.5257323832145685</v>
      </c>
      <c r="N36" s="53"/>
      <c r="O36" s="194" t="s">
        <v>75</v>
      </c>
      <c r="P36" s="86">
        <v>599</v>
      </c>
      <c r="Q36" s="86">
        <v>565</v>
      </c>
      <c r="R36" s="49">
        <f t="shared" si="9"/>
        <v>6.0176991150442477E-2</v>
      </c>
      <c r="S36" s="52">
        <f t="shared" si="10"/>
        <v>0.4742676167854315</v>
      </c>
      <c r="T36" s="55"/>
    </row>
    <row r="37" spans="3:20">
      <c r="C37" s="93" t="s">
        <v>76</v>
      </c>
      <c r="D37" s="67" t="s">
        <v>36</v>
      </c>
      <c r="E37" s="47">
        <f t="shared" si="6"/>
        <v>80</v>
      </c>
      <c r="F37" s="48">
        <f t="shared" si="6"/>
        <v>93</v>
      </c>
      <c r="G37" s="49">
        <f t="shared" si="7"/>
        <v>-0.13978494623655913</v>
      </c>
      <c r="H37" s="50"/>
      <c r="I37" s="193" t="s">
        <v>77</v>
      </c>
      <c r="J37" s="94">
        <v>46</v>
      </c>
      <c r="K37" s="94">
        <v>55</v>
      </c>
      <c r="L37" s="49">
        <f t="shared" si="2"/>
        <v>-0.16363636363636364</v>
      </c>
      <c r="M37" s="91">
        <f t="shared" si="8"/>
        <v>0.57499999999999996</v>
      </c>
      <c r="N37" s="53"/>
      <c r="O37" s="194" t="s">
        <v>78</v>
      </c>
      <c r="P37" s="86">
        <v>34</v>
      </c>
      <c r="Q37" s="86">
        <v>38</v>
      </c>
      <c r="R37" s="49">
        <f t="shared" si="9"/>
        <v>-0.10526315789473684</v>
      </c>
      <c r="S37" s="52">
        <f t="shared" si="10"/>
        <v>0.42499999999999999</v>
      </c>
      <c r="T37" s="55"/>
    </row>
    <row r="38" spans="3:20">
      <c r="C38" s="93" t="s">
        <v>79</v>
      </c>
      <c r="D38" s="67" t="s">
        <v>36</v>
      </c>
      <c r="E38" s="47">
        <f t="shared" si="6"/>
        <v>33</v>
      </c>
      <c r="F38" s="48">
        <f t="shared" si="6"/>
        <v>26</v>
      </c>
      <c r="G38" s="49">
        <f t="shared" si="7"/>
        <v>0.26923076923076922</v>
      </c>
      <c r="H38" s="50"/>
      <c r="I38" s="193" t="s">
        <v>80</v>
      </c>
      <c r="J38" s="51">
        <v>25</v>
      </c>
      <c r="K38" s="51">
        <v>17</v>
      </c>
      <c r="L38" s="49">
        <f t="shared" si="2"/>
        <v>0.47058823529411764</v>
      </c>
      <c r="M38" s="91">
        <f t="shared" si="8"/>
        <v>0.75757575757575757</v>
      </c>
      <c r="N38" s="53"/>
      <c r="O38" s="194" t="s">
        <v>81</v>
      </c>
      <c r="P38" s="86">
        <v>8</v>
      </c>
      <c r="Q38" s="86">
        <v>9</v>
      </c>
      <c r="R38" s="49">
        <f t="shared" si="9"/>
        <v>-0.1111111111111111</v>
      </c>
      <c r="S38" s="91">
        <f t="shared" si="10"/>
        <v>0.24242424242424243</v>
      </c>
      <c r="T38" s="55"/>
    </row>
    <row r="39" spans="3:20">
      <c r="C39" s="93" t="s">
        <v>82</v>
      </c>
      <c r="D39" s="67" t="s">
        <v>36</v>
      </c>
      <c r="E39" s="47">
        <f t="shared" si="6"/>
        <v>737</v>
      </c>
      <c r="F39" s="48">
        <f t="shared" si="6"/>
        <v>797</v>
      </c>
      <c r="G39" s="49">
        <f t="shared" si="7"/>
        <v>-7.5282308657465491E-2</v>
      </c>
      <c r="H39" s="50"/>
      <c r="I39" s="193" t="s">
        <v>185</v>
      </c>
      <c r="J39" s="51">
        <v>498</v>
      </c>
      <c r="K39" s="51">
        <v>543</v>
      </c>
      <c r="L39" s="49">
        <f t="shared" si="2"/>
        <v>-8.2872928176795577E-2</v>
      </c>
      <c r="M39" s="91">
        <f t="shared" si="8"/>
        <v>0.67571234735413843</v>
      </c>
      <c r="N39" s="53"/>
      <c r="O39" s="194" t="s">
        <v>185</v>
      </c>
      <c r="P39" s="86">
        <v>239</v>
      </c>
      <c r="Q39" s="86">
        <v>254</v>
      </c>
      <c r="R39" s="49">
        <f t="shared" si="9"/>
        <v>-5.905511811023622E-2</v>
      </c>
      <c r="S39" s="91">
        <f t="shared" si="10"/>
        <v>0.32428765264586162</v>
      </c>
      <c r="T39" s="55"/>
    </row>
    <row r="40" spans="3:20">
      <c r="C40" s="93" t="s">
        <v>85</v>
      </c>
      <c r="D40" s="67" t="s">
        <v>36</v>
      </c>
      <c r="E40" s="47">
        <f t="shared" si="6"/>
        <v>142</v>
      </c>
      <c r="F40" s="48">
        <f t="shared" si="6"/>
        <v>166</v>
      </c>
      <c r="G40" s="49">
        <f t="shared" si="7"/>
        <v>-0.14457831325301204</v>
      </c>
      <c r="H40" s="50"/>
      <c r="I40" s="193" t="s">
        <v>186</v>
      </c>
      <c r="J40" s="95">
        <v>93</v>
      </c>
      <c r="K40" s="95">
        <v>90</v>
      </c>
      <c r="L40" s="49">
        <f t="shared" si="2"/>
        <v>3.3333333333333333E-2</v>
      </c>
      <c r="M40" s="91">
        <f t="shared" si="8"/>
        <v>0.65492957746478875</v>
      </c>
      <c r="N40" s="53"/>
      <c r="O40" s="194" t="s">
        <v>186</v>
      </c>
      <c r="P40" s="96">
        <v>49</v>
      </c>
      <c r="Q40" s="96">
        <v>76</v>
      </c>
      <c r="R40" s="49">
        <f t="shared" si="9"/>
        <v>-0.35526315789473684</v>
      </c>
      <c r="S40" s="91">
        <f t="shared" si="10"/>
        <v>0.34507042253521125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3047</v>
      </c>
      <c r="F41" s="57">
        <f t="shared" si="6"/>
        <v>3722</v>
      </c>
      <c r="G41" s="58">
        <f t="shared" si="7"/>
        <v>-0.18135411069317572</v>
      </c>
      <c r="H41" s="50"/>
      <c r="I41" s="212" t="s">
        <v>89</v>
      </c>
      <c r="J41" s="60">
        <v>1936</v>
      </c>
      <c r="K41" s="60">
        <v>2337</v>
      </c>
      <c r="L41" s="58">
        <f t="shared" si="2"/>
        <v>-0.17158750534873771</v>
      </c>
      <c r="M41" s="61">
        <f t="shared" si="8"/>
        <v>0.63537906137184119</v>
      </c>
      <c r="N41" s="62"/>
      <c r="O41" s="212" t="s">
        <v>90</v>
      </c>
      <c r="P41" s="220">
        <v>1111</v>
      </c>
      <c r="Q41" s="220">
        <v>1385</v>
      </c>
      <c r="R41" s="221">
        <f t="shared" si="9"/>
        <v>-0.19783393501805055</v>
      </c>
      <c r="S41" s="73">
        <f t="shared" si="10"/>
        <v>0.36462093862815886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4918</v>
      </c>
      <c r="F44" s="37">
        <f>K44+Q44</f>
        <v>5198</v>
      </c>
      <c r="G44" s="38">
        <f t="shared" si="7"/>
        <v>-5.3866871873797614E-2</v>
      </c>
      <c r="H44" s="39"/>
      <c r="I44" s="191" t="s">
        <v>98</v>
      </c>
      <c r="J44" s="40">
        <v>3565</v>
      </c>
      <c r="K44" s="40">
        <v>3716</v>
      </c>
      <c r="L44" s="38">
        <f t="shared" si="2"/>
        <v>-4.0635091496232505E-2</v>
      </c>
      <c r="M44" s="44">
        <f t="shared" si="8"/>
        <v>0.72488816592110616</v>
      </c>
      <c r="N44" s="42"/>
      <c r="O44" s="192" t="s">
        <v>99</v>
      </c>
      <c r="P44" s="105">
        <v>1353</v>
      </c>
      <c r="Q44" s="105">
        <v>1482</v>
      </c>
      <c r="R44" s="38">
        <f t="shared" si="9"/>
        <v>-8.7044534412955468E-2</v>
      </c>
      <c r="S44" s="44">
        <f t="shared" si="10"/>
        <v>0.27511183407889384</v>
      </c>
      <c r="T44" s="45"/>
    </row>
    <row r="45" spans="3:20">
      <c r="C45" s="252" t="s">
        <v>100</v>
      </c>
      <c r="D45" s="67" t="s">
        <v>16</v>
      </c>
      <c r="E45" s="47">
        <f>J45</f>
        <v>163</v>
      </c>
      <c r="F45" s="48">
        <f>K45</f>
        <v>489</v>
      </c>
      <c r="G45" s="49">
        <f t="shared" si="7"/>
        <v>-0.66666666666666663</v>
      </c>
      <c r="H45" s="50"/>
      <c r="I45" s="193" t="s">
        <v>101</v>
      </c>
      <c r="J45" s="51">
        <v>163</v>
      </c>
      <c r="K45" s="51">
        <v>489</v>
      </c>
      <c r="L45" s="49">
        <f t="shared" si="2"/>
        <v>-0.66666666666666663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13</v>
      </c>
      <c r="F46" s="48">
        <f>K46</f>
        <v>15</v>
      </c>
      <c r="G46" s="49">
        <f t="shared" si="7"/>
        <v>-0.13333333333333333</v>
      </c>
      <c r="H46" s="50"/>
      <c r="I46" s="193" t="s">
        <v>104</v>
      </c>
      <c r="J46" s="51">
        <v>13</v>
      </c>
      <c r="K46" s="51">
        <v>15</v>
      </c>
      <c r="L46" s="49">
        <f t="shared" si="2"/>
        <v>-0.13333333333333333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2358</v>
      </c>
      <c r="F47" s="48">
        <f t="shared" si="11"/>
        <v>3189</v>
      </c>
      <c r="G47" s="49">
        <f t="shared" si="7"/>
        <v>-0.26058325493885232</v>
      </c>
      <c r="H47" s="50"/>
      <c r="I47" s="193" t="s">
        <v>106</v>
      </c>
      <c r="J47" s="51">
        <v>1443</v>
      </c>
      <c r="K47" s="51">
        <v>1850</v>
      </c>
      <c r="L47" s="49">
        <f t="shared" si="2"/>
        <v>-0.22</v>
      </c>
      <c r="M47" s="52">
        <f t="shared" si="8"/>
        <v>0.61195928753180662</v>
      </c>
      <c r="N47" s="53"/>
      <c r="O47" s="194" t="s">
        <v>107</v>
      </c>
      <c r="P47" s="51">
        <v>915</v>
      </c>
      <c r="Q47" s="51">
        <v>1339</v>
      </c>
      <c r="R47" s="49">
        <f>(P47-Q47)/Q47</f>
        <v>-0.31665421956684092</v>
      </c>
      <c r="S47" s="52">
        <f>P47/$E47</f>
        <v>0.38804071246819338</v>
      </c>
      <c r="T47" s="55"/>
    </row>
    <row r="48" spans="3:20" ht="15.6" customHeight="1">
      <c r="C48" s="261"/>
      <c r="D48" s="67" t="s">
        <v>22</v>
      </c>
      <c r="E48" s="47">
        <f t="shared" si="11"/>
        <v>1519</v>
      </c>
      <c r="F48" s="48">
        <f t="shared" si="11"/>
        <v>2091</v>
      </c>
      <c r="G48" s="49">
        <f t="shared" si="7"/>
        <v>-0.27355332376853181</v>
      </c>
      <c r="H48" s="50"/>
      <c r="I48" s="193" t="s">
        <v>108</v>
      </c>
      <c r="J48" s="51">
        <v>173</v>
      </c>
      <c r="K48" s="51">
        <v>170</v>
      </c>
      <c r="L48" s="49">
        <f t="shared" si="2"/>
        <v>1.7647058823529412E-2</v>
      </c>
      <c r="M48" s="52">
        <f t="shared" si="8"/>
        <v>0.11389071757735353</v>
      </c>
      <c r="N48" s="53"/>
      <c r="O48" s="194" t="s">
        <v>109</v>
      </c>
      <c r="P48" s="54">
        <v>1346</v>
      </c>
      <c r="Q48" s="54">
        <v>1921</v>
      </c>
      <c r="R48" s="49">
        <f>(P48-Q48)/Q48</f>
        <v>-0.2993232691306611</v>
      </c>
      <c r="S48" s="52">
        <f>P48/$E48</f>
        <v>0.88610928242264653</v>
      </c>
      <c r="T48" s="55"/>
    </row>
    <row r="49" spans="3:20" ht="15.6" customHeight="1">
      <c r="C49" s="261"/>
      <c r="D49" s="67" t="s">
        <v>110</v>
      </c>
      <c r="E49" s="47">
        <f t="shared" si="11"/>
        <v>831</v>
      </c>
      <c r="F49" s="48">
        <f t="shared" si="11"/>
        <v>1226</v>
      </c>
      <c r="G49" s="49">
        <f t="shared" si="7"/>
        <v>-0.32218597063621535</v>
      </c>
      <c r="H49" s="50"/>
      <c r="I49" s="193" t="s">
        <v>111</v>
      </c>
      <c r="J49" s="51">
        <v>84</v>
      </c>
      <c r="K49" s="51">
        <v>97</v>
      </c>
      <c r="L49" s="49">
        <f t="shared" si="2"/>
        <v>-0.13402061855670103</v>
      </c>
      <c r="M49" s="52">
        <f t="shared" si="8"/>
        <v>0.10108303249097472</v>
      </c>
      <c r="N49" s="53"/>
      <c r="O49" s="194" t="s">
        <v>38</v>
      </c>
      <c r="P49" s="106">
        <v>747</v>
      </c>
      <c r="Q49" s="106">
        <v>1129</v>
      </c>
      <c r="R49" s="49">
        <f>(P49-Q49)/Q49</f>
        <v>-0.3383525243578388</v>
      </c>
      <c r="S49" s="52">
        <f>P49/$E49</f>
        <v>0.89891696750902528</v>
      </c>
      <c r="T49" s="55"/>
    </row>
    <row r="50" spans="3:20" ht="15.95" customHeight="1">
      <c r="C50" s="261"/>
      <c r="D50" s="67" t="s">
        <v>112</v>
      </c>
      <c r="E50" s="47">
        <f t="shared" si="11"/>
        <v>3171</v>
      </c>
      <c r="F50" s="48">
        <f t="shared" si="11"/>
        <v>3604</v>
      </c>
      <c r="G50" s="49">
        <f t="shared" si="7"/>
        <v>-0.12014428412874584</v>
      </c>
      <c r="H50" s="50"/>
      <c r="I50" s="193" t="s">
        <v>113</v>
      </c>
      <c r="J50" s="51">
        <v>647</v>
      </c>
      <c r="K50" s="51">
        <v>830</v>
      </c>
      <c r="L50" s="49">
        <f t="shared" si="2"/>
        <v>-0.22048192771084338</v>
      </c>
      <c r="M50" s="52">
        <f t="shared" si="8"/>
        <v>0.20403658152002524</v>
      </c>
      <c r="N50" s="53"/>
      <c r="O50" s="194" t="s">
        <v>114</v>
      </c>
      <c r="P50" s="106">
        <v>2524</v>
      </c>
      <c r="Q50" s="106">
        <v>2774</v>
      </c>
      <c r="R50" s="49">
        <f>(P50-Q50)/Q50</f>
        <v>-9.0122566690699346E-2</v>
      </c>
      <c r="S50" s="52">
        <f>P50/$E50</f>
        <v>0.79596341847997476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285</v>
      </c>
      <c r="F51" s="169">
        <f t="shared" si="11"/>
        <v>483</v>
      </c>
      <c r="G51" s="170">
        <f t="shared" si="7"/>
        <v>-0.40993788819875776</v>
      </c>
      <c r="H51" s="171"/>
      <c r="I51" s="218" t="s">
        <v>116</v>
      </c>
      <c r="J51" s="175">
        <v>43</v>
      </c>
      <c r="K51" s="175">
        <v>78</v>
      </c>
      <c r="L51" s="176">
        <f t="shared" si="2"/>
        <v>-0.44871794871794873</v>
      </c>
      <c r="M51" s="173">
        <f t="shared" si="8"/>
        <v>0.15087719298245614</v>
      </c>
      <c r="N51" s="174"/>
      <c r="O51" s="219" t="s">
        <v>117</v>
      </c>
      <c r="P51" s="172">
        <v>242</v>
      </c>
      <c r="Q51" s="172">
        <v>405</v>
      </c>
      <c r="R51" s="170">
        <f>(P51-Q51)/Q51</f>
        <v>-0.40246913580246912</v>
      </c>
      <c r="S51" s="173">
        <f>P51/$E51</f>
        <v>0.84912280701754383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7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7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7">
      <c r="C84" s="224">
        <v>1</v>
      </c>
      <c r="D84" s="223" t="s">
        <v>127</v>
      </c>
      <c r="E84" s="228">
        <v>55230</v>
      </c>
      <c r="F84" s="108"/>
      <c r="H84" s="224">
        <v>1</v>
      </c>
      <c r="I84" s="223" t="s">
        <v>131</v>
      </c>
      <c r="J84" s="228">
        <v>24971</v>
      </c>
      <c r="N84" s="224">
        <v>1</v>
      </c>
      <c r="O84" s="223" t="s">
        <v>235</v>
      </c>
      <c r="P84" s="228">
        <v>2239</v>
      </c>
    </row>
    <row r="85" spans="3:17">
      <c r="C85" s="224">
        <v>2</v>
      </c>
      <c r="D85" s="223" t="s">
        <v>187</v>
      </c>
      <c r="E85" s="228">
        <v>20363</v>
      </c>
      <c r="F85" s="108"/>
      <c r="H85" s="224">
        <v>2</v>
      </c>
      <c r="I85" s="223" t="s">
        <v>134</v>
      </c>
      <c r="J85" s="228">
        <v>14106</v>
      </c>
      <c r="N85" s="224">
        <v>2</v>
      </c>
      <c r="O85" s="227" t="s">
        <v>226</v>
      </c>
      <c r="P85" s="228">
        <v>831</v>
      </c>
    </row>
    <row r="86" spans="3:17">
      <c r="C86" s="224">
        <v>3</v>
      </c>
      <c r="D86" s="223" t="s">
        <v>222</v>
      </c>
      <c r="E86" s="228">
        <v>15139</v>
      </c>
      <c r="F86" s="108"/>
      <c r="H86" s="224">
        <v>3</v>
      </c>
      <c r="I86" s="223" t="s">
        <v>137</v>
      </c>
      <c r="J86" s="228">
        <v>4672</v>
      </c>
      <c r="N86" s="224">
        <v>3</v>
      </c>
      <c r="O86" s="223" t="s">
        <v>235</v>
      </c>
      <c r="P86" s="228">
        <v>525</v>
      </c>
    </row>
    <row r="87" spans="3:17">
      <c r="C87" s="224">
        <v>4</v>
      </c>
      <c r="D87" s="223" t="s">
        <v>217</v>
      </c>
      <c r="E87" s="228">
        <v>12315</v>
      </c>
      <c r="F87" s="108"/>
      <c r="H87" s="224">
        <v>4</v>
      </c>
      <c r="I87" s="223" t="s">
        <v>181</v>
      </c>
      <c r="J87" s="228">
        <v>4106</v>
      </c>
      <c r="N87" s="224">
        <v>4</v>
      </c>
      <c r="O87" s="227" t="s">
        <v>182</v>
      </c>
      <c r="P87" s="228">
        <v>447</v>
      </c>
    </row>
    <row r="88" spans="3:17">
      <c r="C88" s="224">
        <v>5</v>
      </c>
      <c r="D88" s="223" t="s">
        <v>189</v>
      </c>
      <c r="E88" s="228">
        <v>11570</v>
      </c>
      <c r="F88" s="108"/>
      <c r="H88" s="224">
        <v>5</v>
      </c>
      <c r="I88" s="223" t="s">
        <v>228</v>
      </c>
      <c r="J88" s="228">
        <v>2016</v>
      </c>
      <c r="N88" s="224">
        <v>5</v>
      </c>
      <c r="O88" s="223" t="s">
        <v>275</v>
      </c>
      <c r="P88" s="228">
        <v>376</v>
      </c>
    </row>
    <row r="89" spans="3:17">
      <c r="C89" s="224">
        <v>6</v>
      </c>
      <c r="D89" s="223" t="s">
        <v>237</v>
      </c>
      <c r="E89" s="228">
        <v>11371</v>
      </c>
      <c r="H89" s="224">
        <v>6</v>
      </c>
      <c r="I89" s="223" t="s">
        <v>140</v>
      </c>
      <c r="J89" s="228">
        <v>1651</v>
      </c>
      <c r="N89" s="224">
        <v>6</v>
      </c>
      <c r="O89" s="223" t="s">
        <v>188</v>
      </c>
      <c r="P89" s="228">
        <v>376</v>
      </c>
    </row>
    <row r="90" spans="3:17">
      <c r="C90" s="224">
        <v>7</v>
      </c>
      <c r="D90" s="223" t="s">
        <v>211</v>
      </c>
      <c r="E90" s="228">
        <v>11130</v>
      </c>
      <c r="H90" s="224">
        <v>7</v>
      </c>
      <c r="I90" s="223" t="s">
        <v>149</v>
      </c>
      <c r="J90" s="228">
        <v>1380</v>
      </c>
      <c r="N90" s="224">
        <v>7</v>
      </c>
      <c r="O90" s="223" t="s">
        <v>197</v>
      </c>
      <c r="P90" s="228">
        <v>355</v>
      </c>
    </row>
    <row r="91" spans="3:17">
      <c r="C91" s="224">
        <v>8</v>
      </c>
      <c r="D91" s="223" t="s">
        <v>136</v>
      </c>
      <c r="E91" s="228">
        <v>10735</v>
      </c>
      <c r="H91" s="224">
        <v>8</v>
      </c>
      <c r="I91" s="223" t="s">
        <v>224</v>
      </c>
      <c r="J91" s="228">
        <v>996</v>
      </c>
      <c r="N91" s="224">
        <v>8</v>
      </c>
      <c r="O91" s="223" t="s">
        <v>206</v>
      </c>
      <c r="P91" s="228">
        <v>334</v>
      </c>
    </row>
    <row r="92" spans="3:17">
      <c r="C92" s="224">
        <v>9</v>
      </c>
      <c r="D92" s="223" t="s">
        <v>198</v>
      </c>
      <c r="E92" s="228">
        <v>10561</v>
      </c>
      <c r="H92" s="224">
        <v>9</v>
      </c>
      <c r="I92" s="223" t="s">
        <v>213</v>
      </c>
      <c r="J92" s="228">
        <v>910</v>
      </c>
      <c r="N92" s="224">
        <v>9</v>
      </c>
      <c r="O92" s="223" t="s">
        <v>225</v>
      </c>
      <c r="P92" s="228">
        <v>326</v>
      </c>
    </row>
    <row r="93" spans="3:17">
      <c r="C93" s="224">
        <v>10</v>
      </c>
      <c r="D93" s="223" t="s">
        <v>239</v>
      </c>
      <c r="E93" s="228">
        <v>10017</v>
      </c>
      <c r="H93" s="224">
        <v>10</v>
      </c>
      <c r="I93" s="223" t="s">
        <v>152</v>
      </c>
      <c r="J93" s="228">
        <v>796</v>
      </c>
      <c r="N93" s="224">
        <v>10</v>
      </c>
      <c r="O93" s="223" t="s">
        <v>204</v>
      </c>
      <c r="P93" s="228">
        <v>314</v>
      </c>
    </row>
    <row r="94" spans="3:17">
      <c r="E94" s="229">
        <f>SUM(E84:E93)</f>
        <v>168431</v>
      </c>
      <c r="F94" s="230" t="s">
        <v>276</v>
      </c>
      <c r="J94" s="229">
        <f>SUM(J84:J93)</f>
        <v>55604</v>
      </c>
      <c r="K94" s="231" t="s">
        <v>277</v>
      </c>
      <c r="P94" s="229">
        <f>SUM(P84:P93)</f>
        <v>6123</v>
      </c>
      <c r="Q94" s="231" t="s">
        <v>278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371594</v>
      </c>
      <c r="E101" s="124">
        <f>J15</f>
        <v>292161</v>
      </c>
      <c r="F101" s="124">
        <f>P15</f>
        <v>79433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0.78623712977066373</v>
      </c>
      <c r="F102" s="133">
        <f>F101/D101</f>
        <v>0.21376287022933632</v>
      </c>
      <c r="G102" s="125"/>
      <c r="H102" s="110"/>
    </row>
    <row r="103" spans="3:8">
      <c r="C103" s="134" t="s">
        <v>164</v>
      </c>
      <c r="D103" s="135">
        <f>E103+F103</f>
        <v>59564</v>
      </c>
      <c r="E103" s="136">
        <v>47204</v>
      </c>
      <c r="F103" s="136">
        <v>12360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0.79249210932778191</v>
      </c>
      <c r="F104" s="137">
        <f>F103/$D$103</f>
        <v>0.20750789067221811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279</v>
      </c>
      <c r="D109" s="158">
        <v>865499</v>
      </c>
      <c r="E109" s="159"/>
      <c r="F109" s="139"/>
      <c r="G109" s="128"/>
      <c r="H109" s="145"/>
    </row>
    <row r="110" spans="3:8" ht="13.5" customHeight="1">
      <c r="C110" s="157" t="s">
        <v>273</v>
      </c>
      <c r="D110" s="158">
        <v>1877283</v>
      </c>
      <c r="E110" s="156"/>
      <c r="F110" s="161"/>
      <c r="G110" s="128"/>
      <c r="H110" s="145"/>
    </row>
    <row r="111" spans="3:8">
      <c r="C111" s="157" t="s">
        <v>267</v>
      </c>
      <c r="D111" s="158">
        <v>1428868</v>
      </c>
      <c r="E111" s="110"/>
      <c r="F111" s="139"/>
      <c r="G111" s="128"/>
      <c r="H111" s="182">
        <f>SUM(D109:D112)</f>
        <v>5693439</v>
      </c>
    </row>
    <row r="112" spans="3:8">
      <c r="C112" s="157" t="s">
        <v>258</v>
      </c>
      <c r="D112" s="158">
        <v>1521789</v>
      </c>
      <c r="E112" s="112"/>
      <c r="F112" s="161"/>
      <c r="H112" s="183"/>
    </row>
    <row r="113" spans="3:9">
      <c r="C113" s="157" t="s">
        <v>190</v>
      </c>
      <c r="D113" s="158">
        <v>1787042</v>
      </c>
      <c r="E113" s="112"/>
      <c r="F113" s="161"/>
      <c r="H113" s="184"/>
      <c r="I113" s="183"/>
    </row>
    <row r="114" spans="3:9">
      <c r="C114" s="157" t="s">
        <v>183</v>
      </c>
      <c r="D114" s="158">
        <v>1668162</v>
      </c>
      <c r="E114" s="156"/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279</v>
      </c>
      <c r="D119" s="158">
        <v>337082</v>
      </c>
      <c r="E119" s="181">
        <f t="shared" ref="E119:E124" si="12">D119/D109</f>
        <v>0.38946549909358646</v>
      </c>
      <c r="F119" s="162"/>
      <c r="H119" s="185"/>
      <c r="I119" s="186"/>
    </row>
    <row r="120" spans="3:9">
      <c r="C120" s="157" t="s">
        <v>273</v>
      </c>
      <c r="D120" s="158">
        <v>460129</v>
      </c>
      <c r="E120" s="181">
        <f t="shared" si="12"/>
        <v>0.24510369507421098</v>
      </c>
      <c r="F120" s="164"/>
      <c r="H120" s="183"/>
      <c r="I120" s="183"/>
    </row>
    <row r="121" spans="3:9">
      <c r="C121" s="157" t="s">
        <v>267</v>
      </c>
      <c r="D121" s="158">
        <v>362567</v>
      </c>
      <c r="E121" s="181">
        <f t="shared" si="12"/>
        <v>0.25374422269936764</v>
      </c>
      <c r="F121" s="161"/>
      <c r="H121" s="187">
        <f>SUM(D119:D122)</f>
        <v>1568079</v>
      </c>
      <c r="I121" s="188">
        <f>H121/H111</f>
        <v>0.27541860025197423</v>
      </c>
    </row>
    <row r="122" spans="3:9" ht="17.45" customHeight="1">
      <c r="C122" s="157" t="s">
        <v>258</v>
      </c>
      <c r="D122" s="158">
        <v>408301</v>
      </c>
      <c r="E122" s="181">
        <f t="shared" si="12"/>
        <v>0.26830329303208261</v>
      </c>
      <c r="F122" s="162"/>
      <c r="H122" s="185"/>
      <c r="I122" s="186"/>
    </row>
    <row r="123" spans="3:9">
      <c r="C123" s="157" t="s">
        <v>190</v>
      </c>
      <c r="D123" s="158">
        <v>408301</v>
      </c>
      <c r="E123" s="181">
        <f t="shared" si="12"/>
        <v>0.2284786815307083</v>
      </c>
      <c r="F123" s="164"/>
    </row>
    <row r="124" spans="3:9">
      <c r="C124" s="157" t="s">
        <v>183</v>
      </c>
      <c r="D124" s="158">
        <v>371594</v>
      </c>
      <c r="E124" s="181">
        <f t="shared" si="12"/>
        <v>0.22275654282977314</v>
      </c>
      <c r="G124" s="160"/>
      <c r="H124" s="160"/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{4B8E265C-D0DE-4A75-B9BB-751255628AF1}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8E265C-D0DE-4A75-B9BB-751255628A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D065149-5CC2-4678-91C0-EA4EE84842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'24.10월4주차'!D109:D115</xm:f>
              <xm:sqref>E108</xm:sqref>
            </x14:sparkline>
          </x14:sparklines>
        </x14:sparklineGroup>
        <x14:sparklineGroup displayEmptyCellsAs="gap" xr2:uid="{9DBE083C-5A84-4C43-8571-10F015CDD9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'24.10월4주차'!D119:D124</xm:f>
              <xm:sqref>E118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29DF-4596-4D63-9E4F-B16976789BCF}">
  <sheetPr>
    <pageSetUpPr fitToPage="1"/>
  </sheetPr>
  <dimension ref="A1:T124"/>
  <sheetViews>
    <sheetView showGridLines="0" zoomScaleNormal="100" workbookViewId="0">
      <pane ySplit="1" topLeftCell="A48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customWidth="1"/>
    <col min="4" max="4" width="19.75" style="9" customWidth="1"/>
    <col min="5" max="5" width="9.25" style="15" customWidth="1"/>
    <col min="6" max="6" width="9" style="15" customWidth="1"/>
    <col min="7" max="7" width="9.375" style="108" customWidth="1"/>
    <col min="8" max="8" width="10.625" style="9" customWidth="1"/>
    <col min="9" max="9" width="19.75" style="107" bestFit="1" customWidth="1"/>
    <col min="10" max="10" width="9.375" style="15" customWidth="1"/>
    <col min="11" max="11" width="8.75" style="15" bestFit="1" customWidth="1"/>
    <col min="12" max="12" width="8.125" style="9" customWidth="1"/>
    <col min="13" max="13" width="10.625" style="17" customWidth="1"/>
    <col min="14" max="14" width="10.625" style="9" customWidth="1"/>
    <col min="15" max="15" width="19.75" style="107" customWidth="1"/>
    <col min="16" max="16" width="9.375" style="15" customWidth="1"/>
    <col min="17" max="17" width="8.125" style="15" customWidth="1"/>
    <col min="18" max="18" width="8.125" style="9" customWidth="1"/>
    <col min="19" max="19" width="10.625" style="17" customWidth="1"/>
    <col min="20" max="20" width="10.6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280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406796</v>
      </c>
      <c r="F15" s="37">
        <f t="shared" si="0"/>
        <v>408301</v>
      </c>
      <c r="G15" s="38">
        <f t="shared" ref="G15:G32" si="1">(E15-F15)/F15</f>
        <v>-3.6860061572222456E-3</v>
      </c>
      <c r="H15" s="39"/>
      <c r="I15" s="191" t="s">
        <v>14</v>
      </c>
      <c r="J15" s="43">
        <v>316900</v>
      </c>
      <c r="K15" s="43">
        <v>322655</v>
      </c>
      <c r="L15" s="38">
        <f t="shared" ref="L15:L51" si="2">(J15-K15)/K15</f>
        <v>-1.7836388712401792E-2</v>
      </c>
      <c r="M15" s="41">
        <f t="shared" ref="M15:M32" si="3">J15/$E15</f>
        <v>0.77901454291585959</v>
      </c>
      <c r="N15" s="42"/>
      <c r="O15" s="192" t="s">
        <v>15</v>
      </c>
      <c r="P15" s="40">
        <v>89896</v>
      </c>
      <c r="Q15" s="40">
        <v>85646</v>
      </c>
      <c r="R15" s="38">
        <f t="shared" ref="R15:R32" si="4">(P15-Q15)/Q15</f>
        <v>4.962286621675268E-2</v>
      </c>
      <c r="S15" s="44">
        <f t="shared" ref="S15:S32" si="5">P15/$E15</f>
        <v>0.22098545708414044</v>
      </c>
      <c r="T15" s="45"/>
    </row>
    <row r="16" spans="1:20">
      <c r="C16" s="292" t="s">
        <v>16</v>
      </c>
      <c r="D16" s="293"/>
      <c r="E16" s="47">
        <f t="shared" si="0"/>
        <v>37995</v>
      </c>
      <c r="F16" s="48">
        <f t="shared" si="0"/>
        <v>38517</v>
      </c>
      <c r="G16" s="49">
        <f t="shared" si="1"/>
        <v>-1.3552457356491939E-2</v>
      </c>
      <c r="H16" s="50"/>
      <c r="I16" s="193" t="s">
        <v>17</v>
      </c>
      <c r="J16" s="54">
        <v>19227</v>
      </c>
      <c r="K16" s="54">
        <v>24475</v>
      </c>
      <c r="L16" s="49">
        <f t="shared" si="2"/>
        <v>-0.21442288049029623</v>
      </c>
      <c r="M16" s="52">
        <f t="shared" si="3"/>
        <v>0.50604026845637584</v>
      </c>
      <c r="N16" s="53"/>
      <c r="O16" s="194" t="s">
        <v>18</v>
      </c>
      <c r="P16" s="51">
        <v>18768</v>
      </c>
      <c r="Q16" s="51">
        <v>14042</v>
      </c>
      <c r="R16" s="49">
        <f t="shared" si="4"/>
        <v>0.33656174334140437</v>
      </c>
      <c r="S16" s="52">
        <f t="shared" si="5"/>
        <v>0.49395973154362416</v>
      </c>
      <c r="T16" s="55"/>
    </row>
    <row r="17" spans="3:20">
      <c r="C17" s="294" t="s">
        <v>19</v>
      </c>
      <c r="D17" s="295"/>
      <c r="E17" s="56">
        <f t="shared" si="0"/>
        <v>98353</v>
      </c>
      <c r="F17" s="57">
        <f t="shared" si="0"/>
        <v>110666</v>
      </c>
      <c r="G17" s="58">
        <f t="shared" si="1"/>
        <v>-0.11126271845011114</v>
      </c>
      <c r="H17" s="59"/>
      <c r="I17" s="195" t="s">
        <v>20</v>
      </c>
      <c r="J17" s="60">
        <v>72472</v>
      </c>
      <c r="K17" s="60">
        <v>83953</v>
      </c>
      <c r="L17" s="58">
        <f t="shared" si="2"/>
        <v>-0.13675508915702833</v>
      </c>
      <c r="M17" s="61">
        <f t="shared" si="3"/>
        <v>0.73685601862678307</v>
      </c>
      <c r="N17" s="62"/>
      <c r="O17" s="196" t="s">
        <v>21</v>
      </c>
      <c r="P17" s="60">
        <v>25881</v>
      </c>
      <c r="Q17" s="60">
        <v>26713</v>
      </c>
      <c r="R17" s="58">
        <f t="shared" si="4"/>
        <v>-3.114588402650395E-2</v>
      </c>
      <c r="S17" s="61">
        <f t="shared" si="5"/>
        <v>0.26314398137321687</v>
      </c>
      <c r="T17" s="63"/>
    </row>
    <row r="18" spans="3:20">
      <c r="C18" s="278" t="s">
        <v>22</v>
      </c>
      <c r="D18" s="64" t="s">
        <v>23</v>
      </c>
      <c r="E18" s="36">
        <f t="shared" si="0"/>
        <v>143136</v>
      </c>
      <c r="F18" s="37">
        <f t="shared" si="0"/>
        <v>141812</v>
      </c>
      <c r="G18" s="38">
        <f t="shared" si="1"/>
        <v>9.3363044030124395E-3</v>
      </c>
      <c r="H18" s="39"/>
      <c r="I18" s="191" t="s">
        <v>24</v>
      </c>
      <c r="J18" s="65">
        <v>109208</v>
      </c>
      <c r="K18" s="65">
        <v>111095</v>
      </c>
      <c r="L18" s="38">
        <f t="shared" si="2"/>
        <v>-1.6985462892119357E-2</v>
      </c>
      <c r="M18" s="41">
        <f t="shared" si="3"/>
        <v>0.762966689023027</v>
      </c>
      <c r="N18" s="42"/>
      <c r="O18" s="192" t="s">
        <v>25</v>
      </c>
      <c r="P18" s="66">
        <v>33928</v>
      </c>
      <c r="Q18" s="66">
        <v>30717</v>
      </c>
      <c r="R18" s="38">
        <f t="shared" si="4"/>
        <v>0.10453494807435622</v>
      </c>
      <c r="S18" s="41">
        <f t="shared" si="5"/>
        <v>0.23703331097697294</v>
      </c>
      <c r="T18" s="45"/>
    </row>
    <row r="19" spans="3:20" ht="15.6" customHeight="1">
      <c r="C19" s="279"/>
      <c r="D19" s="67" t="s">
        <v>26</v>
      </c>
      <c r="E19" s="47">
        <f t="shared" si="0"/>
        <v>129538</v>
      </c>
      <c r="F19" s="37">
        <f t="shared" si="0"/>
        <v>128439</v>
      </c>
      <c r="G19" s="49">
        <f t="shared" si="1"/>
        <v>8.5565910665763509E-3</v>
      </c>
      <c r="H19" s="50"/>
      <c r="I19" s="193" t="s">
        <v>27</v>
      </c>
      <c r="J19" s="68">
        <v>103467</v>
      </c>
      <c r="K19" s="68">
        <v>104344</v>
      </c>
      <c r="L19" s="49">
        <f t="shared" si="2"/>
        <v>-8.4048915126887988E-3</v>
      </c>
      <c r="M19" s="52">
        <f t="shared" si="3"/>
        <v>0.79873859408050152</v>
      </c>
      <c r="N19" s="53"/>
      <c r="O19" s="194" t="s">
        <v>28</v>
      </c>
      <c r="P19" s="69">
        <v>26071</v>
      </c>
      <c r="Q19" s="69">
        <v>24095</v>
      </c>
      <c r="R19" s="49">
        <f t="shared" si="4"/>
        <v>8.2008715501141319E-2</v>
      </c>
      <c r="S19" s="52">
        <f t="shared" si="5"/>
        <v>0.20126140591949854</v>
      </c>
      <c r="T19" s="55"/>
    </row>
    <row r="20" spans="3:20" ht="14.1" customHeight="1">
      <c r="C20" s="279"/>
      <c r="D20" s="67" t="s">
        <v>29</v>
      </c>
      <c r="E20" s="47">
        <f t="shared" si="0"/>
        <v>2480</v>
      </c>
      <c r="F20" s="37">
        <f t="shared" si="0"/>
        <v>2396</v>
      </c>
      <c r="G20" s="49">
        <f t="shared" si="1"/>
        <v>3.5058430717863104E-2</v>
      </c>
      <c r="H20" s="50"/>
      <c r="I20" s="193" t="s">
        <v>30</v>
      </c>
      <c r="J20" s="68">
        <v>1799</v>
      </c>
      <c r="K20" s="68">
        <v>1785</v>
      </c>
      <c r="L20" s="49">
        <f t="shared" si="2"/>
        <v>7.8431372549019607E-3</v>
      </c>
      <c r="M20" s="52">
        <f t="shared" si="3"/>
        <v>0.72540322580645167</v>
      </c>
      <c r="N20" s="53"/>
      <c r="O20" s="194" t="s">
        <v>31</v>
      </c>
      <c r="P20" s="69">
        <v>681</v>
      </c>
      <c r="Q20" s="69">
        <v>611</v>
      </c>
      <c r="R20" s="49">
        <f t="shared" si="4"/>
        <v>0.11456628477905073</v>
      </c>
      <c r="S20" s="52">
        <f t="shared" si="5"/>
        <v>0.27459677419354839</v>
      </c>
      <c r="T20" s="55"/>
    </row>
    <row r="21" spans="3:20" ht="13.5" customHeight="1">
      <c r="C21" s="280"/>
      <c r="D21" s="70" t="s">
        <v>32</v>
      </c>
      <c r="E21" s="56">
        <f t="shared" si="0"/>
        <v>855</v>
      </c>
      <c r="F21" s="37">
        <f t="shared" si="0"/>
        <v>872</v>
      </c>
      <c r="G21" s="58">
        <f t="shared" si="1"/>
        <v>-1.9495412844036698E-2</v>
      </c>
      <c r="H21" s="71">
        <f>E21/E19</f>
        <v>6.600379811329494E-3</v>
      </c>
      <c r="I21" s="195" t="s">
        <v>33</v>
      </c>
      <c r="J21" s="72">
        <v>596</v>
      </c>
      <c r="K21" s="72">
        <v>618</v>
      </c>
      <c r="L21" s="58">
        <f t="shared" si="2"/>
        <v>-3.5598705501618123E-2</v>
      </c>
      <c r="M21" s="73">
        <f t="shared" si="3"/>
        <v>0.69707602339181285</v>
      </c>
      <c r="N21" s="74">
        <f>J21/J19</f>
        <v>5.7602907207128847E-3</v>
      </c>
      <c r="O21" s="196" t="s">
        <v>34</v>
      </c>
      <c r="P21" s="75">
        <v>259</v>
      </c>
      <c r="Q21" s="75">
        <v>254</v>
      </c>
      <c r="R21" s="58">
        <f t="shared" si="4"/>
        <v>1.968503937007874E-2</v>
      </c>
      <c r="S21" s="73">
        <f t="shared" si="5"/>
        <v>0.30292397660818715</v>
      </c>
      <c r="T21" s="76">
        <f>P21/P19</f>
        <v>9.9344098807103674E-3</v>
      </c>
    </row>
    <row r="22" spans="3:20" ht="13.5" customHeight="1">
      <c r="C22" s="278" t="s">
        <v>35</v>
      </c>
      <c r="D22" s="77" t="s">
        <v>36</v>
      </c>
      <c r="E22" s="78">
        <f t="shared" si="0"/>
        <v>6981</v>
      </c>
      <c r="F22" s="79">
        <f t="shared" si="0"/>
        <v>6846</v>
      </c>
      <c r="G22" s="80">
        <f t="shared" si="1"/>
        <v>1.9719544259421559E-2</v>
      </c>
      <c r="H22" s="81"/>
      <c r="I22" s="197" t="s">
        <v>37</v>
      </c>
      <c r="J22" s="198">
        <v>3225</v>
      </c>
      <c r="K22" s="198">
        <v>3776</v>
      </c>
      <c r="L22" s="80">
        <f t="shared" si="2"/>
        <v>-0.14592161016949154</v>
      </c>
      <c r="M22" s="82">
        <f t="shared" si="3"/>
        <v>0.46196819939836697</v>
      </c>
      <c r="N22" s="83"/>
      <c r="O22" s="199" t="s">
        <v>38</v>
      </c>
      <c r="P22" s="84">
        <v>3756</v>
      </c>
      <c r="Q22" s="84">
        <v>3070</v>
      </c>
      <c r="R22" s="80">
        <f t="shared" si="4"/>
        <v>0.2234527687296417</v>
      </c>
      <c r="S22" s="82">
        <f t="shared" si="5"/>
        <v>0.53803180060163303</v>
      </c>
      <c r="T22" s="85"/>
    </row>
    <row r="23" spans="3:20" ht="15.75" customHeight="1">
      <c r="C23" s="279"/>
      <c r="D23" s="67" t="s">
        <v>39</v>
      </c>
      <c r="E23" s="47">
        <f t="shared" si="0"/>
        <v>5908</v>
      </c>
      <c r="F23" s="48">
        <f t="shared" si="0"/>
        <v>5021</v>
      </c>
      <c r="G23" s="49">
        <f t="shared" si="1"/>
        <v>0.17665803624775941</v>
      </c>
      <c r="H23" s="50"/>
      <c r="I23" s="193" t="s">
        <v>40</v>
      </c>
      <c r="J23" s="68">
        <v>2746</v>
      </c>
      <c r="K23" s="68">
        <v>2615</v>
      </c>
      <c r="L23" s="49">
        <f t="shared" si="2"/>
        <v>5.0095602294455067E-2</v>
      </c>
      <c r="M23" s="52">
        <f t="shared" si="3"/>
        <v>0.46479350033852401</v>
      </c>
      <c r="N23" s="53"/>
      <c r="O23" s="194" t="s">
        <v>41</v>
      </c>
      <c r="P23" s="86">
        <v>3162</v>
      </c>
      <c r="Q23" s="86">
        <v>2406</v>
      </c>
      <c r="R23" s="49">
        <f t="shared" si="4"/>
        <v>0.31421446384039903</v>
      </c>
      <c r="S23" s="52">
        <f t="shared" si="5"/>
        <v>0.53520649966147593</v>
      </c>
      <c r="T23" s="55"/>
    </row>
    <row r="24" spans="3:20" ht="15.6" customHeight="1">
      <c r="C24" s="279"/>
      <c r="D24" s="67" t="s">
        <v>42</v>
      </c>
      <c r="E24" s="47">
        <f t="shared" si="0"/>
        <v>18835</v>
      </c>
      <c r="F24" s="48">
        <f t="shared" si="0"/>
        <v>19852</v>
      </c>
      <c r="G24" s="49">
        <f t="shared" si="1"/>
        <v>-5.1229095305258918E-2</v>
      </c>
      <c r="H24" s="50"/>
      <c r="I24" s="193" t="s">
        <v>43</v>
      </c>
      <c r="J24" s="68">
        <v>10572</v>
      </c>
      <c r="K24" s="68">
        <v>12235</v>
      </c>
      <c r="L24" s="49">
        <f t="shared" si="2"/>
        <v>-0.13592153657539846</v>
      </c>
      <c r="M24" s="52">
        <f t="shared" si="3"/>
        <v>0.56129546057870983</v>
      </c>
      <c r="N24" s="53"/>
      <c r="O24" s="194" t="s">
        <v>44</v>
      </c>
      <c r="P24" s="86">
        <v>8263</v>
      </c>
      <c r="Q24" s="86">
        <v>7617</v>
      </c>
      <c r="R24" s="49">
        <f t="shared" si="4"/>
        <v>8.4810292766180906E-2</v>
      </c>
      <c r="S24" s="52">
        <f t="shared" si="5"/>
        <v>0.43870453942129017</v>
      </c>
      <c r="T24" s="55"/>
    </row>
    <row r="25" spans="3:20" ht="15.6" customHeight="1">
      <c r="C25" s="279"/>
      <c r="D25" s="67" t="s">
        <v>45</v>
      </c>
      <c r="E25" s="47">
        <f t="shared" si="0"/>
        <v>16402</v>
      </c>
      <c r="F25" s="48">
        <f t="shared" si="0"/>
        <v>17506</v>
      </c>
      <c r="G25" s="49">
        <f t="shared" si="1"/>
        <v>-6.306409231120759E-2</v>
      </c>
      <c r="H25" s="50"/>
      <c r="I25" s="193" t="s">
        <v>46</v>
      </c>
      <c r="J25" s="68">
        <v>9473</v>
      </c>
      <c r="K25" s="68">
        <v>11000</v>
      </c>
      <c r="L25" s="49">
        <f t="shared" si="2"/>
        <v>-0.13881818181818181</v>
      </c>
      <c r="M25" s="52">
        <f t="shared" si="3"/>
        <v>0.5775515181075479</v>
      </c>
      <c r="N25" s="53"/>
      <c r="O25" s="194" t="s">
        <v>47</v>
      </c>
      <c r="P25" s="86">
        <v>6929</v>
      </c>
      <c r="Q25" s="86">
        <v>6506</v>
      </c>
      <c r="R25" s="49">
        <f t="shared" si="4"/>
        <v>6.5016907470027668E-2</v>
      </c>
      <c r="S25" s="52">
        <f t="shared" si="5"/>
        <v>0.42244848189245215</v>
      </c>
      <c r="T25" s="55"/>
    </row>
    <row r="26" spans="3:20" ht="15.6" customHeight="1">
      <c r="C26" s="280"/>
      <c r="D26" s="70" t="s">
        <v>48</v>
      </c>
      <c r="E26" s="56">
        <f t="shared" si="0"/>
        <v>7609</v>
      </c>
      <c r="F26" s="48">
        <f t="shared" si="0"/>
        <v>8584</v>
      </c>
      <c r="G26" s="58">
        <f t="shared" si="1"/>
        <v>-0.11358341099720411</v>
      </c>
      <c r="H26" s="71">
        <f>E26/E23</f>
        <v>1.2879146919431279</v>
      </c>
      <c r="I26" s="195" t="s">
        <v>33</v>
      </c>
      <c r="J26" s="72">
        <v>4122</v>
      </c>
      <c r="K26" s="72">
        <v>5140</v>
      </c>
      <c r="L26" s="58">
        <f t="shared" si="2"/>
        <v>-0.1980544747081712</v>
      </c>
      <c r="M26" s="73">
        <f t="shared" si="3"/>
        <v>0.54172690235247734</v>
      </c>
      <c r="N26" s="74">
        <f>J26/J23</f>
        <v>1.5010924981791698</v>
      </c>
      <c r="O26" s="196" t="s">
        <v>34</v>
      </c>
      <c r="P26" s="87">
        <v>3487</v>
      </c>
      <c r="Q26" s="87">
        <v>3444</v>
      </c>
      <c r="R26" s="58">
        <f t="shared" si="4"/>
        <v>1.2485481997677119E-2</v>
      </c>
      <c r="S26" s="73">
        <f t="shared" si="5"/>
        <v>0.45827309764752266</v>
      </c>
      <c r="T26" s="76">
        <f>P26/P23</f>
        <v>1.1027830487033523</v>
      </c>
    </row>
    <row r="27" spans="3:20" ht="13.5" customHeight="1">
      <c r="C27" s="278" t="s">
        <v>49</v>
      </c>
      <c r="D27" s="77" t="s">
        <v>36</v>
      </c>
      <c r="E27" s="78">
        <f t="shared" si="0"/>
        <v>3722</v>
      </c>
      <c r="F27" s="79">
        <f t="shared" si="0"/>
        <v>3547</v>
      </c>
      <c r="G27" s="80">
        <f t="shared" si="1"/>
        <v>4.9337468283056102E-2</v>
      </c>
      <c r="H27" s="81"/>
      <c r="I27" s="197" t="s">
        <v>50</v>
      </c>
      <c r="J27" s="198">
        <v>2337</v>
      </c>
      <c r="K27" s="198">
        <v>2381</v>
      </c>
      <c r="L27" s="80">
        <f t="shared" si="2"/>
        <v>-1.8479630407391853E-2</v>
      </c>
      <c r="M27" s="82">
        <f t="shared" si="3"/>
        <v>0.62788823213326173</v>
      </c>
      <c r="N27" s="83"/>
      <c r="O27" s="199" t="s">
        <v>51</v>
      </c>
      <c r="P27" s="84">
        <v>1385</v>
      </c>
      <c r="Q27" s="84">
        <v>1166</v>
      </c>
      <c r="R27" s="80">
        <f t="shared" si="4"/>
        <v>0.18782161234991424</v>
      </c>
      <c r="S27" s="82">
        <f t="shared" si="5"/>
        <v>0.37211176786673833</v>
      </c>
      <c r="T27" s="85"/>
    </row>
    <row r="28" spans="3:20" ht="15.6" customHeight="1">
      <c r="C28" s="279"/>
      <c r="D28" s="67" t="s">
        <v>52</v>
      </c>
      <c r="E28" s="47">
        <f t="shared" si="0"/>
        <v>2234</v>
      </c>
      <c r="F28" s="48">
        <f t="shared" si="0"/>
        <v>2034</v>
      </c>
      <c r="G28" s="49">
        <f t="shared" si="1"/>
        <v>9.8328416912487712E-2</v>
      </c>
      <c r="H28" s="50"/>
      <c r="I28" s="193" t="s">
        <v>53</v>
      </c>
      <c r="J28" s="68">
        <v>1232</v>
      </c>
      <c r="K28" s="68">
        <v>1200</v>
      </c>
      <c r="L28" s="49">
        <f t="shared" si="2"/>
        <v>2.6666666666666668E-2</v>
      </c>
      <c r="M28" s="52">
        <f t="shared" si="3"/>
        <v>0.55147717099373317</v>
      </c>
      <c r="N28" s="53"/>
      <c r="O28" s="194" t="s">
        <v>54</v>
      </c>
      <c r="P28" s="86">
        <v>1002</v>
      </c>
      <c r="Q28" s="86">
        <v>834</v>
      </c>
      <c r="R28" s="38">
        <f t="shared" si="4"/>
        <v>0.20143884892086331</v>
      </c>
      <c r="S28" s="52">
        <f t="shared" si="5"/>
        <v>0.44852282900626678</v>
      </c>
      <c r="T28" s="55"/>
    </row>
    <row r="29" spans="3:20" ht="15.6" customHeight="1">
      <c r="C29" s="279"/>
      <c r="D29" s="67" t="s">
        <v>26</v>
      </c>
      <c r="E29" s="47">
        <f t="shared" si="0"/>
        <v>49843</v>
      </c>
      <c r="F29" s="48">
        <f t="shared" si="0"/>
        <v>53342</v>
      </c>
      <c r="G29" s="49">
        <f t="shared" si="1"/>
        <v>-6.559559071650857E-2</v>
      </c>
      <c r="H29" s="50"/>
      <c r="I29" s="193" t="s">
        <v>55</v>
      </c>
      <c r="J29" s="51">
        <v>34843</v>
      </c>
      <c r="K29" s="51">
        <v>38718</v>
      </c>
      <c r="L29" s="49">
        <f t="shared" si="2"/>
        <v>-0.10008264889715378</v>
      </c>
      <c r="M29" s="52">
        <f t="shared" si="3"/>
        <v>0.69905503280300141</v>
      </c>
      <c r="N29" s="53"/>
      <c r="O29" s="194" t="s">
        <v>56</v>
      </c>
      <c r="P29" s="86">
        <v>15000</v>
      </c>
      <c r="Q29" s="86">
        <v>14624</v>
      </c>
      <c r="R29" s="49">
        <f t="shared" si="4"/>
        <v>2.5711159737417943E-2</v>
      </c>
      <c r="S29" s="52">
        <f t="shared" si="5"/>
        <v>0.30094496719699859</v>
      </c>
      <c r="T29" s="55"/>
    </row>
    <row r="30" spans="3:20" ht="15.6" customHeight="1">
      <c r="C30" s="279"/>
      <c r="D30" s="67" t="s">
        <v>29</v>
      </c>
      <c r="E30" s="47">
        <f t="shared" si="0"/>
        <v>27960</v>
      </c>
      <c r="F30" s="48">
        <f t="shared" si="0"/>
        <v>28585</v>
      </c>
      <c r="G30" s="49">
        <f t="shared" si="1"/>
        <v>-2.1864614308203602E-2</v>
      </c>
      <c r="H30" s="50"/>
      <c r="I30" s="193" t="s">
        <v>57</v>
      </c>
      <c r="J30" s="51">
        <v>18275</v>
      </c>
      <c r="K30" s="51">
        <v>19292</v>
      </c>
      <c r="L30" s="49">
        <f t="shared" si="2"/>
        <v>-5.2716151772755543E-2</v>
      </c>
      <c r="M30" s="52">
        <f t="shared" si="3"/>
        <v>0.65361230329041486</v>
      </c>
      <c r="N30" s="53"/>
      <c r="O30" s="194" t="s">
        <v>58</v>
      </c>
      <c r="P30" s="86">
        <v>9685</v>
      </c>
      <c r="Q30" s="86">
        <v>9293</v>
      </c>
      <c r="R30" s="49">
        <f t="shared" si="4"/>
        <v>4.2182287743462825E-2</v>
      </c>
      <c r="S30" s="52">
        <f t="shared" si="5"/>
        <v>0.34638769670958514</v>
      </c>
      <c r="T30" s="55"/>
    </row>
    <row r="31" spans="3:20" ht="15.6" customHeight="1">
      <c r="C31" s="280"/>
      <c r="D31" s="70" t="s">
        <v>59</v>
      </c>
      <c r="E31" s="56">
        <f t="shared" si="0"/>
        <v>796</v>
      </c>
      <c r="F31" s="48">
        <f t="shared" si="0"/>
        <v>839</v>
      </c>
      <c r="G31" s="58">
        <f t="shared" si="1"/>
        <v>-5.1251489868891539E-2</v>
      </c>
      <c r="H31" s="50"/>
      <c r="I31" s="195" t="s">
        <v>60</v>
      </c>
      <c r="J31" s="60">
        <v>496</v>
      </c>
      <c r="K31" s="60">
        <v>564</v>
      </c>
      <c r="L31" s="189">
        <f t="shared" si="2"/>
        <v>-0.12056737588652482</v>
      </c>
      <c r="M31" s="73">
        <f t="shared" si="3"/>
        <v>0.62311557788944727</v>
      </c>
      <c r="N31" s="74">
        <f>J31/J29</f>
        <v>1.4235283988175531E-2</v>
      </c>
      <c r="O31" s="196" t="s">
        <v>61</v>
      </c>
      <c r="P31" s="87">
        <v>300</v>
      </c>
      <c r="Q31" s="87">
        <v>275</v>
      </c>
      <c r="R31" s="58">
        <f t="shared" si="4"/>
        <v>9.0909090909090912E-2</v>
      </c>
      <c r="S31" s="73">
        <f t="shared" si="5"/>
        <v>0.37688442211055279</v>
      </c>
      <c r="T31" s="76">
        <f>P31/P29</f>
        <v>0.02</v>
      </c>
    </row>
    <row r="32" spans="3:20">
      <c r="C32" s="263" t="s">
        <v>62</v>
      </c>
      <c r="D32" s="265" t="s">
        <v>36</v>
      </c>
      <c r="E32" s="267">
        <f>J32+J33+P32</f>
        <v>12507</v>
      </c>
      <c r="F32" s="296">
        <f>K32+K33+Q32</f>
        <v>11076</v>
      </c>
      <c r="G32" s="269">
        <f t="shared" si="1"/>
        <v>0.1291982665222102</v>
      </c>
      <c r="H32" s="39"/>
      <c r="I32" s="191" t="s">
        <v>63</v>
      </c>
      <c r="J32" s="40">
        <v>8597</v>
      </c>
      <c r="K32" s="40">
        <v>6654</v>
      </c>
      <c r="L32" s="80">
        <f t="shared" si="2"/>
        <v>0.29200480913736099</v>
      </c>
      <c r="M32" s="46">
        <f t="shared" si="3"/>
        <v>0.68737506996082198</v>
      </c>
      <c r="N32" s="42"/>
      <c r="O32" s="271" t="s">
        <v>64</v>
      </c>
      <c r="P32" s="40">
        <v>3557</v>
      </c>
      <c r="Q32" s="40">
        <v>4021</v>
      </c>
      <c r="R32" s="38">
        <f t="shared" si="4"/>
        <v>-0.11539418055210146</v>
      </c>
      <c r="S32" s="46">
        <f t="shared" si="5"/>
        <v>0.28440073558807066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353</v>
      </c>
      <c r="K33" s="51">
        <v>401</v>
      </c>
      <c r="L33" s="49">
        <f t="shared" si="2"/>
        <v>-0.11970074812967581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708</v>
      </c>
      <c r="F34" s="48">
        <f t="shared" si="6"/>
        <v>1029</v>
      </c>
      <c r="G34" s="49">
        <f t="shared" ref="G34:G51" si="7">(E34-F34)/F34</f>
        <v>-0.31195335276967928</v>
      </c>
      <c r="H34" s="50"/>
      <c r="I34" s="193" t="s">
        <v>68</v>
      </c>
      <c r="J34" s="51">
        <v>543</v>
      </c>
      <c r="K34" s="51">
        <v>611</v>
      </c>
      <c r="L34" s="49">
        <f t="shared" si="2"/>
        <v>-0.11129296235679215</v>
      </c>
      <c r="M34" s="52">
        <f t="shared" ref="M34:M51" si="8">J34/$E34</f>
        <v>0.76694915254237284</v>
      </c>
      <c r="N34" s="53"/>
      <c r="O34" s="194" t="s">
        <v>69</v>
      </c>
      <c r="P34" s="86">
        <v>165</v>
      </c>
      <c r="Q34" s="86">
        <v>418</v>
      </c>
      <c r="R34" s="49">
        <f t="shared" ref="R34:R44" si="9">(P34-Q34)/Q34</f>
        <v>-0.60526315789473684</v>
      </c>
      <c r="S34" s="52">
        <f t="shared" ref="S34:S44" si="10">P34/$E34</f>
        <v>0.23305084745762711</v>
      </c>
      <c r="T34" s="55"/>
    </row>
    <row r="35" spans="3:20">
      <c r="C35" s="90" t="s">
        <v>70</v>
      </c>
      <c r="D35" s="67" t="s">
        <v>36</v>
      </c>
      <c r="E35" s="47">
        <f t="shared" si="6"/>
        <v>227</v>
      </c>
      <c r="F35" s="48">
        <f t="shared" si="6"/>
        <v>622</v>
      </c>
      <c r="G35" s="49">
        <f t="shared" si="7"/>
        <v>-0.635048231511254</v>
      </c>
      <c r="H35" s="50"/>
      <c r="I35" s="193" t="s">
        <v>71</v>
      </c>
      <c r="J35" s="51">
        <v>227</v>
      </c>
      <c r="K35" s="51">
        <v>302</v>
      </c>
      <c r="L35" s="49">
        <f t="shared" si="2"/>
        <v>-0.24834437086092714</v>
      </c>
      <c r="M35" s="91">
        <f t="shared" si="8"/>
        <v>1</v>
      </c>
      <c r="N35" s="53"/>
      <c r="O35" s="194" t="s">
        <v>72</v>
      </c>
      <c r="P35" s="86">
        <v>0</v>
      </c>
      <c r="Q35" s="86">
        <v>320</v>
      </c>
      <c r="R35" s="49">
        <f t="shared" si="9"/>
        <v>-1</v>
      </c>
      <c r="S35" s="52">
        <f t="shared" si="10"/>
        <v>0</v>
      </c>
      <c r="T35" s="55"/>
    </row>
    <row r="36" spans="3:20">
      <c r="C36" s="90" t="s">
        <v>73</v>
      </c>
      <c r="D36" s="67" t="s">
        <v>36</v>
      </c>
      <c r="E36" s="47">
        <f t="shared" si="6"/>
        <v>1145</v>
      </c>
      <c r="F36" s="48">
        <f t="shared" si="6"/>
        <v>1009</v>
      </c>
      <c r="G36" s="49">
        <f t="shared" si="7"/>
        <v>0.13478691774033696</v>
      </c>
      <c r="H36" s="50"/>
      <c r="I36" s="193" t="s">
        <v>74</v>
      </c>
      <c r="J36" s="92">
        <v>580</v>
      </c>
      <c r="K36" s="92">
        <v>352</v>
      </c>
      <c r="L36" s="49">
        <f t="shared" si="2"/>
        <v>0.64772727272727271</v>
      </c>
      <c r="M36" s="91">
        <f t="shared" si="8"/>
        <v>0.50655021834061131</v>
      </c>
      <c r="N36" s="53"/>
      <c r="O36" s="194" t="s">
        <v>75</v>
      </c>
      <c r="P36" s="86">
        <v>565</v>
      </c>
      <c r="Q36" s="86">
        <v>657</v>
      </c>
      <c r="R36" s="49">
        <f t="shared" si="9"/>
        <v>-0.14003044140030441</v>
      </c>
      <c r="S36" s="52">
        <f t="shared" si="10"/>
        <v>0.49344978165938863</v>
      </c>
      <c r="T36" s="55"/>
    </row>
    <row r="37" spans="3:20">
      <c r="C37" s="93" t="s">
        <v>76</v>
      </c>
      <c r="D37" s="67" t="s">
        <v>36</v>
      </c>
      <c r="E37" s="47">
        <f t="shared" si="6"/>
        <v>93</v>
      </c>
      <c r="F37" s="48">
        <f t="shared" si="6"/>
        <v>91</v>
      </c>
      <c r="G37" s="49">
        <f t="shared" si="7"/>
        <v>2.197802197802198E-2</v>
      </c>
      <c r="H37" s="50"/>
      <c r="I37" s="193" t="s">
        <v>77</v>
      </c>
      <c r="J37" s="94">
        <v>55</v>
      </c>
      <c r="K37" s="94">
        <v>42</v>
      </c>
      <c r="L37" s="49">
        <f t="shared" si="2"/>
        <v>0.30952380952380953</v>
      </c>
      <c r="M37" s="91">
        <f t="shared" si="8"/>
        <v>0.59139784946236562</v>
      </c>
      <c r="N37" s="53"/>
      <c r="O37" s="194" t="s">
        <v>78</v>
      </c>
      <c r="P37" s="86">
        <v>38</v>
      </c>
      <c r="Q37" s="86">
        <v>49</v>
      </c>
      <c r="R37" s="49">
        <f t="shared" si="9"/>
        <v>-0.22448979591836735</v>
      </c>
      <c r="S37" s="52">
        <f t="shared" si="10"/>
        <v>0.40860215053763443</v>
      </c>
      <c r="T37" s="55"/>
    </row>
    <row r="38" spans="3:20">
      <c r="C38" s="93" t="s">
        <v>79</v>
      </c>
      <c r="D38" s="67" t="s">
        <v>36</v>
      </c>
      <c r="E38" s="47">
        <f t="shared" si="6"/>
        <v>26</v>
      </c>
      <c r="F38" s="48">
        <f t="shared" si="6"/>
        <v>31</v>
      </c>
      <c r="G38" s="49">
        <f t="shared" si="7"/>
        <v>-0.16129032258064516</v>
      </c>
      <c r="H38" s="50"/>
      <c r="I38" s="193" t="s">
        <v>80</v>
      </c>
      <c r="J38" s="51">
        <v>17</v>
      </c>
      <c r="K38" s="51">
        <v>22</v>
      </c>
      <c r="L38" s="49">
        <f t="shared" si="2"/>
        <v>-0.22727272727272727</v>
      </c>
      <c r="M38" s="91">
        <f t="shared" si="8"/>
        <v>0.65384615384615385</v>
      </c>
      <c r="N38" s="53"/>
      <c r="O38" s="194" t="s">
        <v>81</v>
      </c>
      <c r="P38" s="86">
        <v>9</v>
      </c>
      <c r="Q38" s="86">
        <v>9</v>
      </c>
      <c r="R38" s="49">
        <f t="shared" si="9"/>
        <v>0</v>
      </c>
      <c r="S38" s="91">
        <f t="shared" si="10"/>
        <v>0.34615384615384615</v>
      </c>
      <c r="T38" s="55"/>
    </row>
    <row r="39" spans="3:20">
      <c r="C39" s="93" t="s">
        <v>82</v>
      </c>
      <c r="D39" s="67" t="s">
        <v>36</v>
      </c>
      <c r="E39" s="47">
        <f t="shared" si="6"/>
        <v>797</v>
      </c>
      <c r="F39" s="48">
        <f t="shared" si="6"/>
        <v>702</v>
      </c>
      <c r="G39" s="49">
        <f t="shared" si="7"/>
        <v>0.13532763532763534</v>
      </c>
      <c r="H39" s="50"/>
      <c r="I39" s="193" t="s">
        <v>185</v>
      </c>
      <c r="J39" s="51">
        <v>543</v>
      </c>
      <c r="K39" s="51">
        <v>379</v>
      </c>
      <c r="L39" s="49">
        <f t="shared" si="2"/>
        <v>0.43271767810026385</v>
      </c>
      <c r="M39" s="91">
        <f t="shared" si="8"/>
        <v>0.68130489335006272</v>
      </c>
      <c r="N39" s="53"/>
      <c r="O39" s="194" t="s">
        <v>185</v>
      </c>
      <c r="P39" s="86">
        <v>254</v>
      </c>
      <c r="Q39" s="86">
        <v>323</v>
      </c>
      <c r="R39" s="49">
        <f t="shared" si="9"/>
        <v>-0.21362229102167182</v>
      </c>
      <c r="S39" s="91">
        <f t="shared" si="10"/>
        <v>0.31869510664993728</v>
      </c>
      <c r="T39" s="55"/>
    </row>
    <row r="40" spans="3:20">
      <c r="C40" s="93" t="s">
        <v>85</v>
      </c>
      <c r="D40" s="67" t="s">
        <v>36</v>
      </c>
      <c r="E40" s="47">
        <f t="shared" si="6"/>
        <v>166</v>
      </c>
      <c r="F40" s="48">
        <f t="shared" si="6"/>
        <v>122</v>
      </c>
      <c r="G40" s="49">
        <f t="shared" si="7"/>
        <v>0.36065573770491804</v>
      </c>
      <c r="H40" s="50"/>
      <c r="I40" s="193" t="s">
        <v>186</v>
      </c>
      <c r="J40" s="95">
        <v>90</v>
      </c>
      <c r="K40" s="95">
        <v>61</v>
      </c>
      <c r="L40" s="49">
        <f t="shared" si="2"/>
        <v>0.47540983606557374</v>
      </c>
      <c r="M40" s="91">
        <f t="shared" si="8"/>
        <v>0.54216867469879515</v>
      </c>
      <c r="N40" s="53"/>
      <c r="O40" s="194" t="s">
        <v>186</v>
      </c>
      <c r="P40" s="96">
        <v>76</v>
      </c>
      <c r="Q40" s="96">
        <v>61</v>
      </c>
      <c r="R40" s="49">
        <f t="shared" si="9"/>
        <v>0.24590163934426229</v>
      </c>
      <c r="S40" s="91">
        <f t="shared" si="10"/>
        <v>0.45783132530120479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3722</v>
      </c>
      <c r="F41" s="57">
        <f t="shared" si="6"/>
        <v>3547</v>
      </c>
      <c r="G41" s="58">
        <f t="shared" si="7"/>
        <v>4.9337468283056102E-2</v>
      </c>
      <c r="H41" s="50"/>
      <c r="I41" s="212" t="s">
        <v>89</v>
      </c>
      <c r="J41" s="60">
        <v>2337</v>
      </c>
      <c r="K41" s="60">
        <v>2381</v>
      </c>
      <c r="L41" s="58">
        <f t="shared" si="2"/>
        <v>-1.8479630407391853E-2</v>
      </c>
      <c r="M41" s="61">
        <f t="shared" si="8"/>
        <v>0.62788823213326173</v>
      </c>
      <c r="N41" s="62"/>
      <c r="O41" s="212" t="s">
        <v>90</v>
      </c>
      <c r="P41" s="220">
        <v>1385</v>
      </c>
      <c r="Q41" s="220">
        <v>1166</v>
      </c>
      <c r="R41" s="221">
        <f t="shared" si="9"/>
        <v>0.18782161234991424</v>
      </c>
      <c r="S41" s="73">
        <f t="shared" si="10"/>
        <v>0.37211176786673833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5198</v>
      </c>
      <c r="F44" s="37">
        <f>K44+Q44</f>
        <v>5211</v>
      </c>
      <c r="G44" s="38">
        <f t="shared" si="7"/>
        <v>-2.494722701976588E-3</v>
      </c>
      <c r="H44" s="39"/>
      <c r="I44" s="191" t="s">
        <v>98</v>
      </c>
      <c r="J44" s="40">
        <v>3716</v>
      </c>
      <c r="K44" s="40">
        <v>3853</v>
      </c>
      <c r="L44" s="38">
        <f t="shared" si="2"/>
        <v>-3.555670905787698E-2</v>
      </c>
      <c r="M44" s="44">
        <f t="shared" si="8"/>
        <v>0.71489034243939975</v>
      </c>
      <c r="N44" s="42"/>
      <c r="O44" s="192" t="s">
        <v>99</v>
      </c>
      <c r="P44" s="105">
        <v>1482</v>
      </c>
      <c r="Q44" s="105">
        <v>1358</v>
      </c>
      <c r="R44" s="38">
        <f t="shared" si="9"/>
        <v>9.1310751104565532E-2</v>
      </c>
      <c r="S44" s="44">
        <f t="shared" si="10"/>
        <v>0.28510965756060025</v>
      </c>
      <c r="T44" s="45"/>
    </row>
    <row r="45" spans="3:20">
      <c r="C45" s="252" t="s">
        <v>100</v>
      </c>
      <c r="D45" s="67" t="s">
        <v>16</v>
      </c>
      <c r="E45" s="47">
        <f>J45</f>
        <v>489</v>
      </c>
      <c r="F45" s="48">
        <f>K45</f>
        <v>426</v>
      </c>
      <c r="G45" s="49">
        <f t="shared" si="7"/>
        <v>0.14788732394366197</v>
      </c>
      <c r="H45" s="50"/>
      <c r="I45" s="193" t="s">
        <v>101</v>
      </c>
      <c r="J45" s="51">
        <v>489</v>
      </c>
      <c r="K45" s="51">
        <v>426</v>
      </c>
      <c r="L45" s="49">
        <f t="shared" si="2"/>
        <v>0.14788732394366197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15</v>
      </c>
      <c r="F46" s="48">
        <f>K46</f>
        <v>15</v>
      </c>
      <c r="G46" s="49">
        <f t="shared" si="7"/>
        <v>0</v>
      </c>
      <c r="H46" s="50"/>
      <c r="I46" s="193" t="s">
        <v>104</v>
      </c>
      <c r="J46" s="51">
        <v>15</v>
      </c>
      <c r="K46" s="51">
        <v>15</v>
      </c>
      <c r="L46" s="49">
        <f t="shared" si="2"/>
        <v>0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3189</v>
      </c>
      <c r="F47" s="48">
        <f t="shared" si="11"/>
        <v>3216</v>
      </c>
      <c r="G47" s="49">
        <f t="shared" si="7"/>
        <v>-8.3955223880597014E-3</v>
      </c>
      <c r="H47" s="50"/>
      <c r="I47" s="193" t="s">
        <v>106</v>
      </c>
      <c r="J47" s="51">
        <v>1850</v>
      </c>
      <c r="K47" s="51">
        <v>2087</v>
      </c>
      <c r="L47" s="49">
        <f t="shared" si="2"/>
        <v>-0.11356013416387159</v>
      </c>
      <c r="M47" s="52">
        <f t="shared" si="8"/>
        <v>0.58011915961116334</v>
      </c>
      <c r="N47" s="53"/>
      <c r="O47" s="194" t="s">
        <v>107</v>
      </c>
      <c r="P47" s="51">
        <v>1339</v>
      </c>
      <c r="Q47" s="51">
        <v>1129</v>
      </c>
      <c r="R47" s="49">
        <f>(P47-Q47)/Q47</f>
        <v>0.18600531443755536</v>
      </c>
      <c r="S47" s="52">
        <f>P47/$E47</f>
        <v>0.41988084038883661</v>
      </c>
      <c r="T47" s="55"/>
    </row>
    <row r="48" spans="3:20" ht="15.6" customHeight="1">
      <c r="C48" s="261"/>
      <c r="D48" s="67" t="s">
        <v>22</v>
      </c>
      <c r="E48" s="47">
        <f t="shared" si="11"/>
        <v>2091</v>
      </c>
      <c r="F48" s="48">
        <f t="shared" si="11"/>
        <v>1751</v>
      </c>
      <c r="G48" s="49">
        <f t="shared" si="7"/>
        <v>0.1941747572815534</v>
      </c>
      <c r="H48" s="50"/>
      <c r="I48" s="193" t="s">
        <v>108</v>
      </c>
      <c r="J48" s="51">
        <v>170</v>
      </c>
      <c r="K48" s="51">
        <v>166</v>
      </c>
      <c r="L48" s="49">
        <f t="shared" si="2"/>
        <v>2.4096385542168676E-2</v>
      </c>
      <c r="M48" s="52">
        <f t="shared" si="8"/>
        <v>8.1300813008130079E-2</v>
      </c>
      <c r="N48" s="53"/>
      <c r="O48" s="194" t="s">
        <v>109</v>
      </c>
      <c r="P48" s="54">
        <v>1921</v>
      </c>
      <c r="Q48" s="54">
        <v>1585</v>
      </c>
      <c r="R48" s="49">
        <f>(P48-Q48)/Q48</f>
        <v>0.21198738170347003</v>
      </c>
      <c r="S48" s="52">
        <f>P48/$E48</f>
        <v>0.91869918699186992</v>
      </c>
      <c r="T48" s="55"/>
    </row>
    <row r="49" spans="3:20" ht="15.6" customHeight="1">
      <c r="C49" s="261"/>
      <c r="D49" s="67" t="s">
        <v>110</v>
      </c>
      <c r="E49" s="47">
        <f t="shared" si="11"/>
        <v>1226</v>
      </c>
      <c r="F49" s="48">
        <f t="shared" si="11"/>
        <v>1014</v>
      </c>
      <c r="G49" s="49">
        <f t="shared" si="7"/>
        <v>0.20907297830374755</v>
      </c>
      <c r="H49" s="50"/>
      <c r="I49" s="193" t="s">
        <v>111</v>
      </c>
      <c r="J49" s="51">
        <v>97</v>
      </c>
      <c r="K49" s="51">
        <v>121</v>
      </c>
      <c r="L49" s="49">
        <f t="shared" si="2"/>
        <v>-0.19834710743801653</v>
      </c>
      <c r="M49" s="52">
        <f t="shared" si="8"/>
        <v>7.9119086460032628E-2</v>
      </c>
      <c r="N49" s="53"/>
      <c r="O49" s="194" t="s">
        <v>38</v>
      </c>
      <c r="P49" s="106">
        <v>1129</v>
      </c>
      <c r="Q49" s="106">
        <v>893</v>
      </c>
      <c r="R49" s="49">
        <f>(P49-Q49)/Q49</f>
        <v>0.2642777155655095</v>
      </c>
      <c r="S49" s="52">
        <f>P49/$E49</f>
        <v>0.92088091353996737</v>
      </c>
      <c r="T49" s="55"/>
    </row>
    <row r="50" spans="3:20" ht="15.95" customHeight="1">
      <c r="C50" s="261"/>
      <c r="D50" s="67" t="s">
        <v>112</v>
      </c>
      <c r="E50" s="47">
        <f t="shared" si="11"/>
        <v>3604</v>
      </c>
      <c r="F50" s="48">
        <f t="shared" si="11"/>
        <v>3670</v>
      </c>
      <c r="G50" s="49">
        <f t="shared" si="7"/>
        <v>-1.7983651226158037E-2</v>
      </c>
      <c r="H50" s="50"/>
      <c r="I50" s="193" t="s">
        <v>113</v>
      </c>
      <c r="J50" s="51">
        <v>830</v>
      </c>
      <c r="K50" s="51">
        <v>993</v>
      </c>
      <c r="L50" s="49">
        <f t="shared" si="2"/>
        <v>-0.16414904330312186</v>
      </c>
      <c r="M50" s="52">
        <f t="shared" si="8"/>
        <v>0.23029966703662597</v>
      </c>
      <c r="N50" s="53"/>
      <c r="O50" s="194" t="s">
        <v>114</v>
      </c>
      <c r="P50" s="106">
        <v>2774</v>
      </c>
      <c r="Q50" s="106">
        <v>2677</v>
      </c>
      <c r="R50" s="49">
        <f>(P50-Q50)/Q50</f>
        <v>3.6234590960029886E-2</v>
      </c>
      <c r="S50" s="52">
        <f>P50/$E50</f>
        <v>0.76970033296337403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483</v>
      </c>
      <c r="F51" s="169">
        <f t="shared" si="11"/>
        <v>376</v>
      </c>
      <c r="G51" s="170">
        <f t="shared" si="7"/>
        <v>0.28457446808510639</v>
      </c>
      <c r="H51" s="171"/>
      <c r="I51" s="218" t="s">
        <v>116</v>
      </c>
      <c r="J51" s="175">
        <v>78</v>
      </c>
      <c r="K51" s="175">
        <v>84</v>
      </c>
      <c r="L51" s="176">
        <f t="shared" si="2"/>
        <v>-7.1428571428571425E-2</v>
      </c>
      <c r="M51" s="173">
        <f t="shared" si="8"/>
        <v>0.16149068322981366</v>
      </c>
      <c r="N51" s="174"/>
      <c r="O51" s="219" t="s">
        <v>117</v>
      </c>
      <c r="P51" s="172">
        <v>405</v>
      </c>
      <c r="Q51" s="172">
        <v>292</v>
      </c>
      <c r="R51" s="170">
        <f>(P51-Q51)/Q51</f>
        <v>0.38698630136986301</v>
      </c>
      <c r="S51" s="173">
        <f>P51/$E51</f>
        <v>0.83850931677018636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4" spans="3:3" ht="14.25">
      <c r="C74" s="109"/>
    </row>
    <row r="75" spans="3:3" ht="14.25">
      <c r="C75" s="109"/>
    </row>
    <row r="76" spans="3:3" ht="14.25">
      <c r="C76" s="109"/>
    </row>
    <row r="77" spans="3:3" ht="14.25">
      <c r="C77" s="109"/>
    </row>
    <row r="78" spans="3:3" ht="14.25">
      <c r="C78" s="109"/>
    </row>
    <row r="79" spans="3:3" ht="14.25">
      <c r="C79" s="109"/>
    </row>
    <row r="80" spans="3:3" ht="16.5">
      <c r="C80" s="109" t="s">
        <v>196</v>
      </c>
    </row>
    <row r="82" spans="3:16">
      <c r="C82" s="222" t="s">
        <v>121</v>
      </c>
      <c r="F82" s="108"/>
      <c r="H82" s="222" t="s">
        <v>122</v>
      </c>
      <c r="I82" s="9"/>
      <c r="N82" s="222" t="s">
        <v>123</v>
      </c>
      <c r="O82" s="9"/>
    </row>
    <row r="83" spans="3:16">
      <c r="C83" s="225" t="s">
        <v>218</v>
      </c>
      <c r="D83" s="226" t="s">
        <v>232</v>
      </c>
      <c r="E83" s="226" t="s">
        <v>7</v>
      </c>
      <c r="F83" s="108"/>
      <c r="H83" s="225" t="s">
        <v>218</v>
      </c>
      <c r="I83" s="226" t="s">
        <v>232</v>
      </c>
      <c r="J83" s="226" t="s">
        <v>7</v>
      </c>
      <c r="N83" s="225" t="s">
        <v>218</v>
      </c>
      <c r="O83" s="226" t="s">
        <v>232</v>
      </c>
      <c r="P83" s="226" t="s">
        <v>7</v>
      </c>
    </row>
    <row r="84" spans="3:16">
      <c r="C84" s="224">
        <v>1</v>
      </c>
      <c r="D84" s="223" t="s">
        <v>127</v>
      </c>
      <c r="E84" s="228">
        <v>55420</v>
      </c>
      <c r="F84" s="108"/>
      <c r="H84" s="224">
        <v>1</v>
      </c>
      <c r="I84" s="223" t="s">
        <v>131</v>
      </c>
      <c r="J84" s="228">
        <v>36056</v>
      </c>
      <c r="N84" s="224">
        <v>1</v>
      </c>
      <c r="O84" s="223" t="s">
        <v>235</v>
      </c>
      <c r="P84" s="228">
        <v>2170</v>
      </c>
    </row>
    <row r="85" spans="3:16">
      <c r="C85" s="224">
        <v>2</v>
      </c>
      <c r="D85" s="223" t="s">
        <v>187</v>
      </c>
      <c r="E85" s="228">
        <v>21930</v>
      </c>
      <c r="F85" s="108"/>
      <c r="H85" s="224">
        <v>2</v>
      </c>
      <c r="I85" s="223" t="s">
        <v>134</v>
      </c>
      <c r="J85" s="228">
        <v>18957</v>
      </c>
      <c r="N85" s="224">
        <v>2</v>
      </c>
      <c r="O85" s="227" t="s">
        <v>281</v>
      </c>
      <c r="P85" s="228">
        <v>1165</v>
      </c>
    </row>
    <row r="86" spans="3:16">
      <c r="C86" s="224">
        <v>3</v>
      </c>
      <c r="D86" s="223" t="s">
        <v>222</v>
      </c>
      <c r="E86" s="228">
        <v>13571</v>
      </c>
      <c r="F86" s="108"/>
      <c r="H86" s="224">
        <v>3</v>
      </c>
      <c r="I86" s="223" t="s">
        <v>137</v>
      </c>
      <c r="J86" s="228">
        <v>6286</v>
      </c>
      <c r="N86" s="224">
        <v>3</v>
      </c>
      <c r="O86" s="223" t="s">
        <v>204</v>
      </c>
      <c r="P86" s="228">
        <v>568</v>
      </c>
    </row>
    <row r="87" spans="3:16">
      <c r="C87" s="224">
        <v>4</v>
      </c>
      <c r="D87" s="223" t="s">
        <v>217</v>
      </c>
      <c r="E87" s="228">
        <v>12976</v>
      </c>
      <c r="F87" s="108"/>
      <c r="H87" s="224">
        <v>4</v>
      </c>
      <c r="I87" s="223" t="s">
        <v>181</v>
      </c>
      <c r="J87" s="228">
        <v>4468</v>
      </c>
      <c r="N87" s="224">
        <v>4</v>
      </c>
      <c r="O87" s="227" t="s">
        <v>282</v>
      </c>
      <c r="P87" s="228">
        <v>523</v>
      </c>
    </row>
    <row r="88" spans="3:16">
      <c r="C88" s="224">
        <v>5</v>
      </c>
      <c r="D88" s="223" t="s">
        <v>211</v>
      </c>
      <c r="E88" s="228">
        <v>12558</v>
      </c>
      <c r="F88" s="108"/>
      <c r="H88" s="224">
        <v>5</v>
      </c>
      <c r="I88" s="223" t="s">
        <v>140</v>
      </c>
      <c r="J88" s="228">
        <v>1614</v>
      </c>
      <c r="N88" s="224">
        <v>5</v>
      </c>
      <c r="O88" s="223" t="s">
        <v>206</v>
      </c>
      <c r="P88" s="228">
        <v>484</v>
      </c>
    </row>
    <row r="89" spans="3:16">
      <c r="C89" s="224">
        <v>6</v>
      </c>
      <c r="D89" s="223" t="s">
        <v>136</v>
      </c>
      <c r="E89" s="228">
        <v>12041</v>
      </c>
      <c r="H89" s="224">
        <v>6</v>
      </c>
      <c r="I89" s="223" t="s">
        <v>228</v>
      </c>
      <c r="J89" s="228">
        <v>1598</v>
      </c>
      <c r="N89" s="224">
        <v>6</v>
      </c>
      <c r="O89" s="223" t="s">
        <v>182</v>
      </c>
      <c r="P89" s="228">
        <v>445</v>
      </c>
    </row>
    <row r="90" spans="3:16">
      <c r="C90" s="224">
        <v>7</v>
      </c>
      <c r="D90" s="223" t="s">
        <v>189</v>
      </c>
      <c r="E90" s="228">
        <v>11090</v>
      </c>
      <c r="H90" s="224">
        <v>7</v>
      </c>
      <c r="I90" s="223" t="s">
        <v>149</v>
      </c>
      <c r="J90" s="228">
        <v>1373</v>
      </c>
      <c r="N90" s="224">
        <v>7</v>
      </c>
      <c r="O90" s="223" t="s">
        <v>129</v>
      </c>
      <c r="P90" s="228">
        <v>440</v>
      </c>
    </row>
    <row r="91" spans="3:16">
      <c r="C91" s="224">
        <v>8</v>
      </c>
      <c r="D91" s="223" t="s">
        <v>142</v>
      </c>
      <c r="E91" s="228">
        <v>10388</v>
      </c>
      <c r="H91" s="224">
        <v>8</v>
      </c>
      <c r="I91" s="223" t="s">
        <v>154</v>
      </c>
      <c r="J91" s="228">
        <v>1114</v>
      </c>
      <c r="N91" s="224">
        <v>8</v>
      </c>
      <c r="O91" s="223" t="s">
        <v>254</v>
      </c>
      <c r="P91" s="228">
        <v>343</v>
      </c>
    </row>
    <row r="92" spans="3:16">
      <c r="C92" s="224">
        <v>9</v>
      </c>
      <c r="D92" s="223" t="s">
        <v>139</v>
      </c>
      <c r="E92" s="228">
        <v>10363</v>
      </c>
      <c r="H92" s="224">
        <v>9</v>
      </c>
      <c r="I92" s="223" t="s">
        <v>152</v>
      </c>
      <c r="J92" s="228">
        <v>1094</v>
      </c>
      <c r="N92" s="224">
        <v>9</v>
      </c>
      <c r="O92" s="223" t="s">
        <v>188</v>
      </c>
      <c r="P92" s="228">
        <v>331</v>
      </c>
    </row>
    <row r="93" spans="3:16">
      <c r="C93" s="224">
        <v>10</v>
      </c>
      <c r="D93" s="223" t="s">
        <v>198</v>
      </c>
      <c r="E93" s="228">
        <v>9678</v>
      </c>
      <c r="H93" s="224">
        <v>10</v>
      </c>
      <c r="I93" s="223" t="s">
        <v>213</v>
      </c>
      <c r="J93" s="228">
        <v>931</v>
      </c>
      <c r="N93" s="224">
        <v>10</v>
      </c>
      <c r="O93" s="223" t="s">
        <v>208</v>
      </c>
      <c r="P93" s="228">
        <v>329</v>
      </c>
    </row>
    <row r="94" spans="3:16">
      <c r="E94" s="229">
        <f>SUM(E84:E93)</f>
        <v>170015</v>
      </c>
      <c r="J94" s="229">
        <f>SUM(J84:J93)</f>
        <v>73491</v>
      </c>
      <c r="P94" s="229">
        <f>SUM(P84:P93)</f>
        <v>6798</v>
      </c>
    </row>
    <row r="98" spans="3:8" ht="16.5">
      <c r="C98" s="109" t="s">
        <v>200</v>
      </c>
      <c r="H98" s="6"/>
    </row>
    <row r="99" spans="3:8">
      <c r="C99" s="1"/>
      <c r="H99" s="6"/>
    </row>
    <row r="100" spans="3:8" ht="17.45" customHeight="1" thickBot="1">
      <c r="C100" s="117" t="s">
        <v>3</v>
      </c>
      <c r="D100" s="118" t="s">
        <v>13</v>
      </c>
      <c r="E100" s="119" t="s">
        <v>161</v>
      </c>
      <c r="F100" s="118" t="s">
        <v>162</v>
      </c>
      <c r="G100" s="6"/>
      <c r="H100" s="110"/>
    </row>
    <row r="101" spans="3:8" ht="14.25" thickTop="1">
      <c r="C101" s="123" t="s">
        <v>7</v>
      </c>
      <c r="D101" s="124">
        <f>E101+F101</f>
        <v>406796</v>
      </c>
      <c r="E101" s="124">
        <f>J15</f>
        <v>316900</v>
      </c>
      <c r="F101" s="124">
        <f>P15</f>
        <v>89896</v>
      </c>
      <c r="G101" s="125"/>
      <c r="H101" s="110"/>
    </row>
    <row r="102" spans="3:8">
      <c r="C102" s="132" t="s">
        <v>163</v>
      </c>
      <c r="D102" s="133">
        <f>E102+F102</f>
        <v>1</v>
      </c>
      <c r="E102" s="133">
        <f>E101/D101</f>
        <v>0.77901454291585959</v>
      </c>
      <c r="F102" s="133">
        <f>F101/D101</f>
        <v>0.22098545708414044</v>
      </c>
      <c r="G102" s="125"/>
      <c r="H102" s="110"/>
    </row>
    <row r="103" spans="3:8">
      <c r="C103" s="134" t="s">
        <v>164</v>
      </c>
      <c r="D103" s="135">
        <f>E103+F103</f>
        <v>65358</v>
      </c>
      <c r="E103" s="136">
        <v>51320</v>
      </c>
      <c r="F103" s="136">
        <v>14038</v>
      </c>
      <c r="G103" s="126"/>
      <c r="H103" s="110"/>
    </row>
    <row r="104" spans="3:8">
      <c r="C104" s="132" t="s">
        <v>163</v>
      </c>
      <c r="D104" s="133">
        <f>E104+F104</f>
        <v>1</v>
      </c>
      <c r="E104" s="137">
        <f>E103/$D$103</f>
        <v>0.78521374583065573</v>
      </c>
      <c r="F104" s="137">
        <f>F103/$D$103</f>
        <v>0.21478625416934422</v>
      </c>
      <c r="G104" s="125"/>
      <c r="H104" s="110"/>
    </row>
    <row r="105" spans="3:8" ht="13.5" customHeight="1">
      <c r="H105" s="6"/>
    </row>
    <row r="106" spans="3:8" ht="16.5">
      <c r="C106" s="109" t="s">
        <v>230</v>
      </c>
      <c r="E106" s="109"/>
      <c r="F106" s="109"/>
    </row>
    <row r="107" spans="3:8">
      <c r="C107" s="149"/>
      <c r="D107" s="150"/>
      <c r="E107" s="110"/>
      <c r="F107" s="151"/>
      <c r="G107" s="152"/>
      <c r="H107" s="153"/>
    </row>
    <row r="108" spans="3:8">
      <c r="C108" s="154" t="s">
        <v>3</v>
      </c>
      <c r="D108" s="155" t="s">
        <v>7</v>
      </c>
      <c r="E108" s="156"/>
      <c r="F108" s="139"/>
      <c r="G108" s="128"/>
      <c r="H108" s="152"/>
    </row>
    <row r="109" spans="3:8">
      <c r="C109" s="157" t="s">
        <v>283</v>
      </c>
      <c r="D109" s="158">
        <v>1880025</v>
      </c>
      <c r="E109" s="159"/>
      <c r="F109" s="139"/>
      <c r="G109" s="128"/>
      <c r="H109" s="145"/>
    </row>
    <row r="110" spans="3:8" ht="13.5" customHeight="1">
      <c r="C110" s="157" t="s">
        <v>279</v>
      </c>
      <c r="D110" s="158">
        <v>865499</v>
      </c>
      <c r="E110" s="156"/>
      <c r="F110" s="161"/>
      <c r="G110" s="128"/>
      <c r="H110" s="145"/>
    </row>
    <row r="111" spans="3:8">
      <c r="C111" s="157" t="s">
        <v>273</v>
      </c>
      <c r="D111" s="158">
        <v>1877283</v>
      </c>
      <c r="E111" s="110"/>
      <c r="F111" s="139"/>
      <c r="G111" s="128"/>
      <c r="H111" s="182">
        <f>SUM(D109:D112)</f>
        <v>6051675</v>
      </c>
    </row>
    <row r="112" spans="3:8">
      <c r="C112" s="157" t="s">
        <v>267</v>
      </c>
      <c r="D112" s="158">
        <v>1428868</v>
      </c>
      <c r="E112" s="112"/>
      <c r="F112" s="161"/>
      <c r="H112" s="183"/>
    </row>
    <row r="113" spans="3:9">
      <c r="C113" s="157" t="s">
        <v>258</v>
      </c>
      <c r="D113" s="158">
        <v>1521789</v>
      </c>
      <c r="E113" s="112"/>
      <c r="F113" s="161"/>
      <c r="H113" s="184"/>
      <c r="I113" s="183"/>
    </row>
    <row r="114" spans="3:9">
      <c r="C114" s="157" t="s">
        <v>202</v>
      </c>
      <c r="D114" s="158">
        <v>1787042</v>
      </c>
      <c r="E114" s="156"/>
      <c r="F114" s="162"/>
      <c r="H114" s="184"/>
      <c r="I114" s="183"/>
    </row>
    <row r="115" spans="3:9">
      <c r="C115" s="163"/>
      <c r="E115" s="156"/>
      <c r="F115" s="162"/>
      <c r="H115" s="184"/>
      <c r="I115" s="183"/>
    </row>
    <row r="116" spans="3:9" ht="16.5">
      <c r="C116" s="109" t="s">
        <v>203</v>
      </c>
      <c r="D116" s="108"/>
      <c r="E116" s="110"/>
      <c r="F116" s="162"/>
      <c r="H116" s="184"/>
      <c r="I116" s="183"/>
    </row>
    <row r="117" spans="3:9">
      <c r="C117" s="151"/>
      <c r="D117" s="152"/>
      <c r="E117" s="14"/>
      <c r="F117" s="162"/>
      <c r="H117" s="184"/>
      <c r="I117" s="183"/>
    </row>
    <row r="118" spans="3:9">
      <c r="C118" s="154" t="s">
        <v>3</v>
      </c>
      <c r="D118" s="155" t="s">
        <v>7</v>
      </c>
      <c r="E118" s="156"/>
      <c r="F118" s="162"/>
      <c r="H118" s="184"/>
      <c r="I118" s="183"/>
    </row>
    <row r="119" spans="3:9">
      <c r="C119" s="157" t="s">
        <v>283</v>
      </c>
      <c r="D119" s="158">
        <v>395229</v>
      </c>
      <c r="E119" s="181">
        <f t="shared" ref="E119:E124" si="12">D119/D109</f>
        <v>0.21022539593888379</v>
      </c>
      <c r="F119" s="162"/>
      <c r="H119" s="185"/>
      <c r="I119" s="186"/>
    </row>
    <row r="120" spans="3:9">
      <c r="C120" s="157" t="s">
        <v>279</v>
      </c>
      <c r="D120" s="158">
        <v>337082</v>
      </c>
      <c r="E120" s="181">
        <f t="shared" si="12"/>
        <v>0.38946549909358646</v>
      </c>
      <c r="F120" s="164"/>
      <c r="H120" s="183"/>
      <c r="I120" s="183"/>
    </row>
    <row r="121" spans="3:9">
      <c r="C121" s="157" t="s">
        <v>273</v>
      </c>
      <c r="D121" s="158">
        <v>460129</v>
      </c>
      <c r="E121" s="181">
        <f t="shared" si="12"/>
        <v>0.24510369507421098</v>
      </c>
      <c r="F121" s="161"/>
      <c r="H121" s="187">
        <f>SUM(D119:D122)</f>
        <v>1555007</v>
      </c>
      <c r="I121" s="188">
        <f>H121/H111</f>
        <v>0.25695481003193332</v>
      </c>
    </row>
    <row r="122" spans="3:9" ht="17.45" customHeight="1">
      <c r="C122" s="157" t="s">
        <v>267</v>
      </c>
      <c r="D122" s="158">
        <v>362567</v>
      </c>
      <c r="E122" s="181">
        <f t="shared" si="12"/>
        <v>0.25374422269936764</v>
      </c>
      <c r="F122" s="162"/>
      <c r="H122" s="185"/>
      <c r="I122" s="186"/>
    </row>
    <row r="123" spans="3:9">
      <c r="C123" s="157" t="s">
        <v>258</v>
      </c>
      <c r="D123" s="158">
        <v>408301</v>
      </c>
      <c r="E123" s="181">
        <f t="shared" si="12"/>
        <v>0.26830329303208261</v>
      </c>
      <c r="F123" s="164"/>
    </row>
    <row r="124" spans="3:9">
      <c r="C124" s="157" t="s">
        <v>202</v>
      </c>
      <c r="D124" s="158">
        <v>408301</v>
      </c>
      <c r="E124" s="181">
        <f t="shared" si="12"/>
        <v>0.2284786815307083</v>
      </c>
      <c r="G124" s="160"/>
      <c r="H124" s="160"/>
    </row>
  </sheetData>
  <sortState xmlns:xlrd2="http://schemas.microsoft.com/office/spreadsheetml/2017/richdata2" ref="D83:E93">
    <sortCondition descending="1" ref="E84:E93"/>
  </sortState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19:D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{066E60DF-3357-47DC-8D66-0A3901BFD2FF}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6E60DF-3357-47DC-8D66-0A3901BFD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D119:D124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8A4804C-3A35-4117-AB90-A2E497BBA0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'24.10월3주차'!D119:D124</xm:f>
              <xm:sqref>E118</xm:sqref>
            </x14:sparkline>
          </x14:sparklines>
        </x14:sparklineGroup>
        <x14:sparklineGroup displayEmptyCellsAs="gap" xr2:uid="{D562535A-9E23-4E07-9408-DE0528B722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'24.10월3주차'!D109:D115</xm:f>
              <xm:sqref>E108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09D2-9393-4186-BF02-FC7187CE399C}">
  <sheetPr>
    <pageSetUpPr fitToPage="1"/>
  </sheetPr>
  <dimension ref="A1:T107"/>
  <sheetViews>
    <sheetView showGridLines="0" zoomScaleNormal="100" workbookViewId="0">
      <pane ySplit="1" topLeftCell="A48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284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408301</v>
      </c>
      <c r="F15" s="37">
        <f t="shared" si="0"/>
        <v>362567</v>
      </c>
      <c r="G15" s="38">
        <f t="shared" ref="G15:G32" si="1">(E15-F15)/F15</f>
        <v>0.12613944457162402</v>
      </c>
      <c r="H15" s="39"/>
      <c r="I15" s="191" t="s">
        <v>14</v>
      </c>
      <c r="J15" s="43">
        <v>322655</v>
      </c>
      <c r="K15" s="43">
        <v>295279</v>
      </c>
      <c r="L15" s="38">
        <f t="shared" ref="L15:L51" si="2">(J15-K15)/K15</f>
        <v>9.2712316148456209E-2</v>
      </c>
      <c r="M15" s="41">
        <f t="shared" ref="M15:M32" si="3">J15/$E15</f>
        <v>0.79023808415850072</v>
      </c>
      <c r="N15" s="42"/>
      <c r="O15" s="192" t="s">
        <v>15</v>
      </c>
      <c r="P15" s="40">
        <v>85646</v>
      </c>
      <c r="Q15" s="40">
        <v>67288</v>
      </c>
      <c r="R15" s="38">
        <f t="shared" ref="R15:R32" si="4">(P15-Q15)/Q15</f>
        <v>0.27282725002972297</v>
      </c>
      <c r="S15" s="44">
        <f t="shared" ref="S15:S32" si="5">P15/$E15</f>
        <v>0.20976191584149928</v>
      </c>
      <c r="T15" s="45"/>
    </row>
    <row r="16" spans="1:20">
      <c r="C16" s="292" t="s">
        <v>16</v>
      </c>
      <c r="D16" s="293"/>
      <c r="E16" s="47">
        <f t="shared" si="0"/>
        <v>38517</v>
      </c>
      <c r="F16" s="48">
        <f t="shared" si="0"/>
        <v>31536</v>
      </c>
      <c r="G16" s="49">
        <f t="shared" si="1"/>
        <v>0.22136605783866059</v>
      </c>
      <c r="H16" s="50"/>
      <c r="I16" s="193" t="s">
        <v>17</v>
      </c>
      <c r="J16" s="54">
        <v>24475</v>
      </c>
      <c r="K16" s="54">
        <v>21153</v>
      </c>
      <c r="L16" s="49">
        <f t="shared" si="2"/>
        <v>0.15704628185127406</v>
      </c>
      <c r="M16" s="52">
        <f t="shared" si="3"/>
        <v>0.63543370459796977</v>
      </c>
      <c r="N16" s="53"/>
      <c r="O16" s="194" t="s">
        <v>18</v>
      </c>
      <c r="P16" s="51">
        <v>14042</v>
      </c>
      <c r="Q16" s="51">
        <v>10383</v>
      </c>
      <c r="R16" s="49">
        <f t="shared" si="4"/>
        <v>0.35240296638736396</v>
      </c>
      <c r="S16" s="52">
        <f t="shared" si="5"/>
        <v>0.36456629540203028</v>
      </c>
      <c r="T16" s="55"/>
    </row>
    <row r="17" spans="3:20">
      <c r="C17" s="294" t="s">
        <v>19</v>
      </c>
      <c r="D17" s="295"/>
      <c r="E17" s="56">
        <f t="shared" si="0"/>
        <v>110666</v>
      </c>
      <c r="F17" s="57">
        <f t="shared" si="0"/>
        <v>98986</v>
      </c>
      <c r="G17" s="58">
        <f t="shared" si="1"/>
        <v>0.11799648435132241</v>
      </c>
      <c r="H17" s="59"/>
      <c r="I17" s="195" t="s">
        <v>20</v>
      </c>
      <c r="J17" s="60">
        <v>83953</v>
      </c>
      <c r="K17" s="60">
        <v>80493</v>
      </c>
      <c r="L17" s="58">
        <f t="shared" si="2"/>
        <v>4.2985104294783395E-2</v>
      </c>
      <c r="M17" s="61">
        <f t="shared" si="3"/>
        <v>0.75861601575913107</v>
      </c>
      <c r="N17" s="62"/>
      <c r="O17" s="196" t="s">
        <v>21</v>
      </c>
      <c r="P17" s="60">
        <v>26713</v>
      </c>
      <c r="Q17" s="60">
        <v>18493</v>
      </c>
      <c r="R17" s="58">
        <f t="shared" si="4"/>
        <v>0.44449251067971662</v>
      </c>
      <c r="S17" s="61">
        <f t="shared" si="5"/>
        <v>0.24138398424086893</v>
      </c>
      <c r="T17" s="63"/>
    </row>
    <row r="18" spans="3:20">
      <c r="C18" s="278" t="s">
        <v>22</v>
      </c>
      <c r="D18" s="64" t="s">
        <v>23</v>
      </c>
      <c r="E18" s="36">
        <f t="shared" si="0"/>
        <v>141812</v>
      </c>
      <c r="F18" s="37">
        <f t="shared" si="0"/>
        <v>132115</v>
      </c>
      <c r="G18" s="38">
        <f t="shared" si="1"/>
        <v>7.3398175831661805E-2</v>
      </c>
      <c r="H18" s="39"/>
      <c r="I18" s="191" t="s">
        <v>24</v>
      </c>
      <c r="J18" s="65">
        <v>111095</v>
      </c>
      <c r="K18" s="65">
        <v>105952</v>
      </c>
      <c r="L18" s="38">
        <f t="shared" si="2"/>
        <v>4.854084868619752E-2</v>
      </c>
      <c r="M18" s="41">
        <f t="shared" si="3"/>
        <v>0.78339632753222577</v>
      </c>
      <c r="N18" s="42"/>
      <c r="O18" s="192" t="s">
        <v>25</v>
      </c>
      <c r="P18" s="66">
        <v>30717</v>
      </c>
      <c r="Q18" s="66">
        <v>26163</v>
      </c>
      <c r="R18" s="38">
        <f t="shared" si="4"/>
        <v>0.17406260749914002</v>
      </c>
      <c r="S18" s="41">
        <f t="shared" si="5"/>
        <v>0.21660367246777423</v>
      </c>
      <c r="T18" s="45"/>
    </row>
    <row r="19" spans="3:20" ht="15.6" customHeight="1">
      <c r="C19" s="279"/>
      <c r="D19" s="67" t="s">
        <v>26</v>
      </c>
      <c r="E19" s="47">
        <f t="shared" si="0"/>
        <v>128439</v>
      </c>
      <c r="F19" s="37">
        <f t="shared" si="0"/>
        <v>122333</v>
      </c>
      <c r="G19" s="49">
        <f t="shared" si="1"/>
        <v>4.9912942542077773E-2</v>
      </c>
      <c r="H19" s="50"/>
      <c r="I19" s="193" t="s">
        <v>27</v>
      </c>
      <c r="J19" s="68">
        <v>104344</v>
      </c>
      <c r="K19" s="68">
        <v>101567</v>
      </c>
      <c r="L19" s="49">
        <f t="shared" si="2"/>
        <v>2.7341557789439485E-2</v>
      </c>
      <c r="M19" s="52">
        <f t="shared" si="3"/>
        <v>0.81240121769867413</v>
      </c>
      <c r="N19" s="53"/>
      <c r="O19" s="194" t="s">
        <v>28</v>
      </c>
      <c r="P19" s="69">
        <v>24095</v>
      </c>
      <c r="Q19" s="69">
        <v>20766</v>
      </c>
      <c r="R19" s="49">
        <f t="shared" si="4"/>
        <v>0.16031012231532313</v>
      </c>
      <c r="S19" s="52">
        <f t="shared" si="5"/>
        <v>0.18759878230132593</v>
      </c>
      <c r="T19" s="55"/>
    </row>
    <row r="20" spans="3:20" ht="14.1" customHeight="1">
      <c r="C20" s="279"/>
      <c r="D20" s="67" t="s">
        <v>29</v>
      </c>
      <c r="E20" s="47">
        <f t="shared" si="0"/>
        <v>2396</v>
      </c>
      <c r="F20" s="37">
        <f t="shared" si="0"/>
        <v>2182</v>
      </c>
      <c r="G20" s="49">
        <f t="shared" si="1"/>
        <v>9.8075160403299722E-2</v>
      </c>
      <c r="H20" s="50"/>
      <c r="I20" s="193" t="s">
        <v>30</v>
      </c>
      <c r="J20" s="68">
        <v>1785</v>
      </c>
      <c r="K20" s="68">
        <v>1649</v>
      </c>
      <c r="L20" s="49">
        <f t="shared" si="2"/>
        <v>8.247422680412371E-2</v>
      </c>
      <c r="M20" s="52">
        <f t="shared" si="3"/>
        <v>0.744991652754591</v>
      </c>
      <c r="N20" s="53"/>
      <c r="O20" s="194" t="s">
        <v>31</v>
      </c>
      <c r="P20" s="69">
        <v>611</v>
      </c>
      <c r="Q20" s="69">
        <v>533</v>
      </c>
      <c r="R20" s="49">
        <f t="shared" si="4"/>
        <v>0.14634146341463414</v>
      </c>
      <c r="S20" s="52">
        <f t="shared" si="5"/>
        <v>0.255008347245409</v>
      </c>
      <c r="T20" s="55"/>
    </row>
    <row r="21" spans="3:20" ht="13.5" customHeight="1">
      <c r="C21" s="280"/>
      <c r="D21" s="70" t="s">
        <v>32</v>
      </c>
      <c r="E21" s="56">
        <f t="shared" si="0"/>
        <v>872</v>
      </c>
      <c r="F21" s="37">
        <f t="shared" si="0"/>
        <v>798</v>
      </c>
      <c r="G21" s="58">
        <f t="shared" si="1"/>
        <v>9.2731829573934832E-2</v>
      </c>
      <c r="H21" s="71">
        <f>E21/E19</f>
        <v>6.7892151137894253E-3</v>
      </c>
      <c r="I21" s="195" t="s">
        <v>33</v>
      </c>
      <c r="J21" s="72">
        <v>618</v>
      </c>
      <c r="K21" s="72">
        <v>551</v>
      </c>
      <c r="L21" s="58">
        <f t="shared" si="2"/>
        <v>0.12159709618874773</v>
      </c>
      <c r="M21" s="73">
        <f t="shared" si="3"/>
        <v>0.70871559633027525</v>
      </c>
      <c r="N21" s="74">
        <f>J21/J19</f>
        <v>5.9227171662960976E-3</v>
      </c>
      <c r="O21" s="196" t="s">
        <v>34</v>
      </c>
      <c r="P21" s="75">
        <v>254</v>
      </c>
      <c r="Q21" s="75">
        <v>247</v>
      </c>
      <c r="R21" s="58">
        <f t="shared" si="4"/>
        <v>2.8340080971659919E-2</v>
      </c>
      <c r="S21" s="73">
        <f t="shared" si="5"/>
        <v>0.29128440366972475</v>
      </c>
      <c r="T21" s="76">
        <f>P21/P19</f>
        <v>1.0541606142353185E-2</v>
      </c>
    </row>
    <row r="22" spans="3:20" ht="13.5" customHeight="1">
      <c r="C22" s="278" t="s">
        <v>35</v>
      </c>
      <c r="D22" s="77" t="s">
        <v>36</v>
      </c>
      <c r="E22" s="78">
        <f t="shared" si="0"/>
        <v>6846</v>
      </c>
      <c r="F22" s="79">
        <f t="shared" si="0"/>
        <v>4193</v>
      </c>
      <c r="G22" s="80">
        <f t="shared" si="1"/>
        <v>0.63272120200333892</v>
      </c>
      <c r="H22" s="81"/>
      <c r="I22" s="197" t="s">
        <v>37</v>
      </c>
      <c r="J22" s="198">
        <v>3776</v>
      </c>
      <c r="K22" s="198">
        <v>2093</v>
      </c>
      <c r="L22" s="80">
        <f t="shared" si="2"/>
        <v>0.80410893454371712</v>
      </c>
      <c r="M22" s="82">
        <f t="shared" si="3"/>
        <v>0.5515629564709319</v>
      </c>
      <c r="N22" s="83"/>
      <c r="O22" s="199" t="s">
        <v>38</v>
      </c>
      <c r="P22" s="84">
        <v>3070</v>
      </c>
      <c r="Q22" s="84">
        <v>2100</v>
      </c>
      <c r="R22" s="80">
        <f t="shared" si="4"/>
        <v>0.46190476190476193</v>
      </c>
      <c r="S22" s="82">
        <f t="shared" si="5"/>
        <v>0.44843704352906805</v>
      </c>
      <c r="T22" s="85"/>
    </row>
    <row r="23" spans="3:20" ht="15.75" customHeight="1">
      <c r="C23" s="279"/>
      <c r="D23" s="67" t="s">
        <v>39</v>
      </c>
      <c r="E23" s="47">
        <f t="shared" si="0"/>
        <v>5021</v>
      </c>
      <c r="F23" s="48">
        <f t="shared" si="0"/>
        <v>3337</v>
      </c>
      <c r="G23" s="49">
        <f t="shared" si="1"/>
        <v>0.5046448906203177</v>
      </c>
      <c r="H23" s="50"/>
      <c r="I23" s="193" t="s">
        <v>40</v>
      </c>
      <c r="J23" s="68">
        <v>2615</v>
      </c>
      <c r="K23" s="68">
        <v>1649</v>
      </c>
      <c r="L23" s="49">
        <f t="shared" si="2"/>
        <v>0.58580958156458462</v>
      </c>
      <c r="M23" s="52">
        <f t="shared" si="3"/>
        <v>0.520812587134037</v>
      </c>
      <c r="N23" s="53"/>
      <c r="O23" s="194" t="s">
        <v>41</v>
      </c>
      <c r="P23" s="86">
        <v>2406</v>
      </c>
      <c r="Q23" s="86">
        <v>1688</v>
      </c>
      <c r="R23" s="49">
        <f t="shared" si="4"/>
        <v>0.4253554502369668</v>
      </c>
      <c r="S23" s="52">
        <f t="shared" si="5"/>
        <v>0.47918741286596295</v>
      </c>
      <c r="T23" s="55"/>
    </row>
    <row r="24" spans="3:20" ht="15.6" customHeight="1">
      <c r="C24" s="279"/>
      <c r="D24" s="67" t="s">
        <v>42</v>
      </c>
      <c r="E24" s="47">
        <f t="shared" si="0"/>
        <v>19852</v>
      </c>
      <c r="F24" s="48">
        <f t="shared" si="0"/>
        <v>9256</v>
      </c>
      <c r="G24" s="49">
        <f t="shared" si="1"/>
        <v>1.1447709593777009</v>
      </c>
      <c r="H24" s="50"/>
      <c r="I24" s="193" t="s">
        <v>43</v>
      </c>
      <c r="J24" s="68">
        <v>12235</v>
      </c>
      <c r="K24" s="68">
        <v>5362</v>
      </c>
      <c r="L24" s="49">
        <f t="shared" si="2"/>
        <v>1.2817978366281237</v>
      </c>
      <c r="M24" s="52">
        <f t="shared" si="3"/>
        <v>0.61631069917388681</v>
      </c>
      <c r="N24" s="53"/>
      <c r="O24" s="194" t="s">
        <v>44</v>
      </c>
      <c r="P24" s="86">
        <v>7617</v>
      </c>
      <c r="Q24" s="86">
        <v>3894</v>
      </c>
      <c r="R24" s="49">
        <f t="shared" si="4"/>
        <v>0.95608628659476114</v>
      </c>
      <c r="S24" s="52">
        <f t="shared" si="5"/>
        <v>0.38368930082611324</v>
      </c>
      <c r="T24" s="55"/>
    </row>
    <row r="25" spans="3:20" ht="15.6" customHeight="1">
      <c r="C25" s="279"/>
      <c r="D25" s="67" t="s">
        <v>45</v>
      </c>
      <c r="E25" s="47">
        <f t="shared" si="0"/>
        <v>17506</v>
      </c>
      <c r="F25" s="48">
        <f t="shared" si="0"/>
        <v>8087</v>
      </c>
      <c r="G25" s="49">
        <f t="shared" si="1"/>
        <v>1.1647087918882157</v>
      </c>
      <c r="H25" s="50"/>
      <c r="I25" s="193" t="s">
        <v>46</v>
      </c>
      <c r="J25" s="68">
        <v>11000</v>
      </c>
      <c r="K25" s="68">
        <v>4825</v>
      </c>
      <c r="L25" s="49">
        <f t="shared" si="2"/>
        <v>1.2797927461139897</v>
      </c>
      <c r="M25" s="52">
        <f t="shared" si="3"/>
        <v>0.62835599223123495</v>
      </c>
      <c r="N25" s="53"/>
      <c r="O25" s="194" t="s">
        <v>47</v>
      </c>
      <c r="P25" s="86">
        <v>6506</v>
      </c>
      <c r="Q25" s="86">
        <v>3262</v>
      </c>
      <c r="R25" s="49">
        <f t="shared" si="4"/>
        <v>0.99448191293684851</v>
      </c>
      <c r="S25" s="52">
        <f t="shared" si="5"/>
        <v>0.37164400776876499</v>
      </c>
      <c r="T25" s="55"/>
    </row>
    <row r="26" spans="3:20" ht="15.6" customHeight="1">
      <c r="C26" s="280"/>
      <c r="D26" s="70" t="s">
        <v>48</v>
      </c>
      <c r="E26" s="56">
        <f t="shared" si="0"/>
        <v>8584</v>
      </c>
      <c r="F26" s="48">
        <f t="shared" si="0"/>
        <v>3888</v>
      </c>
      <c r="G26" s="58">
        <f t="shared" si="1"/>
        <v>1.2078189300411524</v>
      </c>
      <c r="H26" s="71">
        <f>E26/E23</f>
        <v>1.7096195976897033</v>
      </c>
      <c r="I26" s="195" t="s">
        <v>33</v>
      </c>
      <c r="J26" s="72">
        <v>5140</v>
      </c>
      <c r="K26" s="72">
        <v>2214</v>
      </c>
      <c r="L26" s="58">
        <f t="shared" si="2"/>
        <v>1.3215898825654924</v>
      </c>
      <c r="M26" s="73">
        <f t="shared" si="3"/>
        <v>0.59878844361602979</v>
      </c>
      <c r="N26" s="74">
        <f>J26/J23</f>
        <v>1.965583173996176</v>
      </c>
      <c r="O26" s="196" t="s">
        <v>34</v>
      </c>
      <c r="P26" s="87">
        <v>3444</v>
      </c>
      <c r="Q26" s="87">
        <v>1674</v>
      </c>
      <c r="R26" s="58">
        <f t="shared" si="4"/>
        <v>1.0573476702508962</v>
      </c>
      <c r="S26" s="73">
        <f t="shared" si="5"/>
        <v>0.40121155638397016</v>
      </c>
      <c r="T26" s="76">
        <f>P26/P23</f>
        <v>1.43142144638404</v>
      </c>
    </row>
    <row r="27" spans="3:20" ht="13.5" customHeight="1">
      <c r="C27" s="278" t="s">
        <v>49</v>
      </c>
      <c r="D27" s="77" t="s">
        <v>36</v>
      </c>
      <c r="E27" s="78">
        <f t="shared" si="0"/>
        <v>3547</v>
      </c>
      <c r="F27" s="79">
        <f t="shared" si="0"/>
        <v>3415</v>
      </c>
      <c r="G27" s="80">
        <f t="shared" si="1"/>
        <v>3.8653001464128846E-2</v>
      </c>
      <c r="H27" s="81"/>
      <c r="I27" s="197" t="s">
        <v>50</v>
      </c>
      <c r="J27" s="198">
        <v>2381</v>
      </c>
      <c r="K27" s="198">
        <v>2429</v>
      </c>
      <c r="L27" s="80">
        <f t="shared" si="2"/>
        <v>-1.9761218608480857E-2</v>
      </c>
      <c r="M27" s="82">
        <f t="shared" si="3"/>
        <v>0.67127149703975186</v>
      </c>
      <c r="N27" s="83"/>
      <c r="O27" s="199" t="s">
        <v>51</v>
      </c>
      <c r="P27" s="84">
        <v>1166</v>
      </c>
      <c r="Q27" s="84">
        <v>986</v>
      </c>
      <c r="R27" s="80">
        <f t="shared" si="4"/>
        <v>0.18255578093306288</v>
      </c>
      <c r="S27" s="82">
        <f t="shared" si="5"/>
        <v>0.32872850296024808</v>
      </c>
      <c r="T27" s="85"/>
    </row>
    <row r="28" spans="3:20" ht="15.6" customHeight="1">
      <c r="C28" s="279"/>
      <c r="D28" s="67" t="s">
        <v>52</v>
      </c>
      <c r="E28" s="47">
        <f t="shared" si="0"/>
        <v>2034</v>
      </c>
      <c r="F28" s="48">
        <f t="shared" si="0"/>
        <v>1597</v>
      </c>
      <c r="G28" s="49">
        <f t="shared" si="1"/>
        <v>0.27363807138384472</v>
      </c>
      <c r="H28" s="50"/>
      <c r="I28" s="193" t="s">
        <v>53</v>
      </c>
      <c r="J28" s="68">
        <v>1200</v>
      </c>
      <c r="K28" s="68">
        <v>969</v>
      </c>
      <c r="L28" s="49">
        <f t="shared" si="2"/>
        <v>0.23839009287925697</v>
      </c>
      <c r="M28" s="52">
        <f t="shared" si="3"/>
        <v>0.58997050147492625</v>
      </c>
      <c r="N28" s="53"/>
      <c r="O28" s="194" t="s">
        <v>54</v>
      </c>
      <c r="P28" s="86">
        <v>834</v>
      </c>
      <c r="Q28" s="86">
        <v>628</v>
      </c>
      <c r="R28" s="38">
        <f t="shared" si="4"/>
        <v>0.32802547770700635</v>
      </c>
      <c r="S28" s="52">
        <f t="shared" si="5"/>
        <v>0.41002949852507375</v>
      </c>
      <c r="T28" s="55"/>
    </row>
    <row r="29" spans="3:20" ht="15.6" customHeight="1">
      <c r="C29" s="279"/>
      <c r="D29" s="67" t="s">
        <v>26</v>
      </c>
      <c r="E29" s="47">
        <f t="shared" si="0"/>
        <v>53342</v>
      </c>
      <c r="F29" s="48">
        <f t="shared" si="0"/>
        <v>56046</v>
      </c>
      <c r="G29" s="49">
        <f t="shared" si="1"/>
        <v>-4.8246083574206899E-2</v>
      </c>
      <c r="H29" s="50"/>
      <c r="I29" s="193" t="s">
        <v>55</v>
      </c>
      <c r="J29" s="51">
        <v>38718</v>
      </c>
      <c r="K29" s="51">
        <v>42408</v>
      </c>
      <c r="L29" s="49">
        <f t="shared" si="2"/>
        <v>-8.7011884550084892E-2</v>
      </c>
      <c r="M29" s="52">
        <f t="shared" si="3"/>
        <v>0.7258445502605827</v>
      </c>
      <c r="N29" s="53"/>
      <c r="O29" s="194" t="s">
        <v>56</v>
      </c>
      <c r="P29" s="86">
        <v>14624</v>
      </c>
      <c r="Q29" s="86">
        <v>13638</v>
      </c>
      <c r="R29" s="49">
        <f t="shared" si="4"/>
        <v>7.2297990907757737E-2</v>
      </c>
      <c r="S29" s="52">
        <f t="shared" si="5"/>
        <v>0.27415544973941736</v>
      </c>
      <c r="T29" s="55"/>
    </row>
    <row r="30" spans="3:20" ht="15.6" customHeight="1">
      <c r="C30" s="279"/>
      <c r="D30" s="67" t="s">
        <v>29</v>
      </c>
      <c r="E30" s="47">
        <f t="shared" si="0"/>
        <v>28585</v>
      </c>
      <c r="F30" s="48">
        <f t="shared" si="0"/>
        <v>29154</v>
      </c>
      <c r="G30" s="49">
        <f t="shared" si="1"/>
        <v>-1.9517047403443781E-2</v>
      </c>
      <c r="H30" s="50"/>
      <c r="I30" s="193" t="s">
        <v>57</v>
      </c>
      <c r="J30" s="51">
        <v>19292</v>
      </c>
      <c r="K30" s="51">
        <v>20165</v>
      </c>
      <c r="L30" s="49">
        <f t="shared" si="2"/>
        <v>-4.3292834118522194E-2</v>
      </c>
      <c r="M30" s="52">
        <f t="shared" si="3"/>
        <v>0.67489942277418224</v>
      </c>
      <c r="N30" s="53"/>
      <c r="O30" s="194" t="s">
        <v>58</v>
      </c>
      <c r="P30" s="86">
        <v>9293</v>
      </c>
      <c r="Q30" s="86">
        <v>8989</v>
      </c>
      <c r="R30" s="49">
        <f t="shared" si="4"/>
        <v>3.381911224830348E-2</v>
      </c>
      <c r="S30" s="52">
        <f t="shared" si="5"/>
        <v>0.32510057722581776</v>
      </c>
      <c r="T30" s="55"/>
    </row>
    <row r="31" spans="3:20" ht="15.6" customHeight="1">
      <c r="C31" s="280"/>
      <c r="D31" s="70" t="s">
        <v>59</v>
      </c>
      <c r="E31" s="56">
        <f t="shared" si="0"/>
        <v>839</v>
      </c>
      <c r="F31" s="48">
        <f t="shared" si="0"/>
        <v>922</v>
      </c>
      <c r="G31" s="58">
        <f t="shared" si="1"/>
        <v>-9.0021691973969628E-2</v>
      </c>
      <c r="H31" s="50"/>
      <c r="I31" s="195" t="s">
        <v>60</v>
      </c>
      <c r="J31" s="60">
        <v>564</v>
      </c>
      <c r="K31" s="60">
        <v>631</v>
      </c>
      <c r="L31" s="189">
        <f t="shared" si="2"/>
        <v>-0.10618066561014262</v>
      </c>
      <c r="M31" s="73">
        <f t="shared" si="3"/>
        <v>0.6722288438617402</v>
      </c>
      <c r="N31" s="74">
        <f>J31/J29</f>
        <v>1.4566868123353479E-2</v>
      </c>
      <c r="O31" s="196" t="s">
        <v>61</v>
      </c>
      <c r="P31" s="87">
        <v>275</v>
      </c>
      <c r="Q31" s="87">
        <v>291</v>
      </c>
      <c r="R31" s="58">
        <f t="shared" si="4"/>
        <v>-5.4982817869415807E-2</v>
      </c>
      <c r="S31" s="73">
        <f t="shared" si="5"/>
        <v>0.32777115613825986</v>
      </c>
      <c r="T31" s="76">
        <f>P31/P29</f>
        <v>1.8804704595185996E-2</v>
      </c>
    </row>
    <row r="32" spans="3:20">
      <c r="C32" s="263" t="s">
        <v>62</v>
      </c>
      <c r="D32" s="265" t="s">
        <v>36</v>
      </c>
      <c r="E32" s="267">
        <f>J32+J33+P32</f>
        <v>11076</v>
      </c>
      <c r="F32" s="296">
        <f>K32+K33+Q32</f>
        <v>11705</v>
      </c>
      <c r="G32" s="269">
        <f t="shared" si="1"/>
        <v>-5.3737718923536952E-2</v>
      </c>
      <c r="H32" s="39"/>
      <c r="I32" s="191" t="s">
        <v>63</v>
      </c>
      <c r="J32" s="40">
        <v>6654</v>
      </c>
      <c r="K32" s="40">
        <v>8424</v>
      </c>
      <c r="L32" s="80">
        <f t="shared" si="2"/>
        <v>-0.21011396011396011</v>
      </c>
      <c r="M32" s="46">
        <f t="shared" si="3"/>
        <v>0.60075839653304441</v>
      </c>
      <c r="N32" s="42"/>
      <c r="O32" s="271" t="s">
        <v>64</v>
      </c>
      <c r="P32" s="40">
        <v>4021</v>
      </c>
      <c r="Q32" s="40">
        <v>2942</v>
      </c>
      <c r="R32" s="38">
        <f t="shared" si="4"/>
        <v>0.36675730795377293</v>
      </c>
      <c r="S32" s="46">
        <f t="shared" si="5"/>
        <v>0.3630371975442398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401</v>
      </c>
      <c r="K33" s="51">
        <v>339</v>
      </c>
      <c r="L33" s="49">
        <f t="shared" si="2"/>
        <v>0.18289085545722714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1029</v>
      </c>
      <c r="F34" s="48">
        <f t="shared" si="6"/>
        <v>831</v>
      </c>
      <c r="G34" s="49">
        <f t="shared" ref="G34:G51" si="7">(E34-F34)/F34</f>
        <v>0.23826714801444043</v>
      </c>
      <c r="H34" s="50"/>
      <c r="I34" s="193" t="s">
        <v>68</v>
      </c>
      <c r="J34" s="51">
        <v>611</v>
      </c>
      <c r="K34" s="51">
        <v>573</v>
      </c>
      <c r="L34" s="49">
        <f t="shared" si="2"/>
        <v>6.6317626527050616E-2</v>
      </c>
      <c r="M34" s="52">
        <f t="shared" ref="M34:M51" si="8">J34/$E34</f>
        <v>0.59378036929057332</v>
      </c>
      <c r="N34" s="53"/>
      <c r="O34" s="194" t="s">
        <v>69</v>
      </c>
      <c r="P34" s="86">
        <v>418</v>
      </c>
      <c r="Q34" s="86">
        <v>258</v>
      </c>
      <c r="R34" s="49">
        <f t="shared" ref="R34:R44" si="9">(P34-Q34)/Q34</f>
        <v>0.62015503875968991</v>
      </c>
      <c r="S34" s="52">
        <f t="shared" ref="S34:S44" si="10">P34/$E34</f>
        <v>0.40621963070942663</v>
      </c>
      <c r="T34" s="55"/>
    </row>
    <row r="35" spans="3:20">
      <c r="C35" s="90" t="s">
        <v>70</v>
      </c>
      <c r="D35" s="67" t="s">
        <v>36</v>
      </c>
      <c r="E35" s="47">
        <f t="shared" si="6"/>
        <v>622</v>
      </c>
      <c r="F35" s="48">
        <f t="shared" si="6"/>
        <v>329</v>
      </c>
      <c r="G35" s="49">
        <f t="shared" si="7"/>
        <v>0.89057750759878418</v>
      </c>
      <c r="H35" s="50"/>
      <c r="I35" s="193" t="s">
        <v>71</v>
      </c>
      <c r="J35" s="51">
        <v>302</v>
      </c>
      <c r="K35" s="51">
        <v>189</v>
      </c>
      <c r="L35" s="49">
        <f t="shared" si="2"/>
        <v>0.59788359788359791</v>
      </c>
      <c r="M35" s="91">
        <f t="shared" si="8"/>
        <v>0.48553054662379419</v>
      </c>
      <c r="N35" s="53"/>
      <c r="O35" s="194" t="s">
        <v>72</v>
      </c>
      <c r="P35" s="86">
        <v>320</v>
      </c>
      <c r="Q35" s="86">
        <v>140</v>
      </c>
      <c r="R35" s="49">
        <f t="shared" si="9"/>
        <v>1.2857142857142858</v>
      </c>
      <c r="S35" s="52">
        <f t="shared" si="10"/>
        <v>0.51446945337620575</v>
      </c>
      <c r="T35" s="55"/>
    </row>
    <row r="36" spans="3:20">
      <c r="C36" s="90" t="s">
        <v>73</v>
      </c>
      <c r="D36" s="67" t="s">
        <v>36</v>
      </c>
      <c r="E36" s="47">
        <f t="shared" si="6"/>
        <v>1009</v>
      </c>
      <c r="F36" s="48">
        <f t="shared" si="6"/>
        <v>2797</v>
      </c>
      <c r="G36" s="49">
        <f t="shared" si="7"/>
        <v>-0.63925634608509119</v>
      </c>
      <c r="H36" s="50"/>
      <c r="I36" s="193" t="s">
        <v>74</v>
      </c>
      <c r="J36" s="92">
        <v>352</v>
      </c>
      <c r="K36" s="92">
        <v>1462</v>
      </c>
      <c r="L36" s="49">
        <f t="shared" si="2"/>
        <v>-0.75923392612859097</v>
      </c>
      <c r="M36" s="91">
        <f t="shared" si="8"/>
        <v>0.34886025768087214</v>
      </c>
      <c r="N36" s="53"/>
      <c r="O36" s="194" t="s">
        <v>75</v>
      </c>
      <c r="P36" s="86">
        <v>657</v>
      </c>
      <c r="Q36" s="86">
        <v>1335</v>
      </c>
      <c r="R36" s="49">
        <f t="shared" si="9"/>
        <v>-0.50786516853932584</v>
      </c>
      <c r="S36" s="52">
        <f t="shared" si="10"/>
        <v>0.65113974231912786</v>
      </c>
      <c r="T36" s="55"/>
    </row>
    <row r="37" spans="3:20">
      <c r="C37" s="93" t="s">
        <v>76</v>
      </c>
      <c r="D37" s="67" t="s">
        <v>36</v>
      </c>
      <c r="E37" s="47">
        <f t="shared" si="6"/>
        <v>91</v>
      </c>
      <c r="F37" s="48">
        <f t="shared" si="6"/>
        <v>100</v>
      </c>
      <c r="G37" s="49">
        <f t="shared" si="7"/>
        <v>-0.09</v>
      </c>
      <c r="H37" s="50"/>
      <c r="I37" s="193" t="s">
        <v>77</v>
      </c>
      <c r="J37" s="94">
        <v>42</v>
      </c>
      <c r="K37" s="94">
        <v>69</v>
      </c>
      <c r="L37" s="49">
        <f t="shared" si="2"/>
        <v>-0.39130434782608697</v>
      </c>
      <c r="M37" s="91">
        <f t="shared" si="8"/>
        <v>0.46153846153846156</v>
      </c>
      <c r="N37" s="53"/>
      <c r="O37" s="194" t="s">
        <v>78</v>
      </c>
      <c r="P37" s="86">
        <v>49</v>
      </c>
      <c r="Q37" s="86">
        <v>31</v>
      </c>
      <c r="R37" s="49">
        <f t="shared" si="9"/>
        <v>0.58064516129032262</v>
      </c>
      <c r="S37" s="52">
        <f t="shared" si="10"/>
        <v>0.53846153846153844</v>
      </c>
      <c r="T37" s="55"/>
    </row>
    <row r="38" spans="3:20">
      <c r="C38" s="93" t="s">
        <v>79</v>
      </c>
      <c r="D38" s="67" t="s">
        <v>36</v>
      </c>
      <c r="E38" s="47">
        <f t="shared" si="6"/>
        <v>31</v>
      </c>
      <c r="F38" s="48">
        <f t="shared" si="6"/>
        <v>21</v>
      </c>
      <c r="G38" s="49">
        <f t="shared" si="7"/>
        <v>0.47619047619047616</v>
      </c>
      <c r="H38" s="50"/>
      <c r="I38" s="193" t="s">
        <v>80</v>
      </c>
      <c r="J38" s="51">
        <v>22</v>
      </c>
      <c r="K38" s="51">
        <v>18</v>
      </c>
      <c r="L38" s="49">
        <f t="shared" si="2"/>
        <v>0.22222222222222221</v>
      </c>
      <c r="M38" s="91">
        <f t="shared" si="8"/>
        <v>0.70967741935483875</v>
      </c>
      <c r="N38" s="53"/>
      <c r="O38" s="194" t="s">
        <v>81</v>
      </c>
      <c r="P38" s="86">
        <v>9</v>
      </c>
      <c r="Q38" s="86">
        <v>3</v>
      </c>
      <c r="R38" s="49">
        <f t="shared" si="9"/>
        <v>2</v>
      </c>
      <c r="S38" s="91">
        <f t="shared" si="10"/>
        <v>0.29032258064516131</v>
      </c>
      <c r="T38" s="55"/>
    </row>
    <row r="39" spans="3:20">
      <c r="C39" s="93" t="s">
        <v>82</v>
      </c>
      <c r="D39" s="67" t="s">
        <v>36</v>
      </c>
      <c r="E39" s="47">
        <f t="shared" si="6"/>
        <v>702</v>
      </c>
      <c r="F39" s="48">
        <f t="shared" si="6"/>
        <v>658</v>
      </c>
      <c r="G39" s="49">
        <f t="shared" si="7"/>
        <v>6.6869300911854099E-2</v>
      </c>
      <c r="H39" s="50"/>
      <c r="I39" s="193" t="s">
        <v>185</v>
      </c>
      <c r="J39" s="51">
        <v>379</v>
      </c>
      <c r="K39" s="51">
        <v>489</v>
      </c>
      <c r="L39" s="49">
        <f t="shared" si="2"/>
        <v>-0.22494887525562371</v>
      </c>
      <c r="M39" s="91">
        <f t="shared" si="8"/>
        <v>0.53988603988603989</v>
      </c>
      <c r="N39" s="53"/>
      <c r="O39" s="194" t="s">
        <v>185</v>
      </c>
      <c r="P39" s="86">
        <v>323</v>
      </c>
      <c r="Q39" s="86">
        <v>169</v>
      </c>
      <c r="R39" s="49">
        <f t="shared" si="9"/>
        <v>0.91124260355029585</v>
      </c>
      <c r="S39" s="91">
        <f t="shared" si="10"/>
        <v>0.46011396011396011</v>
      </c>
      <c r="T39" s="55"/>
    </row>
    <row r="40" spans="3:20">
      <c r="C40" s="93" t="s">
        <v>85</v>
      </c>
      <c r="D40" s="67" t="s">
        <v>36</v>
      </c>
      <c r="E40" s="47">
        <f t="shared" si="6"/>
        <v>122</v>
      </c>
      <c r="F40" s="48">
        <f t="shared" si="6"/>
        <v>142</v>
      </c>
      <c r="G40" s="49">
        <f t="shared" si="7"/>
        <v>-0.14084507042253522</v>
      </c>
      <c r="H40" s="50"/>
      <c r="I40" s="193" t="s">
        <v>186</v>
      </c>
      <c r="J40" s="95">
        <v>61</v>
      </c>
      <c r="K40" s="95">
        <v>77</v>
      </c>
      <c r="L40" s="49">
        <f t="shared" si="2"/>
        <v>-0.20779220779220781</v>
      </c>
      <c r="M40" s="91">
        <f t="shared" si="8"/>
        <v>0.5</v>
      </c>
      <c r="N40" s="53"/>
      <c r="O40" s="194" t="s">
        <v>186</v>
      </c>
      <c r="P40" s="96">
        <v>61</v>
      </c>
      <c r="Q40" s="96">
        <v>65</v>
      </c>
      <c r="R40" s="49">
        <f t="shared" si="9"/>
        <v>-6.1538461538461542E-2</v>
      </c>
      <c r="S40" s="91">
        <f t="shared" si="10"/>
        <v>0.5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3547</v>
      </c>
      <c r="F41" s="57">
        <f t="shared" si="6"/>
        <v>3415</v>
      </c>
      <c r="G41" s="58">
        <f t="shared" si="7"/>
        <v>3.8653001464128846E-2</v>
      </c>
      <c r="H41" s="50"/>
      <c r="I41" s="212" t="s">
        <v>89</v>
      </c>
      <c r="J41" s="60">
        <v>2381</v>
      </c>
      <c r="K41" s="60">
        <v>2429</v>
      </c>
      <c r="L41" s="58">
        <f t="shared" si="2"/>
        <v>-1.9761218608480857E-2</v>
      </c>
      <c r="M41" s="61">
        <f t="shared" si="8"/>
        <v>0.67127149703975186</v>
      </c>
      <c r="N41" s="62"/>
      <c r="O41" s="212" t="s">
        <v>90</v>
      </c>
      <c r="P41" s="220">
        <v>1166</v>
      </c>
      <c r="Q41" s="220">
        <v>986</v>
      </c>
      <c r="R41" s="221">
        <f t="shared" si="9"/>
        <v>0.18255578093306288</v>
      </c>
      <c r="S41" s="73">
        <f t="shared" si="10"/>
        <v>0.32872850296024808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5211</v>
      </c>
      <c r="F44" s="37">
        <f>K44+Q44</f>
        <v>5668</v>
      </c>
      <c r="G44" s="38">
        <f t="shared" si="7"/>
        <v>-8.0628087508821458E-2</v>
      </c>
      <c r="H44" s="39"/>
      <c r="I44" s="191" t="s">
        <v>98</v>
      </c>
      <c r="J44" s="40">
        <v>3853</v>
      </c>
      <c r="K44" s="40">
        <v>4184</v>
      </c>
      <c r="L44" s="38">
        <f t="shared" si="2"/>
        <v>-7.9110898661567883E-2</v>
      </c>
      <c r="M44" s="44">
        <f t="shared" si="8"/>
        <v>0.73939742851659951</v>
      </c>
      <c r="N44" s="42"/>
      <c r="O44" s="192" t="s">
        <v>99</v>
      </c>
      <c r="P44" s="105">
        <v>1358</v>
      </c>
      <c r="Q44" s="105">
        <v>1484</v>
      </c>
      <c r="R44" s="38">
        <f t="shared" si="9"/>
        <v>-8.4905660377358486E-2</v>
      </c>
      <c r="S44" s="44">
        <f t="shared" si="10"/>
        <v>0.26060257148340049</v>
      </c>
      <c r="T44" s="45"/>
    </row>
    <row r="45" spans="3:20">
      <c r="C45" s="252" t="s">
        <v>100</v>
      </c>
      <c r="D45" s="67" t="s">
        <v>16</v>
      </c>
      <c r="E45" s="47">
        <f>J45</f>
        <v>426</v>
      </c>
      <c r="F45" s="48">
        <f>K45</f>
        <v>420</v>
      </c>
      <c r="G45" s="49">
        <f t="shared" si="7"/>
        <v>1.4285714285714285E-2</v>
      </c>
      <c r="H45" s="50"/>
      <c r="I45" s="193" t="s">
        <v>101</v>
      </c>
      <c r="J45" s="51">
        <v>426</v>
      </c>
      <c r="K45" s="51">
        <v>420</v>
      </c>
      <c r="L45" s="49">
        <f t="shared" si="2"/>
        <v>1.4285714285714285E-2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15</v>
      </c>
      <c r="F46" s="48">
        <f>K46</f>
        <v>11</v>
      </c>
      <c r="G46" s="49">
        <f t="shared" si="7"/>
        <v>0.36363636363636365</v>
      </c>
      <c r="H46" s="50"/>
      <c r="I46" s="193" t="s">
        <v>104</v>
      </c>
      <c r="J46" s="51">
        <v>15</v>
      </c>
      <c r="K46" s="51">
        <v>11</v>
      </c>
      <c r="L46" s="49">
        <f t="shared" si="2"/>
        <v>0.36363636363636365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3216</v>
      </c>
      <c r="F47" s="48">
        <f t="shared" si="11"/>
        <v>2037</v>
      </c>
      <c r="G47" s="49">
        <f t="shared" si="7"/>
        <v>0.57879234167893967</v>
      </c>
      <c r="H47" s="50"/>
      <c r="I47" s="193" t="s">
        <v>106</v>
      </c>
      <c r="J47" s="51">
        <v>2087</v>
      </c>
      <c r="K47" s="51">
        <v>1245</v>
      </c>
      <c r="L47" s="49">
        <f t="shared" si="2"/>
        <v>0.67630522088353417</v>
      </c>
      <c r="M47" s="52">
        <f t="shared" si="8"/>
        <v>0.64894278606965172</v>
      </c>
      <c r="N47" s="53"/>
      <c r="O47" s="194" t="s">
        <v>107</v>
      </c>
      <c r="P47" s="51">
        <v>1129</v>
      </c>
      <c r="Q47" s="51">
        <v>792</v>
      </c>
      <c r="R47" s="49">
        <f>(P47-Q47)/Q47</f>
        <v>0.4255050505050505</v>
      </c>
      <c r="S47" s="52">
        <f>P47/$E47</f>
        <v>0.35105721393034828</v>
      </c>
      <c r="T47" s="55"/>
    </row>
    <row r="48" spans="3:20" ht="15.6" customHeight="1">
      <c r="C48" s="261"/>
      <c r="D48" s="67" t="s">
        <v>22</v>
      </c>
      <c r="E48" s="47">
        <f t="shared" si="11"/>
        <v>1751</v>
      </c>
      <c r="F48" s="48">
        <f t="shared" si="11"/>
        <v>1406</v>
      </c>
      <c r="G48" s="49">
        <f t="shared" si="7"/>
        <v>0.24537695590327169</v>
      </c>
      <c r="H48" s="50"/>
      <c r="I48" s="193" t="s">
        <v>108</v>
      </c>
      <c r="J48" s="51">
        <v>166</v>
      </c>
      <c r="K48" s="51">
        <v>191</v>
      </c>
      <c r="L48" s="49">
        <f t="shared" si="2"/>
        <v>-0.13089005235602094</v>
      </c>
      <c r="M48" s="52">
        <f t="shared" si="8"/>
        <v>9.4802969731581949E-2</v>
      </c>
      <c r="N48" s="53"/>
      <c r="O48" s="194" t="s">
        <v>109</v>
      </c>
      <c r="P48" s="54">
        <v>1585</v>
      </c>
      <c r="Q48" s="54">
        <v>1215</v>
      </c>
      <c r="R48" s="49">
        <f>(P48-Q48)/Q48</f>
        <v>0.30452674897119342</v>
      </c>
      <c r="S48" s="52">
        <f>P48/$E48</f>
        <v>0.90519703026841802</v>
      </c>
      <c r="T48" s="55"/>
    </row>
    <row r="49" spans="3:20" ht="15.6" customHeight="1">
      <c r="C49" s="261"/>
      <c r="D49" s="67" t="s">
        <v>110</v>
      </c>
      <c r="E49" s="47">
        <f t="shared" si="11"/>
        <v>1014</v>
      </c>
      <c r="F49" s="48">
        <f t="shared" si="11"/>
        <v>762</v>
      </c>
      <c r="G49" s="49">
        <f t="shared" si="7"/>
        <v>0.33070866141732286</v>
      </c>
      <c r="H49" s="50"/>
      <c r="I49" s="193" t="s">
        <v>111</v>
      </c>
      <c r="J49" s="51">
        <v>121</v>
      </c>
      <c r="K49" s="51">
        <v>107</v>
      </c>
      <c r="L49" s="49">
        <f t="shared" si="2"/>
        <v>0.13084112149532709</v>
      </c>
      <c r="M49" s="52">
        <f t="shared" si="8"/>
        <v>0.11932938856015779</v>
      </c>
      <c r="N49" s="53"/>
      <c r="O49" s="194" t="s">
        <v>38</v>
      </c>
      <c r="P49" s="106">
        <v>893</v>
      </c>
      <c r="Q49" s="106">
        <v>655</v>
      </c>
      <c r="R49" s="49">
        <f>(P49-Q49)/Q49</f>
        <v>0.36335877862595417</v>
      </c>
      <c r="S49" s="52">
        <f>P49/$E49</f>
        <v>0.88067061143984215</v>
      </c>
      <c r="T49" s="55"/>
    </row>
    <row r="50" spans="3:20" ht="15.95" customHeight="1">
      <c r="C50" s="261"/>
      <c r="D50" s="67" t="s">
        <v>112</v>
      </c>
      <c r="E50" s="47">
        <f t="shared" si="11"/>
        <v>3670</v>
      </c>
      <c r="F50" s="48">
        <f t="shared" si="11"/>
        <v>2875</v>
      </c>
      <c r="G50" s="49">
        <f t="shared" si="7"/>
        <v>0.27652173913043476</v>
      </c>
      <c r="H50" s="50"/>
      <c r="I50" s="193" t="s">
        <v>113</v>
      </c>
      <c r="J50" s="51">
        <v>993</v>
      </c>
      <c r="K50" s="51">
        <v>488</v>
      </c>
      <c r="L50" s="49">
        <f t="shared" si="2"/>
        <v>1.0348360655737705</v>
      </c>
      <c r="M50" s="52">
        <f t="shared" si="8"/>
        <v>0.27057220708446866</v>
      </c>
      <c r="N50" s="53"/>
      <c r="O50" s="194" t="s">
        <v>114</v>
      </c>
      <c r="P50" s="106">
        <v>2677</v>
      </c>
      <c r="Q50" s="106">
        <v>2387</v>
      </c>
      <c r="R50" s="49">
        <f>(P50-Q50)/Q50</f>
        <v>0.12149141181399246</v>
      </c>
      <c r="S50" s="52">
        <f>P50/$E50</f>
        <v>0.72942779291553128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376</v>
      </c>
      <c r="F51" s="169">
        <f t="shared" si="11"/>
        <v>365</v>
      </c>
      <c r="G51" s="170">
        <f t="shared" si="7"/>
        <v>3.0136986301369864E-2</v>
      </c>
      <c r="H51" s="171"/>
      <c r="I51" s="218" t="s">
        <v>116</v>
      </c>
      <c r="J51" s="175">
        <v>84</v>
      </c>
      <c r="K51" s="175">
        <v>75</v>
      </c>
      <c r="L51" s="176">
        <f t="shared" si="2"/>
        <v>0.12</v>
      </c>
      <c r="M51" s="173">
        <f t="shared" si="8"/>
        <v>0.22340425531914893</v>
      </c>
      <c r="N51" s="174"/>
      <c r="O51" s="219" t="s">
        <v>117</v>
      </c>
      <c r="P51" s="172">
        <v>292</v>
      </c>
      <c r="Q51" s="172">
        <v>290</v>
      </c>
      <c r="R51" s="170">
        <f>(P51-Q51)/Q51</f>
        <v>6.8965517241379309E-3</v>
      </c>
      <c r="S51" s="173">
        <f>P51/$E51</f>
        <v>0.77659574468085102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81" spans="3:8" ht="16.5">
      <c r="C81" s="109" t="s">
        <v>200</v>
      </c>
      <c r="H81" s="6"/>
    </row>
    <row r="82" spans="3:8">
      <c r="C82" s="1"/>
      <c r="H82" s="6"/>
    </row>
    <row r="83" spans="3:8" ht="17.45" customHeight="1" thickBot="1">
      <c r="C83" s="117" t="s">
        <v>3</v>
      </c>
      <c r="D83" s="118" t="s">
        <v>13</v>
      </c>
      <c r="E83" s="119" t="s">
        <v>161</v>
      </c>
      <c r="F83" s="118" t="s">
        <v>162</v>
      </c>
      <c r="G83" s="6"/>
      <c r="H83" s="110"/>
    </row>
    <row r="84" spans="3:8" ht="14.25" thickTop="1">
      <c r="C84" s="123" t="s">
        <v>7</v>
      </c>
      <c r="D84" s="124">
        <f>E84+F84</f>
        <v>408301</v>
      </c>
      <c r="E84" s="124">
        <f>J15</f>
        <v>322655</v>
      </c>
      <c r="F84" s="124">
        <f>P15</f>
        <v>85646</v>
      </c>
      <c r="G84" s="125"/>
      <c r="H84" s="110"/>
    </row>
    <row r="85" spans="3:8">
      <c r="C85" s="132" t="s">
        <v>163</v>
      </c>
      <c r="D85" s="133">
        <f>E85+F85</f>
        <v>1</v>
      </c>
      <c r="E85" s="133">
        <f>E84/D84</f>
        <v>0.79023808415850072</v>
      </c>
      <c r="F85" s="133">
        <f>F84/D84</f>
        <v>0.20976191584149928</v>
      </c>
      <c r="G85" s="125"/>
      <c r="H85" s="110"/>
    </row>
    <row r="86" spans="3:8">
      <c r="C86" s="134" t="s">
        <v>164</v>
      </c>
      <c r="D86" s="135">
        <f>E86+F86</f>
        <v>65420</v>
      </c>
      <c r="E86" s="136">
        <v>52199</v>
      </c>
      <c r="F86" s="136">
        <v>13221</v>
      </c>
      <c r="G86" s="126"/>
      <c r="H86" s="110"/>
    </row>
    <row r="87" spans="3:8">
      <c r="C87" s="132" t="s">
        <v>163</v>
      </c>
      <c r="D87" s="133">
        <f>E87+F87</f>
        <v>1</v>
      </c>
      <c r="E87" s="137">
        <f>E86/$D$86</f>
        <v>0.79790583919290736</v>
      </c>
      <c r="F87" s="137">
        <f>F86/$D$86</f>
        <v>0.20209416080709264</v>
      </c>
      <c r="G87" s="125"/>
      <c r="H87" s="110"/>
    </row>
    <row r="88" spans="3:8" ht="13.5" customHeight="1">
      <c r="H88" s="6"/>
    </row>
    <row r="89" spans="3:8" ht="16.5">
      <c r="C89" s="109" t="s">
        <v>230</v>
      </c>
      <c r="E89" s="109"/>
      <c r="F89" s="109"/>
    </row>
    <row r="90" spans="3:8">
      <c r="C90" s="149"/>
      <c r="D90" s="150"/>
      <c r="E90" s="110"/>
      <c r="F90" s="151"/>
      <c r="G90" s="152"/>
      <c r="H90" s="153"/>
    </row>
    <row r="91" spans="3:8">
      <c r="C91" s="154" t="s">
        <v>3</v>
      </c>
      <c r="D91" s="155" t="s">
        <v>7</v>
      </c>
      <c r="E91" s="156"/>
      <c r="F91" s="139"/>
      <c r="G91" s="128"/>
      <c r="H91" s="152"/>
    </row>
    <row r="92" spans="3:8">
      <c r="C92" s="157" t="s">
        <v>285</v>
      </c>
      <c r="D92" s="158">
        <v>1956219</v>
      </c>
      <c r="E92" s="159"/>
      <c r="F92" s="139"/>
      <c r="G92" s="128"/>
      <c r="H92" s="145"/>
    </row>
    <row r="93" spans="3:8" ht="13.5" customHeight="1">
      <c r="C93" s="157" t="s">
        <v>283</v>
      </c>
      <c r="D93" s="158">
        <v>1880025</v>
      </c>
      <c r="E93" s="156"/>
      <c r="F93" s="161"/>
      <c r="G93" s="128"/>
      <c r="H93" s="145"/>
    </row>
    <row r="94" spans="3:8">
      <c r="C94" s="157" t="s">
        <v>279</v>
      </c>
      <c r="D94" s="158">
        <v>865499</v>
      </c>
      <c r="E94" s="110"/>
      <c r="F94" s="139"/>
      <c r="G94" s="128"/>
      <c r="H94" s="182">
        <f>SUM(D92:D95)</f>
        <v>6579026</v>
      </c>
    </row>
    <row r="95" spans="3:8">
      <c r="C95" s="157" t="s">
        <v>273</v>
      </c>
      <c r="D95" s="158">
        <v>1877283</v>
      </c>
      <c r="E95" s="112"/>
      <c r="F95" s="161"/>
      <c r="H95" s="183"/>
    </row>
    <row r="96" spans="3:8">
      <c r="C96" s="157" t="s">
        <v>267</v>
      </c>
      <c r="D96" s="158">
        <v>1428868</v>
      </c>
      <c r="E96" s="112"/>
      <c r="F96" s="161"/>
      <c r="H96" s="184"/>
    </row>
    <row r="97" spans="3:9">
      <c r="C97" s="157" t="s">
        <v>201</v>
      </c>
      <c r="D97" s="158">
        <v>1521789</v>
      </c>
      <c r="E97" s="156"/>
      <c r="F97" s="162"/>
      <c r="H97" s="184"/>
      <c r="I97" s="183"/>
    </row>
    <row r="98" spans="3:9">
      <c r="C98" s="163"/>
      <c r="E98" s="156"/>
      <c r="F98" s="162"/>
      <c r="H98" s="184"/>
      <c r="I98" s="183"/>
    </row>
    <row r="99" spans="3:9" ht="16.5">
      <c r="C99" s="109" t="s">
        <v>203</v>
      </c>
      <c r="D99" s="108"/>
      <c r="E99" s="110"/>
      <c r="F99" s="162"/>
      <c r="H99" s="184"/>
      <c r="I99" s="183"/>
    </row>
    <row r="100" spans="3:9">
      <c r="C100" s="151"/>
      <c r="D100" s="152"/>
      <c r="E100" s="14"/>
      <c r="F100" s="162"/>
      <c r="H100" s="184"/>
      <c r="I100" s="183"/>
    </row>
    <row r="101" spans="3:9">
      <c r="C101" s="154" t="s">
        <v>3</v>
      </c>
      <c r="D101" s="155" t="s">
        <v>7</v>
      </c>
      <c r="E101" s="156"/>
      <c r="F101" s="162"/>
      <c r="H101" s="184"/>
      <c r="I101" s="183"/>
    </row>
    <row r="102" spans="3:9">
      <c r="C102" s="157" t="s">
        <v>285</v>
      </c>
      <c r="D102" s="158">
        <v>431896</v>
      </c>
      <c r="E102" s="181">
        <f t="shared" ref="E102:E107" si="12">D102/D92</f>
        <v>0.22078100662553629</v>
      </c>
      <c r="F102" s="162"/>
      <c r="H102" s="185"/>
      <c r="I102" s="186"/>
    </row>
    <row r="103" spans="3:9">
      <c r="C103" s="157" t="s">
        <v>283</v>
      </c>
      <c r="D103" s="158">
        <v>395229</v>
      </c>
      <c r="E103" s="181">
        <f t="shared" si="12"/>
        <v>0.21022539593888379</v>
      </c>
      <c r="F103" s="164"/>
      <c r="H103" s="183"/>
      <c r="I103" s="183"/>
    </row>
    <row r="104" spans="3:9">
      <c r="C104" s="157" t="s">
        <v>279</v>
      </c>
      <c r="D104" s="158">
        <v>337082</v>
      </c>
      <c r="E104" s="181">
        <f t="shared" si="12"/>
        <v>0.38946549909358646</v>
      </c>
      <c r="F104" s="161"/>
      <c r="H104" s="187">
        <f>SUM(D102:D105)</f>
        <v>1624336</v>
      </c>
      <c r="I104" s="188">
        <f>H104/H94</f>
        <v>0.24689612109756065</v>
      </c>
    </row>
    <row r="105" spans="3:9" ht="17.45" customHeight="1">
      <c r="C105" s="157" t="s">
        <v>273</v>
      </c>
      <c r="D105" s="158">
        <v>460129</v>
      </c>
      <c r="E105" s="181">
        <f t="shared" si="12"/>
        <v>0.24510369507421098</v>
      </c>
      <c r="F105" s="162"/>
      <c r="H105" s="185"/>
      <c r="I105" s="186"/>
    </row>
    <row r="106" spans="3:9">
      <c r="C106" s="157" t="s">
        <v>267</v>
      </c>
      <c r="D106" s="158">
        <v>362567</v>
      </c>
      <c r="E106" s="181">
        <f t="shared" si="12"/>
        <v>0.25374422269936764</v>
      </c>
      <c r="F106" s="164"/>
    </row>
    <row r="107" spans="3:9">
      <c r="C107" s="157" t="s">
        <v>201</v>
      </c>
      <c r="D107" s="158">
        <v>408301</v>
      </c>
      <c r="E107" s="181">
        <f t="shared" si="12"/>
        <v>0.26830329303208261</v>
      </c>
      <c r="G107" s="160"/>
      <c r="H107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02:D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{B9F284EB-1010-4567-8657-AAF82C4B50D7}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284EB-1010-4567-8657-AAF82C4B50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D102:D107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D742242-5A67-42D8-87CF-249FB8B3B2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'24.10월2주차'!D92:D98</xm:f>
              <xm:sqref>E91</xm:sqref>
            </x14:sparkline>
          </x14:sparklines>
        </x14:sparklineGroup>
        <x14:sparklineGroup displayEmptyCellsAs="gap" xr2:uid="{723EF67A-063F-47BA-8CA5-B5B83DD837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'24.10월2주차'!D102:D107</xm:f>
              <xm:sqref>E101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6FAA-6104-4578-BB17-4FC487E4D416}">
  <sheetPr>
    <pageSetUpPr fitToPage="1"/>
  </sheetPr>
  <dimension ref="A1:T107"/>
  <sheetViews>
    <sheetView showGridLines="0" zoomScaleNormal="100" workbookViewId="0">
      <pane ySplit="1" topLeftCell="A2" activePane="bottomLeft" state="frozen"/>
      <selection activeCell="R86" sqref="R86"/>
      <selection pane="bottomLeft" activeCell="R86" sqref="R86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286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362567</v>
      </c>
      <c r="F15" s="37">
        <f t="shared" si="0"/>
        <v>460129</v>
      </c>
      <c r="G15" s="38">
        <f t="shared" ref="G15:G32" si="1">(E15-F15)/F15</f>
        <v>-0.21203184324395985</v>
      </c>
      <c r="H15" s="39"/>
      <c r="I15" s="191" t="s">
        <v>14</v>
      </c>
      <c r="J15" s="43">
        <v>295279</v>
      </c>
      <c r="K15" s="43">
        <v>360259</v>
      </c>
      <c r="L15" s="38">
        <f t="shared" ref="L15:L51" si="2">(J15-K15)/K15</f>
        <v>-0.18037023363746638</v>
      </c>
      <c r="M15" s="41">
        <f t="shared" ref="M15:M32" si="3">J15/$E15</f>
        <v>0.8144122327735287</v>
      </c>
      <c r="N15" s="42"/>
      <c r="O15" s="192" t="s">
        <v>15</v>
      </c>
      <c r="P15" s="40">
        <v>67288</v>
      </c>
      <c r="Q15" s="40">
        <v>99870</v>
      </c>
      <c r="R15" s="38">
        <f t="shared" ref="R15:R32" si="4">(P15-Q15)/Q15</f>
        <v>-0.32624411735255832</v>
      </c>
      <c r="S15" s="44">
        <f t="shared" ref="S15:S32" si="5">P15/$E15</f>
        <v>0.18558776722647125</v>
      </c>
      <c r="T15" s="45"/>
    </row>
    <row r="16" spans="1:20">
      <c r="C16" s="292" t="s">
        <v>16</v>
      </c>
      <c r="D16" s="293"/>
      <c r="E16" s="47">
        <f t="shared" si="0"/>
        <v>31536</v>
      </c>
      <c r="F16" s="48">
        <f t="shared" si="0"/>
        <v>35152</v>
      </c>
      <c r="G16" s="49">
        <f t="shared" si="1"/>
        <v>-0.10286754665452891</v>
      </c>
      <c r="H16" s="50"/>
      <c r="I16" s="193" t="s">
        <v>17</v>
      </c>
      <c r="J16" s="54">
        <v>21153</v>
      </c>
      <c r="K16" s="54">
        <v>22363</v>
      </c>
      <c r="L16" s="49">
        <f t="shared" si="2"/>
        <v>-5.4107230693556323E-2</v>
      </c>
      <c r="M16" s="52">
        <f t="shared" si="3"/>
        <v>0.67075722983257224</v>
      </c>
      <c r="N16" s="53"/>
      <c r="O16" s="194" t="s">
        <v>18</v>
      </c>
      <c r="P16" s="51">
        <v>10383</v>
      </c>
      <c r="Q16" s="51">
        <v>12789</v>
      </c>
      <c r="R16" s="49">
        <f t="shared" si="4"/>
        <v>-0.18813042458362655</v>
      </c>
      <c r="S16" s="52">
        <f t="shared" si="5"/>
        <v>0.3292427701674277</v>
      </c>
      <c r="T16" s="55"/>
    </row>
    <row r="17" spans="3:20">
      <c r="C17" s="294" t="s">
        <v>19</v>
      </c>
      <c r="D17" s="295"/>
      <c r="E17" s="56">
        <f t="shared" si="0"/>
        <v>98986</v>
      </c>
      <c r="F17" s="57">
        <f t="shared" si="0"/>
        <v>136147</v>
      </c>
      <c r="G17" s="58">
        <f t="shared" si="1"/>
        <v>-0.27294762279007251</v>
      </c>
      <c r="H17" s="59"/>
      <c r="I17" s="195" t="s">
        <v>20</v>
      </c>
      <c r="J17" s="60">
        <v>80493</v>
      </c>
      <c r="K17" s="60">
        <v>95239</v>
      </c>
      <c r="L17" s="58">
        <f t="shared" si="2"/>
        <v>-0.15483152910047354</v>
      </c>
      <c r="M17" s="61">
        <f t="shared" si="3"/>
        <v>0.81317560058998239</v>
      </c>
      <c r="N17" s="62"/>
      <c r="O17" s="196" t="s">
        <v>21</v>
      </c>
      <c r="P17" s="60">
        <v>18493</v>
      </c>
      <c r="Q17" s="60">
        <v>40908</v>
      </c>
      <c r="R17" s="58">
        <f t="shared" si="4"/>
        <v>-0.54793683387112546</v>
      </c>
      <c r="S17" s="61">
        <f t="shared" si="5"/>
        <v>0.18682439941001758</v>
      </c>
      <c r="T17" s="63"/>
    </row>
    <row r="18" spans="3:20">
      <c r="C18" s="278" t="s">
        <v>22</v>
      </c>
      <c r="D18" s="64" t="s">
        <v>23</v>
      </c>
      <c r="E18" s="36">
        <f t="shared" si="0"/>
        <v>132115</v>
      </c>
      <c r="F18" s="37">
        <f t="shared" si="0"/>
        <v>148722</v>
      </c>
      <c r="G18" s="38">
        <f t="shared" si="1"/>
        <v>-0.11166471671978591</v>
      </c>
      <c r="H18" s="39"/>
      <c r="I18" s="191" t="s">
        <v>24</v>
      </c>
      <c r="J18" s="65">
        <v>105952</v>
      </c>
      <c r="K18" s="65">
        <v>115113</v>
      </c>
      <c r="L18" s="38">
        <f t="shared" si="2"/>
        <v>-7.9582670940727809E-2</v>
      </c>
      <c r="M18" s="41">
        <f t="shared" si="3"/>
        <v>0.80196798243954126</v>
      </c>
      <c r="N18" s="42"/>
      <c r="O18" s="192" t="s">
        <v>25</v>
      </c>
      <c r="P18" s="66">
        <v>26163</v>
      </c>
      <c r="Q18" s="66">
        <v>33609</v>
      </c>
      <c r="R18" s="38">
        <f t="shared" si="4"/>
        <v>-0.22154779969650987</v>
      </c>
      <c r="S18" s="41">
        <f t="shared" si="5"/>
        <v>0.19803201756045868</v>
      </c>
      <c r="T18" s="45"/>
    </row>
    <row r="19" spans="3:20" ht="15.6" customHeight="1">
      <c r="C19" s="279"/>
      <c r="D19" s="67" t="s">
        <v>26</v>
      </c>
      <c r="E19" s="47">
        <f t="shared" si="0"/>
        <v>122333</v>
      </c>
      <c r="F19" s="37">
        <f t="shared" si="0"/>
        <v>130249</v>
      </c>
      <c r="G19" s="49">
        <f t="shared" si="1"/>
        <v>-6.0775898471389415E-2</v>
      </c>
      <c r="H19" s="50"/>
      <c r="I19" s="193" t="s">
        <v>27</v>
      </c>
      <c r="J19" s="68">
        <v>101567</v>
      </c>
      <c r="K19" s="68">
        <v>103209</v>
      </c>
      <c r="L19" s="49">
        <f t="shared" si="2"/>
        <v>-1.5909465259812614E-2</v>
      </c>
      <c r="M19" s="52">
        <f t="shared" si="3"/>
        <v>0.8302502186654459</v>
      </c>
      <c r="N19" s="53"/>
      <c r="O19" s="194" t="s">
        <v>28</v>
      </c>
      <c r="P19" s="69">
        <v>20766</v>
      </c>
      <c r="Q19" s="69">
        <v>27040</v>
      </c>
      <c r="R19" s="49">
        <f t="shared" si="4"/>
        <v>-0.23202662721893491</v>
      </c>
      <c r="S19" s="52">
        <f t="shared" si="5"/>
        <v>0.16974978133455404</v>
      </c>
      <c r="T19" s="55"/>
    </row>
    <row r="20" spans="3:20" ht="14.1" customHeight="1">
      <c r="C20" s="279"/>
      <c r="D20" s="67" t="s">
        <v>29</v>
      </c>
      <c r="E20" s="47">
        <f t="shared" si="0"/>
        <v>2182</v>
      </c>
      <c r="F20" s="37">
        <f t="shared" si="0"/>
        <v>2376</v>
      </c>
      <c r="G20" s="49">
        <f t="shared" si="1"/>
        <v>-8.1649831649831653E-2</v>
      </c>
      <c r="H20" s="50"/>
      <c r="I20" s="193" t="s">
        <v>30</v>
      </c>
      <c r="J20" s="68">
        <v>1649</v>
      </c>
      <c r="K20" s="68">
        <v>1687</v>
      </c>
      <c r="L20" s="49">
        <f t="shared" si="2"/>
        <v>-2.2525192649673977E-2</v>
      </c>
      <c r="M20" s="52">
        <f t="shared" si="3"/>
        <v>0.75572868927589365</v>
      </c>
      <c r="N20" s="53"/>
      <c r="O20" s="194" t="s">
        <v>31</v>
      </c>
      <c r="P20" s="69">
        <v>533</v>
      </c>
      <c r="Q20" s="69">
        <v>689</v>
      </c>
      <c r="R20" s="49">
        <f t="shared" si="4"/>
        <v>-0.22641509433962265</v>
      </c>
      <c r="S20" s="52">
        <f t="shared" si="5"/>
        <v>0.24427131072410632</v>
      </c>
      <c r="T20" s="55"/>
    </row>
    <row r="21" spans="3:20" ht="13.5" customHeight="1">
      <c r="C21" s="280"/>
      <c r="D21" s="70" t="s">
        <v>32</v>
      </c>
      <c r="E21" s="56">
        <f t="shared" si="0"/>
        <v>798</v>
      </c>
      <c r="F21" s="37">
        <f t="shared" si="0"/>
        <v>887</v>
      </c>
      <c r="G21" s="58">
        <f t="shared" si="1"/>
        <v>-0.10033821871476889</v>
      </c>
      <c r="H21" s="71">
        <f>E21/E19</f>
        <v>6.523178537271219E-3</v>
      </c>
      <c r="I21" s="195" t="s">
        <v>33</v>
      </c>
      <c r="J21" s="72">
        <v>551</v>
      </c>
      <c r="K21" s="72">
        <v>615</v>
      </c>
      <c r="L21" s="58">
        <f t="shared" si="2"/>
        <v>-0.1040650406504065</v>
      </c>
      <c r="M21" s="73">
        <f t="shared" si="3"/>
        <v>0.69047619047619047</v>
      </c>
      <c r="N21" s="74">
        <f>J21/J19</f>
        <v>5.4249904004253346E-3</v>
      </c>
      <c r="O21" s="196" t="s">
        <v>34</v>
      </c>
      <c r="P21" s="75">
        <v>247</v>
      </c>
      <c r="Q21" s="75">
        <v>272</v>
      </c>
      <c r="R21" s="58">
        <f t="shared" si="4"/>
        <v>-9.1911764705882359E-2</v>
      </c>
      <c r="S21" s="73">
        <f t="shared" si="5"/>
        <v>0.30952380952380953</v>
      </c>
      <c r="T21" s="76">
        <f>P21/P19</f>
        <v>1.1894442839256477E-2</v>
      </c>
    </row>
    <row r="22" spans="3:20" ht="13.5" customHeight="1">
      <c r="C22" s="278" t="s">
        <v>35</v>
      </c>
      <c r="D22" s="77" t="s">
        <v>36</v>
      </c>
      <c r="E22" s="78">
        <f t="shared" si="0"/>
        <v>4193</v>
      </c>
      <c r="F22" s="79">
        <f t="shared" si="0"/>
        <v>6060</v>
      </c>
      <c r="G22" s="80">
        <f t="shared" si="1"/>
        <v>-0.3080858085808581</v>
      </c>
      <c r="H22" s="81"/>
      <c r="I22" s="197" t="s">
        <v>37</v>
      </c>
      <c r="J22" s="198">
        <v>2093</v>
      </c>
      <c r="K22" s="198">
        <v>2919</v>
      </c>
      <c r="L22" s="80">
        <f t="shared" si="2"/>
        <v>-0.28297362110311752</v>
      </c>
      <c r="M22" s="82">
        <f t="shared" si="3"/>
        <v>0.4991652754590985</v>
      </c>
      <c r="N22" s="83"/>
      <c r="O22" s="199" t="s">
        <v>38</v>
      </c>
      <c r="P22" s="84">
        <v>2100</v>
      </c>
      <c r="Q22" s="84">
        <v>3141</v>
      </c>
      <c r="R22" s="80">
        <f t="shared" si="4"/>
        <v>-0.3314231136580707</v>
      </c>
      <c r="S22" s="82">
        <f t="shared" si="5"/>
        <v>0.5008347245409015</v>
      </c>
      <c r="T22" s="85"/>
    </row>
    <row r="23" spans="3:20" ht="15.75" customHeight="1">
      <c r="C23" s="279"/>
      <c r="D23" s="67" t="s">
        <v>39</v>
      </c>
      <c r="E23" s="47">
        <f t="shared" si="0"/>
        <v>3337</v>
      </c>
      <c r="F23" s="48">
        <f t="shared" si="0"/>
        <v>4489</v>
      </c>
      <c r="G23" s="49">
        <f t="shared" si="1"/>
        <v>-0.25662731120516818</v>
      </c>
      <c r="H23" s="50"/>
      <c r="I23" s="193" t="s">
        <v>40</v>
      </c>
      <c r="J23" s="68">
        <v>1649</v>
      </c>
      <c r="K23" s="68">
        <v>2053</v>
      </c>
      <c r="L23" s="49">
        <f t="shared" si="2"/>
        <v>-0.19678519240136386</v>
      </c>
      <c r="M23" s="52">
        <f t="shared" si="3"/>
        <v>0.49415642792927778</v>
      </c>
      <c r="N23" s="53"/>
      <c r="O23" s="194" t="s">
        <v>41</v>
      </c>
      <c r="P23" s="86">
        <v>1688</v>
      </c>
      <c r="Q23" s="86">
        <v>2436</v>
      </c>
      <c r="R23" s="49">
        <f t="shared" si="4"/>
        <v>-0.30706075533661742</v>
      </c>
      <c r="S23" s="52">
        <f t="shared" si="5"/>
        <v>0.50584357207072217</v>
      </c>
      <c r="T23" s="55"/>
    </row>
    <row r="24" spans="3:20" ht="15.6" customHeight="1">
      <c r="C24" s="279"/>
      <c r="D24" s="67" t="s">
        <v>42</v>
      </c>
      <c r="E24" s="47">
        <f t="shared" si="0"/>
        <v>9256</v>
      </c>
      <c r="F24" s="48">
        <f t="shared" si="0"/>
        <v>15118</v>
      </c>
      <c r="G24" s="49">
        <f t="shared" si="1"/>
        <v>-0.38774970234157957</v>
      </c>
      <c r="H24" s="50"/>
      <c r="I24" s="193" t="s">
        <v>43</v>
      </c>
      <c r="J24" s="68">
        <v>5362</v>
      </c>
      <c r="K24" s="68">
        <v>8672</v>
      </c>
      <c r="L24" s="49">
        <f t="shared" si="2"/>
        <v>-0.38168819188191883</v>
      </c>
      <c r="M24" s="52">
        <f t="shared" si="3"/>
        <v>0.57929991356957644</v>
      </c>
      <c r="N24" s="53"/>
      <c r="O24" s="194" t="s">
        <v>44</v>
      </c>
      <c r="P24" s="86">
        <v>3894</v>
      </c>
      <c r="Q24" s="86">
        <v>6446</v>
      </c>
      <c r="R24" s="49">
        <f t="shared" si="4"/>
        <v>-0.39590443686006827</v>
      </c>
      <c r="S24" s="52">
        <f t="shared" si="5"/>
        <v>0.4207000864304235</v>
      </c>
      <c r="T24" s="55"/>
    </row>
    <row r="25" spans="3:20" ht="15.6" customHeight="1">
      <c r="C25" s="279"/>
      <c r="D25" s="67" t="s">
        <v>45</v>
      </c>
      <c r="E25" s="47">
        <f t="shared" si="0"/>
        <v>8087</v>
      </c>
      <c r="F25" s="48">
        <f t="shared" si="0"/>
        <v>13289</v>
      </c>
      <c r="G25" s="49">
        <f t="shared" si="1"/>
        <v>-0.39145157649183537</v>
      </c>
      <c r="H25" s="50"/>
      <c r="I25" s="193" t="s">
        <v>46</v>
      </c>
      <c r="J25" s="68">
        <v>4825</v>
      </c>
      <c r="K25" s="68">
        <v>7831</v>
      </c>
      <c r="L25" s="49">
        <f t="shared" si="2"/>
        <v>-0.38385902183629167</v>
      </c>
      <c r="M25" s="52">
        <f t="shared" si="3"/>
        <v>0.59663657722270313</v>
      </c>
      <c r="N25" s="53"/>
      <c r="O25" s="194" t="s">
        <v>47</v>
      </c>
      <c r="P25" s="86">
        <v>3262</v>
      </c>
      <c r="Q25" s="86">
        <v>5458</v>
      </c>
      <c r="R25" s="49">
        <f t="shared" si="4"/>
        <v>-0.40234518138512276</v>
      </c>
      <c r="S25" s="52">
        <f t="shared" si="5"/>
        <v>0.40336342277729692</v>
      </c>
      <c r="T25" s="55"/>
    </row>
    <row r="26" spans="3:20" ht="15.6" customHeight="1">
      <c r="C26" s="280"/>
      <c r="D26" s="70" t="s">
        <v>48</v>
      </c>
      <c r="E26" s="56">
        <f t="shared" si="0"/>
        <v>3888</v>
      </c>
      <c r="F26" s="48">
        <f t="shared" si="0"/>
        <v>6369</v>
      </c>
      <c r="G26" s="58">
        <f t="shared" si="1"/>
        <v>-0.38954309938765896</v>
      </c>
      <c r="H26" s="71">
        <f>E26/E23</f>
        <v>1.1651183697932275</v>
      </c>
      <c r="I26" s="195" t="s">
        <v>33</v>
      </c>
      <c r="J26" s="72">
        <v>2214</v>
      </c>
      <c r="K26" s="72">
        <v>3594</v>
      </c>
      <c r="L26" s="58">
        <f t="shared" si="2"/>
        <v>-0.38397328881469117</v>
      </c>
      <c r="M26" s="73">
        <f t="shared" si="3"/>
        <v>0.56944444444444442</v>
      </c>
      <c r="N26" s="74">
        <f>J26/J23</f>
        <v>1.3426318981200727</v>
      </c>
      <c r="O26" s="196" t="s">
        <v>34</v>
      </c>
      <c r="P26" s="87">
        <v>1674</v>
      </c>
      <c r="Q26" s="87">
        <v>2775</v>
      </c>
      <c r="R26" s="58">
        <f t="shared" si="4"/>
        <v>-0.39675675675675676</v>
      </c>
      <c r="S26" s="73">
        <f t="shared" si="5"/>
        <v>0.43055555555555558</v>
      </c>
      <c r="T26" s="76">
        <f>P26/P23</f>
        <v>0.99170616113744081</v>
      </c>
    </row>
    <row r="27" spans="3:20" ht="13.5" customHeight="1">
      <c r="C27" s="278" t="s">
        <v>49</v>
      </c>
      <c r="D27" s="77" t="s">
        <v>36</v>
      </c>
      <c r="E27" s="78">
        <f t="shared" si="0"/>
        <v>3415</v>
      </c>
      <c r="F27" s="79">
        <f t="shared" si="0"/>
        <v>3174</v>
      </c>
      <c r="G27" s="80">
        <f t="shared" si="1"/>
        <v>7.5929426591052299E-2</v>
      </c>
      <c r="H27" s="81"/>
      <c r="I27" s="197" t="s">
        <v>50</v>
      </c>
      <c r="J27" s="198">
        <v>2429</v>
      </c>
      <c r="K27" s="198">
        <v>1925</v>
      </c>
      <c r="L27" s="80">
        <f t="shared" si="2"/>
        <v>0.26181818181818184</v>
      </c>
      <c r="M27" s="82">
        <f t="shared" si="3"/>
        <v>0.71127379209370423</v>
      </c>
      <c r="N27" s="83"/>
      <c r="O27" s="199" t="s">
        <v>51</v>
      </c>
      <c r="P27" s="84">
        <v>986</v>
      </c>
      <c r="Q27" s="84">
        <v>1249</v>
      </c>
      <c r="R27" s="80">
        <f t="shared" si="4"/>
        <v>-0.21056845476381106</v>
      </c>
      <c r="S27" s="82">
        <f t="shared" si="5"/>
        <v>0.28872620790629577</v>
      </c>
      <c r="T27" s="85"/>
    </row>
    <row r="28" spans="3:20" ht="15.6" customHeight="1">
      <c r="C28" s="279"/>
      <c r="D28" s="67" t="s">
        <v>52</v>
      </c>
      <c r="E28" s="47">
        <f t="shared" si="0"/>
        <v>1597</v>
      </c>
      <c r="F28" s="48">
        <f t="shared" si="0"/>
        <v>1589</v>
      </c>
      <c r="G28" s="49">
        <f t="shared" si="1"/>
        <v>5.034612964128383E-3</v>
      </c>
      <c r="H28" s="50"/>
      <c r="I28" s="193" t="s">
        <v>53</v>
      </c>
      <c r="J28" s="68">
        <v>969</v>
      </c>
      <c r="K28" s="68">
        <v>797</v>
      </c>
      <c r="L28" s="49">
        <f t="shared" si="2"/>
        <v>0.21580928481806774</v>
      </c>
      <c r="M28" s="52">
        <f t="shared" si="3"/>
        <v>0.60676268002504696</v>
      </c>
      <c r="N28" s="53"/>
      <c r="O28" s="194" t="s">
        <v>54</v>
      </c>
      <c r="P28" s="86">
        <v>628</v>
      </c>
      <c r="Q28" s="86">
        <v>792</v>
      </c>
      <c r="R28" s="38">
        <f t="shared" si="4"/>
        <v>-0.20707070707070707</v>
      </c>
      <c r="S28" s="52">
        <f t="shared" si="5"/>
        <v>0.39323731997495304</v>
      </c>
      <c r="T28" s="55"/>
    </row>
    <row r="29" spans="3:20" ht="15.6" customHeight="1">
      <c r="C29" s="279"/>
      <c r="D29" s="67" t="s">
        <v>26</v>
      </c>
      <c r="E29" s="47">
        <f t="shared" si="0"/>
        <v>56046</v>
      </c>
      <c r="F29" s="48">
        <f t="shared" si="0"/>
        <v>55825</v>
      </c>
      <c r="G29" s="49">
        <f t="shared" si="1"/>
        <v>3.958799820868786E-3</v>
      </c>
      <c r="H29" s="50"/>
      <c r="I29" s="193" t="s">
        <v>55</v>
      </c>
      <c r="J29" s="51">
        <v>42408</v>
      </c>
      <c r="K29" s="51">
        <v>42900</v>
      </c>
      <c r="L29" s="49">
        <f t="shared" si="2"/>
        <v>-1.1468531468531469E-2</v>
      </c>
      <c r="M29" s="52">
        <f t="shared" si="3"/>
        <v>0.75666416871855258</v>
      </c>
      <c r="N29" s="53"/>
      <c r="O29" s="194" t="s">
        <v>56</v>
      </c>
      <c r="P29" s="86">
        <v>13638</v>
      </c>
      <c r="Q29" s="86">
        <v>12925</v>
      </c>
      <c r="R29" s="49">
        <f t="shared" si="4"/>
        <v>5.516441005802708E-2</v>
      </c>
      <c r="S29" s="52">
        <f t="shared" si="5"/>
        <v>0.2433358312814474</v>
      </c>
      <c r="T29" s="55"/>
    </row>
    <row r="30" spans="3:20" ht="15.6" customHeight="1">
      <c r="C30" s="279"/>
      <c r="D30" s="67" t="s">
        <v>29</v>
      </c>
      <c r="E30" s="47">
        <f t="shared" si="0"/>
        <v>29154</v>
      </c>
      <c r="F30" s="48">
        <f t="shared" si="0"/>
        <v>23352</v>
      </c>
      <c r="G30" s="49">
        <f t="shared" si="1"/>
        <v>0.24845837615621788</v>
      </c>
      <c r="H30" s="50"/>
      <c r="I30" s="193" t="s">
        <v>57</v>
      </c>
      <c r="J30" s="51">
        <v>20165</v>
      </c>
      <c r="K30" s="51">
        <v>15269</v>
      </c>
      <c r="L30" s="49">
        <f t="shared" si="2"/>
        <v>0.3206496823629576</v>
      </c>
      <c r="M30" s="52">
        <f t="shared" si="3"/>
        <v>0.69167181175824932</v>
      </c>
      <c r="N30" s="53"/>
      <c r="O30" s="194" t="s">
        <v>58</v>
      </c>
      <c r="P30" s="86">
        <v>8989</v>
      </c>
      <c r="Q30" s="86">
        <v>8083</v>
      </c>
      <c r="R30" s="49">
        <f t="shared" si="4"/>
        <v>0.11208709637510825</v>
      </c>
      <c r="S30" s="52">
        <f t="shared" si="5"/>
        <v>0.30832818824175068</v>
      </c>
      <c r="T30" s="55"/>
    </row>
    <row r="31" spans="3:20" ht="15.6" customHeight="1">
      <c r="C31" s="280"/>
      <c r="D31" s="70" t="s">
        <v>59</v>
      </c>
      <c r="E31" s="56">
        <f t="shared" si="0"/>
        <v>922</v>
      </c>
      <c r="F31" s="48">
        <f t="shared" si="0"/>
        <v>694</v>
      </c>
      <c r="G31" s="58">
        <f t="shared" si="1"/>
        <v>0.32853025936599423</v>
      </c>
      <c r="H31" s="50"/>
      <c r="I31" s="195" t="s">
        <v>60</v>
      </c>
      <c r="J31" s="60">
        <v>631</v>
      </c>
      <c r="K31" s="60">
        <v>445</v>
      </c>
      <c r="L31" s="189">
        <f t="shared" si="2"/>
        <v>0.41797752808988764</v>
      </c>
      <c r="M31" s="73">
        <f t="shared" si="3"/>
        <v>0.68438177874186557</v>
      </c>
      <c r="N31" s="74">
        <f>J31/J29</f>
        <v>1.4879268062629692E-2</v>
      </c>
      <c r="O31" s="196" t="s">
        <v>61</v>
      </c>
      <c r="P31" s="87">
        <v>291</v>
      </c>
      <c r="Q31" s="87">
        <v>249</v>
      </c>
      <c r="R31" s="58">
        <f t="shared" si="4"/>
        <v>0.16867469879518071</v>
      </c>
      <c r="S31" s="73">
        <f t="shared" si="5"/>
        <v>0.31561822125813449</v>
      </c>
      <c r="T31" s="76">
        <f>P31/P29</f>
        <v>2.133743950725913E-2</v>
      </c>
    </row>
    <row r="32" spans="3:20">
      <c r="C32" s="263" t="s">
        <v>62</v>
      </c>
      <c r="D32" s="265" t="s">
        <v>36</v>
      </c>
      <c r="E32" s="267">
        <f>J32+J33+P32</f>
        <v>11705</v>
      </c>
      <c r="F32" s="296">
        <f>K32+K33+Q32</f>
        <v>12988</v>
      </c>
      <c r="G32" s="269">
        <f t="shared" si="1"/>
        <v>-9.8783492454573449E-2</v>
      </c>
      <c r="H32" s="39"/>
      <c r="I32" s="191" t="s">
        <v>63</v>
      </c>
      <c r="J32" s="40">
        <v>8424</v>
      </c>
      <c r="K32" s="40">
        <v>8757</v>
      </c>
      <c r="L32" s="80">
        <f t="shared" si="2"/>
        <v>-3.8026721479958892E-2</v>
      </c>
      <c r="M32" s="46">
        <f t="shared" si="3"/>
        <v>0.7196924391285775</v>
      </c>
      <c r="N32" s="42"/>
      <c r="O32" s="271" t="s">
        <v>64</v>
      </c>
      <c r="P32" s="40">
        <v>2942</v>
      </c>
      <c r="Q32" s="40">
        <v>3881</v>
      </c>
      <c r="R32" s="38">
        <f t="shared" si="4"/>
        <v>-0.24194795155887658</v>
      </c>
      <c r="S32" s="46">
        <f t="shared" si="5"/>
        <v>0.25134557881247332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339</v>
      </c>
      <c r="K33" s="51">
        <v>350</v>
      </c>
      <c r="L33" s="49">
        <f t="shared" si="2"/>
        <v>-3.1428571428571431E-2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831</v>
      </c>
      <c r="F34" s="48">
        <f t="shared" si="6"/>
        <v>1086</v>
      </c>
      <c r="G34" s="49">
        <f t="shared" ref="G34:G51" si="7">(E34-F34)/F34</f>
        <v>-0.23480662983425415</v>
      </c>
      <c r="H34" s="50"/>
      <c r="I34" s="193" t="s">
        <v>68</v>
      </c>
      <c r="J34" s="51">
        <v>573</v>
      </c>
      <c r="K34" s="51">
        <v>604</v>
      </c>
      <c r="L34" s="49">
        <f t="shared" si="2"/>
        <v>-5.1324503311258277E-2</v>
      </c>
      <c r="M34" s="52">
        <f t="shared" ref="M34:M51" si="8">J34/$E34</f>
        <v>0.68953068592057765</v>
      </c>
      <c r="N34" s="53"/>
      <c r="O34" s="194" t="s">
        <v>69</v>
      </c>
      <c r="P34" s="86">
        <v>258</v>
      </c>
      <c r="Q34" s="86">
        <v>482</v>
      </c>
      <c r="R34" s="49">
        <f t="shared" ref="R34:R44" si="9">(P34-Q34)/Q34</f>
        <v>-0.46473029045643155</v>
      </c>
      <c r="S34" s="52">
        <f t="shared" ref="S34:S44" si="10">P34/$E34</f>
        <v>0.31046931407942241</v>
      </c>
      <c r="T34" s="55"/>
    </row>
    <row r="35" spans="3:20">
      <c r="C35" s="90" t="s">
        <v>70</v>
      </c>
      <c r="D35" s="67" t="s">
        <v>36</v>
      </c>
      <c r="E35" s="47">
        <f t="shared" si="6"/>
        <v>329</v>
      </c>
      <c r="F35" s="48">
        <f t="shared" si="6"/>
        <v>382</v>
      </c>
      <c r="G35" s="49">
        <f t="shared" si="7"/>
        <v>-0.13874345549738221</v>
      </c>
      <c r="H35" s="50"/>
      <c r="I35" s="193" t="s">
        <v>71</v>
      </c>
      <c r="J35" s="51">
        <v>189</v>
      </c>
      <c r="K35" s="51">
        <v>215</v>
      </c>
      <c r="L35" s="49">
        <f t="shared" si="2"/>
        <v>-0.12093023255813953</v>
      </c>
      <c r="M35" s="91">
        <f t="shared" si="8"/>
        <v>0.57446808510638303</v>
      </c>
      <c r="N35" s="53"/>
      <c r="O35" s="194" t="s">
        <v>72</v>
      </c>
      <c r="P35" s="86">
        <v>140</v>
      </c>
      <c r="Q35" s="86">
        <v>167</v>
      </c>
      <c r="R35" s="49">
        <f t="shared" si="9"/>
        <v>-0.16167664670658682</v>
      </c>
      <c r="S35" s="52">
        <f t="shared" si="10"/>
        <v>0.42553191489361702</v>
      </c>
      <c r="T35" s="55"/>
    </row>
    <row r="36" spans="3:20">
      <c r="C36" s="90" t="s">
        <v>73</v>
      </c>
      <c r="D36" s="67" t="s">
        <v>36</v>
      </c>
      <c r="E36" s="47">
        <f t="shared" si="6"/>
        <v>2797</v>
      </c>
      <c r="F36" s="48">
        <f t="shared" si="6"/>
        <v>1039</v>
      </c>
      <c r="G36" s="49">
        <f t="shared" si="7"/>
        <v>1.6920115495668913</v>
      </c>
      <c r="H36" s="50"/>
      <c r="I36" s="193" t="s">
        <v>74</v>
      </c>
      <c r="J36" s="92">
        <v>1462</v>
      </c>
      <c r="K36" s="92">
        <v>490</v>
      </c>
      <c r="L36" s="49">
        <f t="shared" si="2"/>
        <v>1.9836734693877551</v>
      </c>
      <c r="M36" s="91">
        <f t="shared" si="8"/>
        <v>0.52270289595995711</v>
      </c>
      <c r="N36" s="53"/>
      <c r="O36" s="194" t="s">
        <v>75</v>
      </c>
      <c r="P36" s="86">
        <v>1335</v>
      </c>
      <c r="Q36" s="86">
        <v>549</v>
      </c>
      <c r="R36" s="49">
        <f t="shared" si="9"/>
        <v>1.4316939890710383</v>
      </c>
      <c r="S36" s="52">
        <f t="shared" si="10"/>
        <v>0.47729710404004289</v>
      </c>
      <c r="T36" s="55"/>
    </row>
    <row r="37" spans="3:20">
      <c r="C37" s="93" t="s">
        <v>76</v>
      </c>
      <c r="D37" s="67" t="s">
        <v>36</v>
      </c>
      <c r="E37" s="47">
        <f t="shared" si="6"/>
        <v>100</v>
      </c>
      <c r="F37" s="48">
        <f t="shared" si="6"/>
        <v>211</v>
      </c>
      <c r="G37" s="49">
        <f t="shared" si="7"/>
        <v>-0.52606635071090047</v>
      </c>
      <c r="H37" s="50"/>
      <c r="I37" s="193" t="s">
        <v>77</v>
      </c>
      <c r="J37" s="94">
        <v>69</v>
      </c>
      <c r="K37" s="94">
        <v>44</v>
      </c>
      <c r="L37" s="49">
        <f t="shared" si="2"/>
        <v>0.56818181818181823</v>
      </c>
      <c r="M37" s="91">
        <f t="shared" si="8"/>
        <v>0.69</v>
      </c>
      <c r="N37" s="53"/>
      <c r="O37" s="194" t="s">
        <v>78</v>
      </c>
      <c r="P37" s="86">
        <v>31</v>
      </c>
      <c r="Q37" s="86">
        <v>167</v>
      </c>
      <c r="R37" s="49">
        <f t="shared" si="9"/>
        <v>-0.81437125748502992</v>
      </c>
      <c r="S37" s="52">
        <f t="shared" si="10"/>
        <v>0.31</v>
      </c>
      <c r="T37" s="55"/>
    </row>
    <row r="38" spans="3:20">
      <c r="C38" s="93" t="s">
        <v>79</v>
      </c>
      <c r="D38" s="67" t="s">
        <v>36</v>
      </c>
      <c r="E38" s="47">
        <f t="shared" si="6"/>
        <v>21</v>
      </c>
      <c r="F38" s="48">
        <f t="shared" si="6"/>
        <v>12</v>
      </c>
      <c r="G38" s="49">
        <f t="shared" si="7"/>
        <v>0.75</v>
      </c>
      <c r="H38" s="50"/>
      <c r="I38" s="193" t="s">
        <v>80</v>
      </c>
      <c r="J38" s="51">
        <v>18</v>
      </c>
      <c r="K38" s="51">
        <v>9</v>
      </c>
      <c r="L38" s="49">
        <f t="shared" si="2"/>
        <v>1</v>
      </c>
      <c r="M38" s="91">
        <f t="shared" si="8"/>
        <v>0.8571428571428571</v>
      </c>
      <c r="N38" s="53"/>
      <c r="O38" s="194" t="s">
        <v>81</v>
      </c>
      <c r="P38" s="86">
        <v>3</v>
      </c>
      <c r="Q38" s="86">
        <v>3</v>
      </c>
      <c r="R38" s="49">
        <f t="shared" si="9"/>
        <v>0</v>
      </c>
      <c r="S38" s="91">
        <f t="shared" si="10"/>
        <v>0.14285714285714285</v>
      </c>
      <c r="T38" s="55"/>
    </row>
    <row r="39" spans="3:20">
      <c r="C39" s="93" t="s">
        <v>82</v>
      </c>
      <c r="D39" s="67" t="s">
        <v>36</v>
      </c>
      <c r="E39" s="47">
        <f t="shared" si="6"/>
        <v>658</v>
      </c>
      <c r="F39" s="48">
        <f t="shared" si="6"/>
        <v>683</v>
      </c>
      <c r="G39" s="49">
        <f t="shared" si="7"/>
        <v>-3.6603221083455345E-2</v>
      </c>
      <c r="H39" s="50"/>
      <c r="I39" s="193" t="s">
        <v>185</v>
      </c>
      <c r="J39" s="51">
        <v>489</v>
      </c>
      <c r="K39" s="51">
        <v>479</v>
      </c>
      <c r="L39" s="49">
        <f t="shared" si="2"/>
        <v>2.0876826722338204E-2</v>
      </c>
      <c r="M39" s="91">
        <f t="shared" si="8"/>
        <v>0.74316109422492405</v>
      </c>
      <c r="N39" s="53"/>
      <c r="O39" s="194" t="s">
        <v>185</v>
      </c>
      <c r="P39" s="86">
        <v>169</v>
      </c>
      <c r="Q39" s="86">
        <v>204</v>
      </c>
      <c r="R39" s="49">
        <f t="shared" si="9"/>
        <v>-0.17156862745098039</v>
      </c>
      <c r="S39" s="91">
        <f t="shared" si="10"/>
        <v>0.25683890577507601</v>
      </c>
      <c r="T39" s="55"/>
    </row>
    <row r="40" spans="3:20">
      <c r="C40" s="93" t="s">
        <v>85</v>
      </c>
      <c r="D40" s="67" t="s">
        <v>36</v>
      </c>
      <c r="E40" s="47">
        <f t="shared" si="6"/>
        <v>142</v>
      </c>
      <c r="F40" s="48">
        <f t="shared" si="6"/>
        <v>158</v>
      </c>
      <c r="G40" s="49">
        <f t="shared" si="7"/>
        <v>-0.10126582278481013</v>
      </c>
      <c r="H40" s="50"/>
      <c r="I40" s="193" t="s">
        <v>186</v>
      </c>
      <c r="J40" s="95">
        <v>77</v>
      </c>
      <c r="K40" s="95">
        <v>89</v>
      </c>
      <c r="L40" s="49">
        <f t="shared" si="2"/>
        <v>-0.1348314606741573</v>
      </c>
      <c r="M40" s="91">
        <f t="shared" si="8"/>
        <v>0.54225352112676062</v>
      </c>
      <c r="N40" s="53"/>
      <c r="O40" s="194" t="s">
        <v>186</v>
      </c>
      <c r="P40" s="96">
        <v>65</v>
      </c>
      <c r="Q40" s="96">
        <v>69</v>
      </c>
      <c r="R40" s="49">
        <f t="shared" si="9"/>
        <v>-5.7971014492753624E-2</v>
      </c>
      <c r="S40" s="91">
        <f t="shared" si="10"/>
        <v>0.45774647887323944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3415</v>
      </c>
      <c r="F41" s="57">
        <f t="shared" si="6"/>
        <v>3174</v>
      </c>
      <c r="G41" s="58">
        <f t="shared" si="7"/>
        <v>7.5929426591052299E-2</v>
      </c>
      <c r="H41" s="50"/>
      <c r="I41" s="212" t="s">
        <v>89</v>
      </c>
      <c r="J41" s="60">
        <v>2429</v>
      </c>
      <c r="K41" s="60">
        <v>1925</v>
      </c>
      <c r="L41" s="58">
        <f t="shared" si="2"/>
        <v>0.26181818181818184</v>
      </c>
      <c r="M41" s="61">
        <f t="shared" si="8"/>
        <v>0.71127379209370423</v>
      </c>
      <c r="N41" s="62"/>
      <c r="O41" s="212" t="s">
        <v>90</v>
      </c>
      <c r="P41" s="220">
        <v>986</v>
      </c>
      <c r="Q41" s="220">
        <v>1249</v>
      </c>
      <c r="R41" s="221">
        <f t="shared" si="9"/>
        <v>-0.21056845476381106</v>
      </c>
      <c r="S41" s="73">
        <f t="shared" si="10"/>
        <v>0.28872620790629577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5668</v>
      </c>
      <c r="F44" s="37">
        <f>K44+Q44</f>
        <v>6653</v>
      </c>
      <c r="G44" s="38">
        <f t="shared" si="7"/>
        <v>-0.14805350969487449</v>
      </c>
      <c r="H44" s="39"/>
      <c r="I44" s="191" t="s">
        <v>98</v>
      </c>
      <c r="J44" s="40">
        <v>4184</v>
      </c>
      <c r="K44" s="40">
        <v>4875</v>
      </c>
      <c r="L44" s="38">
        <f t="shared" si="2"/>
        <v>-0.14174358974358975</v>
      </c>
      <c r="M44" s="44">
        <f t="shared" si="8"/>
        <v>0.73817925194071987</v>
      </c>
      <c r="N44" s="42"/>
      <c r="O44" s="192" t="s">
        <v>99</v>
      </c>
      <c r="P44" s="105">
        <v>1484</v>
      </c>
      <c r="Q44" s="105">
        <v>1778</v>
      </c>
      <c r="R44" s="38">
        <f t="shared" si="9"/>
        <v>-0.16535433070866143</v>
      </c>
      <c r="S44" s="44">
        <f t="shared" si="10"/>
        <v>0.26182074805928018</v>
      </c>
      <c r="T44" s="45"/>
    </row>
    <row r="45" spans="3:20">
      <c r="C45" s="252" t="s">
        <v>100</v>
      </c>
      <c r="D45" s="67" t="s">
        <v>16</v>
      </c>
      <c r="E45" s="47">
        <f>J45</f>
        <v>420</v>
      </c>
      <c r="F45" s="48">
        <f>K45</f>
        <v>410</v>
      </c>
      <c r="G45" s="49">
        <f t="shared" si="7"/>
        <v>2.4390243902439025E-2</v>
      </c>
      <c r="H45" s="50"/>
      <c r="I45" s="193" t="s">
        <v>101</v>
      </c>
      <c r="J45" s="51">
        <v>420</v>
      </c>
      <c r="K45" s="51">
        <v>410</v>
      </c>
      <c r="L45" s="49">
        <f t="shared" si="2"/>
        <v>2.4390243902439025E-2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11</v>
      </c>
      <c r="F46" s="48">
        <f>K46</f>
        <v>36</v>
      </c>
      <c r="G46" s="49">
        <f t="shared" si="7"/>
        <v>-0.69444444444444442</v>
      </c>
      <c r="H46" s="50"/>
      <c r="I46" s="193" t="s">
        <v>104</v>
      </c>
      <c r="J46" s="51">
        <v>11</v>
      </c>
      <c r="K46" s="51">
        <v>36</v>
      </c>
      <c r="L46" s="49">
        <f t="shared" si="2"/>
        <v>-0.69444444444444442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2037</v>
      </c>
      <c r="F47" s="48">
        <f t="shared" si="11"/>
        <v>2972</v>
      </c>
      <c r="G47" s="49">
        <f t="shared" si="7"/>
        <v>-0.31460296096904439</v>
      </c>
      <c r="H47" s="50"/>
      <c r="I47" s="193" t="s">
        <v>106</v>
      </c>
      <c r="J47" s="51">
        <v>1245</v>
      </c>
      <c r="K47" s="51">
        <v>1658</v>
      </c>
      <c r="L47" s="49">
        <f t="shared" si="2"/>
        <v>-0.24909529553679133</v>
      </c>
      <c r="M47" s="52">
        <f t="shared" si="8"/>
        <v>0.6111929307805597</v>
      </c>
      <c r="N47" s="53"/>
      <c r="O47" s="194" t="s">
        <v>107</v>
      </c>
      <c r="P47" s="51">
        <v>792</v>
      </c>
      <c r="Q47" s="51">
        <v>1314</v>
      </c>
      <c r="R47" s="49">
        <f>(P47-Q47)/Q47</f>
        <v>-0.39726027397260272</v>
      </c>
      <c r="S47" s="52">
        <f>P47/$E47</f>
        <v>0.38880706921944036</v>
      </c>
      <c r="T47" s="55"/>
    </row>
    <row r="48" spans="3:20" ht="15.6" customHeight="1">
      <c r="C48" s="261"/>
      <c r="D48" s="67" t="s">
        <v>22</v>
      </c>
      <c r="E48" s="47">
        <f t="shared" si="11"/>
        <v>1406</v>
      </c>
      <c r="F48" s="48">
        <f t="shared" si="11"/>
        <v>2047</v>
      </c>
      <c r="G48" s="49">
        <f t="shared" si="7"/>
        <v>-0.31314118221787984</v>
      </c>
      <c r="H48" s="50"/>
      <c r="I48" s="193" t="s">
        <v>108</v>
      </c>
      <c r="J48" s="51">
        <v>191</v>
      </c>
      <c r="K48" s="51">
        <v>182</v>
      </c>
      <c r="L48" s="49">
        <f t="shared" si="2"/>
        <v>4.9450549450549448E-2</v>
      </c>
      <c r="M48" s="52">
        <f t="shared" si="8"/>
        <v>0.13584637268847796</v>
      </c>
      <c r="N48" s="53"/>
      <c r="O48" s="194" t="s">
        <v>109</v>
      </c>
      <c r="P48" s="54">
        <v>1215</v>
      </c>
      <c r="Q48" s="54">
        <v>1865</v>
      </c>
      <c r="R48" s="49">
        <f>(P48-Q48)/Q48</f>
        <v>-0.34852546916890081</v>
      </c>
      <c r="S48" s="52">
        <f>P48/$E48</f>
        <v>0.86415362731152201</v>
      </c>
      <c r="T48" s="55"/>
    </row>
    <row r="49" spans="3:20" ht="15.6" customHeight="1">
      <c r="C49" s="261"/>
      <c r="D49" s="67" t="s">
        <v>110</v>
      </c>
      <c r="E49" s="47">
        <f t="shared" si="11"/>
        <v>762</v>
      </c>
      <c r="F49" s="48">
        <f t="shared" si="11"/>
        <v>1134</v>
      </c>
      <c r="G49" s="49">
        <f t="shared" si="7"/>
        <v>-0.32804232804232802</v>
      </c>
      <c r="H49" s="50"/>
      <c r="I49" s="193" t="s">
        <v>111</v>
      </c>
      <c r="J49" s="51">
        <v>107</v>
      </c>
      <c r="K49" s="51">
        <v>128</v>
      </c>
      <c r="L49" s="49">
        <f t="shared" si="2"/>
        <v>-0.1640625</v>
      </c>
      <c r="M49" s="52">
        <f t="shared" si="8"/>
        <v>0.14041994750656167</v>
      </c>
      <c r="N49" s="53"/>
      <c r="O49" s="194" t="s">
        <v>38</v>
      </c>
      <c r="P49" s="106">
        <v>655</v>
      </c>
      <c r="Q49" s="106">
        <v>1006</v>
      </c>
      <c r="R49" s="49">
        <f>(P49-Q49)/Q49</f>
        <v>-0.34890656063618292</v>
      </c>
      <c r="S49" s="52">
        <f>P49/$E49</f>
        <v>0.85958005249343827</v>
      </c>
      <c r="T49" s="55"/>
    </row>
    <row r="50" spans="3:20" ht="15.95" customHeight="1">
      <c r="C50" s="261"/>
      <c r="D50" s="67" t="s">
        <v>112</v>
      </c>
      <c r="E50" s="47">
        <f t="shared" si="11"/>
        <v>2875</v>
      </c>
      <c r="F50" s="48">
        <f t="shared" si="11"/>
        <v>3480</v>
      </c>
      <c r="G50" s="49">
        <f t="shared" si="7"/>
        <v>-0.17385057471264367</v>
      </c>
      <c r="H50" s="50"/>
      <c r="I50" s="193" t="s">
        <v>113</v>
      </c>
      <c r="J50" s="51">
        <v>488</v>
      </c>
      <c r="K50" s="51">
        <v>717</v>
      </c>
      <c r="L50" s="49">
        <f t="shared" si="2"/>
        <v>-0.31938633193863319</v>
      </c>
      <c r="M50" s="52">
        <f t="shared" si="8"/>
        <v>0.16973913043478261</v>
      </c>
      <c r="N50" s="53"/>
      <c r="O50" s="194" t="s">
        <v>114</v>
      </c>
      <c r="P50" s="106">
        <v>2387</v>
      </c>
      <c r="Q50" s="106">
        <v>2763</v>
      </c>
      <c r="R50" s="49">
        <f>(P50-Q50)/Q50</f>
        <v>-0.13608396670285922</v>
      </c>
      <c r="S50" s="52">
        <f>P50/$E50</f>
        <v>0.83026086956521739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365</v>
      </c>
      <c r="F51" s="169">
        <f t="shared" si="11"/>
        <v>479</v>
      </c>
      <c r="G51" s="170">
        <f t="shared" si="7"/>
        <v>-0.23799582463465555</v>
      </c>
      <c r="H51" s="171"/>
      <c r="I51" s="218" t="s">
        <v>116</v>
      </c>
      <c r="J51" s="175">
        <v>75</v>
      </c>
      <c r="K51" s="175">
        <v>65</v>
      </c>
      <c r="L51" s="176">
        <f t="shared" si="2"/>
        <v>0.15384615384615385</v>
      </c>
      <c r="M51" s="173">
        <f t="shared" si="8"/>
        <v>0.20547945205479451</v>
      </c>
      <c r="N51" s="174"/>
      <c r="O51" s="219" t="s">
        <v>117</v>
      </c>
      <c r="P51" s="172">
        <v>290</v>
      </c>
      <c r="Q51" s="172">
        <v>414</v>
      </c>
      <c r="R51" s="170">
        <f>(P51-Q51)/Q51</f>
        <v>-0.29951690821256038</v>
      </c>
      <c r="S51" s="173">
        <f>P51/$E51</f>
        <v>0.79452054794520544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81" spans="3:8" ht="16.5">
      <c r="C81" s="109" t="s">
        <v>200</v>
      </c>
      <c r="H81" s="6"/>
    </row>
    <row r="82" spans="3:8">
      <c r="C82" s="1"/>
      <c r="H82" s="6"/>
    </row>
    <row r="83" spans="3:8" ht="17.45" customHeight="1" thickBot="1">
      <c r="C83" s="117" t="s">
        <v>3</v>
      </c>
      <c r="D83" s="118" t="s">
        <v>13</v>
      </c>
      <c r="E83" s="119" t="s">
        <v>161</v>
      </c>
      <c r="F83" s="118" t="s">
        <v>162</v>
      </c>
      <c r="G83" s="6"/>
      <c r="H83" s="110"/>
    </row>
    <row r="84" spans="3:8" ht="14.25" thickTop="1">
      <c r="C84" s="123" t="s">
        <v>7</v>
      </c>
      <c r="D84" s="124">
        <f>E84+F84</f>
        <v>362567</v>
      </c>
      <c r="E84" s="124">
        <f>J15</f>
        <v>295279</v>
      </c>
      <c r="F84" s="124">
        <f>P15</f>
        <v>67288</v>
      </c>
      <c r="G84" s="125"/>
      <c r="H84" s="110"/>
    </row>
    <row r="85" spans="3:8">
      <c r="C85" s="132" t="s">
        <v>163</v>
      </c>
      <c r="D85" s="133">
        <f>E85+F85</f>
        <v>1</v>
      </c>
      <c r="E85" s="133">
        <f>E84/D84</f>
        <v>0.8144122327735287</v>
      </c>
      <c r="F85" s="133">
        <f>F84/D84</f>
        <v>0.18558776722647125</v>
      </c>
      <c r="G85" s="125"/>
      <c r="H85" s="110"/>
    </row>
    <row r="86" spans="3:8">
      <c r="C86" s="134" t="s">
        <v>164</v>
      </c>
      <c r="D86" s="135">
        <f>E86+F86</f>
        <v>57372</v>
      </c>
      <c r="E86" s="136">
        <v>47050</v>
      </c>
      <c r="F86" s="136">
        <v>10322</v>
      </c>
      <c r="G86" s="126"/>
      <c r="H86" s="110"/>
    </row>
    <row r="87" spans="3:8">
      <c r="C87" s="132" t="s">
        <v>163</v>
      </c>
      <c r="D87" s="133">
        <f>E87+F87</f>
        <v>1</v>
      </c>
      <c r="E87" s="137">
        <f>E86/$D$86</f>
        <v>0.82008645332217811</v>
      </c>
      <c r="F87" s="137">
        <f>F86/$D$86</f>
        <v>0.17991354667782194</v>
      </c>
      <c r="G87" s="125"/>
      <c r="H87" s="110"/>
    </row>
    <row r="88" spans="3:8" ht="13.5" customHeight="1">
      <c r="H88" s="6"/>
    </row>
    <row r="89" spans="3:8" ht="16.5">
      <c r="C89" s="109" t="s">
        <v>230</v>
      </c>
      <c r="E89" s="109"/>
      <c r="F89" s="109"/>
    </row>
    <row r="90" spans="3:8">
      <c r="C90" s="149"/>
      <c r="D90" s="150"/>
      <c r="E90" s="110"/>
      <c r="F90" s="151"/>
      <c r="G90" s="152"/>
      <c r="H90" s="153"/>
    </row>
    <row r="91" spans="3:8">
      <c r="C91" s="154" t="s">
        <v>3</v>
      </c>
      <c r="D91" s="155" t="s">
        <v>7</v>
      </c>
      <c r="E91" s="156"/>
      <c r="F91" s="139"/>
      <c r="G91" s="128"/>
      <c r="H91" s="152"/>
    </row>
    <row r="92" spans="3:8">
      <c r="C92" s="157" t="s">
        <v>287</v>
      </c>
      <c r="D92" s="158">
        <v>1843564</v>
      </c>
      <c r="E92" s="159"/>
      <c r="F92" s="139"/>
      <c r="G92" s="128"/>
      <c r="H92" s="145"/>
    </row>
    <row r="93" spans="3:8" ht="13.5" customHeight="1">
      <c r="C93" s="157" t="s">
        <v>285</v>
      </c>
      <c r="D93" s="158">
        <v>1956219</v>
      </c>
      <c r="E93" s="156"/>
      <c r="F93" s="161"/>
      <c r="G93" s="128"/>
      <c r="H93" s="145"/>
    </row>
    <row r="94" spans="3:8">
      <c r="C94" s="157" t="s">
        <v>283</v>
      </c>
      <c r="D94" s="158">
        <v>1880025</v>
      </c>
      <c r="E94" s="110"/>
      <c r="F94" s="139"/>
      <c r="G94" s="128"/>
      <c r="H94" s="182">
        <f>SUM(D92:D95)</f>
        <v>6545307</v>
      </c>
    </row>
    <row r="95" spans="3:8">
      <c r="C95" s="157" t="s">
        <v>279</v>
      </c>
      <c r="D95" s="158">
        <v>865499</v>
      </c>
      <c r="E95" s="112"/>
      <c r="F95" s="161"/>
      <c r="H95" s="183"/>
    </row>
    <row r="96" spans="3:8">
      <c r="C96" s="157" t="s">
        <v>288</v>
      </c>
      <c r="D96" s="158">
        <v>1877283</v>
      </c>
      <c r="E96" s="112"/>
      <c r="F96" s="161"/>
      <c r="H96" s="184"/>
    </row>
    <row r="97" spans="3:9">
      <c r="C97" s="157" t="s">
        <v>207</v>
      </c>
      <c r="D97" s="158">
        <v>1428868</v>
      </c>
      <c r="E97" s="156"/>
      <c r="F97" s="162"/>
      <c r="H97" s="184"/>
      <c r="I97" s="183"/>
    </row>
    <row r="98" spans="3:9">
      <c r="C98" s="163"/>
      <c r="E98" s="156"/>
      <c r="F98" s="162"/>
      <c r="H98" s="184"/>
      <c r="I98" s="183"/>
    </row>
    <row r="99" spans="3:9" ht="16.5">
      <c r="C99" s="109" t="s">
        <v>203</v>
      </c>
      <c r="D99" s="108"/>
      <c r="E99" s="110"/>
      <c r="F99" s="162"/>
      <c r="H99" s="184"/>
      <c r="I99" s="183"/>
    </row>
    <row r="100" spans="3:9">
      <c r="C100" s="151"/>
      <c r="D100" s="152"/>
      <c r="E100" s="14"/>
      <c r="F100" s="162"/>
      <c r="H100" s="184"/>
      <c r="I100" s="183"/>
    </row>
    <row r="101" spans="3:9">
      <c r="C101" s="154" t="s">
        <v>3</v>
      </c>
      <c r="D101" s="155" t="s">
        <v>7</v>
      </c>
      <c r="E101" s="156"/>
      <c r="F101" s="162"/>
      <c r="H101" s="184"/>
      <c r="I101" s="183"/>
    </row>
    <row r="102" spans="3:9">
      <c r="C102" s="157" t="s">
        <v>287</v>
      </c>
      <c r="D102" s="158">
        <v>493710</v>
      </c>
      <c r="E102" s="181">
        <f t="shared" ref="E102:E107" si="12">D102/D92</f>
        <v>0.26780193147620585</v>
      </c>
      <c r="F102" s="162"/>
      <c r="H102" s="185"/>
      <c r="I102" s="186"/>
    </row>
    <row r="103" spans="3:9">
      <c r="C103" s="157" t="s">
        <v>285</v>
      </c>
      <c r="D103" s="158">
        <v>431896</v>
      </c>
      <c r="E103" s="181">
        <f t="shared" si="12"/>
        <v>0.22078100662553629</v>
      </c>
      <c r="F103" s="164"/>
      <c r="H103" s="183"/>
      <c r="I103" s="183"/>
    </row>
    <row r="104" spans="3:9">
      <c r="C104" s="157" t="s">
        <v>283</v>
      </c>
      <c r="D104" s="158">
        <v>395229</v>
      </c>
      <c r="E104" s="181">
        <f t="shared" si="12"/>
        <v>0.21022539593888379</v>
      </c>
      <c r="F104" s="161"/>
      <c r="H104" s="187">
        <f>SUM(D102:D105)</f>
        <v>1657917</v>
      </c>
      <c r="I104" s="188">
        <f>H104/H94</f>
        <v>0.25329858477226508</v>
      </c>
    </row>
    <row r="105" spans="3:9" ht="17.45" customHeight="1">
      <c r="C105" s="157" t="s">
        <v>279</v>
      </c>
      <c r="D105" s="158">
        <v>337082</v>
      </c>
      <c r="E105" s="181">
        <f t="shared" si="12"/>
        <v>0.38946549909358646</v>
      </c>
      <c r="F105" s="162"/>
      <c r="H105" s="185"/>
      <c r="I105" s="186"/>
    </row>
    <row r="106" spans="3:9">
      <c r="C106" s="157" t="s">
        <v>288</v>
      </c>
      <c r="D106" s="158">
        <v>460129</v>
      </c>
      <c r="E106" s="181">
        <f t="shared" si="12"/>
        <v>0.24510369507421098</v>
      </c>
      <c r="F106" s="164"/>
    </row>
    <row r="107" spans="3:9">
      <c r="C107" s="157" t="s">
        <v>207</v>
      </c>
      <c r="D107" s="158">
        <v>362567</v>
      </c>
      <c r="E107" s="181">
        <f t="shared" si="12"/>
        <v>0.25374422269936764</v>
      </c>
      <c r="G107" s="160"/>
      <c r="H107" s="160"/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02:D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{EA8D30A6-E86E-42F9-9EDF-441BC45CA343}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8D30A6-E86E-42F9-9EDF-441BC45CA3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D102:D107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A7F5C3A-D401-41C8-8575-C55D5FD91D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'24.10월1주차'!D102:D107</xm:f>
              <xm:sqref>E101</xm:sqref>
            </x14:sparkline>
          </x14:sparklines>
        </x14:sparklineGroup>
        <x14:sparklineGroup displayEmptyCellsAs="gap" xr2:uid="{6A57EA3C-A70A-457D-9BBE-1864C2C97E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'24.10월1주차'!D92:D98</xm:f>
              <xm:sqref>E91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D061-05D5-403B-94F3-8C31F05E1C1B}">
  <sheetPr>
    <pageSetUpPr fitToPage="1"/>
  </sheetPr>
  <dimension ref="A1:T107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289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460129</v>
      </c>
      <c r="F15" s="37">
        <f t="shared" si="0"/>
        <v>337082</v>
      </c>
      <c r="G15" s="38">
        <f t="shared" ref="G15:G32" si="1">(E15-F15)/F15</f>
        <v>0.36503580731098073</v>
      </c>
      <c r="H15" s="39"/>
      <c r="I15" s="191" t="s">
        <v>14</v>
      </c>
      <c r="J15" s="43">
        <v>360259</v>
      </c>
      <c r="K15" s="43">
        <v>254489</v>
      </c>
      <c r="L15" s="38">
        <f t="shared" ref="L15:L51" si="2">(J15-K15)/K15</f>
        <v>0.41561717795268166</v>
      </c>
      <c r="M15" s="41">
        <f t="shared" ref="M15:M32" si="3">J15/$E15</f>
        <v>0.78295217210825663</v>
      </c>
      <c r="N15" s="42"/>
      <c r="O15" s="192" t="s">
        <v>15</v>
      </c>
      <c r="P15" s="40">
        <v>99870</v>
      </c>
      <c r="Q15" s="40">
        <v>82593</v>
      </c>
      <c r="R15" s="38">
        <f t="shared" ref="R15:R32" si="4">(P15-Q15)/Q15</f>
        <v>0.20918237623043115</v>
      </c>
      <c r="S15" s="44">
        <f t="shared" ref="S15:S32" si="5">P15/$E15</f>
        <v>0.2170478278917434</v>
      </c>
      <c r="T15" s="45"/>
    </row>
    <row r="16" spans="1:20">
      <c r="C16" s="292" t="s">
        <v>16</v>
      </c>
      <c r="D16" s="293"/>
      <c r="E16" s="47">
        <f t="shared" si="0"/>
        <v>35152</v>
      </c>
      <c r="F16" s="48">
        <f t="shared" si="0"/>
        <v>37420</v>
      </c>
      <c r="G16" s="49">
        <f t="shared" si="1"/>
        <v>-6.0609299839657939E-2</v>
      </c>
      <c r="H16" s="50"/>
      <c r="I16" s="193" t="s">
        <v>17</v>
      </c>
      <c r="J16" s="54">
        <v>22363</v>
      </c>
      <c r="K16" s="54">
        <v>23424</v>
      </c>
      <c r="L16" s="49">
        <f t="shared" si="2"/>
        <v>-4.5295423497267763E-2</v>
      </c>
      <c r="M16" s="52">
        <f t="shared" si="3"/>
        <v>0.63618001820664538</v>
      </c>
      <c r="N16" s="53"/>
      <c r="O16" s="194" t="s">
        <v>18</v>
      </c>
      <c r="P16" s="51">
        <v>12789</v>
      </c>
      <c r="Q16" s="51">
        <v>13996</v>
      </c>
      <c r="R16" s="49">
        <f t="shared" si="4"/>
        <v>-8.623892540725922E-2</v>
      </c>
      <c r="S16" s="52">
        <f t="shared" si="5"/>
        <v>0.36381998179335456</v>
      </c>
      <c r="T16" s="55"/>
    </row>
    <row r="17" spans="3:20">
      <c r="C17" s="294" t="s">
        <v>19</v>
      </c>
      <c r="D17" s="295"/>
      <c r="E17" s="56">
        <f t="shared" si="0"/>
        <v>136147</v>
      </c>
      <c r="F17" s="57">
        <f t="shared" si="0"/>
        <v>29249</v>
      </c>
      <c r="G17" s="58">
        <f t="shared" si="1"/>
        <v>3.6547574276043626</v>
      </c>
      <c r="H17" s="59"/>
      <c r="I17" s="195" t="s">
        <v>20</v>
      </c>
      <c r="J17" s="60">
        <v>95239</v>
      </c>
      <c r="K17" s="60">
        <v>19212</v>
      </c>
      <c r="L17" s="58">
        <f t="shared" si="2"/>
        <v>3.9572662919008952</v>
      </c>
      <c r="M17" s="61">
        <f t="shared" si="3"/>
        <v>0.69953065436623652</v>
      </c>
      <c r="N17" s="62"/>
      <c r="O17" s="196" t="s">
        <v>21</v>
      </c>
      <c r="P17" s="60">
        <v>40908</v>
      </c>
      <c r="Q17" s="60">
        <v>10037</v>
      </c>
      <c r="R17" s="58">
        <f t="shared" si="4"/>
        <v>3.0757198366045633</v>
      </c>
      <c r="S17" s="61">
        <f t="shared" si="5"/>
        <v>0.30046934563376348</v>
      </c>
      <c r="T17" s="63"/>
    </row>
    <row r="18" spans="3:20">
      <c r="C18" s="278" t="s">
        <v>22</v>
      </c>
      <c r="D18" s="64" t="s">
        <v>23</v>
      </c>
      <c r="E18" s="36">
        <f t="shared" si="0"/>
        <v>148722</v>
      </c>
      <c r="F18" s="37">
        <f t="shared" si="0"/>
        <v>34540</v>
      </c>
      <c r="G18" s="38">
        <f t="shared" si="1"/>
        <v>3.3057903879559931</v>
      </c>
      <c r="H18" s="39"/>
      <c r="I18" s="191" t="s">
        <v>24</v>
      </c>
      <c r="J18" s="65">
        <v>115113</v>
      </c>
      <c r="K18" s="65">
        <v>28848</v>
      </c>
      <c r="L18" s="38">
        <f t="shared" si="2"/>
        <v>2.9903286189683862</v>
      </c>
      <c r="M18" s="41">
        <f t="shared" si="3"/>
        <v>0.77401460442974135</v>
      </c>
      <c r="N18" s="42"/>
      <c r="O18" s="192" t="s">
        <v>25</v>
      </c>
      <c r="P18" s="66">
        <v>33609</v>
      </c>
      <c r="Q18" s="66">
        <v>5692</v>
      </c>
      <c r="R18" s="38">
        <f t="shared" si="4"/>
        <v>4.9046029515108929</v>
      </c>
      <c r="S18" s="41">
        <f t="shared" si="5"/>
        <v>0.2259853955702586</v>
      </c>
      <c r="T18" s="45"/>
    </row>
    <row r="19" spans="3:20" ht="15.6" customHeight="1">
      <c r="C19" s="279"/>
      <c r="D19" s="67" t="s">
        <v>26</v>
      </c>
      <c r="E19" s="47">
        <f t="shared" si="0"/>
        <v>130249</v>
      </c>
      <c r="F19" s="37">
        <f t="shared" si="0"/>
        <v>30492</v>
      </c>
      <c r="G19" s="49">
        <f t="shared" si="1"/>
        <v>3.2715794306703398</v>
      </c>
      <c r="H19" s="50"/>
      <c r="I19" s="193" t="s">
        <v>27</v>
      </c>
      <c r="J19" s="68">
        <v>103209</v>
      </c>
      <c r="K19" s="68">
        <v>25793</v>
      </c>
      <c r="L19" s="49">
        <f t="shared" si="2"/>
        <v>3.0014344977319429</v>
      </c>
      <c r="M19" s="52">
        <f t="shared" si="3"/>
        <v>0.79239763836958443</v>
      </c>
      <c r="N19" s="53"/>
      <c r="O19" s="194" t="s">
        <v>28</v>
      </c>
      <c r="P19" s="69">
        <v>27040</v>
      </c>
      <c r="Q19" s="69">
        <v>4699</v>
      </c>
      <c r="R19" s="49">
        <f t="shared" si="4"/>
        <v>4.7544158331559903</v>
      </c>
      <c r="S19" s="52">
        <f t="shared" si="5"/>
        <v>0.20760236163041559</v>
      </c>
      <c r="T19" s="55"/>
    </row>
    <row r="20" spans="3:20" ht="14.1" customHeight="1">
      <c r="C20" s="279"/>
      <c r="D20" s="67" t="s">
        <v>29</v>
      </c>
      <c r="E20" s="47">
        <f t="shared" si="0"/>
        <v>2376</v>
      </c>
      <c r="F20" s="37">
        <f t="shared" si="0"/>
        <v>438</v>
      </c>
      <c r="G20" s="49">
        <f t="shared" si="1"/>
        <v>4.4246575342465757</v>
      </c>
      <c r="H20" s="50"/>
      <c r="I20" s="193" t="s">
        <v>30</v>
      </c>
      <c r="J20" s="68">
        <v>1687</v>
      </c>
      <c r="K20" s="68">
        <v>338</v>
      </c>
      <c r="L20" s="49">
        <f t="shared" si="2"/>
        <v>3.9911242603550297</v>
      </c>
      <c r="M20" s="52">
        <f t="shared" si="3"/>
        <v>0.71001683501683499</v>
      </c>
      <c r="N20" s="53"/>
      <c r="O20" s="194" t="s">
        <v>31</v>
      </c>
      <c r="P20" s="69">
        <v>689</v>
      </c>
      <c r="Q20" s="69">
        <v>100</v>
      </c>
      <c r="R20" s="49">
        <f t="shared" si="4"/>
        <v>5.89</v>
      </c>
      <c r="S20" s="52">
        <f t="shared" si="5"/>
        <v>0.28998316498316501</v>
      </c>
      <c r="T20" s="55"/>
    </row>
    <row r="21" spans="3:20" ht="13.5" customHeight="1">
      <c r="C21" s="280"/>
      <c r="D21" s="70" t="s">
        <v>32</v>
      </c>
      <c r="E21" s="56">
        <f t="shared" si="0"/>
        <v>887</v>
      </c>
      <c r="F21" s="37">
        <f t="shared" si="0"/>
        <v>122</v>
      </c>
      <c r="G21" s="58">
        <f t="shared" si="1"/>
        <v>6.2704918032786887</v>
      </c>
      <c r="H21" s="71">
        <f>E21/E19</f>
        <v>6.8100330904651857E-3</v>
      </c>
      <c r="I21" s="195" t="s">
        <v>33</v>
      </c>
      <c r="J21" s="72">
        <v>615</v>
      </c>
      <c r="K21" s="72">
        <v>96</v>
      </c>
      <c r="L21" s="58">
        <f t="shared" si="2"/>
        <v>5.40625</v>
      </c>
      <c r="M21" s="73">
        <f t="shared" si="3"/>
        <v>0.69334836527621191</v>
      </c>
      <c r="N21" s="74">
        <f>J21/J19</f>
        <v>5.9587826643025315E-3</v>
      </c>
      <c r="O21" s="196" t="s">
        <v>34</v>
      </c>
      <c r="P21" s="75">
        <v>272</v>
      </c>
      <c r="Q21" s="75">
        <v>26</v>
      </c>
      <c r="R21" s="58">
        <f t="shared" si="4"/>
        <v>9.4615384615384617</v>
      </c>
      <c r="S21" s="73">
        <f t="shared" si="5"/>
        <v>0.30665163472378804</v>
      </c>
      <c r="T21" s="76">
        <f>P21/P19</f>
        <v>1.0059171597633136E-2</v>
      </c>
    </row>
    <row r="22" spans="3:20" ht="13.5" customHeight="1">
      <c r="C22" s="278" t="s">
        <v>35</v>
      </c>
      <c r="D22" s="77" t="s">
        <v>36</v>
      </c>
      <c r="E22" s="78">
        <f t="shared" si="0"/>
        <v>6060</v>
      </c>
      <c r="F22" s="79">
        <f t="shared" si="0"/>
        <v>4133</v>
      </c>
      <c r="G22" s="80">
        <f t="shared" si="1"/>
        <v>0.46624727800629084</v>
      </c>
      <c r="H22" s="81"/>
      <c r="I22" s="197" t="s">
        <v>37</v>
      </c>
      <c r="J22" s="198">
        <v>2919</v>
      </c>
      <c r="K22" s="198">
        <v>2243</v>
      </c>
      <c r="L22" s="80">
        <f t="shared" si="2"/>
        <v>0.30138207757467678</v>
      </c>
      <c r="M22" s="82">
        <f t="shared" si="3"/>
        <v>0.48168316831683167</v>
      </c>
      <c r="N22" s="83"/>
      <c r="O22" s="199" t="s">
        <v>38</v>
      </c>
      <c r="P22" s="84">
        <v>3141</v>
      </c>
      <c r="Q22" s="84">
        <v>1890</v>
      </c>
      <c r="R22" s="80">
        <f t="shared" si="4"/>
        <v>0.66190476190476188</v>
      </c>
      <c r="S22" s="82">
        <f t="shared" si="5"/>
        <v>0.51831683168316833</v>
      </c>
      <c r="T22" s="85"/>
    </row>
    <row r="23" spans="3:20" ht="15.75" customHeight="1">
      <c r="C23" s="279"/>
      <c r="D23" s="67" t="s">
        <v>39</v>
      </c>
      <c r="E23" s="47">
        <f t="shared" si="0"/>
        <v>4489</v>
      </c>
      <c r="F23" s="48">
        <f t="shared" si="0"/>
        <v>3377</v>
      </c>
      <c r="G23" s="49">
        <f t="shared" si="1"/>
        <v>0.32928634883032276</v>
      </c>
      <c r="H23" s="50"/>
      <c r="I23" s="193" t="s">
        <v>40</v>
      </c>
      <c r="J23" s="68">
        <v>2053</v>
      </c>
      <c r="K23" s="68">
        <v>1844</v>
      </c>
      <c r="L23" s="49">
        <f t="shared" si="2"/>
        <v>0.11334056399132321</v>
      </c>
      <c r="M23" s="52">
        <f t="shared" si="3"/>
        <v>0.45734016484740475</v>
      </c>
      <c r="N23" s="53"/>
      <c r="O23" s="194" t="s">
        <v>41</v>
      </c>
      <c r="P23" s="86">
        <v>2436</v>
      </c>
      <c r="Q23" s="86">
        <v>1533</v>
      </c>
      <c r="R23" s="49">
        <f t="shared" si="4"/>
        <v>0.58904109589041098</v>
      </c>
      <c r="S23" s="52">
        <f t="shared" si="5"/>
        <v>0.54265983515259519</v>
      </c>
      <c r="T23" s="55"/>
    </row>
    <row r="24" spans="3:20" ht="15.6" customHeight="1">
      <c r="C24" s="279"/>
      <c r="D24" s="67" t="s">
        <v>42</v>
      </c>
      <c r="E24" s="47">
        <f t="shared" si="0"/>
        <v>15118</v>
      </c>
      <c r="F24" s="48">
        <f t="shared" si="0"/>
        <v>9446</v>
      </c>
      <c r="G24" s="49">
        <f t="shared" si="1"/>
        <v>0.60046580563201357</v>
      </c>
      <c r="H24" s="50"/>
      <c r="I24" s="193" t="s">
        <v>43</v>
      </c>
      <c r="J24" s="68">
        <v>8672</v>
      </c>
      <c r="K24" s="68">
        <v>5833</v>
      </c>
      <c r="L24" s="49">
        <f t="shared" si="2"/>
        <v>0.48671352648722782</v>
      </c>
      <c r="M24" s="52">
        <f t="shared" si="3"/>
        <v>0.57362084931869295</v>
      </c>
      <c r="N24" s="53"/>
      <c r="O24" s="194" t="s">
        <v>44</v>
      </c>
      <c r="P24" s="86">
        <v>6446</v>
      </c>
      <c r="Q24" s="86">
        <v>3613</v>
      </c>
      <c r="R24" s="49">
        <f t="shared" si="4"/>
        <v>0.78411292554663714</v>
      </c>
      <c r="S24" s="52">
        <f t="shared" si="5"/>
        <v>0.42637915068130705</v>
      </c>
      <c r="T24" s="55"/>
    </row>
    <row r="25" spans="3:20" ht="15.6" customHeight="1">
      <c r="C25" s="279"/>
      <c r="D25" s="67" t="s">
        <v>45</v>
      </c>
      <c r="E25" s="47">
        <f t="shared" si="0"/>
        <v>13289</v>
      </c>
      <c r="F25" s="48">
        <f t="shared" si="0"/>
        <v>8169</v>
      </c>
      <c r="G25" s="49">
        <f t="shared" si="1"/>
        <v>0.62675970130982983</v>
      </c>
      <c r="H25" s="50"/>
      <c r="I25" s="193" t="s">
        <v>46</v>
      </c>
      <c r="J25" s="68">
        <v>7831</v>
      </c>
      <c r="K25" s="68">
        <v>5158</v>
      </c>
      <c r="L25" s="49">
        <f t="shared" si="2"/>
        <v>0.51822411787514544</v>
      </c>
      <c r="M25" s="52">
        <f t="shared" si="3"/>
        <v>0.58928437053201899</v>
      </c>
      <c r="N25" s="53"/>
      <c r="O25" s="194" t="s">
        <v>47</v>
      </c>
      <c r="P25" s="86">
        <v>5458</v>
      </c>
      <c r="Q25" s="86">
        <v>3011</v>
      </c>
      <c r="R25" s="49">
        <f t="shared" si="4"/>
        <v>0.8126868150116241</v>
      </c>
      <c r="S25" s="52">
        <f t="shared" si="5"/>
        <v>0.41071562946798101</v>
      </c>
      <c r="T25" s="55"/>
    </row>
    <row r="26" spans="3:20" ht="15.6" customHeight="1">
      <c r="C26" s="280"/>
      <c r="D26" s="70" t="s">
        <v>48</v>
      </c>
      <c r="E26" s="56">
        <f t="shared" si="0"/>
        <v>6369</v>
      </c>
      <c r="F26" s="48">
        <f t="shared" si="0"/>
        <v>3839</v>
      </c>
      <c r="G26" s="58">
        <f t="shared" si="1"/>
        <v>0.65902578796561606</v>
      </c>
      <c r="H26" s="71">
        <f>E26/E23</f>
        <v>1.4188015148139899</v>
      </c>
      <c r="I26" s="195" t="s">
        <v>33</v>
      </c>
      <c r="J26" s="72">
        <v>3594</v>
      </c>
      <c r="K26" s="72">
        <v>2281</v>
      </c>
      <c r="L26" s="58">
        <f t="shared" si="2"/>
        <v>0.57562472599736958</v>
      </c>
      <c r="M26" s="73">
        <f t="shared" si="3"/>
        <v>0.56429580781912392</v>
      </c>
      <c r="N26" s="74">
        <f>J26/J23</f>
        <v>1.7506088650754992</v>
      </c>
      <c r="O26" s="196" t="s">
        <v>34</v>
      </c>
      <c r="P26" s="87">
        <v>2775</v>
      </c>
      <c r="Q26" s="87">
        <v>1558</v>
      </c>
      <c r="R26" s="58">
        <f t="shared" si="4"/>
        <v>0.78112965340179719</v>
      </c>
      <c r="S26" s="73">
        <f t="shared" si="5"/>
        <v>0.43570419218087614</v>
      </c>
      <c r="T26" s="76">
        <f>P26/P23</f>
        <v>1.1391625615763548</v>
      </c>
    </row>
    <row r="27" spans="3:20" ht="13.5" customHeight="1">
      <c r="C27" s="278" t="s">
        <v>49</v>
      </c>
      <c r="D27" s="77" t="s">
        <v>36</v>
      </c>
      <c r="E27" s="78">
        <f t="shared" si="0"/>
        <v>3174</v>
      </c>
      <c r="F27" s="79">
        <f t="shared" si="0"/>
        <v>2683</v>
      </c>
      <c r="G27" s="80">
        <f t="shared" si="1"/>
        <v>0.18300409988818486</v>
      </c>
      <c r="H27" s="81"/>
      <c r="I27" s="197" t="s">
        <v>50</v>
      </c>
      <c r="J27" s="198">
        <v>1925</v>
      </c>
      <c r="K27" s="198">
        <v>1813</v>
      </c>
      <c r="L27" s="80">
        <f t="shared" si="2"/>
        <v>6.1776061776061778E-2</v>
      </c>
      <c r="M27" s="82">
        <f t="shared" si="3"/>
        <v>0.6064902331442974</v>
      </c>
      <c r="N27" s="83"/>
      <c r="O27" s="199" t="s">
        <v>51</v>
      </c>
      <c r="P27" s="84">
        <v>1249</v>
      </c>
      <c r="Q27" s="84">
        <v>870</v>
      </c>
      <c r="R27" s="80">
        <f t="shared" si="4"/>
        <v>0.43563218390804598</v>
      </c>
      <c r="S27" s="82">
        <f t="shared" si="5"/>
        <v>0.3935097668557026</v>
      </c>
      <c r="T27" s="85"/>
    </row>
    <row r="28" spans="3:20" ht="15.6" customHeight="1">
      <c r="C28" s="279"/>
      <c r="D28" s="67" t="s">
        <v>52</v>
      </c>
      <c r="E28" s="47">
        <f t="shared" si="0"/>
        <v>1589</v>
      </c>
      <c r="F28" s="48">
        <f t="shared" si="0"/>
        <v>1309</v>
      </c>
      <c r="G28" s="49">
        <f t="shared" si="1"/>
        <v>0.21390374331550802</v>
      </c>
      <c r="H28" s="50"/>
      <c r="I28" s="193" t="s">
        <v>53</v>
      </c>
      <c r="J28" s="68">
        <v>797</v>
      </c>
      <c r="K28" s="68">
        <v>736</v>
      </c>
      <c r="L28" s="49">
        <f t="shared" si="2"/>
        <v>8.2880434782608689E-2</v>
      </c>
      <c r="M28" s="52">
        <f t="shared" si="3"/>
        <v>0.50157331655129012</v>
      </c>
      <c r="N28" s="53"/>
      <c r="O28" s="194" t="s">
        <v>54</v>
      </c>
      <c r="P28" s="86">
        <v>792</v>
      </c>
      <c r="Q28" s="86">
        <v>573</v>
      </c>
      <c r="R28" s="38">
        <f t="shared" si="4"/>
        <v>0.38219895287958117</v>
      </c>
      <c r="S28" s="52">
        <f t="shared" si="5"/>
        <v>0.49842668344870988</v>
      </c>
      <c r="T28" s="55"/>
    </row>
    <row r="29" spans="3:20" ht="15.6" customHeight="1">
      <c r="C29" s="279"/>
      <c r="D29" s="67" t="s">
        <v>26</v>
      </c>
      <c r="E29" s="47">
        <f t="shared" si="0"/>
        <v>55825</v>
      </c>
      <c r="F29" s="48">
        <f t="shared" si="0"/>
        <v>53969</v>
      </c>
      <c r="G29" s="49">
        <f t="shared" si="1"/>
        <v>3.4390112842557767E-2</v>
      </c>
      <c r="H29" s="50"/>
      <c r="I29" s="193" t="s">
        <v>55</v>
      </c>
      <c r="J29" s="51">
        <v>42900</v>
      </c>
      <c r="K29" s="51">
        <v>43343</v>
      </c>
      <c r="L29" s="49">
        <f t="shared" si="2"/>
        <v>-1.0220796899153266E-2</v>
      </c>
      <c r="M29" s="52">
        <f t="shared" si="3"/>
        <v>0.76847290640394084</v>
      </c>
      <c r="N29" s="53"/>
      <c r="O29" s="194" t="s">
        <v>56</v>
      </c>
      <c r="P29" s="86">
        <v>12925</v>
      </c>
      <c r="Q29" s="86">
        <v>10626</v>
      </c>
      <c r="R29" s="49">
        <f t="shared" si="4"/>
        <v>0.21635610766045549</v>
      </c>
      <c r="S29" s="52">
        <f t="shared" si="5"/>
        <v>0.23152709359605911</v>
      </c>
      <c r="T29" s="55"/>
    </row>
    <row r="30" spans="3:20" ht="15.6" customHeight="1">
      <c r="C30" s="279"/>
      <c r="D30" s="67" t="s">
        <v>29</v>
      </c>
      <c r="E30" s="47">
        <f t="shared" si="0"/>
        <v>23352</v>
      </c>
      <c r="F30" s="48">
        <f t="shared" si="0"/>
        <v>22062</v>
      </c>
      <c r="G30" s="49">
        <f t="shared" si="1"/>
        <v>5.8471580092466682E-2</v>
      </c>
      <c r="H30" s="50"/>
      <c r="I30" s="193" t="s">
        <v>57</v>
      </c>
      <c r="J30" s="51">
        <v>15269</v>
      </c>
      <c r="K30" s="51">
        <v>15431</v>
      </c>
      <c r="L30" s="49">
        <f t="shared" si="2"/>
        <v>-1.0498347482340742E-2</v>
      </c>
      <c r="M30" s="52">
        <f t="shared" si="3"/>
        <v>0.6538626241863652</v>
      </c>
      <c r="N30" s="53"/>
      <c r="O30" s="194" t="s">
        <v>58</v>
      </c>
      <c r="P30" s="86">
        <v>8083</v>
      </c>
      <c r="Q30" s="86">
        <v>6631</v>
      </c>
      <c r="R30" s="49">
        <f t="shared" si="4"/>
        <v>0.21897149751168754</v>
      </c>
      <c r="S30" s="52">
        <f t="shared" si="5"/>
        <v>0.3461373758136348</v>
      </c>
      <c r="T30" s="55"/>
    </row>
    <row r="31" spans="3:20" ht="15.6" customHeight="1">
      <c r="C31" s="280"/>
      <c r="D31" s="70" t="s">
        <v>59</v>
      </c>
      <c r="E31" s="56">
        <f t="shared" si="0"/>
        <v>694</v>
      </c>
      <c r="F31" s="48">
        <f t="shared" si="0"/>
        <v>605</v>
      </c>
      <c r="G31" s="58">
        <f t="shared" si="1"/>
        <v>0.14710743801652892</v>
      </c>
      <c r="H31" s="50"/>
      <c r="I31" s="195" t="s">
        <v>60</v>
      </c>
      <c r="J31" s="60">
        <v>445</v>
      </c>
      <c r="K31" s="60">
        <v>397</v>
      </c>
      <c r="L31" s="189">
        <f t="shared" si="2"/>
        <v>0.12090680100755667</v>
      </c>
      <c r="M31" s="73">
        <f t="shared" si="3"/>
        <v>0.64121037463976949</v>
      </c>
      <c r="N31" s="74">
        <f>J31/J29</f>
        <v>1.0372960372960373E-2</v>
      </c>
      <c r="O31" s="196" t="s">
        <v>61</v>
      </c>
      <c r="P31" s="87">
        <v>249</v>
      </c>
      <c r="Q31" s="87">
        <v>208</v>
      </c>
      <c r="R31" s="58">
        <f t="shared" si="4"/>
        <v>0.19711538461538461</v>
      </c>
      <c r="S31" s="73">
        <f t="shared" si="5"/>
        <v>0.35878962536023057</v>
      </c>
      <c r="T31" s="76">
        <f>P31/P29</f>
        <v>1.9264990328820116E-2</v>
      </c>
    </row>
    <row r="32" spans="3:20">
      <c r="C32" s="263" t="s">
        <v>62</v>
      </c>
      <c r="D32" s="265" t="s">
        <v>36</v>
      </c>
      <c r="E32" s="267">
        <f>J32+J33+P32</f>
        <v>12988</v>
      </c>
      <c r="F32" s="296">
        <f>K32+K33+Q32</f>
        <v>11076</v>
      </c>
      <c r="G32" s="269">
        <f t="shared" si="1"/>
        <v>0.17262549656915854</v>
      </c>
      <c r="H32" s="39"/>
      <c r="I32" s="191" t="s">
        <v>63</v>
      </c>
      <c r="J32" s="40">
        <v>8757</v>
      </c>
      <c r="K32" s="40">
        <v>6654</v>
      </c>
      <c r="L32" s="80">
        <f t="shared" si="2"/>
        <v>0.31605049594229034</v>
      </c>
      <c r="M32" s="46">
        <f t="shared" si="3"/>
        <v>0.67423775793039731</v>
      </c>
      <c r="N32" s="42"/>
      <c r="O32" s="271" t="s">
        <v>64</v>
      </c>
      <c r="P32" s="40">
        <v>3881</v>
      </c>
      <c r="Q32" s="40">
        <v>4021</v>
      </c>
      <c r="R32" s="38">
        <f t="shared" si="4"/>
        <v>-3.4817209649340958E-2</v>
      </c>
      <c r="S32" s="46">
        <f t="shared" si="5"/>
        <v>0.29881429011395133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350</v>
      </c>
      <c r="K33" s="51">
        <v>401</v>
      </c>
      <c r="L33" s="49">
        <f t="shared" si="2"/>
        <v>-0.12718204488778054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1086</v>
      </c>
      <c r="F34" s="48">
        <f t="shared" si="6"/>
        <v>1029</v>
      </c>
      <c r="G34" s="49">
        <f t="shared" ref="G34:G51" si="7">(E34-F34)/F34</f>
        <v>5.5393586005830907E-2</v>
      </c>
      <c r="H34" s="50"/>
      <c r="I34" s="193" t="s">
        <v>68</v>
      </c>
      <c r="J34" s="51">
        <v>604</v>
      </c>
      <c r="K34" s="51">
        <v>611</v>
      </c>
      <c r="L34" s="49">
        <f t="shared" si="2"/>
        <v>-1.1456628477905073E-2</v>
      </c>
      <c r="M34" s="52">
        <f t="shared" ref="M34:M51" si="8">J34/$E34</f>
        <v>0.55616942909760592</v>
      </c>
      <c r="N34" s="53"/>
      <c r="O34" s="194" t="s">
        <v>69</v>
      </c>
      <c r="P34" s="86">
        <v>482</v>
      </c>
      <c r="Q34" s="86">
        <v>418</v>
      </c>
      <c r="R34" s="49">
        <f t="shared" ref="R34:R44" si="9">(P34-Q34)/Q34</f>
        <v>0.15311004784688995</v>
      </c>
      <c r="S34" s="52">
        <f t="shared" ref="S34:S44" si="10">P34/$E34</f>
        <v>0.44383057090239408</v>
      </c>
      <c r="T34" s="55"/>
    </row>
    <row r="35" spans="3:20">
      <c r="C35" s="90" t="s">
        <v>70</v>
      </c>
      <c r="D35" s="67" t="s">
        <v>36</v>
      </c>
      <c r="E35" s="47">
        <f t="shared" si="6"/>
        <v>382</v>
      </c>
      <c r="F35" s="48">
        <f t="shared" si="6"/>
        <v>622</v>
      </c>
      <c r="G35" s="49">
        <f t="shared" si="7"/>
        <v>-0.38585209003215432</v>
      </c>
      <c r="H35" s="50"/>
      <c r="I35" s="193" t="s">
        <v>71</v>
      </c>
      <c r="J35" s="51">
        <v>215</v>
      </c>
      <c r="K35" s="51">
        <v>302</v>
      </c>
      <c r="L35" s="49">
        <f t="shared" si="2"/>
        <v>-0.28807947019867547</v>
      </c>
      <c r="M35" s="91">
        <f t="shared" si="8"/>
        <v>0.56282722513089001</v>
      </c>
      <c r="N35" s="53"/>
      <c r="O35" s="194" t="s">
        <v>72</v>
      </c>
      <c r="P35" s="86">
        <v>167</v>
      </c>
      <c r="Q35" s="86">
        <v>320</v>
      </c>
      <c r="R35" s="49">
        <f t="shared" si="9"/>
        <v>-0.47812500000000002</v>
      </c>
      <c r="S35" s="52">
        <f t="shared" si="10"/>
        <v>0.43717277486910994</v>
      </c>
      <c r="T35" s="55"/>
    </row>
    <row r="36" spans="3:20">
      <c r="C36" s="90" t="s">
        <v>73</v>
      </c>
      <c r="D36" s="67" t="s">
        <v>36</v>
      </c>
      <c r="E36" s="47">
        <f t="shared" si="6"/>
        <v>1039</v>
      </c>
      <c r="F36" s="48">
        <f t="shared" si="6"/>
        <v>1009</v>
      </c>
      <c r="G36" s="49">
        <f t="shared" si="7"/>
        <v>2.973240832507433E-2</v>
      </c>
      <c r="H36" s="50"/>
      <c r="I36" s="193" t="s">
        <v>74</v>
      </c>
      <c r="J36" s="92">
        <v>490</v>
      </c>
      <c r="K36" s="92">
        <v>352</v>
      </c>
      <c r="L36" s="49">
        <f t="shared" si="2"/>
        <v>0.39204545454545453</v>
      </c>
      <c r="M36" s="91">
        <f t="shared" si="8"/>
        <v>0.47160731472569778</v>
      </c>
      <c r="N36" s="53"/>
      <c r="O36" s="194" t="s">
        <v>75</v>
      </c>
      <c r="P36" s="86">
        <v>549</v>
      </c>
      <c r="Q36" s="86">
        <v>657</v>
      </c>
      <c r="R36" s="49">
        <f t="shared" si="9"/>
        <v>-0.16438356164383561</v>
      </c>
      <c r="S36" s="52">
        <f t="shared" si="10"/>
        <v>0.52839268527430217</v>
      </c>
      <c r="T36" s="55"/>
    </row>
    <row r="37" spans="3:20">
      <c r="C37" s="93" t="s">
        <v>76</v>
      </c>
      <c r="D37" s="67" t="s">
        <v>36</v>
      </c>
      <c r="E37" s="47">
        <f t="shared" si="6"/>
        <v>211</v>
      </c>
      <c r="F37" s="48">
        <f t="shared" si="6"/>
        <v>91</v>
      </c>
      <c r="G37" s="49">
        <f t="shared" si="7"/>
        <v>1.3186813186813187</v>
      </c>
      <c r="H37" s="50"/>
      <c r="I37" s="193" t="s">
        <v>77</v>
      </c>
      <c r="J37" s="94">
        <v>44</v>
      </c>
      <c r="K37" s="94">
        <v>42</v>
      </c>
      <c r="L37" s="49">
        <f t="shared" si="2"/>
        <v>4.7619047619047616E-2</v>
      </c>
      <c r="M37" s="91">
        <f t="shared" si="8"/>
        <v>0.20853080568720378</v>
      </c>
      <c r="N37" s="53"/>
      <c r="O37" s="194" t="s">
        <v>78</v>
      </c>
      <c r="P37" s="86">
        <v>167</v>
      </c>
      <c r="Q37" s="86">
        <v>49</v>
      </c>
      <c r="R37" s="49">
        <f t="shared" si="9"/>
        <v>2.4081632653061225</v>
      </c>
      <c r="S37" s="52">
        <f t="shared" si="10"/>
        <v>0.79146919431279616</v>
      </c>
      <c r="T37" s="55"/>
    </row>
    <row r="38" spans="3:20">
      <c r="C38" s="93" t="s">
        <v>79</v>
      </c>
      <c r="D38" s="67" t="s">
        <v>36</v>
      </c>
      <c r="E38" s="47">
        <f t="shared" si="6"/>
        <v>12</v>
      </c>
      <c r="F38" s="48">
        <f t="shared" si="6"/>
        <v>27</v>
      </c>
      <c r="G38" s="49">
        <f t="shared" si="7"/>
        <v>-0.55555555555555558</v>
      </c>
      <c r="H38" s="50"/>
      <c r="I38" s="193" t="s">
        <v>80</v>
      </c>
      <c r="J38" s="51">
        <v>9</v>
      </c>
      <c r="K38" s="51">
        <v>22</v>
      </c>
      <c r="L38" s="49">
        <f t="shared" si="2"/>
        <v>-0.59090909090909094</v>
      </c>
      <c r="M38" s="91">
        <f t="shared" si="8"/>
        <v>0.75</v>
      </c>
      <c r="N38" s="53"/>
      <c r="O38" s="194" t="s">
        <v>81</v>
      </c>
      <c r="P38" s="86">
        <v>3</v>
      </c>
      <c r="Q38" s="86">
        <v>5</v>
      </c>
      <c r="R38" s="49">
        <f t="shared" si="9"/>
        <v>-0.4</v>
      </c>
      <c r="S38" s="91">
        <f t="shared" si="10"/>
        <v>0.25</v>
      </c>
      <c r="T38" s="55"/>
    </row>
    <row r="39" spans="3:20">
      <c r="C39" s="93" t="s">
        <v>82</v>
      </c>
      <c r="D39" s="67" t="s">
        <v>36</v>
      </c>
      <c r="E39" s="47">
        <f t="shared" si="6"/>
        <v>683</v>
      </c>
      <c r="F39" s="48">
        <f t="shared" si="6"/>
        <v>702</v>
      </c>
      <c r="G39" s="49">
        <f t="shared" si="7"/>
        <v>-2.7065527065527065E-2</v>
      </c>
      <c r="H39" s="50"/>
      <c r="I39" s="193" t="s">
        <v>185</v>
      </c>
      <c r="J39" s="51">
        <v>479</v>
      </c>
      <c r="K39" s="51">
        <v>379</v>
      </c>
      <c r="L39" s="49">
        <f t="shared" si="2"/>
        <v>0.26385224274406333</v>
      </c>
      <c r="M39" s="91">
        <f t="shared" si="8"/>
        <v>0.70131771595900438</v>
      </c>
      <c r="N39" s="53"/>
      <c r="O39" s="194" t="s">
        <v>185</v>
      </c>
      <c r="P39" s="86">
        <v>204</v>
      </c>
      <c r="Q39" s="86">
        <v>323</v>
      </c>
      <c r="R39" s="49">
        <f t="shared" si="9"/>
        <v>-0.36842105263157893</v>
      </c>
      <c r="S39" s="91">
        <f t="shared" si="10"/>
        <v>0.29868228404099562</v>
      </c>
      <c r="T39" s="55"/>
    </row>
    <row r="40" spans="3:20">
      <c r="C40" s="93" t="s">
        <v>85</v>
      </c>
      <c r="D40" s="67" t="s">
        <v>36</v>
      </c>
      <c r="E40" s="47">
        <f t="shared" si="6"/>
        <v>158</v>
      </c>
      <c r="F40" s="48">
        <f t="shared" si="6"/>
        <v>122</v>
      </c>
      <c r="G40" s="49">
        <f t="shared" si="7"/>
        <v>0.29508196721311475</v>
      </c>
      <c r="H40" s="50"/>
      <c r="I40" s="193" t="s">
        <v>186</v>
      </c>
      <c r="J40" s="95">
        <v>89</v>
      </c>
      <c r="K40" s="95">
        <v>61</v>
      </c>
      <c r="L40" s="49">
        <f t="shared" si="2"/>
        <v>0.45901639344262296</v>
      </c>
      <c r="M40" s="91">
        <f t="shared" si="8"/>
        <v>0.56329113924050633</v>
      </c>
      <c r="N40" s="53"/>
      <c r="O40" s="194" t="s">
        <v>186</v>
      </c>
      <c r="P40" s="96">
        <v>69</v>
      </c>
      <c r="Q40" s="96">
        <v>61</v>
      </c>
      <c r="R40" s="49">
        <f t="shared" si="9"/>
        <v>0.13114754098360656</v>
      </c>
      <c r="S40" s="91">
        <f t="shared" si="10"/>
        <v>0.43670886075949367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3174</v>
      </c>
      <c r="F41" s="57">
        <f t="shared" si="6"/>
        <v>2683</v>
      </c>
      <c r="G41" s="58">
        <f t="shared" si="7"/>
        <v>0.18300409988818486</v>
      </c>
      <c r="H41" s="50"/>
      <c r="I41" s="212" t="s">
        <v>89</v>
      </c>
      <c r="J41" s="60">
        <v>1925</v>
      </c>
      <c r="K41" s="60">
        <v>1813</v>
      </c>
      <c r="L41" s="58">
        <f t="shared" si="2"/>
        <v>6.1776061776061778E-2</v>
      </c>
      <c r="M41" s="61">
        <f t="shared" si="8"/>
        <v>0.6064902331442974</v>
      </c>
      <c r="N41" s="62"/>
      <c r="O41" s="212" t="s">
        <v>90</v>
      </c>
      <c r="P41" s="220">
        <v>1249</v>
      </c>
      <c r="Q41" s="220">
        <v>870</v>
      </c>
      <c r="R41" s="221">
        <f t="shared" si="9"/>
        <v>0.43563218390804598</v>
      </c>
      <c r="S41" s="73">
        <f t="shared" si="10"/>
        <v>0.3935097668557026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6653</v>
      </c>
      <c r="F44" s="37">
        <f>K44+Q44</f>
        <v>9081</v>
      </c>
      <c r="G44" s="38">
        <f t="shared" si="7"/>
        <v>-0.26737143486400178</v>
      </c>
      <c r="H44" s="39"/>
      <c r="I44" s="191" t="s">
        <v>98</v>
      </c>
      <c r="J44" s="40">
        <v>4875</v>
      </c>
      <c r="K44" s="40">
        <v>7125</v>
      </c>
      <c r="L44" s="38">
        <f t="shared" si="2"/>
        <v>-0.31578947368421051</v>
      </c>
      <c r="M44" s="44">
        <f t="shared" si="8"/>
        <v>0.73275214189087634</v>
      </c>
      <c r="N44" s="42"/>
      <c r="O44" s="192" t="s">
        <v>99</v>
      </c>
      <c r="P44" s="105">
        <v>1778</v>
      </c>
      <c r="Q44" s="105">
        <v>1956</v>
      </c>
      <c r="R44" s="38">
        <f t="shared" si="9"/>
        <v>-9.1002044989775058E-2</v>
      </c>
      <c r="S44" s="44">
        <f t="shared" si="10"/>
        <v>0.26724785810912371</v>
      </c>
      <c r="T44" s="45"/>
    </row>
    <row r="45" spans="3:20">
      <c r="C45" s="252" t="s">
        <v>100</v>
      </c>
      <c r="D45" s="67" t="s">
        <v>16</v>
      </c>
      <c r="E45" s="47">
        <f>J45</f>
        <v>410</v>
      </c>
      <c r="F45" s="48">
        <f>K45</f>
        <v>394</v>
      </c>
      <c r="G45" s="49">
        <f t="shared" si="7"/>
        <v>4.060913705583756E-2</v>
      </c>
      <c r="H45" s="50"/>
      <c r="I45" s="193" t="s">
        <v>101</v>
      </c>
      <c r="J45" s="51">
        <v>410</v>
      </c>
      <c r="K45" s="51">
        <v>394</v>
      </c>
      <c r="L45" s="49">
        <f t="shared" si="2"/>
        <v>4.060913705583756E-2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36</v>
      </c>
      <c r="F46" s="48">
        <f>K46</f>
        <v>34</v>
      </c>
      <c r="G46" s="49">
        <f t="shared" si="7"/>
        <v>5.8823529411764705E-2</v>
      </c>
      <c r="H46" s="50"/>
      <c r="I46" s="193" t="s">
        <v>104</v>
      </c>
      <c r="J46" s="51">
        <v>36</v>
      </c>
      <c r="K46" s="51">
        <v>34</v>
      </c>
      <c r="L46" s="49">
        <f t="shared" si="2"/>
        <v>5.8823529411764705E-2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2972</v>
      </c>
      <c r="F47" s="48">
        <f t="shared" si="11"/>
        <v>1970</v>
      </c>
      <c r="G47" s="49">
        <f t="shared" si="7"/>
        <v>0.50862944162436552</v>
      </c>
      <c r="H47" s="50"/>
      <c r="I47" s="193" t="s">
        <v>106</v>
      </c>
      <c r="J47" s="51">
        <v>1658</v>
      </c>
      <c r="K47" s="51">
        <v>1218</v>
      </c>
      <c r="L47" s="49">
        <f t="shared" si="2"/>
        <v>0.36124794745484401</v>
      </c>
      <c r="M47" s="52">
        <f t="shared" si="8"/>
        <v>0.55787348586810226</v>
      </c>
      <c r="N47" s="53"/>
      <c r="O47" s="194" t="s">
        <v>107</v>
      </c>
      <c r="P47" s="51">
        <v>1314</v>
      </c>
      <c r="Q47" s="51">
        <v>752</v>
      </c>
      <c r="R47" s="49">
        <f>(P47-Q47)/Q47</f>
        <v>0.74734042553191493</v>
      </c>
      <c r="S47" s="52">
        <f>P47/$E47</f>
        <v>0.44212651413189769</v>
      </c>
      <c r="T47" s="55"/>
    </row>
    <row r="48" spans="3:20" ht="15.6" customHeight="1">
      <c r="C48" s="261"/>
      <c r="D48" s="67" t="s">
        <v>22</v>
      </c>
      <c r="E48" s="47">
        <f t="shared" si="11"/>
        <v>2047</v>
      </c>
      <c r="F48" s="48">
        <f t="shared" si="11"/>
        <v>1296</v>
      </c>
      <c r="G48" s="49">
        <f t="shared" si="7"/>
        <v>0.57947530864197527</v>
      </c>
      <c r="H48" s="50"/>
      <c r="I48" s="193" t="s">
        <v>108</v>
      </c>
      <c r="J48" s="51">
        <v>182</v>
      </c>
      <c r="K48" s="51">
        <v>159</v>
      </c>
      <c r="L48" s="49">
        <f t="shared" si="2"/>
        <v>0.14465408805031446</v>
      </c>
      <c r="M48" s="52">
        <f t="shared" si="8"/>
        <v>8.8910600879335611E-2</v>
      </c>
      <c r="N48" s="53"/>
      <c r="O48" s="194" t="s">
        <v>109</v>
      </c>
      <c r="P48" s="54">
        <v>1865</v>
      </c>
      <c r="Q48" s="54">
        <v>1137</v>
      </c>
      <c r="R48" s="49">
        <f>(P48-Q48)/Q48</f>
        <v>0.64028144239226037</v>
      </c>
      <c r="S48" s="52">
        <f>P48/$E48</f>
        <v>0.91108939912066433</v>
      </c>
      <c r="T48" s="55"/>
    </row>
    <row r="49" spans="3:20" ht="15.6" customHeight="1">
      <c r="C49" s="261"/>
      <c r="D49" s="67" t="s">
        <v>110</v>
      </c>
      <c r="E49" s="47">
        <f t="shared" si="11"/>
        <v>1134</v>
      </c>
      <c r="F49" s="48">
        <f t="shared" si="11"/>
        <v>724</v>
      </c>
      <c r="G49" s="49">
        <f t="shared" si="7"/>
        <v>0.56629834254143652</v>
      </c>
      <c r="H49" s="50"/>
      <c r="I49" s="193" t="s">
        <v>111</v>
      </c>
      <c r="J49" s="51">
        <v>128</v>
      </c>
      <c r="K49" s="51">
        <v>90</v>
      </c>
      <c r="L49" s="49">
        <f t="shared" si="2"/>
        <v>0.42222222222222222</v>
      </c>
      <c r="M49" s="52">
        <f t="shared" si="8"/>
        <v>0.1128747795414462</v>
      </c>
      <c r="N49" s="53"/>
      <c r="O49" s="194" t="s">
        <v>38</v>
      </c>
      <c r="P49" s="106">
        <v>1006</v>
      </c>
      <c r="Q49" s="106">
        <v>634</v>
      </c>
      <c r="R49" s="49">
        <f>(P49-Q49)/Q49</f>
        <v>0.58675078864353314</v>
      </c>
      <c r="S49" s="52">
        <f>P49/$E49</f>
        <v>0.8871252204585538</v>
      </c>
      <c r="T49" s="55"/>
    </row>
    <row r="50" spans="3:20" ht="15.95" customHeight="1">
      <c r="C50" s="261"/>
      <c r="D50" s="67" t="s">
        <v>112</v>
      </c>
      <c r="E50" s="47">
        <f t="shared" si="11"/>
        <v>3480</v>
      </c>
      <c r="F50" s="48">
        <f t="shared" si="11"/>
        <v>2353</v>
      </c>
      <c r="G50" s="49">
        <f t="shared" si="7"/>
        <v>0.47896302592435192</v>
      </c>
      <c r="H50" s="50"/>
      <c r="I50" s="193" t="s">
        <v>113</v>
      </c>
      <c r="J50" s="51">
        <v>717</v>
      </c>
      <c r="K50" s="51">
        <v>542</v>
      </c>
      <c r="L50" s="49">
        <f t="shared" si="2"/>
        <v>0.32287822878228783</v>
      </c>
      <c r="M50" s="52">
        <f t="shared" si="8"/>
        <v>0.20603448275862069</v>
      </c>
      <c r="N50" s="53"/>
      <c r="O50" s="194" t="s">
        <v>114</v>
      </c>
      <c r="P50" s="106">
        <v>2763</v>
      </c>
      <c r="Q50" s="106">
        <v>1811</v>
      </c>
      <c r="R50" s="49">
        <f>(P50-Q50)/Q50</f>
        <v>0.5256764218663722</v>
      </c>
      <c r="S50" s="52">
        <f>P50/$E50</f>
        <v>0.79396551724137931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479</v>
      </c>
      <c r="F51" s="169">
        <f t="shared" si="11"/>
        <v>362</v>
      </c>
      <c r="G51" s="170">
        <f t="shared" si="7"/>
        <v>0.32320441988950277</v>
      </c>
      <c r="H51" s="171"/>
      <c r="I51" s="218" t="s">
        <v>116</v>
      </c>
      <c r="J51" s="175">
        <v>65</v>
      </c>
      <c r="K51" s="175">
        <v>85</v>
      </c>
      <c r="L51" s="176">
        <f t="shared" si="2"/>
        <v>-0.23529411764705882</v>
      </c>
      <c r="M51" s="173">
        <f t="shared" si="8"/>
        <v>0.13569937369519833</v>
      </c>
      <c r="N51" s="174"/>
      <c r="O51" s="219" t="s">
        <v>117</v>
      </c>
      <c r="P51" s="172">
        <v>414</v>
      </c>
      <c r="Q51" s="172">
        <v>277</v>
      </c>
      <c r="R51" s="170">
        <f>(P51-Q51)/Q51</f>
        <v>0.49458483754512633</v>
      </c>
      <c r="S51" s="173">
        <f>P51/$E51</f>
        <v>0.86430062630480164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81" spans="3:8" ht="16.5">
      <c r="C81" s="109" t="s">
        <v>200</v>
      </c>
      <c r="H81" s="6"/>
    </row>
    <row r="82" spans="3:8">
      <c r="C82" s="1"/>
      <c r="H82" s="6"/>
    </row>
    <row r="83" spans="3:8" ht="17.45" customHeight="1" thickBot="1">
      <c r="C83" s="117" t="s">
        <v>3</v>
      </c>
      <c r="D83" s="118" t="s">
        <v>13</v>
      </c>
      <c r="E83" s="119" t="s">
        <v>161</v>
      </c>
      <c r="F83" s="118" t="s">
        <v>162</v>
      </c>
      <c r="G83" s="6"/>
      <c r="H83" s="110"/>
    </row>
    <row r="84" spans="3:8" ht="14.25" thickTop="1">
      <c r="C84" s="123" t="s">
        <v>7</v>
      </c>
      <c r="D84" s="124">
        <f>E84+F84</f>
        <v>460129</v>
      </c>
      <c r="E84" s="124">
        <f>J15</f>
        <v>360259</v>
      </c>
      <c r="F84" s="124">
        <f>P15</f>
        <v>99870</v>
      </c>
      <c r="G84" s="125"/>
      <c r="H84" s="110"/>
    </row>
    <row r="85" spans="3:8">
      <c r="C85" s="132" t="s">
        <v>163</v>
      </c>
      <c r="D85" s="133">
        <f>E85+F85</f>
        <v>1</v>
      </c>
      <c r="E85" s="133">
        <f>E84/D84</f>
        <v>0.78295217210825663</v>
      </c>
      <c r="F85" s="133">
        <f>F84/D84</f>
        <v>0.2170478278917434</v>
      </c>
      <c r="G85" s="125"/>
      <c r="H85" s="110"/>
    </row>
    <row r="86" spans="3:8">
      <c r="C86" s="134" t="s">
        <v>164</v>
      </c>
      <c r="D86" s="135">
        <f>E86+F86</f>
        <v>72295</v>
      </c>
      <c r="E86" s="136">
        <v>56939</v>
      </c>
      <c r="F86" s="136">
        <v>15356</v>
      </c>
      <c r="G86" s="126"/>
      <c r="H86" s="110"/>
    </row>
    <row r="87" spans="3:8">
      <c r="C87" s="132" t="s">
        <v>163</v>
      </c>
      <c r="D87" s="133">
        <f>E87+F87</f>
        <v>1</v>
      </c>
      <c r="E87" s="137">
        <f>E86/$D$86</f>
        <v>0.78759250293934568</v>
      </c>
      <c r="F87" s="137">
        <f>F86/$D$86</f>
        <v>0.21240749706065426</v>
      </c>
      <c r="G87" s="125"/>
      <c r="H87" s="110"/>
    </row>
    <row r="88" spans="3:8" ht="13.5" customHeight="1">
      <c r="H88" s="6"/>
    </row>
    <row r="89" spans="3:8" ht="16.5">
      <c r="C89" s="109" t="s">
        <v>230</v>
      </c>
      <c r="E89" s="109"/>
      <c r="F89" s="109"/>
    </row>
    <row r="90" spans="3:8">
      <c r="C90" s="149"/>
      <c r="D90" s="150"/>
      <c r="E90" s="110"/>
      <c r="F90" s="151"/>
      <c r="G90" s="152"/>
      <c r="H90" s="153"/>
    </row>
    <row r="91" spans="3:8">
      <c r="C91" s="154" t="s">
        <v>3</v>
      </c>
      <c r="D91" s="155" t="s">
        <v>7</v>
      </c>
      <c r="E91" s="156"/>
      <c r="F91" s="139"/>
      <c r="G91" s="128"/>
      <c r="H91" s="152"/>
    </row>
    <row r="92" spans="3:8">
      <c r="C92" s="157" t="s">
        <v>290</v>
      </c>
      <c r="D92" s="158">
        <v>1849259</v>
      </c>
      <c r="E92" s="159"/>
      <c r="F92" s="139"/>
      <c r="G92" s="128"/>
      <c r="H92" s="145"/>
    </row>
    <row r="93" spans="3:8" ht="13.5" customHeight="1">
      <c r="C93" s="157" t="s">
        <v>287</v>
      </c>
      <c r="D93" s="158">
        <v>1843564</v>
      </c>
      <c r="E93" s="156"/>
      <c r="F93" s="161"/>
      <c r="G93" s="128"/>
      <c r="H93" s="145"/>
    </row>
    <row r="94" spans="3:8">
      <c r="C94" s="157" t="s">
        <v>285</v>
      </c>
      <c r="D94" s="158">
        <v>1956219</v>
      </c>
      <c r="E94" s="110"/>
      <c r="F94" s="139"/>
      <c r="G94" s="128"/>
      <c r="H94" s="182">
        <f>SUM(D92:D95)</f>
        <v>7529067</v>
      </c>
    </row>
    <row r="95" spans="3:8">
      <c r="C95" s="157" t="s">
        <v>283</v>
      </c>
      <c r="D95" s="158">
        <v>1880025</v>
      </c>
      <c r="E95" s="112"/>
      <c r="F95" s="161"/>
      <c r="H95" s="183"/>
    </row>
    <row r="96" spans="3:8">
      <c r="C96" s="157" t="s">
        <v>279</v>
      </c>
      <c r="D96" s="158">
        <v>865499</v>
      </c>
      <c r="E96" s="112"/>
      <c r="F96" s="161"/>
      <c r="H96" s="184"/>
    </row>
    <row r="97" spans="3:9">
      <c r="C97" s="157" t="s">
        <v>288</v>
      </c>
      <c r="D97" s="158">
        <v>1877283</v>
      </c>
      <c r="E97" s="156"/>
      <c r="F97" s="162"/>
      <c r="H97" s="184"/>
      <c r="I97" s="183"/>
    </row>
    <row r="98" spans="3:9">
      <c r="C98" s="163"/>
      <c r="E98" s="156"/>
      <c r="F98" s="162"/>
      <c r="H98" s="184"/>
      <c r="I98" s="183"/>
    </row>
    <row r="99" spans="3:9" ht="16.5">
      <c r="C99" s="109" t="s">
        <v>203</v>
      </c>
      <c r="D99" s="108"/>
      <c r="E99" s="110"/>
      <c r="F99" s="162"/>
      <c r="H99" s="184"/>
      <c r="I99" s="183"/>
    </row>
    <row r="100" spans="3:9">
      <c r="C100" s="151"/>
      <c r="D100" s="152"/>
      <c r="E100" s="14"/>
      <c r="F100" s="162"/>
      <c r="H100" s="184"/>
      <c r="I100" s="183"/>
    </row>
    <row r="101" spans="3:9">
      <c r="C101" s="154" t="s">
        <v>3</v>
      </c>
      <c r="D101" s="155" t="s">
        <v>7</v>
      </c>
      <c r="E101" s="156"/>
      <c r="F101" s="162"/>
      <c r="H101" s="184"/>
      <c r="I101" s="183"/>
    </row>
    <row r="102" spans="3:9">
      <c r="C102" s="157" t="s">
        <v>290</v>
      </c>
      <c r="D102" s="158">
        <v>423770</v>
      </c>
      <c r="E102" s="181">
        <f t="shared" ref="E102:E107" si="12">D102/D92</f>
        <v>0.22915665139388264</v>
      </c>
      <c r="F102" s="162"/>
      <c r="H102" s="185"/>
      <c r="I102" s="186"/>
    </row>
    <row r="103" spans="3:9">
      <c r="C103" s="157" t="s">
        <v>287</v>
      </c>
      <c r="D103" s="158">
        <v>493710</v>
      </c>
      <c r="E103" s="181">
        <f t="shared" si="12"/>
        <v>0.26780193147620585</v>
      </c>
      <c r="F103" s="164"/>
      <c r="H103" s="183"/>
      <c r="I103" s="183"/>
    </row>
    <row r="104" spans="3:9">
      <c r="C104" s="157" t="s">
        <v>285</v>
      </c>
      <c r="D104" s="158">
        <v>431896</v>
      </c>
      <c r="E104" s="181">
        <f t="shared" si="12"/>
        <v>0.22078100662553629</v>
      </c>
      <c r="F104" s="161"/>
      <c r="H104" s="187">
        <f>SUM(D102:D105)</f>
        <v>1744605</v>
      </c>
      <c r="I104" s="188">
        <f>H104/H94</f>
        <v>0.23171596161914881</v>
      </c>
    </row>
    <row r="105" spans="3:9" ht="17.45" customHeight="1">
      <c r="C105" s="157" t="s">
        <v>283</v>
      </c>
      <c r="D105" s="158">
        <v>395229</v>
      </c>
      <c r="E105" s="181">
        <f t="shared" si="12"/>
        <v>0.21022539593888379</v>
      </c>
      <c r="F105" s="162"/>
      <c r="H105" s="185"/>
      <c r="I105" s="186"/>
    </row>
    <row r="106" spans="3:9">
      <c r="C106" s="157" t="s">
        <v>279</v>
      </c>
      <c r="D106" s="158">
        <v>337082</v>
      </c>
      <c r="E106" s="181">
        <f t="shared" si="12"/>
        <v>0.38946549909358646</v>
      </c>
      <c r="F106" s="164"/>
    </row>
    <row r="107" spans="3:9">
      <c r="C107" s="157" t="s">
        <v>288</v>
      </c>
      <c r="D107" s="158">
        <v>460129</v>
      </c>
      <c r="E107" s="181">
        <f t="shared" si="12"/>
        <v>0.24510369507421098</v>
      </c>
      <c r="G107" s="160"/>
      <c r="H107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02:D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{C653DFEF-867A-4672-955E-D38CB776D216}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53DFEF-867A-4672-955E-D38CB776D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D102:D107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931B5C8-60B0-4D85-9FFD-A0931ABB5A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'24.9월4주차'!D92:D98</xm:f>
              <xm:sqref>E91</xm:sqref>
            </x14:sparkline>
          </x14:sparklines>
        </x14:sparklineGroup>
        <x14:sparklineGroup displayEmptyCellsAs="gap" xr2:uid="{51E6BF19-F47D-4158-88B3-38AF78F4A5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'24.9월4주차'!D102:D107</xm:f>
              <xm:sqref>E101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A9BC-2E59-4D0B-8789-1C97EC06D1C5}">
  <sheetPr>
    <pageSetUpPr fitToPage="1"/>
  </sheetPr>
  <dimension ref="A1:T107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291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337082</v>
      </c>
      <c r="F15" s="37">
        <f t="shared" si="0"/>
        <v>395229</v>
      </c>
      <c r="G15" s="38">
        <f t="shared" ref="G15:G32" si="1">(E15-F15)/F15</f>
        <v>-0.14712230124813716</v>
      </c>
      <c r="H15" s="39"/>
      <c r="I15" s="191" t="s">
        <v>14</v>
      </c>
      <c r="J15" s="43">
        <v>254489</v>
      </c>
      <c r="K15" s="43">
        <v>322974</v>
      </c>
      <c r="L15" s="38">
        <f t="shared" ref="L15:L51" si="2">(J15-K15)/K15</f>
        <v>-0.21204493240941996</v>
      </c>
      <c r="M15" s="41">
        <f t="shared" ref="M15:M32" si="3">J15/$E15</f>
        <v>0.75497653389976327</v>
      </c>
      <c r="N15" s="42"/>
      <c r="O15" s="192" t="s">
        <v>15</v>
      </c>
      <c r="P15" s="40">
        <v>82593</v>
      </c>
      <c r="Q15" s="40">
        <v>72255</v>
      </c>
      <c r="R15" s="38">
        <f t="shared" ref="R15:R32" si="4">(P15-Q15)/Q15</f>
        <v>0.143076603695246</v>
      </c>
      <c r="S15" s="44">
        <f t="shared" ref="S15:S32" si="5">P15/$E15</f>
        <v>0.24502346610023673</v>
      </c>
      <c r="T15" s="45"/>
    </row>
    <row r="16" spans="1:20">
      <c r="C16" s="292" t="s">
        <v>16</v>
      </c>
      <c r="D16" s="293"/>
      <c r="E16" s="47">
        <f t="shared" si="0"/>
        <v>37420</v>
      </c>
      <c r="F16" s="48">
        <f t="shared" si="0"/>
        <v>30052</v>
      </c>
      <c r="G16" s="49">
        <f t="shared" si="1"/>
        <v>0.24517502994808998</v>
      </c>
      <c r="H16" s="50"/>
      <c r="I16" s="193" t="s">
        <v>17</v>
      </c>
      <c r="J16" s="54">
        <v>23424</v>
      </c>
      <c r="K16" s="54">
        <v>20759</v>
      </c>
      <c r="L16" s="49">
        <f t="shared" si="2"/>
        <v>0.12837805289272122</v>
      </c>
      <c r="M16" s="52">
        <f t="shared" si="3"/>
        <v>0.62597541421699621</v>
      </c>
      <c r="N16" s="53"/>
      <c r="O16" s="194" t="s">
        <v>18</v>
      </c>
      <c r="P16" s="51">
        <v>13996</v>
      </c>
      <c r="Q16" s="51">
        <v>9293</v>
      </c>
      <c r="R16" s="49">
        <f t="shared" si="4"/>
        <v>0.50607984504465731</v>
      </c>
      <c r="S16" s="52">
        <f t="shared" si="5"/>
        <v>0.37402458578300374</v>
      </c>
      <c r="T16" s="55"/>
    </row>
    <row r="17" spans="3:20">
      <c r="C17" s="294" t="s">
        <v>19</v>
      </c>
      <c r="D17" s="295"/>
      <c r="E17" s="56">
        <f t="shared" si="0"/>
        <v>29249</v>
      </c>
      <c r="F17" s="57">
        <f t="shared" si="0"/>
        <v>99177</v>
      </c>
      <c r="G17" s="58">
        <f t="shared" si="1"/>
        <v>-0.70508283170493158</v>
      </c>
      <c r="H17" s="59"/>
      <c r="I17" s="195" t="s">
        <v>20</v>
      </c>
      <c r="J17" s="60">
        <v>19212</v>
      </c>
      <c r="K17" s="60">
        <v>78007</v>
      </c>
      <c r="L17" s="58">
        <f t="shared" si="2"/>
        <v>-0.75371441024523445</v>
      </c>
      <c r="M17" s="61">
        <f t="shared" si="3"/>
        <v>0.65684296899039285</v>
      </c>
      <c r="N17" s="62"/>
      <c r="O17" s="196" t="s">
        <v>21</v>
      </c>
      <c r="P17" s="60">
        <v>10037</v>
      </c>
      <c r="Q17" s="60">
        <v>21170</v>
      </c>
      <c r="R17" s="58">
        <f t="shared" si="4"/>
        <v>-0.52588568729333962</v>
      </c>
      <c r="S17" s="61">
        <f t="shared" si="5"/>
        <v>0.34315703100960715</v>
      </c>
      <c r="T17" s="63"/>
    </row>
    <row r="18" spans="3:20">
      <c r="C18" s="278" t="s">
        <v>22</v>
      </c>
      <c r="D18" s="64" t="s">
        <v>23</v>
      </c>
      <c r="E18" s="36">
        <f t="shared" si="0"/>
        <v>34540</v>
      </c>
      <c r="F18" s="37">
        <f t="shared" si="0"/>
        <v>135891</v>
      </c>
      <c r="G18" s="38">
        <f t="shared" si="1"/>
        <v>-0.74582569853779868</v>
      </c>
      <c r="H18" s="39"/>
      <c r="I18" s="191" t="s">
        <v>24</v>
      </c>
      <c r="J18" s="65">
        <v>28848</v>
      </c>
      <c r="K18" s="65">
        <v>108071</v>
      </c>
      <c r="L18" s="38">
        <f t="shared" si="2"/>
        <v>-0.73306437434649441</v>
      </c>
      <c r="M18" s="41">
        <f t="shared" si="3"/>
        <v>0.83520555877243774</v>
      </c>
      <c r="N18" s="42"/>
      <c r="O18" s="192" t="s">
        <v>25</v>
      </c>
      <c r="P18" s="66">
        <v>5692</v>
      </c>
      <c r="Q18" s="66">
        <v>27820</v>
      </c>
      <c r="R18" s="38">
        <f t="shared" si="4"/>
        <v>-0.79539899352983467</v>
      </c>
      <c r="S18" s="41">
        <f t="shared" si="5"/>
        <v>0.16479444122756226</v>
      </c>
      <c r="T18" s="45"/>
    </row>
    <row r="19" spans="3:20" ht="15.6" customHeight="1">
      <c r="C19" s="279"/>
      <c r="D19" s="67" t="s">
        <v>26</v>
      </c>
      <c r="E19" s="47">
        <f t="shared" si="0"/>
        <v>30492</v>
      </c>
      <c r="F19" s="37">
        <f t="shared" si="0"/>
        <v>106661</v>
      </c>
      <c r="G19" s="49">
        <f t="shared" si="1"/>
        <v>-0.71412231274786475</v>
      </c>
      <c r="H19" s="50"/>
      <c r="I19" s="193" t="s">
        <v>27</v>
      </c>
      <c r="J19" s="68">
        <v>25793</v>
      </c>
      <c r="K19" s="68">
        <v>84514</v>
      </c>
      <c r="L19" s="49">
        <f t="shared" si="2"/>
        <v>-0.69480796081122653</v>
      </c>
      <c r="M19" s="52">
        <f t="shared" si="3"/>
        <v>0.84589400498491407</v>
      </c>
      <c r="N19" s="53"/>
      <c r="O19" s="194" t="s">
        <v>28</v>
      </c>
      <c r="P19" s="69">
        <v>4699</v>
      </c>
      <c r="Q19" s="69">
        <v>22147</v>
      </c>
      <c r="R19" s="49">
        <f t="shared" si="4"/>
        <v>-0.7878267936966632</v>
      </c>
      <c r="S19" s="52">
        <f t="shared" si="5"/>
        <v>0.15410599501508593</v>
      </c>
      <c r="T19" s="55"/>
    </row>
    <row r="20" spans="3:20" ht="14.1" customHeight="1">
      <c r="C20" s="279"/>
      <c r="D20" s="67" t="s">
        <v>29</v>
      </c>
      <c r="E20" s="47">
        <f t="shared" si="0"/>
        <v>438</v>
      </c>
      <c r="F20" s="37">
        <f t="shared" si="0"/>
        <v>2105</v>
      </c>
      <c r="G20" s="49">
        <f t="shared" si="1"/>
        <v>-0.79192399049881235</v>
      </c>
      <c r="H20" s="50"/>
      <c r="I20" s="193" t="s">
        <v>30</v>
      </c>
      <c r="J20" s="68">
        <v>338</v>
      </c>
      <c r="K20" s="68">
        <v>1505</v>
      </c>
      <c r="L20" s="49">
        <f t="shared" si="2"/>
        <v>-0.77541528239202662</v>
      </c>
      <c r="M20" s="52">
        <f t="shared" si="3"/>
        <v>0.77168949771689499</v>
      </c>
      <c r="N20" s="53"/>
      <c r="O20" s="194" t="s">
        <v>31</v>
      </c>
      <c r="P20" s="69">
        <v>100</v>
      </c>
      <c r="Q20" s="69">
        <v>600</v>
      </c>
      <c r="R20" s="49">
        <f t="shared" si="4"/>
        <v>-0.83333333333333337</v>
      </c>
      <c r="S20" s="52">
        <f t="shared" si="5"/>
        <v>0.22831050228310501</v>
      </c>
      <c r="T20" s="55"/>
    </row>
    <row r="21" spans="3:20" ht="13.5" customHeight="1">
      <c r="C21" s="280"/>
      <c r="D21" s="70" t="s">
        <v>32</v>
      </c>
      <c r="E21" s="56">
        <f t="shared" si="0"/>
        <v>122</v>
      </c>
      <c r="F21" s="37">
        <f t="shared" si="0"/>
        <v>697</v>
      </c>
      <c r="G21" s="58">
        <f t="shared" si="1"/>
        <v>-0.82496413199426111</v>
      </c>
      <c r="H21" s="71">
        <f>E21/E19</f>
        <v>4.0010494555949103E-3</v>
      </c>
      <c r="I21" s="195" t="s">
        <v>33</v>
      </c>
      <c r="J21" s="72">
        <v>96</v>
      </c>
      <c r="K21" s="72">
        <v>476</v>
      </c>
      <c r="L21" s="58">
        <f t="shared" si="2"/>
        <v>-0.79831932773109249</v>
      </c>
      <c r="M21" s="73">
        <f t="shared" si="3"/>
        <v>0.78688524590163933</v>
      </c>
      <c r="N21" s="74">
        <f>J21/J19</f>
        <v>3.7219400612569301E-3</v>
      </c>
      <c r="O21" s="196" t="s">
        <v>34</v>
      </c>
      <c r="P21" s="75">
        <v>26</v>
      </c>
      <c r="Q21" s="75">
        <v>221</v>
      </c>
      <c r="R21" s="58">
        <f t="shared" si="4"/>
        <v>-0.88235294117647056</v>
      </c>
      <c r="S21" s="73">
        <f t="shared" si="5"/>
        <v>0.21311475409836064</v>
      </c>
      <c r="T21" s="76">
        <f>P21/P19</f>
        <v>5.533092147265376E-3</v>
      </c>
    </row>
    <row r="22" spans="3:20" ht="13.5" customHeight="1">
      <c r="C22" s="278" t="s">
        <v>35</v>
      </c>
      <c r="D22" s="77" t="s">
        <v>36</v>
      </c>
      <c r="E22" s="78">
        <f t="shared" si="0"/>
        <v>4133</v>
      </c>
      <c r="F22" s="79">
        <f t="shared" si="0"/>
        <v>5315</v>
      </c>
      <c r="G22" s="80">
        <f t="shared" si="1"/>
        <v>-0.22238946378174976</v>
      </c>
      <c r="H22" s="81"/>
      <c r="I22" s="197" t="s">
        <v>37</v>
      </c>
      <c r="J22" s="198">
        <v>2243</v>
      </c>
      <c r="K22" s="198">
        <v>2802</v>
      </c>
      <c r="L22" s="80">
        <f t="shared" si="2"/>
        <v>-0.19950035688793719</v>
      </c>
      <c r="M22" s="82">
        <f t="shared" si="3"/>
        <v>0.54270505685942416</v>
      </c>
      <c r="N22" s="83"/>
      <c r="O22" s="199" t="s">
        <v>38</v>
      </c>
      <c r="P22" s="84">
        <v>1890</v>
      </c>
      <c r="Q22" s="84">
        <v>2513</v>
      </c>
      <c r="R22" s="80">
        <f t="shared" si="4"/>
        <v>-0.24791086350974931</v>
      </c>
      <c r="S22" s="82">
        <f t="shared" si="5"/>
        <v>0.45729494314057584</v>
      </c>
      <c r="T22" s="85"/>
    </row>
    <row r="23" spans="3:20" ht="15.75" customHeight="1">
      <c r="C23" s="279"/>
      <c r="D23" s="67" t="s">
        <v>39</v>
      </c>
      <c r="E23" s="47">
        <f t="shared" si="0"/>
        <v>3377</v>
      </c>
      <c r="F23" s="48">
        <f t="shared" si="0"/>
        <v>3791</v>
      </c>
      <c r="G23" s="49">
        <f t="shared" si="1"/>
        <v>-0.10920601424426273</v>
      </c>
      <c r="H23" s="50"/>
      <c r="I23" s="193" t="s">
        <v>40</v>
      </c>
      <c r="J23" s="68">
        <v>1844</v>
      </c>
      <c r="K23" s="68">
        <v>1877</v>
      </c>
      <c r="L23" s="49">
        <f t="shared" si="2"/>
        <v>-1.7581246670218435E-2</v>
      </c>
      <c r="M23" s="52">
        <f t="shared" si="3"/>
        <v>0.54604678708913235</v>
      </c>
      <c r="N23" s="53"/>
      <c r="O23" s="194" t="s">
        <v>41</v>
      </c>
      <c r="P23" s="86">
        <v>1533</v>
      </c>
      <c r="Q23" s="86">
        <v>1914</v>
      </c>
      <c r="R23" s="49">
        <f t="shared" si="4"/>
        <v>-0.19905956112852666</v>
      </c>
      <c r="S23" s="52">
        <f t="shared" si="5"/>
        <v>0.45395321291086765</v>
      </c>
      <c r="T23" s="55"/>
    </row>
    <row r="24" spans="3:20" ht="15.6" customHeight="1">
      <c r="C24" s="279"/>
      <c r="D24" s="67" t="s">
        <v>42</v>
      </c>
      <c r="E24" s="47">
        <f t="shared" si="0"/>
        <v>9446</v>
      </c>
      <c r="F24" s="48">
        <f t="shared" si="0"/>
        <v>11504</v>
      </c>
      <c r="G24" s="49">
        <f t="shared" si="1"/>
        <v>-0.17889429763560502</v>
      </c>
      <c r="H24" s="50"/>
      <c r="I24" s="193" t="s">
        <v>43</v>
      </c>
      <c r="J24" s="68">
        <v>5833</v>
      </c>
      <c r="K24" s="68">
        <v>5752</v>
      </c>
      <c r="L24" s="49">
        <f t="shared" si="2"/>
        <v>1.4082058414464534E-2</v>
      </c>
      <c r="M24" s="52">
        <f t="shared" si="3"/>
        <v>0.61751005716705487</v>
      </c>
      <c r="N24" s="53"/>
      <c r="O24" s="194" t="s">
        <v>44</v>
      </c>
      <c r="P24" s="86">
        <v>3613</v>
      </c>
      <c r="Q24" s="86">
        <v>5752</v>
      </c>
      <c r="R24" s="49">
        <f t="shared" si="4"/>
        <v>-0.37187065368567457</v>
      </c>
      <c r="S24" s="52">
        <f t="shared" si="5"/>
        <v>0.38248994283294518</v>
      </c>
      <c r="T24" s="55"/>
    </row>
    <row r="25" spans="3:20" ht="15.6" customHeight="1">
      <c r="C25" s="279"/>
      <c r="D25" s="67" t="s">
        <v>45</v>
      </c>
      <c r="E25" s="47">
        <f t="shared" si="0"/>
        <v>8169</v>
      </c>
      <c r="F25" s="48">
        <f t="shared" si="0"/>
        <v>12660</v>
      </c>
      <c r="G25" s="49">
        <f t="shared" si="1"/>
        <v>-0.35473933649289102</v>
      </c>
      <c r="H25" s="50"/>
      <c r="I25" s="193" t="s">
        <v>46</v>
      </c>
      <c r="J25" s="68">
        <v>5158</v>
      </c>
      <c r="K25" s="68">
        <v>7814</v>
      </c>
      <c r="L25" s="49">
        <f t="shared" si="2"/>
        <v>-0.33990273867417453</v>
      </c>
      <c r="M25" s="52">
        <f t="shared" si="3"/>
        <v>0.63141143346798878</v>
      </c>
      <c r="N25" s="53"/>
      <c r="O25" s="194" t="s">
        <v>47</v>
      </c>
      <c r="P25" s="86">
        <v>3011</v>
      </c>
      <c r="Q25" s="86">
        <v>4846</v>
      </c>
      <c r="R25" s="49">
        <f t="shared" si="4"/>
        <v>-0.37866281469252994</v>
      </c>
      <c r="S25" s="52">
        <f t="shared" si="5"/>
        <v>0.36858856653201127</v>
      </c>
      <c r="T25" s="55"/>
    </row>
    <row r="26" spans="3:20" ht="15.6" customHeight="1">
      <c r="C26" s="280"/>
      <c r="D26" s="70" t="s">
        <v>48</v>
      </c>
      <c r="E26" s="56">
        <f t="shared" si="0"/>
        <v>3839</v>
      </c>
      <c r="F26" s="48">
        <f t="shared" si="0"/>
        <v>6044</v>
      </c>
      <c r="G26" s="58">
        <f t="shared" si="1"/>
        <v>-0.36482461945731304</v>
      </c>
      <c r="H26" s="71">
        <f>E26/E23</f>
        <v>1.1368078175895766</v>
      </c>
      <c r="I26" s="195" t="s">
        <v>33</v>
      </c>
      <c r="J26" s="72">
        <v>2281</v>
      </c>
      <c r="K26" s="72">
        <v>3559</v>
      </c>
      <c r="L26" s="58">
        <f t="shared" si="2"/>
        <v>-0.35908963191907839</v>
      </c>
      <c r="M26" s="73">
        <f t="shared" si="3"/>
        <v>0.59416514717374314</v>
      </c>
      <c r="N26" s="74">
        <f>J26/J23</f>
        <v>1.2369848156182213</v>
      </c>
      <c r="O26" s="196" t="s">
        <v>34</v>
      </c>
      <c r="P26" s="87">
        <v>1558</v>
      </c>
      <c r="Q26" s="87">
        <v>2485</v>
      </c>
      <c r="R26" s="58">
        <f t="shared" si="4"/>
        <v>-0.37303822937625752</v>
      </c>
      <c r="S26" s="73">
        <f t="shared" si="5"/>
        <v>0.40583485282625686</v>
      </c>
      <c r="T26" s="76">
        <f>P26/P23</f>
        <v>1.0163078930202218</v>
      </c>
    </row>
    <row r="27" spans="3:20" ht="13.5" customHeight="1">
      <c r="C27" s="278" t="s">
        <v>49</v>
      </c>
      <c r="D27" s="77" t="s">
        <v>36</v>
      </c>
      <c r="E27" s="78">
        <f t="shared" si="0"/>
        <v>2683</v>
      </c>
      <c r="F27" s="79">
        <f t="shared" si="0"/>
        <v>2930</v>
      </c>
      <c r="G27" s="80">
        <f t="shared" si="1"/>
        <v>-8.430034129692833E-2</v>
      </c>
      <c r="H27" s="81"/>
      <c r="I27" s="197" t="s">
        <v>50</v>
      </c>
      <c r="J27" s="198">
        <v>1813</v>
      </c>
      <c r="K27" s="198">
        <v>1951</v>
      </c>
      <c r="L27" s="80">
        <f t="shared" si="2"/>
        <v>-7.0732957457713991E-2</v>
      </c>
      <c r="M27" s="82">
        <f t="shared" si="3"/>
        <v>0.67573611628773755</v>
      </c>
      <c r="N27" s="83"/>
      <c r="O27" s="199" t="s">
        <v>51</v>
      </c>
      <c r="P27" s="84">
        <v>870</v>
      </c>
      <c r="Q27" s="84">
        <v>979</v>
      </c>
      <c r="R27" s="80">
        <f t="shared" si="4"/>
        <v>-0.11133810010214505</v>
      </c>
      <c r="S27" s="82">
        <f t="shared" si="5"/>
        <v>0.32426388371226239</v>
      </c>
      <c r="T27" s="85"/>
    </row>
    <row r="28" spans="3:20" ht="15.6" customHeight="1">
      <c r="C28" s="279"/>
      <c r="D28" s="67" t="s">
        <v>52</v>
      </c>
      <c r="E28" s="47">
        <f t="shared" si="0"/>
        <v>1309</v>
      </c>
      <c r="F28" s="48">
        <f t="shared" si="0"/>
        <v>1283</v>
      </c>
      <c r="G28" s="49">
        <f t="shared" si="1"/>
        <v>2.0265003897116135E-2</v>
      </c>
      <c r="H28" s="50"/>
      <c r="I28" s="193" t="s">
        <v>53</v>
      </c>
      <c r="J28" s="68">
        <v>736</v>
      </c>
      <c r="K28" s="68">
        <v>714</v>
      </c>
      <c r="L28" s="49">
        <f t="shared" si="2"/>
        <v>3.081232492997199E-2</v>
      </c>
      <c r="M28" s="52">
        <f t="shared" si="3"/>
        <v>0.5622612681436211</v>
      </c>
      <c r="N28" s="53"/>
      <c r="O28" s="194" t="s">
        <v>54</v>
      </c>
      <c r="P28" s="86">
        <v>573</v>
      </c>
      <c r="Q28" s="86">
        <v>569</v>
      </c>
      <c r="R28" s="38">
        <f t="shared" si="4"/>
        <v>7.0298769771528994E-3</v>
      </c>
      <c r="S28" s="52">
        <f t="shared" si="5"/>
        <v>0.4377387318563789</v>
      </c>
      <c r="T28" s="55"/>
    </row>
    <row r="29" spans="3:20" ht="15.6" customHeight="1">
      <c r="C29" s="279"/>
      <c r="D29" s="67" t="s">
        <v>26</v>
      </c>
      <c r="E29" s="47">
        <f t="shared" si="0"/>
        <v>53969</v>
      </c>
      <c r="F29" s="48">
        <f t="shared" si="0"/>
        <v>55472</v>
      </c>
      <c r="G29" s="49">
        <f t="shared" si="1"/>
        <v>-2.7094750504759159E-2</v>
      </c>
      <c r="H29" s="50"/>
      <c r="I29" s="193" t="s">
        <v>55</v>
      </c>
      <c r="J29" s="51">
        <v>43343</v>
      </c>
      <c r="K29" s="51">
        <v>43476</v>
      </c>
      <c r="L29" s="49">
        <f t="shared" si="2"/>
        <v>-3.0591590762719663E-3</v>
      </c>
      <c r="M29" s="52">
        <f t="shared" si="3"/>
        <v>0.80310919231410627</v>
      </c>
      <c r="N29" s="53"/>
      <c r="O29" s="194" t="s">
        <v>56</v>
      </c>
      <c r="P29" s="86">
        <v>10626</v>
      </c>
      <c r="Q29" s="86">
        <v>11996</v>
      </c>
      <c r="R29" s="49">
        <f t="shared" si="4"/>
        <v>-0.11420473491163721</v>
      </c>
      <c r="S29" s="52">
        <f t="shared" si="5"/>
        <v>0.19689080768589376</v>
      </c>
      <c r="T29" s="55"/>
    </row>
    <row r="30" spans="3:20" ht="15.6" customHeight="1">
      <c r="C30" s="279"/>
      <c r="D30" s="67" t="s">
        <v>29</v>
      </c>
      <c r="E30" s="47">
        <f t="shared" si="0"/>
        <v>22062</v>
      </c>
      <c r="F30" s="48">
        <f t="shared" si="0"/>
        <v>22821</v>
      </c>
      <c r="G30" s="49">
        <f t="shared" si="1"/>
        <v>-3.3258840541606417E-2</v>
      </c>
      <c r="H30" s="50"/>
      <c r="I30" s="193" t="s">
        <v>57</v>
      </c>
      <c r="J30" s="51">
        <v>15431</v>
      </c>
      <c r="K30" s="51">
        <v>15417</v>
      </c>
      <c r="L30" s="49">
        <f t="shared" si="2"/>
        <v>9.080884737627295E-4</v>
      </c>
      <c r="M30" s="52">
        <f t="shared" si="3"/>
        <v>0.6994379476022119</v>
      </c>
      <c r="N30" s="53"/>
      <c r="O30" s="194" t="s">
        <v>58</v>
      </c>
      <c r="P30" s="86">
        <v>6631</v>
      </c>
      <c r="Q30" s="86">
        <v>7404</v>
      </c>
      <c r="R30" s="49">
        <f t="shared" si="4"/>
        <v>-0.10440302539168017</v>
      </c>
      <c r="S30" s="52">
        <f t="shared" si="5"/>
        <v>0.30056205239778805</v>
      </c>
      <c r="T30" s="55"/>
    </row>
    <row r="31" spans="3:20" ht="15.6" customHeight="1">
      <c r="C31" s="280"/>
      <c r="D31" s="70" t="s">
        <v>59</v>
      </c>
      <c r="E31" s="56">
        <f t="shared" si="0"/>
        <v>605</v>
      </c>
      <c r="F31" s="48">
        <f t="shared" si="0"/>
        <v>702</v>
      </c>
      <c r="G31" s="58">
        <f t="shared" si="1"/>
        <v>-0.13817663817663817</v>
      </c>
      <c r="H31" s="50"/>
      <c r="I31" s="195" t="s">
        <v>60</v>
      </c>
      <c r="J31" s="60">
        <v>397</v>
      </c>
      <c r="K31" s="60">
        <v>462</v>
      </c>
      <c r="L31" s="189">
        <f t="shared" si="2"/>
        <v>-0.1406926406926407</v>
      </c>
      <c r="M31" s="73">
        <f t="shared" si="3"/>
        <v>0.65619834710743796</v>
      </c>
      <c r="N31" s="74">
        <f>J31/J29</f>
        <v>9.1594951895346416E-3</v>
      </c>
      <c r="O31" s="196" t="s">
        <v>61</v>
      </c>
      <c r="P31" s="87">
        <v>208</v>
      </c>
      <c r="Q31" s="87">
        <v>240</v>
      </c>
      <c r="R31" s="58">
        <f t="shared" si="4"/>
        <v>-0.13333333333333333</v>
      </c>
      <c r="S31" s="73">
        <f t="shared" si="5"/>
        <v>0.34380165289256198</v>
      </c>
      <c r="T31" s="76">
        <f>P31/P29</f>
        <v>1.9574628270280444E-2</v>
      </c>
    </row>
    <row r="32" spans="3:20">
      <c r="C32" s="263" t="s">
        <v>62</v>
      </c>
      <c r="D32" s="265" t="s">
        <v>36</v>
      </c>
      <c r="E32" s="267">
        <f>J32+J33+P32</f>
        <v>11076</v>
      </c>
      <c r="F32" s="296">
        <f>K32+K33+Q32</f>
        <v>9611</v>
      </c>
      <c r="G32" s="269">
        <f t="shared" si="1"/>
        <v>0.15242950785558215</v>
      </c>
      <c r="H32" s="39"/>
      <c r="I32" s="191" t="s">
        <v>63</v>
      </c>
      <c r="J32" s="40">
        <v>6654</v>
      </c>
      <c r="K32" s="40">
        <v>6590</v>
      </c>
      <c r="L32" s="80">
        <f t="shared" si="2"/>
        <v>9.7116843702579666E-3</v>
      </c>
      <c r="M32" s="46">
        <f t="shared" si="3"/>
        <v>0.60075839653304441</v>
      </c>
      <c r="N32" s="42"/>
      <c r="O32" s="271" t="s">
        <v>64</v>
      </c>
      <c r="P32" s="40">
        <v>4021</v>
      </c>
      <c r="Q32" s="40">
        <v>2721</v>
      </c>
      <c r="R32" s="38">
        <f t="shared" si="4"/>
        <v>0.47776552737963984</v>
      </c>
      <c r="S32" s="46">
        <f t="shared" si="5"/>
        <v>0.3630371975442398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401</v>
      </c>
      <c r="K33" s="51">
        <v>300</v>
      </c>
      <c r="L33" s="49">
        <f t="shared" si="2"/>
        <v>0.33666666666666667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1029</v>
      </c>
      <c r="F34" s="48">
        <f t="shared" si="6"/>
        <v>833</v>
      </c>
      <c r="G34" s="49">
        <f t="shared" ref="G34:G51" si="7">(E34-F34)/F34</f>
        <v>0.23529411764705882</v>
      </c>
      <c r="H34" s="50"/>
      <c r="I34" s="193" t="s">
        <v>68</v>
      </c>
      <c r="J34" s="51">
        <v>611</v>
      </c>
      <c r="K34" s="51">
        <v>507</v>
      </c>
      <c r="L34" s="49">
        <f t="shared" si="2"/>
        <v>0.20512820512820512</v>
      </c>
      <c r="M34" s="52">
        <f t="shared" ref="M34:M51" si="8">J34/$E34</f>
        <v>0.59378036929057332</v>
      </c>
      <c r="N34" s="53"/>
      <c r="O34" s="194" t="s">
        <v>69</v>
      </c>
      <c r="P34" s="86">
        <v>418</v>
      </c>
      <c r="Q34" s="86">
        <v>326</v>
      </c>
      <c r="R34" s="49">
        <f t="shared" ref="R34:R44" si="9">(P34-Q34)/Q34</f>
        <v>0.2822085889570552</v>
      </c>
      <c r="S34" s="52">
        <f t="shared" ref="S34:S44" si="10">P34/$E34</f>
        <v>0.40621963070942663</v>
      </c>
      <c r="T34" s="55"/>
    </row>
    <row r="35" spans="3:20">
      <c r="C35" s="90" t="s">
        <v>70</v>
      </c>
      <c r="D35" s="67" t="s">
        <v>36</v>
      </c>
      <c r="E35" s="47">
        <f t="shared" si="6"/>
        <v>622</v>
      </c>
      <c r="F35" s="48">
        <f t="shared" si="6"/>
        <v>291</v>
      </c>
      <c r="G35" s="49">
        <f t="shared" si="7"/>
        <v>1.1374570446735395</v>
      </c>
      <c r="H35" s="50"/>
      <c r="I35" s="193" t="s">
        <v>71</v>
      </c>
      <c r="J35" s="51">
        <v>302</v>
      </c>
      <c r="K35" s="51">
        <v>156</v>
      </c>
      <c r="L35" s="49">
        <f t="shared" si="2"/>
        <v>0.9358974358974359</v>
      </c>
      <c r="M35" s="91">
        <f t="shared" si="8"/>
        <v>0.48553054662379419</v>
      </c>
      <c r="N35" s="53"/>
      <c r="O35" s="194" t="s">
        <v>72</v>
      </c>
      <c r="P35" s="86">
        <v>320</v>
      </c>
      <c r="Q35" s="86">
        <v>135</v>
      </c>
      <c r="R35" s="49">
        <f t="shared" si="9"/>
        <v>1.3703703703703705</v>
      </c>
      <c r="S35" s="52">
        <f t="shared" si="10"/>
        <v>0.51446945337620575</v>
      </c>
      <c r="T35" s="55"/>
    </row>
    <row r="36" spans="3:20">
      <c r="C36" s="90" t="s">
        <v>73</v>
      </c>
      <c r="D36" s="67" t="s">
        <v>36</v>
      </c>
      <c r="E36" s="47">
        <f t="shared" si="6"/>
        <v>1009</v>
      </c>
      <c r="F36" s="48">
        <f t="shared" si="6"/>
        <v>778</v>
      </c>
      <c r="G36" s="49">
        <f t="shared" si="7"/>
        <v>0.29691516709511567</v>
      </c>
      <c r="H36" s="50"/>
      <c r="I36" s="193" t="s">
        <v>74</v>
      </c>
      <c r="J36" s="92">
        <v>352</v>
      </c>
      <c r="K36" s="92">
        <v>398</v>
      </c>
      <c r="L36" s="49">
        <f t="shared" si="2"/>
        <v>-0.11557788944723618</v>
      </c>
      <c r="M36" s="91">
        <f t="shared" si="8"/>
        <v>0.34886025768087214</v>
      </c>
      <c r="N36" s="53"/>
      <c r="O36" s="194" t="s">
        <v>75</v>
      </c>
      <c r="P36" s="86">
        <v>657</v>
      </c>
      <c r="Q36" s="86">
        <v>380</v>
      </c>
      <c r="R36" s="49">
        <f t="shared" si="9"/>
        <v>0.72894736842105268</v>
      </c>
      <c r="S36" s="52">
        <f t="shared" si="10"/>
        <v>0.65113974231912786</v>
      </c>
      <c r="T36" s="55"/>
    </row>
    <row r="37" spans="3:20">
      <c r="C37" s="93" t="s">
        <v>76</v>
      </c>
      <c r="D37" s="67" t="s">
        <v>36</v>
      </c>
      <c r="E37" s="47">
        <f t="shared" si="6"/>
        <v>91</v>
      </c>
      <c r="F37" s="48">
        <f t="shared" si="6"/>
        <v>71</v>
      </c>
      <c r="G37" s="49">
        <f t="shared" si="7"/>
        <v>0.28169014084507044</v>
      </c>
      <c r="H37" s="50"/>
      <c r="I37" s="193" t="s">
        <v>77</v>
      </c>
      <c r="J37" s="94">
        <v>42</v>
      </c>
      <c r="K37" s="94">
        <v>47</v>
      </c>
      <c r="L37" s="49">
        <f t="shared" si="2"/>
        <v>-0.10638297872340426</v>
      </c>
      <c r="M37" s="91">
        <f t="shared" si="8"/>
        <v>0.46153846153846156</v>
      </c>
      <c r="N37" s="53"/>
      <c r="O37" s="194" t="s">
        <v>78</v>
      </c>
      <c r="P37" s="86">
        <v>49</v>
      </c>
      <c r="Q37" s="86">
        <v>24</v>
      </c>
      <c r="R37" s="49">
        <f t="shared" si="9"/>
        <v>1.0416666666666667</v>
      </c>
      <c r="S37" s="52">
        <f t="shared" si="10"/>
        <v>0.53846153846153844</v>
      </c>
      <c r="T37" s="55"/>
    </row>
    <row r="38" spans="3:20">
      <c r="C38" s="93" t="s">
        <v>79</v>
      </c>
      <c r="D38" s="67" t="s">
        <v>36</v>
      </c>
      <c r="E38" s="47">
        <f t="shared" si="6"/>
        <v>27</v>
      </c>
      <c r="F38" s="48">
        <f t="shared" si="6"/>
        <v>19</v>
      </c>
      <c r="G38" s="49">
        <f t="shared" si="7"/>
        <v>0.42105263157894735</v>
      </c>
      <c r="H38" s="50"/>
      <c r="I38" s="193" t="s">
        <v>80</v>
      </c>
      <c r="J38" s="51">
        <v>22</v>
      </c>
      <c r="K38" s="51">
        <v>15</v>
      </c>
      <c r="L38" s="49">
        <f t="shared" si="2"/>
        <v>0.46666666666666667</v>
      </c>
      <c r="M38" s="91">
        <f t="shared" si="8"/>
        <v>0.81481481481481477</v>
      </c>
      <c r="N38" s="53"/>
      <c r="O38" s="194" t="s">
        <v>81</v>
      </c>
      <c r="P38" s="86">
        <v>5</v>
      </c>
      <c r="Q38" s="86">
        <v>4</v>
      </c>
      <c r="R38" s="49">
        <f t="shared" si="9"/>
        <v>0.25</v>
      </c>
      <c r="S38" s="91">
        <f t="shared" si="10"/>
        <v>0.18518518518518517</v>
      </c>
      <c r="T38" s="55"/>
    </row>
    <row r="39" spans="3:20">
      <c r="C39" s="93" t="s">
        <v>82</v>
      </c>
      <c r="D39" s="67" t="s">
        <v>36</v>
      </c>
      <c r="E39" s="47">
        <f t="shared" si="6"/>
        <v>702</v>
      </c>
      <c r="F39" s="48">
        <f t="shared" si="6"/>
        <v>782</v>
      </c>
      <c r="G39" s="49">
        <f t="shared" si="7"/>
        <v>-0.10230179028132992</v>
      </c>
      <c r="H39" s="50"/>
      <c r="I39" s="193" t="s">
        <v>185</v>
      </c>
      <c r="J39" s="51">
        <v>379</v>
      </c>
      <c r="K39" s="51">
        <v>570</v>
      </c>
      <c r="L39" s="49">
        <f t="shared" si="2"/>
        <v>-0.3350877192982456</v>
      </c>
      <c r="M39" s="91">
        <f t="shared" si="8"/>
        <v>0.53988603988603989</v>
      </c>
      <c r="N39" s="53"/>
      <c r="O39" s="194" t="s">
        <v>185</v>
      </c>
      <c r="P39" s="86">
        <v>323</v>
      </c>
      <c r="Q39" s="86">
        <v>212</v>
      </c>
      <c r="R39" s="49">
        <f t="shared" si="9"/>
        <v>0.52358490566037741</v>
      </c>
      <c r="S39" s="91">
        <f t="shared" si="10"/>
        <v>0.46011396011396011</v>
      </c>
      <c r="T39" s="55"/>
    </row>
    <row r="40" spans="3:20">
      <c r="C40" s="93" t="s">
        <v>85</v>
      </c>
      <c r="D40" s="67" t="s">
        <v>36</v>
      </c>
      <c r="E40" s="47">
        <f t="shared" si="6"/>
        <v>122</v>
      </c>
      <c r="F40" s="48">
        <f t="shared" si="6"/>
        <v>119</v>
      </c>
      <c r="G40" s="49">
        <f t="shared" si="7"/>
        <v>2.5210084033613446E-2</v>
      </c>
      <c r="H40" s="50"/>
      <c r="I40" s="193" t="s">
        <v>186</v>
      </c>
      <c r="J40" s="95">
        <v>61</v>
      </c>
      <c r="K40" s="95">
        <v>61</v>
      </c>
      <c r="L40" s="49">
        <f t="shared" si="2"/>
        <v>0</v>
      </c>
      <c r="M40" s="91">
        <f t="shared" si="8"/>
        <v>0.5</v>
      </c>
      <c r="N40" s="53"/>
      <c r="O40" s="194" t="s">
        <v>186</v>
      </c>
      <c r="P40" s="96">
        <v>61</v>
      </c>
      <c r="Q40" s="96">
        <v>58</v>
      </c>
      <c r="R40" s="49">
        <f t="shared" si="9"/>
        <v>5.1724137931034482E-2</v>
      </c>
      <c r="S40" s="91">
        <f t="shared" si="10"/>
        <v>0.5</v>
      </c>
      <c r="T40" s="55"/>
    </row>
    <row r="41" spans="3:20" ht="14.25" thickBot="1">
      <c r="C41" s="93" t="s">
        <v>88</v>
      </c>
      <c r="D41" s="67" t="s">
        <v>36</v>
      </c>
      <c r="E41" s="56">
        <f t="shared" si="6"/>
        <v>2683</v>
      </c>
      <c r="F41" s="57">
        <f t="shared" si="6"/>
        <v>2930</v>
      </c>
      <c r="G41" s="58">
        <f t="shared" si="7"/>
        <v>-8.430034129692833E-2</v>
      </c>
      <c r="H41" s="50"/>
      <c r="I41" s="212" t="s">
        <v>89</v>
      </c>
      <c r="J41" s="60">
        <v>1813</v>
      </c>
      <c r="K41" s="60">
        <v>1951</v>
      </c>
      <c r="L41" s="58">
        <f t="shared" si="2"/>
        <v>-7.0732957457713991E-2</v>
      </c>
      <c r="M41" s="61">
        <f t="shared" si="8"/>
        <v>0.67573611628773755</v>
      </c>
      <c r="N41" s="62"/>
      <c r="O41" s="212" t="s">
        <v>90</v>
      </c>
      <c r="P41" s="220">
        <v>870</v>
      </c>
      <c r="Q41" s="220">
        <v>979</v>
      </c>
      <c r="R41" s="221">
        <f t="shared" si="9"/>
        <v>-0.11133810010214505</v>
      </c>
      <c r="S41" s="73">
        <f t="shared" si="10"/>
        <v>0.32426388371226239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9081</v>
      </c>
      <c r="F44" s="37">
        <f>K44+Q44</f>
        <v>7956</v>
      </c>
      <c r="G44" s="38">
        <f t="shared" si="7"/>
        <v>0.14140271493212669</v>
      </c>
      <c r="H44" s="39"/>
      <c r="I44" s="191" t="s">
        <v>98</v>
      </c>
      <c r="J44" s="40">
        <v>7125</v>
      </c>
      <c r="K44" s="40">
        <v>5920</v>
      </c>
      <c r="L44" s="38">
        <f t="shared" si="2"/>
        <v>0.20354729729729729</v>
      </c>
      <c r="M44" s="44">
        <f t="shared" si="8"/>
        <v>0.78460521968946151</v>
      </c>
      <c r="N44" s="42"/>
      <c r="O44" s="192" t="s">
        <v>99</v>
      </c>
      <c r="P44" s="105">
        <v>1956</v>
      </c>
      <c r="Q44" s="105">
        <v>2036</v>
      </c>
      <c r="R44" s="38">
        <f t="shared" si="9"/>
        <v>-3.9292730844793712E-2</v>
      </c>
      <c r="S44" s="44">
        <f t="shared" si="10"/>
        <v>0.21539478031053849</v>
      </c>
      <c r="T44" s="45"/>
    </row>
    <row r="45" spans="3:20">
      <c r="C45" s="252" t="s">
        <v>100</v>
      </c>
      <c r="D45" s="67" t="s">
        <v>16</v>
      </c>
      <c r="E45" s="47">
        <f>J45</f>
        <v>394</v>
      </c>
      <c r="F45" s="48">
        <f>K45</f>
        <v>286</v>
      </c>
      <c r="G45" s="49">
        <f t="shared" si="7"/>
        <v>0.3776223776223776</v>
      </c>
      <c r="H45" s="50"/>
      <c r="I45" s="193" t="s">
        <v>101</v>
      </c>
      <c r="J45" s="51">
        <v>394</v>
      </c>
      <c r="K45" s="51">
        <v>286</v>
      </c>
      <c r="L45" s="49">
        <f t="shared" si="2"/>
        <v>0.3776223776223776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34</v>
      </c>
      <c r="F46" s="48">
        <f>K46</f>
        <v>30</v>
      </c>
      <c r="G46" s="49">
        <f t="shared" si="7"/>
        <v>0.13333333333333333</v>
      </c>
      <c r="H46" s="50"/>
      <c r="I46" s="193" t="s">
        <v>104</v>
      </c>
      <c r="J46" s="51">
        <v>34</v>
      </c>
      <c r="K46" s="51">
        <v>30</v>
      </c>
      <c r="L46" s="49">
        <f t="shared" si="2"/>
        <v>0.13333333333333333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1970</v>
      </c>
      <c r="F47" s="48">
        <f t="shared" si="11"/>
        <v>2463</v>
      </c>
      <c r="G47" s="49">
        <f t="shared" si="7"/>
        <v>-0.20016240357287859</v>
      </c>
      <c r="H47" s="50"/>
      <c r="I47" s="193" t="s">
        <v>106</v>
      </c>
      <c r="J47" s="51">
        <v>1218</v>
      </c>
      <c r="K47" s="51">
        <v>1589</v>
      </c>
      <c r="L47" s="49">
        <f t="shared" si="2"/>
        <v>-0.23348017621145375</v>
      </c>
      <c r="M47" s="52">
        <f t="shared" si="8"/>
        <v>0.61827411167512691</v>
      </c>
      <c r="N47" s="53"/>
      <c r="O47" s="194" t="s">
        <v>107</v>
      </c>
      <c r="P47" s="51">
        <v>752</v>
      </c>
      <c r="Q47" s="51">
        <v>874</v>
      </c>
      <c r="R47" s="49">
        <f>(P47-Q47)/Q47</f>
        <v>-0.13958810068649885</v>
      </c>
      <c r="S47" s="52">
        <f>P47/$E47</f>
        <v>0.38172588832487309</v>
      </c>
      <c r="T47" s="55"/>
    </row>
    <row r="48" spans="3:20" ht="15.6" customHeight="1">
      <c r="C48" s="261"/>
      <c r="D48" s="67" t="s">
        <v>22</v>
      </c>
      <c r="E48" s="47">
        <f t="shared" si="11"/>
        <v>1296</v>
      </c>
      <c r="F48" s="48">
        <f t="shared" si="11"/>
        <v>1483</v>
      </c>
      <c r="G48" s="49">
        <f t="shared" si="7"/>
        <v>-0.12609575185434929</v>
      </c>
      <c r="H48" s="50"/>
      <c r="I48" s="193" t="s">
        <v>108</v>
      </c>
      <c r="J48" s="51">
        <v>159</v>
      </c>
      <c r="K48" s="51">
        <v>201</v>
      </c>
      <c r="L48" s="49">
        <f t="shared" si="2"/>
        <v>-0.20895522388059701</v>
      </c>
      <c r="M48" s="52">
        <f t="shared" si="8"/>
        <v>0.12268518518518519</v>
      </c>
      <c r="N48" s="53"/>
      <c r="O48" s="194" t="s">
        <v>109</v>
      </c>
      <c r="P48" s="54">
        <v>1137</v>
      </c>
      <c r="Q48" s="54">
        <v>1282</v>
      </c>
      <c r="R48" s="49">
        <f>(P48-Q48)/Q48</f>
        <v>-0.11310452418096724</v>
      </c>
      <c r="S48" s="52">
        <f>P48/$E48</f>
        <v>0.87731481481481477</v>
      </c>
      <c r="T48" s="55"/>
    </row>
    <row r="49" spans="3:20" ht="15.6" customHeight="1">
      <c r="C49" s="261"/>
      <c r="D49" s="67" t="s">
        <v>110</v>
      </c>
      <c r="E49" s="47">
        <f t="shared" si="11"/>
        <v>724</v>
      </c>
      <c r="F49" s="48">
        <f t="shared" si="11"/>
        <v>840</v>
      </c>
      <c r="G49" s="49">
        <f t="shared" si="7"/>
        <v>-0.1380952380952381</v>
      </c>
      <c r="H49" s="50"/>
      <c r="I49" s="193" t="s">
        <v>111</v>
      </c>
      <c r="J49" s="51">
        <v>90</v>
      </c>
      <c r="K49" s="51">
        <v>95</v>
      </c>
      <c r="L49" s="49">
        <f t="shared" si="2"/>
        <v>-5.2631578947368418E-2</v>
      </c>
      <c r="M49" s="52">
        <f t="shared" si="8"/>
        <v>0.12430939226519337</v>
      </c>
      <c r="N49" s="53"/>
      <c r="O49" s="194" t="s">
        <v>38</v>
      </c>
      <c r="P49" s="106">
        <v>634</v>
      </c>
      <c r="Q49" s="106">
        <v>745</v>
      </c>
      <c r="R49" s="49">
        <f>(P49-Q49)/Q49</f>
        <v>-0.14899328859060404</v>
      </c>
      <c r="S49" s="52">
        <f>P49/$E49</f>
        <v>0.87569060773480667</v>
      </c>
      <c r="T49" s="55"/>
    </row>
    <row r="50" spans="3:20" ht="15.95" customHeight="1">
      <c r="C50" s="261"/>
      <c r="D50" s="67" t="s">
        <v>112</v>
      </c>
      <c r="E50" s="47">
        <f t="shared" si="11"/>
        <v>2353</v>
      </c>
      <c r="F50" s="48">
        <f t="shared" si="11"/>
        <v>3248</v>
      </c>
      <c r="G50" s="49">
        <f t="shared" si="7"/>
        <v>-0.27555418719211822</v>
      </c>
      <c r="H50" s="50"/>
      <c r="I50" s="193" t="s">
        <v>113</v>
      </c>
      <c r="J50" s="51">
        <v>542</v>
      </c>
      <c r="K50" s="51">
        <v>702</v>
      </c>
      <c r="L50" s="49">
        <f t="shared" si="2"/>
        <v>-0.22792022792022792</v>
      </c>
      <c r="M50" s="52">
        <f t="shared" si="8"/>
        <v>0.23034424139396514</v>
      </c>
      <c r="N50" s="53"/>
      <c r="O50" s="194" t="s">
        <v>114</v>
      </c>
      <c r="P50" s="106">
        <v>1811</v>
      </c>
      <c r="Q50" s="106">
        <v>2546</v>
      </c>
      <c r="R50" s="49">
        <f>(P50-Q50)/Q50</f>
        <v>-0.28868813825608797</v>
      </c>
      <c r="S50" s="52">
        <f>P50/$E50</f>
        <v>0.76965575860603486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362</v>
      </c>
      <c r="F51" s="169">
        <f t="shared" si="11"/>
        <v>302</v>
      </c>
      <c r="G51" s="170">
        <f t="shared" si="7"/>
        <v>0.19867549668874171</v>
      </c>
      <c r="H51" s="171"/>
      <c r="I51" s="218" t="s">
        <v>116</v>
      </c>
      <c r="J51" s="175">
        <v>85</v>
      </c>
      <c r="K51" s="175">
        <v>64</v>
      </c>
      <c r="L51" s="176">
        <f t="shared" si="2"/>
        <v>0.328125</v>
      </c>
      <c r="M51" s="173">
        <f t="shared" si="8"/>
        <v>0.23480662983425415</v>
      </c>
      <c r="N51" s="174"/>
      <c r="O51" s="219" t="s">
        <v>117</v>
      </c>
      <c r="P51" s="172">
        <v>277</v>
      </c>
      <c r="Q51" s="172">
        <v>238</v>
      </c>
      <c r="R51" s="170">
        <f>(P51-Q51)/Q51</f>
        <v>0.1638655462184874</v>
      </c>
      <c r="S51" s="173">
        <f>P51/$E51</f>
        <v>0.76519337016574585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81" spans="3:8" ht="16.5">
      <c r="C81" s="109" t="s">
        <v>200</v>
      </c>
      <c r="H81" s="6"/>
    </row>
    <row r="82" spans="3:8">
      <c r="C82" s="1"/>
      <c r="H82" s="6"/>
    </row>
    <row r="83" spans="3:8" ht="17.45" customHeight="1" thickBot="1">
      <c r="C83" s="117" t="s">
        <v>3</v>
      </c>
      <c r="D83" s="118" t="s">
        <v>13</v>
      </c>
      <c r="E83" s="119" t="s">
        <v>161</v>
      </c>
      <c r="F83" s="118" t="s">
        <v>162</v>
      </c>
      <c r="G83" s="6"/>
      <c r="H83" s="110"/>
    </row>
    <row r="84" spans="3:8" ht="14.25" thickTop="1">
      <c r="C84" s="123" t="s">
        <v>7</v>
      </c>
      <c r="D84" s="124">
        <f>E84+F84</f>
        <v>337082</v>
      </c>
      <c r="E84" s="124">
        <f>J15</f>
        <v>254489</v>
      </c>
      <c r="F84" s="124">
        <f>P15</f>
        <v>82593</v>
      </c>
      <c r="G84" s="125"/>
      <c r="H84" s="110"/>
    </row>
    <row r="85" spans="3:8">
      <c r="C85" s="132" t="s">
        <v>163</v>
      </c>
      <c r="D85" s="133">
        <f>E85+F85</f>
        <v>1</v>
      </c>
      <c r="E85" s="133">
        <f>E84/D84</f>
        <v>0.75497653389976327</v>
      </c>
      <c r="F85" s="133">
        <f>F84/D84</f>
        <v>0.24502346610023673</v>
      </c>
      <c r="G85" s="125"/>
      <c r="H85" s="110"/>
    </row>
    <row r="86" spans="3:8">
      <c r="C86" s="134" t="s">
        <v>164</v>
      </c>
      <c r="D86" s="135">
        <f>E86+F86</f>
        <v>72394</v>
      </c>
      <c r="E86" s="136">
        <v>62844</v>
      </c>
      <c r="F86" s="136">
        <v>9550</v>
      </c>
      <c r="G86" s="126"/>
      <c r="H86" s="110"/>
    </row>
    <row r="87" spans="3:8">
      <c r="C87" s="132" t="s">
        <v>163</v>
      </c>
      <c r="D87" s="133">
        <f>E87+F87</f>
        <v>1</v>
      </c>
      <c r="E87" s="137">
        <f>E86/$D$86</f>
        <v>0.8680829903030638</v>
      </c>
      <c r="F87" s="137">
        <f>F86/$D$86</f>
        <v>0.1319170096969362</v>
      </c>
      <c r="G87" s="125"/>
      <c r="H87" s="110"/>
    </row>
    <row r="88" spans="3:8" ht="13.5" customHeight="1">
      <c r="H88" s="6"/>
    </row>
    <row r="89" spans="3:8" ht="16.5">
      <c r="C89" s="109" t="s">
        <v>230</v>
      </c>
      <c r="E89" s="109"/>
      <c r="F89" s="109"/>
    </row>
    <row r="90" spans="3:8">
      <c r="C90" s="149"/>
      <c r="D90" s="150"/>
      <c r="E90" s="110"/>
      <c r="F90" s="151"/>
      <c r="G90" s="152"/>
      <c r="H90" s="153"/>
    </row>
    <row r="91" spans="3:8">
      <c r="C91" s="154" t="s">
        <v>3</v>
      </c>
      <c r="D91" s="155" t="s">
        <v>7</v>
      </c>
      <c r="E91" s="156"/>
      <c r="F91" s="139"/>
      <c r="G91" s="128"/>
      <c r="H91" s="152"/>
    </row>
    <row r="92" spans="3:8">
      <c r="C92" s="157" t="s">
        <v>292</v>
      </c>
      <c r="D92" s="158">
        <v>1662326</v>
      </c>
      <c r="E92" s="159"/>
      <c r="F92" s="139"/>
      <c r="G92" s="128"/>
      <c r="H92" s="145"/>
    </row>
    <row r="93" spans="3:8" ht="13.5" customHeight="1">
      <c r="C93" s="157" t="s">
        <v>290</v>
      </c>
      <c r="D93" s="158">
        <v>1849259</v>
      </c>
      <c r="E93" s="156"/>
      <c r="F93" s="161"/>
      <c r="G93" s="128"/>
      <c r="H93" s="145"/>
    </row>
    <row r="94" spans="3:8">
      <c r="C94" s="157" t="s">
        <v>287</v>
      </c>
      <c r="D94" s="158">
        <v>1843564</v>
      </c>
      <c r="E94" s="110"/>
      <c r="F94" s="139"/>
      <c r="G94" s="128"/>
      <c r="H94" s="182">
        <f>SUM(D92:D95)</f>
        <v>7311368</v>
      </c>
    </row>
    <row r="95" spans="3:8">
      <c r="C95" s="157" t="s">
        <v>293</v>
      </c>
      <c r="D95" s="158">
        <v>1956219</v>
      </c>
      <c r="E95" s="112"/>
      <c r="F95" s="161"/>
      <c r="H95" s="183"/>
    </row>
    <row r="96" spans="3:8">
      <c r="C96" s="157" t="s">
        <v>294</v>
      </c>
      <c r="D96" s="158">
        <v>1880025</v>
      </c>
      <c r="E96" s="112"/>
      <c r="F96" s="161"/>
      <c r="H96" s="184"/>
    </row>
    <row r="97" spans="3:9">
      <c r="C97" s="157" t="s">
        <v>295</v>
      </c>
      <c r="D97" s="158">
        <v>865499</v>
      </c>
      <c r="E97" s="156"/>
      <c r="F97" s="162"/>
      <c r="H97" s="184"/>
      <c r="I97" s="183"/>
    </row>
    <row r="98" spans="3:9">
      <c r="C98" s="163"/>
      <c r="E98" s="156"/>
      <c r="F98" s="162"/>
      <c r="H98" s="184"/>
      <c r="I98" s="183"/>
    </row>
    <row r="99" spans="3:9" ht="16.5">
      <c r="C99" s="109" t="s">
        <v>203</v>
      </c>
      <c r="D99" s="108"/>
      <c r="E99" s="110"/>
      <c r="F99" s="162"/>
      <c r="H99" s="184"/>
      <c r="I99" s="183"/>
    </row>
    <row r="100" spans="3:9">
      <c r="C100" s="151"/>
      <c r="D100" s="152"/>
      <c r="E100" s="14"/>
      <c r="F100" s="162"/>
      <c r="H100" s="184"/>
      <c r="I100" s="183"/>
    </row>
    <row r="101" spans="3:9">
      <c r="C101" s="154" t="s">
        <v>3</v>
      </c>
      <c r="D101" s="155" t="s">
        <v>7</v>
      </c>
      <c r="E101" s="156"/>
      <c r="F101" s="162"/>
      <c r="H101" s="184"/>
      <c r="I101" s="183"/>
    </row>
    <row r="102" spans="3:9">
      <c r="C102" s="157" t="s">
        <v>292</v>
      </c>
      <c r="D102" s="158">
        <v>402589</v>
      </c>
      <c r="E102" s="181">
        <f t="shared" ref="E102:E107" si="12">D102/D92</f>
        <v>0.24218414438563796</v>
      </c>
      <c r="F102" s="162"/>
      <c r="H102" s="185"/>
      <c r="I102" s="186"/>
    </row>
    <row r="103" spans="3:9">
      <c r="C103" s="157" t="s">
        <v>290</v>
      </c>
      <c r="D103" s="158">
        <v>423770</v>
      </c>
      <c r="E103" s="181">
        <f t="shared" si="12"/>
        <v>0.22915665139388264</v>
      </c>
      <c r="F103" s="164"/>
      <c r="H103" s="183"/>
      <c r="I103" s="183"/>
    </row>
    <row r="104" spans="3:9">
      <c r="C104" s="157" t="s">
        <v>287</v>
      </c>
      <c r="D104" s="158">
        <v>493710</v>
      </c>
      <c r="E104" s="181">
        <f t="shared" si="12"/>
        <v>0.26780193147620585</v>
      </c>
      <c r="F104" s="161"/>
      <c r="H104" s="187">
        <f>SUM(D102:D105)</f>
        <v>1751965</v>
      </c>
      <c r="I104" s="188">
        <f>H104/H94</f>
        <v>0.2396220515777622</v>
      </c>
    </row>
    <row r="105" spans="3:9" ht="17.45" customHeight="1">
      <c r="C105" s="157" t="s">
        <v>285</v>
      </c>
      <c r="D105" s="158">
        <v>431896</v>
      </c>
      <c r="E105" s="181">
        <f t="shared" si="12"/>
        <v>0.22078100662553629</v>
      </c>
      <c r="F105" s="162"/>
      <c r="H105" s="185"/>
      <c r="I105" s="186"/>
    </row>
    <row r="106" spans="3:9">
      <c r="C106" s="157" t="s">
        <v>294</v>
      </c>
      <c r="D106" s="158">
        <v>395229</v>
      </c>
      <c r="E106" s="181">
        <f t="shared" si="12"/>
        <v>0.21022539593888379</v>
      </c>
      <c r="F106" s="164"/>
    </row>
    <row r="107" spans="3:9">
      <c r="C107" s="157" t="s">
        <v>294</v>
      </c>
      <c r="D107" s="158">
        <v>337082</v>
      </c>
      <c r="E107" s="181">
        <f t="shared" si="12"/>
        <v>0.38946549909358646</v>
      </c>
      <c r="G107" s="160"/>
      <c r="H107" s="160"/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02:D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{5E28C734-D861-4396-BC21-F541EAD1917E}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28C734-D861-4396-BC21-F541EAD19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D102:D107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F1389A4-B81F-41E8-909A-98FE525E6B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'24.9월3주차'!D102:D107</xm:f>
              <xm:sqref>E101</xm:sqref>
            </x14:sparkline>
          </x14:sparklines>
        </x14:sparklineGroup>
        <x14:sparklineGroup displayEmptyCellsAs="gap" xr2:uid="{497FC389-9219-41AE-93BC-F5071A9E99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'24.9월3주차'!D92:D98</xm:f>
              <xm:sqref>E91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000B-790F-4F8F-B0D6-6B788411D3EC}">
  <sheetPr>
    <pageSetUpPr fitToPage="1"/>
  </sheetPr>
  <dimension ref="A1:T107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296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395229</v>
      </c>
      <c r="F15" s="37">
        <f t="shared" si="0"/>
        <v>431896</v>
      </c>
      <c r="G15" s="38">
        <f t="shared" ref="G15:G32" si="1">(E15-F15)/F15</f>
        <v>-8.4897753162798448E-2</v>
      </c>
      <c r="H15" s="39"/>
      <c r="I15" s="191" t="s">
        <v>14</v>
      </c>
      <c r="J15" s="43">
        <v>322974</v>
      </c>
      <c r="K15" s="43">
        <v>351009</v>
      </c>
      <c r="L15" s="38">
        <f t="shared" ref="L15:L51" si="2">(J15-K15)/K15</f>
        <v>-7.9869746929565902E-2</v>
      </c>
      <c r="M15" s="41">
        <f t="shared" ref="M15:M32" si="3">J15/$E15</f>
        <v>0.81718193756024993</v>
      </c>
      <c r="N15" s="42"/>
      <c r="O15" s="192" t="s">
        <v>15</v>
      </c>
      <c r="P15" s="40">
        <v>72255</v>
      </c>
      <c r="Q15" s="40">
        <v>80887</v>
      </c>
      <c r="R15" s="38">
        <f t="shared" ref="R15:R32" si="4">(P15-Q15)/Q15</f>
        <v>-0.10671677772695241</v>
      </c>
      <c r="S15" s="44">
        <f t="shared" ref="S15:S32" si="5">P15/$E15</f>
        <v>0.18281806243975013</v>
      </c>
      <c r="T15" s="45"/>
    </row>
    <row r="16" spans="1:20">
      <c r="C16" s="292" t="s">
        <v>16</v>
      </c>
      <c r="D16" s="293"/>
      <c r="E16" s="47">
        <f t="shared" si="0"/>
        <v>30052</v>
      </c>
      <c r="F16" s="48">
        <f t="shared" si="0"/>
        <v>35025</v>
      </c>
      <c r="G16" s="49">
        <f t="shared" si="1"/>
        <v>-0.14198429693076375</v>
      </c>
      <c r="H16" s="50"/>
      <c r="I16" s="193" t="s">
        <v>17</v>
      </c>
      <c r="J16" s="54">
        <v>20759</v>
      </c>
      <c r="K16" s="54">
        <v>23814</v>
      </c>
      <c r="L16" s="49">
        <f t="shared" si="2"/>
        <v>-0.12828588225413623</v>
      </c>
      <c r="M16" s="52">
        <f t="shared" si="3"/>
        <v>0.6907693331558632</v>
      </c>
      <c r="N16" s="53"/>
      <c r="O16" s="194" t="s">
        <v>18</v>
      </c>
      <c r="P16" s="51">
        <v>9293</v>
      </c>
      <c r="Q16" s="51">
        <v>11211</v>
      </c>
      <c r="R16" s="49">
        <f t="shared" si="4"/>
        <v>-0.17108197306217107</v>
      </c>
      <c r="S16" s="52">
        <f t="shared" si="5"/>
        <v>0.3092306668441368</v>
      </c>
      <c r="T16" s="55"/>
    </row>
    <row r="17" spans="3:20">
      <c r="C17" s="294" t="s">
        <v>19</v>
      </c>
      <c r="D17" s="295"/>
      <c r="E17" s="56">
        <f t="shared" si="0"/>
        <v>99177</v>
      </c>
      <c r="F17" s="57">
        <f t="shared" si="0"/>
        <v>98279</v>
      </c>
      <c r="G17" s="58">
        <f t="shared" si="1"/>
        <v>9.1372521087923157E-3</v>
      </c>
      <c r="H17" s="59"/>
      <c r="I17" s="195" t="s">
        <v>20</v>
      </c>
      <c r="J17" s="60">
        <v>78007</v>
      </c>
      <c r="K17" s="60">
        <v>74037</v>
      </c>
      <c r="L17" s="58">
        <f t="shared" si="2"/>
        <v>5.362183772978376E-2</v>
      </c>
      <c r="M17" s="61">
        <f t="shared" si="3"/>
        <v>0.78654325095536259</v>
      </c>
      <c r="N17" s="62"/>
      <c r="O17" s="196" t="s">
        <v>21</v>
      </c>
      <c r="P17" s="60">
        <v>21170</v>
      </c>
      <c r="Q17" s="60">
        <v>24242</v>
      </c>
      <c r="R17" s="58">
        <f t="shared" si="4"/>
        <v>-0.12672221763880867</v>
      </c>
      <c r="S17" s="61">
        <f t="shared" si="5"/>
        <v>0.21345674904463738</v>
      </c>
      <c r="T17" s="63"/>
    </row>
    <row r="18" spans="3:20">
      <c r="C18" s="278" t="s">
        <v>22</v>
      </c>
      <c r="D18" s="64" t="s">
        <v>23</v>
      </c>
      <c r="E18" s="36">
        <f t="shared" si="0"/>
        <v>135891</v>
      </c>
      <c r="F18" s="37">
        <f t="shared" si="0"/>
        <v>173003</v>
      </c>
      <c r="G18" s="38">
        <f t="shared" si="1"/>
        <v>-0.21451651127437096</v>
      </c>
      <c r="H18" s="39"/>
      <c r="I18" s="191" t="s">
        <v>24</v>
      </c>
      <c r="J18" s="65">
        <v>108071</v>
      </c>
      <c r="K18" s="65">
        <v>140095</v>
      </c>
      <c r="L18" s="38">
        <f t="shared" si="2"/>
        <v>-0.22858774403083623</v>
      </c>
      <c r="M18" s="41">
        <f t="shared" si="3"/>
        <v>0.79527709708516381</v>
      </c>
      <c r="N18" s="42"/>
      <c r="O18" s="192" t="s">
        <v>25</v>
      </c>
      <c r="P18" s="66">
        <v>27820</v>
      </c>
      <c r="Q18" s="66">
        <v>32908</v>
      </c>
      <c r="R18" s="38">
        <f t="shared" si="4"/>
        <v>-0.15461286009480976</v>
      </c>
      <c r="S18" s="41">
        <f t="shared" si="5"/>
        <v>0.20472290291483616</v>
      </c>
      <c r="T18" s="45"/>
    </row>
    <row r="19" spans="3:20" ht="15.6" customHeight="1">
      <c r="C19" s="279"/>
      <c r="D19" s="67" t="s">
        <v>26</v>
      </c>
      <c r="E19" s="47">
        <f t="shared" si="0"/>
        <v>106661</v>
      </c>
      <c r="F19" s="37">
        <f t="shared" si="0"/>
        <v>118546</v>
      </c>
      <c r="G19" s="49">
        <f t="shared" si="1"/>
        <v>-0.10025644053785028</v>
      </c>
      <c r="H19" s="50"/>
      <c r="I19" s="193" t="s">
        <v>27</v>
      </c>
      <c r="J19" s="68">
        <v>84514</v>
      </c>
      <c r="K19" s="68">
        <v>92795</v>
      </c>
      <c r="L19" s="49">
        <f t="shared" si="2"/>
        <v>-8.9239721967778435E-2</v>
      </c>
      <c r="M19" s="52">
        <f t="shared" si="3"/>
        <v>0.79236084416984653</v>
      </c>
      <c r="N19" s="53"/>
      <c r="O19" s="194" t="s">
        <v>28</v>
      </c>
      <c r="P19" s="69">
        <v>22147</v>
      </c>
      <c r="Q19" s="69">
        <v>25751</v>
      </c>
      <c r="R19" s="49">
        <f t="shared" si="4"/>
        <v>-0.13995572987456797</v>
      </c>
      <c r="S19" s="52">
        <f t="shared" si="5"/>
        <v>0.20763915583015347</v>
      </c>
      <c r="T19" s="55"/>
    </row>
    <row r="20" spans="3:20" ht="14.1" customHeight="1">
      <c r="C20" s="279"/>
      <c r="D20" s="67" t="s">
        <v>29</v>
      </c>
      <c r="E20" s="47">
        <f t="shared" si="0"/>
        <v>2105</v>
      </c>
      <c r="F20" s="37">
        <f t="shared" si="0"/>
        <v>2597</v>
      </c>
      <c r="G20" s="49">
        <f t="shared" si="1"/>
        <v>-0.18944936465152099</v>
      </c>
      <c r="H20" s="50"/>
      <c r="I20" s="193" t="s">
        <v>30</v>
      </c>
      <c r="J20" s="68">
        <v>1505</v>
      </c>
      <c r="K20" s="68">
        <v>1866</v>
      </c>
      <c r="L20" s="49">
        <f t="shared" si="2"/>
        <v>-0.19346195069667738</v>
      </c>
      <c r="M20" s="52">
        <f t="shared" si="3"/>
        <v>0.71496437054631834</v>
      </c>
      <c r="N20" s="53"/>
      <c r="O20" s="194" t="s">
        <v>31</v>
      </c>
      <c r="P20" s="69">
        <v>600</v>
      </c>
      <c r="Q20" s="69">
        <v>731</v>
      </c>
      <c r="R20" s="49">
        <f t="shared" si="4"/>
        <v>-0.17920656634746923</v>
      </c>
      <c r="S20" s="52">
        <f t="shared" si="5"/>
        <v>0.28503562945368172</v>
      </c>
      <c r="T20" s="55"/>
    </row>
    <row r="21" spans="3:20" ht="13.5" customHeight="1">
      <c r="C21" s="280"/>
      <c r="D21" s="70" t="s">
        <v>32</v>
      </c>
      <c r="E21" s="56">
        <f t="shared" si="0"/>
        <v>697</v>
      </c>
      <c r="F21" s="37">
        <f t="shared" si="0"/>
        <v>960</v>
      </c>
      <c r="G21" s="58">
        <f t="shared" si="1"/>
        <v>-0.27395833333333336</v>
      </c>
      <c r="H21" s="71">
        <f>E21/E19</f>
        <v>6.5347221571145971E-3</v>
      </c>
      <c r="I21" s="195" t="s">
        <v>33</v>
      </c>
      <c r="J21" s="72">
        <v>476</v>
      </c>
      <c r="K21" s="72">
        <v>660</v>
      </c>
      <c r="L21" s="58">
        <f t="shared" si="2"/>
        <v>-0.27878787878787881</v>
      </c>
      <c r="M21" s="73">
        <f t="shared" si="3"/>
        <v>0.68292682926829273</v>
      </c>
      <c r="N21" s="74">
        <f>J21/J19</f>
        <v>5.6322029486238967E-3</v>
      </c>
      <c r="O21" s="196" t="s">
        <v>34</v>
      </c>
      <c r="P21" s="75">
        <v>221</v>
      </c>
      <c r="Q21" s="75">
        <v>300</v>
      </c>
      <c r="R21" s="58">
        <f t="shared" si="4"/>
        <v>-0.26333333333333331</v>
      </c>
      <c r="S21" s="73">
        <f t="shared" si="5"/>
        <v>0.31707317073170732</v>
      </c>
      <c r="T21" s="76">
        <f>P21/P19</f>
        <v>9.9787781640854299E-3</v>
      </c>
    </row>
    <row r="22" spans="3:20" ht="13.5" customHeight="1">
      <c r="C22" s="278" t="s">
        <v>35</v>
      </c>
      <c r="D22" s="77" t="s">
        <v>36</v>
      </c>
      <c r="E22" s="78">
        <f t="shared" si="0"/>
        <v>5315</v>
      </c>
      <c r="F22" s="79">
        <f t="shared" si="0"/>
        <v>4793</v>
      </c>
      <c r="G22" s="80">
        <f t="shared" si="1"/>
        <v>0.10890882537033174</v>
      </c>
      <c r="H22" s="81"/>
      <c r="I22" s="197" t="s">
        <v>37</v>
      </c>
      <c r="J22" s="198">
        <v>2802</v>
      </c>
      <c r="K22" s="198">
        <v>2725</v>
      </c>
      <c r="L22" s="80">
        <f t="shared" si="2"/>
        <v>2.8256880733944955E-2</v>
      </c>
      <c r="M22" s="82">
        <f t="shared" si="3"/>
        <v>0.52718720602069613</v>
      </c>
      <c r="N22" s="83"/>
      <c r="O22" s="199" t="s">
        <v>38</v>
      </c>
      <c r="P22" s="84">
        <v>2513</v>
      </c>
      <c r="Q22" s="84">
        <v>2068</v>
      </c>
      <c r="R22" s="80">
        <f t="shared" si="4"/>
        <v>0.21518375241779497</v>
      </c>
      <c r="S22" s="82">
        <f t="shared" si="5"/>
        <v>0.47281279397930387</v>
      </c>
      <c r="T22" s="85"/>
    </row>
    <row r="23" spans="3:20" ht="15.75" customHeight="1">
      <c r="C23" s="279"/>
      <c r="D23" s="67" t="s">
        <v>39</v>
      </c>
      <c r="E23" s="47">
        <f t="shared" si="0"/>
        <v>3791</v>
      </c>
      <c r="F23" s="48">
        <f t="shared" si="0"/>
        <v>4284</v>
      </c>
      <c r="G23" s="49">
        <f t="shared" si="1"/>
        <v>-0.11507936507936507</v>
      </c>
      <c r="H23" s="50"/>
      <c r="I23" s="193" t="s">
        <v>40</v>
      </c>
      <c r="J23" s="68">
        <v>1877</v>
      </c>
      <c r="K23" s="68">
        <v>2216</v>
      </c>
      <c r="L23" s="49">
        <f t="shared" si="2"/>
        <v>-0.15297833935018051</v>
      </c>
      <c r="M23" s="52">
        <f t="shared" si="3"/>
        <v>0.49512002110261144</v>
      </c>
      <c r="N23" s="53"/>
      <c r="O23" s="194" t="s">
        <v>41</v>
      </c>
      <c r="P23" s="86">
        <v>1914</v>
      </c>
      <c r="Q23" s="86">
        <v>2068</v>
      </c>
      <c r="R23" s="49">
        <f t="shared" si="4"/>
        <v>-7.4468085106382975E-2</v>
      </c>
      <c r="S23" s="52">
        <f t="shared" si="5"/>
        <v>0.50487997889738856</v>
      </c>
      <c r="T23" s="55"/>
    </row>
    <row r="24" spans="3:20" ht="15.6" customHeight="1">
      <c r="C24" s="279"/>
      <c r="D24" s="67" t="s">
        <v>42</v>
      </c>
      <c r="E24" s="47">
        <f t="shared" si="0"/>
        <v>11504</v>
      </c>
      <c r="F24" s="48">
        <f t="shared" si="0"/>
        <v>13170</v>
      </c>
      <c r="G24" s="49">
        <f t="shared" si="1"/>
        <v>-0.12649962034927867</v>
      </c>
      <c r="H24" s="50"/>
      <c r="I24" s="193" t="s">
        <v>43</v>
      </c>
      <c r="J24" s="68">
        <v>5752</v>
      </c>
      <c r="K24" s="68">
        <v>7714</v>
      </c>
      <c r="L24" s="49">
        <f t="shared" si="2"/>
        <v>-0.25434275343531243</v>
      </c>
      <c r="M24" s="52">
        <f t="shared" si="3"/>
        <v>0.5</v>
      </c>
      <c r="N24" s="53"/>
      <c r="O24" s="194" t="s">
        <v>44</v>
      </c>
      <c r="P24" s="86">
        <v>5752</v>
      </c>
      <c r="Q24" s="86">
        <v>5456</v>
      </c>
      <c r="R24" s="49">
        <f t="shared" si="4"/>
        <v>5.4252199413489736E-2</v>
      </c>
      <c r="S24" s="52">
        <f t="shared" si="5"/>
        <v>0.5</v>
      </c>
      <c r="T24" s="55"/>
    </row>
    <row r="25" spans="3:20" ht="15.6" customHeight="1">
      <c r="C25" s="279"/>
      <c r="D25" s="67" t="s">
        <v>45</v>
      </c>
      <c r="E25" s="47">
        <f t="shared" si="0"/>
        <v>12660</v>
      </c>
      <c r="F25" s="48">
        <f t="shared" si="0"/>
        <v>11422</v>
      </c>
      <c r="G25" s="49">
        <f t="shared" si="1"/>
        <v>0.10838732271055856</v>
      </c>
      <c r="H25" s="50"/>
      <c r="I25" s="193" t="s">
        <v>46</v>
      </c>
      <c r="J25" s="68">
        <v>7814</v>
      </c>
      <c r="K25" s="68">
        <v>6884</v>
      </c>
      <c r="L25" s="49">
        <f t="shared" si="2"/>
        <v>0.13509587449157467</v>
      </c>
      <c r="M25" s="52">
        <f t="shared" si="3"/>
        <v>0.61721958925750398</v>
      </c>
      <c r="N25" s="53"/>
      <c r="O25" s="194" t="s">
        <v>47</v>
      </c>
      <c r="P25" s="86">
        <v>4846</v>
      </c>
      <c r="Q25" s="86">
        <v>4538</v>
      </c>
      <c r="R25" s="49">
        <f t="shared" si="4"/>
        <v>6.7871308946672537E-2</v>
      </c>
      <c r="S25" s="52">
        <f t="shared" si="5"/>
        <v>0.38278041074249602</v>
      </c>
      <c r="T25" s="55"/>
    </row>
    <row r="26" spans="3:20" ht="15.6" customHeight="1">
      <c r="C26" s="280"/>
      <c r="D26" s="70" t="s">
        <v>48</v>
      </c>
      <c r="E26" s="56">
        <f t="shared" si="0"/>
        <v>6044</v>
      </c>
      <c r="F26" s="48">
        <f t="shared" si="0"/>
        <v>5212</v>
      </c>
      <c r="G26" s="58">
        <f t="shared" si="1"/>
        <v>0.15963161933998465</v>
      </c>
      <c r="H26" s="71">
        <f>E26/E23</f>
        <v>1.5943022949089949</v>
      </c>
      <c r="I26" s="195" t="s">
        <v>33</v>
      </c>
      <c r="J26" s="72">
        <v>3559</v>
      </c>
      <c r="K26" s="72">
        <v>2963</v>
      </c>
      <c r="L26" s="58">
        <f t="shared" si="2"/>
        <v>0.20114748565642929</v>
      </c>
      <c r="M26" s="73">
        <f t="shared" si="3"/>
        <v>0.58884844473858367</v>
      </c>
      <c r="N26" s="74">
        <f>J26/J23</f>
        <v>1.8961108151305275</v>
      </c>
      <c r="O26" s="196" t="s">
        <v>34</v>
      </c>
      <c r="P26" s="87">
        <v>2485</v>
      </c>
      <c r="Q26" s="87">
        <v>2249</v>
      </c>
      <c r="R26" s="58">
        <f t="shared" si="4"/>
        <v>0.10493552690084482</v>
      </c>
      <c r="S26" s="73">
        <f t="shared" si="5"/>
        <v>0.41115155526141628</v>
      </c>
      <c r="T26" s="76">
        <f>P26/P23</f>
        <v>1.2983281086729364</v>
      </c>
    </row>
    <row r="27" spans="3:20" ht="13.5" customHeight="1">
      <c r="C27" s="278" t="s">
        <v>49</v>
      </c>
      <c r="D27" s="77" t="s">
        <v>36</v>
      </c>
      <c r="E27" s="78">
        <f t="shared" si="0"/>
        <v>2930</v>
      </c>
      <c r="F27" s="79">
        <f t="shared" si="0"/>
        <v>3198</v>
      </c>
      <c r="G27" s="80">
        <f t="shared" si="1"/>
        <v>-8.3802376485303309E-2</v>
      </c>
      <c r="H27" s="81"/>
      <c r="I27" s="197" t="s">
        <v>50</v>
      </c>
      <c r="J27" s="198">
        <v>1951</v>
      </c>
      <c r="K27" s="198">
        <v>1999</v>
      </c>
      <c r="L27" s="80">
        <f t="shared" si="2"/>
        <v>-2.4012006003001501E-2</v>
      </c>
      <c r="M27" s="82">
        <f t="shared" si="3"/>
        <v>0.6658703071672355</v>
      </c>
      <c r="N27" s="83"/>
      <c r="O27" s="199" t="s">
        <v>51</v>
      </c>
      <c r="P27" s="84">
        <v>979</v>
      </c>
      <c r="Q27" s="84">
        <v>1199</v>
      </c>
      <c r="R27" s="80">
        <f t="shared" si="4"/>
        <v>-0.1834862385321101</v>
      </c>
      <c r="S27" s="82">
        <f t="shared" si="5"/>
        <v>0.3341296928327645</v>
      </c>
      <c r="T27" s="85"/>
    </row>
    <row r="28" spans="3:20" ht="15.6" customHeight="1">
      <c r="C28" s="279"/>
      <c r="D28" s="67" t="s">
        <v>52</v>
      </c>
      <c r="E28" s="47">
        <f t="shared" si="0"/>
        <v>1283</v>
      </c>
      <c r="F28" s="48">
        <f t="shared" si="0"/>
        <v>1642</v>
      </c>
      <c r="G28" s="49">
        <f t="shared" si="1"/>
        <v>-0.21863580998781973</v>
      </c>
      <c r="H28" s="50"/>
      <c r="I28" s="193" t="s">
        <v>53</v>
      </c>
      <c r="J28" s="68">
        <v>714</v>
      </c>
      <c r="K28" s="68">
        <v>808</v>
      </c>
      <c r="L28" s="49">
        <f t="shared" si="2"/>
        <v>-0.11633663366336634</v>
      </c>
      <c r="M28" s="52">
        <f t="shared" si="3"/>
        <v>0.55650818394388157</v>
      </c>
      <c r="N28" s="53"/>
      <c r="O28" s="194" t="s">
        <v>54</v>
      </c>
      <c r="P28" s="86">
        <v>569</v>
      </c>
      <c r="Q28" s="86">
        <v>834</v>
      </c>
      <c r="R28" s="80">
        <f t="shared" si="4"/>
        <v>-0.31774580335731417</v>
      </c>
      <c r="S28" s="52">
        <f t="shared" si="5"/>
        <v>0.44349181605611848</v>
      </c>
      <c r="T28" s="55"/>
    </row>
    <row r="29" spans="3:20" ht="15.6" customHeight="1">
      <c r="C29" s="279"/>
      <c r="D29" s="67" t="s">
        <v>26</v>
      </c>
      <c r="E29" s="47">
        <f t="shared" si="0"/>
        <v>55472</v>
      </c>
      <c r="F29" s="48">
        <f t="shared" si="0"/>
        <v>48700</v>
      </c>
      <c r="G29" s="49">
        <f t="shared" si="1"/>
        <v>0.13905544147843943</v>
      </c>
      <c r="H29" s="50"/>
      <c r="I29" s="193" t="s">
        <v>55</v>
      </c>
      <c r="J29" s="51">
        <v>43476</v>
      </c>
      <c r="K29" s="51">
        <v>34819</v>
      </c>
      <c r="L29" s="49">
        <f t="shared" si="2"/>
        <v>0.24862862230391453</v>
      </c>
      <c r="M29" s="52">
        <f t="shared" si="3"/>
        <v>0.78374675511970004</v>
      </c>
      <c r="N29" s="53"/>
      <c r="O29" s="194" t="s">
        <v>56</v>
      </c>
      <c r="P29" s="86">
        <v>11996</v>
      </c>
      <c r="Q29" s="86">
        <v>13881</v>
      </c>
      <c r="R29" s="49">
        <f t="shared" si="4"/>
        <v>-0.13579713277141417</v>
      </c>
      <c r="S29" s="52">
        <f t="shared" si="5"/>
        <v>0.21625324488029998</v>
      </c>
      <c r="T29" s="55"/>
    </row>
    <row r="30" spans="3:20" ht="15.6" customHeight="1">
      <c r="C30" s="279"/>
      <c r="D30" s="67" t="s">
        <v>29</v>
      </c>
      <c r="E30" s="47">
        <f t="shared" si="0"/>
        <v>22821</v>
      </c>
      <c r="F30" s="48">
        <f t="shared" si="0"/>
        <v>25224</v>
      </c>
      <c r="G30" s="49">
        <f t="shared" si="1"/>
        <v>-9.5266412940057082E-2</v>
      </c>
      <c r="H30" s="50"/>
      <c r="I30" s="193" t="s">
        <v>57</v>
      </c>
      <c r="J30" s="51">
        <v>15417</v>
      </c>
      <c r="K30" s="51">
        <v>16557</v>
      </c>
      <c r="L30" s="49">
        <f t="shared" si="2"/>
        <v>-6.8853053089327779E-2</v>
      </c>
      <c r="M30" s="52">
        <f t="shared" si="3"/>
        <v>0.67556198238464571</v>
      </c>
      <c r="N30" s="53"/>
      <c r="O30" s="194" t="s">
        <v>58</v>
      </c>
      <c r="P30" s="86">
        <v>7404</v>
      </c>
      <c r="Q30" s="86">
        <v>8667</v>
      </c>
      <c r="R30" s="49">
        <f t="shared" si="4"/>
        <v>-0.14572516441675321</v>
      </c>
      <c r="S30" s="52">
        <f t="shared" si="5"/>
        <v>0.32443801761535429</v>
      </c>
      <c r="T30" s="55"/>
    </row>
    <row r="31" spans="3:20" ht="15.6" customHeight="1">
      <c r="C31" s="280"/>
      <c r="D31" s="70" t="s">
        <v>59</v>
      </c>
      <c r="E31" s="56">
        <f t="shared" si="0"/>
        <v>702</v>
      </c>
      <c r="F31" s="48">
        <f t="shared" si="0"/>
        <v>813</v>
      </c>
      <c r="G31" s="58">
        <f t="shared" si="1"/>
        <v>-0.13653136531365315</v>
      </c>
      <c r="H31" s="50"/>
      <c r="I31" s="195" t="s">
        <v>60</v>
      </c>
      <c r="J31" s="60">
        <v>462</v>
      </c>
      <c r="K31" s="60">
        <v>504</v>
      </c>
      <c r="L31" s="189">
        <f t="shared" si="2"/>
        <v>-8.3333333333333329E-2</v>
      </c>
      <c r="M31" s="73">
        <f t="shared" si="3"/>
        <v>0.65811965811965811</v>
      </c>
      <c r="N31" s="74">
        <f>J31/J29</f>
        <v>1.0626552580734198E-2</v>
      </c>
      <c r="O31" s="196" t="s">
        <v>61</v>
      </c>
      <c r="P31" s="87">
        <v>240</v>
      </c>
      <c r="Q31" s="87">
        <v>309</v>
      </c>
      <c r="R31" s="58">
        <f t="shared" si="4"/>
        <v>-0.22330097087378642</v>
      </c>
      <c r="S31" s="73">
        <f t="shared" si="5"/>
        <v>0.34188034188034189</v>
      </c>
      <c r="T31" s="76">
        <f>P31/P29</f>
        <v>2.0006668889629875E-2</v>
      </c>
    </row>
    <row r="32" spans="3:20">
      <c r="C32" s="263" t="s">
        <v>62</v>
      </c>
      <c r="D32" s="265" t="s">
        <v>36</v>
      </c>
      <c r="E32" s="267">
        <f>J32+J33+P32</f>
        <v>9611</v>
      </c>
      <c r="F32" s="296">
        <f>K32+K33+Q32</f>
        <v>11764</v>
      </c>
      <c r="G32" s="269">
        <f t="shared" si="1"/>
        <v>-0.18301598095885754</v>
      </c>
      <c r="H32" s="39"/>
      <c r="I32" s="191" t="s">
        <v>63</v>
      </c>
      <c r="J32" s="40">
        <v>6590</v>
      </c>
      <c r="K32" s="40">
        <v>8003</v>
      </c>
      <c r="L32" s="80">
        <f t="shared" si="2"/>
        <v>-0.17655879045357992</v>
      </c>
      <c r="M32" s="46">
        <f t="shared" si="3"/>
        <v>0.68567266673603167</v>
      </c>
      <c r="N32" s="42"/>
      <c r="O32" s="271" t="s">
        <v>64</v>
      </c>
      <c r="P32" s="40">
        <v>2721</v>
      </c>
      <c r="Q32" s="40">
        <v>3391</v>
      </c>
      <c r="R32" s="38">
        <f t="shared" si="4"/>
        <v>-0.19758183426717782</v>
      </c>
      <c r="S32" s="46">
        <f t="shared" si="5"/>
        <v>0.28311309957340547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300</v>
      </c>
      <c r="K33" s="51">
        <v>370</v>
      </c>
      <c r="L33" s="49">
        <f t="shared" si="2"/>
        <v>-0.1891891891891892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833</v>
      </c>
      <c r="F34" s="48">
        <f t="shared" si="6"/>
        <v>1077</v>
      </c>
      <c r="G34" s="49">
        <f t="shared" ref="G34:G51" si="7">(E34-F34)/F34</f>
        <v>-0.2265552460538533</v>
      </c>
      <c r="H34" s="50"/>
      <c r="I34" s="193" t="s">
        <v>68</v>
      </c>
      <c r="J34" s="51">
        <v>507</v>
      </c>
      <c r="K34" s="51">
        <v>635</v>
      </c>
      <c r="L34" s="49">
        <f t="shared" si="2"/>
        <v>-0.2015748031496063</v>
      </c>
      <c r="M34" s="52">
        <f t="shared" ref="M34:M51" si="8">J34/$E34</f>
        <v>0.60864345738295322</v>
      </c>
      <c r="N34" s="53"/>
      <c r="O34" s="194" t="s">
        <v>69</v>
      </c>
      <c r="P34" s="86">
        <v>326</v>
      </c>
      <c r="Q34" s="86">
        <v>442</v>
      </c>
      <c r="R34" s="49">
        <f t="shared" ref="R34:R44" si="9">(P34-Q34)/Q34</f>
        <v>-0.26244343891402716</v>
      </c>
      <c r="S34" s="52">
        <f t="shared" ref="S34:S44" si="10">P34/$E34</f>
        <v>0.39135654261704683</v>
      </c>
      <c r="T34" s="55"/>
    </row>
    <row r="35" spans="3:20">
      <c r="C35" s="90" t="s">
        <v>70</v>
      </c>
      <c r="D35" s="67" t="s">
        <v>36</v>
      </c>
      <c r="E35" s="47">
        <f t="shared" si="6"/>
        <v>291</v>
      </c>
      <c r="F35" s="48">
        <f t="shared" si="6"/>
        <v>353</v>
      </c>
      <c r="G35" s="49">
        <f t="shared" si="7"/>
        <v>-0.17563739376770537</v>
      </c>
      <c r="H35" s="50"/>
      <c r="I35" s="193" t="s">
        <v>71</v>
      </c>
      <c r="J35" s="51">
        <v>156</v>
      </c>
      <c r="K35" s="51">
        <v>221</v>
      </c>
      <c r="L35" s="49">
        <f t="shared" si="2"/>
        <v>-0.29411764705882354</v>
      </c>
      <c r="M35" s="91">
        <f t="shared" si="8"/>
        <v>0.53608247422680411</v>
      </c>
      <c r="N35" s="53"/>
      <c r="O35" s="194" t="s">
        <v>72</v>
      </c>
      <c r="P35" s="86">
        <v>135</v>
      </c>
      <c r="Q35" s="86">
        <v>132</v>
      </c>
      <c r="R35" s="49">
        <f t="shared" si="9"/>
        <v>2.2727272727272728E-2</v>
      </c>
      <c r="S35" s="52">
        <f t="shared" si="10"/>
        <v>0.46391752577319589</v>
      </c>
      <c r="T35" s="55"/>
    </row>
    <row r="36" spans="3:20">
      <c r="C36" s="90" t="s">
        <v>73</v>
      </c>
      <c r="D36" s="67" t="s">
        <v>36</v>
      </c>
      <c r="E36" s="47">
        <f t="shared" si="6"/>
        <v>778</v>
      </c>
      <c r="F36" s="48">
        <f t="shared" si="6"/>
        <v>1111</v>
      </c>
      <c r="G36" s="49">
        <f t="shared" si="7"/>
        <v>-0.29972997299729975</v>
      </c>
      <c r="H36" s="50"/>
      <c r="I36" s="193" t="s">
        <v>74</v>
      </c>
      <c r="J36" s="92">
        <v>398</v>
      </c>
      <c r="K36" s="92">
        <v>550</v>
      </c>
      <c r="L36" s="49">
        <f t="shared" si="2"/>
        <v>-0.27636363636363637</v>
      </c>
      <c r="M36" s="91">
        <f t="shared" si="8"/>
        <v>0.51156812339331614</v>
      </c>
      <c r="N36" s="53"/>
      <c r="O36" s="194" t="s">
        <v>75</v>
      </c>
      <c r="P36" s="86">
        <v>380</v>
      </c>
      <c r="Q36" s="86">
        <v>561</v>
      </c>
      <c r="R36" s="49">
        <f t="shared" si="9"/>
        <v>-0.32263814616755793</v>
      </c>
      <c r="S36" s="52">
        <f t="shared" si="10"/>
        <v>0.4884318766066838</v>
      </c>
      <c r="T36" s="55"/>
    </row>
    <row r="37" spans="3:20">
      <c r="C37" s="93" t="s">
        <v>76</v>
      </c>
      <c r="D37" s="67" t="s">
        <v>36</v>
      </c>
      <c r="E37" s="47">
        <f t="shared" si="6"/>
        <v>71</v>
      </c>
      <c r="F37" s="48">
        <f t="shared" si="6"/>
        <v>103</v>
      </c>
      <c r="G37" s="49">
        <f t="shared" si="7"/>
        <v>-0.31067961165048541</v>
      </c>
      <c r="H37" s="50"/>
      <c r="I37" s="193" t="s">
        <v>77</v>
      </c>
      <c r="J37" s="94">
        <v>47</v>
      </c>
      <c r="K37" s="94">
        <v>62</v>
      </c>
      <c r="L37" s="49">
        <f t="shared" si="2"/>
        <v>-0.24193548387096775</v>
      </c>
      <c r="M37" s="91">
        <f t="shared" si="8"/>
        <v>0.6619718309859155</v>
      </c>
      <c r="N37" s="53"/>
      <c r="O37" s="194" t="s">
        <v>78</v>
      </c>
      <c r="P37" s="86">
        <v>24</v>
      </c>
      <c r="Q37" s="86">
        <v>41</v>
      </c>
      <c r="R37" s="49">
        <f t="shared" si="9"/>
        <v>-0.41463414634146339</v>
      </c>
      <c r="S37" s="52">
        <f t="shared" si="10"/>
        <v>0.3380281690140845</v>
      </c>
      <c r="T37" s="55"/>
    </row>
    <row r="38" spans="3:20">
      <c r="C38" s="93" t="s">
        <v>79</v>
      </c>
      <c r="D38" s="67" t="s">
        <v>36</v>
      </c>
      <c r="E38" s="47">
        <f t="shared" si="6"/>
        <v>19</v>
      </c>
      <c r="F38" s="48">
        <f t="shared" si="6"/>
        <v>12</v>
      </c>
      <c r="G38" s="49">
        <f t="shared" si="7"/>
        <v>0.58333333333333337</v>
      </c>
      <c r="H38" s="50"/>
      <c r="I38" s="193" t="s">
        <v>80</v>
      </c>
      <c r="J38" s="51">
        <v>15</v>
      </c>
      <c r="K38" s="51">
        <v>8</v>
      </c>
      <c r="L38" s="49">
        <f t="shared" si="2"/>
        <v>0.875</v>
      </c>
      <c r="M38" s="91">
        <f t="shared" si="8"/>
        <v>0.78947368421052633</v>
      </c>
      <c r="N38" s="53"/>
      <c r="O38" s="194" t="s">
        <v>81</v>
      </c>
      <c r="P38" s="86">
        <v>4</v>
      </c>
      <c r="Q38" s="86">
        <v>4</v>
      </c>
      <c r="R38" s="49">
        <f t="shared" si="9"/>
        <v>0</v>
      </c>
      <c r="S38" s="91">
        <f t="shared" si="10"/>
        <v>0.21052631578947367</v>
      </c>
      <c r="T38" s="55"/>
    </row>
    <row r="39" spans="3:20">
      <c r="C39" s="93" t="s">
        <v>82</v>
      </c>
      <c r="D39" s="67" t="s">
        <v>36</v>
      </c>
      <c r="E39" s="47">
        <f t="shared" si="6"/>
        <v>782</v>
      </c>
      <c r="F39" s="48">
        <f t="shared" si="6"/>
        <v>1226</v>
      </c>
      <c r="G39" s="49">
        <f t="shared" si="7"/>
        <v>-0.36215334420880912</v>
      </c>
      <c r="H39" s="50"/>
      <c r="I39" s="193" t="s">
        <v>185</v>
      </c>
      <c r="J39" s="51">
        <v>570</v>
      </c>
      <c r="K39" s="51">
        <v>936</v>
      </c>
      <c r="L39" s="49">
        <f t="shared" si="2"/>
        <v>-0.39102564102564102</v>
      </c>
      <c r="M39" s="91">
        <f t="shared" si="8"/>
        <v>0.7289002557544757</v>
      </c>
      <c r="N39" s="53"/>
      <c r="O39" s="194" t="s">
        <v>185</v>
      </c>
      <c r="P39" s="86">
        <v>212</v>
      </c>
      <c r="Q39" s="86">
        <v>290</v>
      </c>
      <c r="R39" s="49">
        <f t="shared" si="9"/>
        <v>-0.26896551724137929</v>
      </c>
      <c r="S39" s="91">
        <f t="shared" si="10"/>
        <v>0.2710997442455243</v>
      </c>
      <c r="T39" s="55"/>
    </row>
    <row r="40" spans="3:20">
      <c r="C40" s="93" t="s">
        <v>85</v>
      </c>
      <c r="D40" s="67" t="s">
        <v>36</v>
      </c>
      <c r="E40" s="47">
        <f t="shared" si="6"/>
        <v>119</v>
      </c>
      <c r="F40" s="48">
        <f t="shared" si="6"/>
        <v>112</v>
      </c>
      <c r="G40" s="49">
        <f t="shared" si="7"/>
        <v>6.25E-2</v>
      </c>
      <c r="H40" s="50"/>
      <c r="I40" s="193" t="s">
        <v>186</v>
      </c>
      <c r="J40" s="95">
        <v>61</v>
      </c>
      <c r="K40" s="95">
        <v>50</v>
      </c>
      <c r="L40" s="49">
        <f t="shared" si="2"/>
        <v>0.22</v>
      </c>
      <c r="M40" s="91">
        <f t="shared" si="8"/>
        <v>0.51260504201680668</v>
      </c>
      <c r="N40" s="53"/>
      <c r="O40" s="194" t="s">
        <v>186</v>
      </c>
      <c r="P40" s="96">
        <v>58</v>
      </c>
      <c r="Q40" s="96">
        <v>62</v>
      </c>
      <c r="R40" s="49">
        <f t="shared" si="9"/>
        <v>-6.4516129032258063E-2</v>
      </c>
      <c r="S40" s="91">
        <f t="shared" si="10"/>
        <v>0.48739495798319327</v>
      </c>
      <c r="T40" s="55"/>
    </row>
    <row r="41" spans="3:20">
      <c r="C41" s="93" t="s">
        <v>88</v>
      </c>
      <c r="D41" s="67" t="s">
        <v>36</v>
      </c>
      <c r="E41" s="56">
        <f t="shared" si="6"/>
        <v>2930</v>
      </c>
      <c r="F41" s="57">
        <f t="shared" si="6"/>
        <v>3198</v>
      </c>
      <c r="G41" s="58">
        <f t="shared" si="7"/>
        <v>-8.3802376485303309E-2</v>
      </c>
      <c r="H41" s="50"/>
      <c r="I41" s="212" t="s">
        <v>89</v>
      </c>
      <c r="J41" s="60">
        <v>1951</v>
      </c>
      <c r="K41" s="60">
        <v>1999</v>
      </c>
      <c r="L41" s="58">
        <f t="shared" si="2"/>
        <v>-2.4012006003001501E-2</v>
      </c>
      <c r="M41" s="61">
        <f t="shared" si="8"/>
        <v>0.6658703071672355</v>
      </c>
      <c r="N41" s="62"/>
      <c r="O41" s="212" t="s">
        <v>90</v>
      </c>
      <c r="P41" s="220">
        <v>979</v>
      </c>
      <c r="Q41" s="220">
        <v>1199</v>
      </c>
      <c r="R41" s="58">
        <f t="shared" si="9"/>
        <v>-0.1834862385321101</v>
      </c>
      <c r="S41" s="73">
        <f t="shared" si="10"/>
        <v>0.3341296928327645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7956</v>
      </c>
      <c r="F44" s="37">
        <f>K44+Q44</f>
        <v>10699</v>
      </c>
      <c r="G44" s="38">
        <f t="shared" si="7"/>
        <v>-0.25637910085054677</v>
      </c>
      <c r="H44" s="39"/>
      <c r="I44" s="191" t="s">
        <v>98</v>
      </c>
      <c r="J44" s="40">
        <v>5920</v>
      </c>
      <c r="K44" s="40">
        <v>8402</v>
      </c>
      <c r="L44" s="38">
        <f t="shared" si="2"/>
        <v>-0.29540585574863126</v>
      </c>
      <c r="M44" s="44">
        <f t="shared" si="8"/>
        <v>0.74409250879839117</v>
      </c>
      <c r="N44" s="42"/>
      <c r="O44" s="192" t="s">
        <v>99</v>
      </c>
      <c r="P44" s="105">
        <v>2036</v>
      </c>
      <c r="Q44" s="105">
        <v>2297</v>
      </c>
      <c r="R44" s="38">
        <f t="shared" si="9"/>
        <v>-0.11362646930779277</v>
      </c>
      <c r="S44" s="44">
        <f t="shared" si="10"/>
        <v>0.25590749120160883</v>
      </c>
      <c r="T44" s="45"/>
    </row>
    <row r="45" spans="3:20">
      <c r="C45" s="252" t="s">
        <v>100</v>
      </c>
      <c r="D45" s="67" t="s">
        <v>16</v>
      </c>
      <c r="E45" s="47">
        <f>J45</f>
        <v>286</v>
      </c>
      <c r="F45" s="48">
        <f>K45</f>
        <v>357</v>
      </c>
      <c r="G45" s="49">
        <f t="shared" si="7"/>
        <v>-0.19887955182072828</v>
      </c>
      <c r="H45" s="50"/>
      <c r="I45" s="193" t="s">
        <v>101</v>
      </c>
      <c r="J45" s="51">
        <v>286</v>
      </c>
      <c r="K45" s="51">
        <v>357</v>
      </c>
      <c r="L45" s="49">
        <f t="shared" si="2"/>
        <v>-0.19887955182072828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30</v>
      </c>
      <c r="F46" s="48">
        <f>K46</f>
        <v>43</v>
      </c>
      <c r="G46" s="49">
        <f t="shared" si="7"/>
        <v>-0.30232558139534882</v>
      </c>
      <c r="H46" s="50"/>
      <c r="I46" s="193" t="s">
        <v>104</v>
      </c>
      <c r="J46" s="51">
        <v>30</v>
      </c>
      <c r="K46" s="51">
        <v>43</v>
      </c>
      <c r="L46" s="49">
        <f t="shared" si="2"/>
        <v>-0.30232558139534882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2463</v>
      </c>
      <c r="F47" s="48">
        <f t="shared" si="11"/>
        <v>2481</v>
      </c>
      <c r="G47" s="49">
        <f t="shared" si="7"/>
        <v>-7.2551390568319227E-3</v>
      </c>
      <c r="H47" s="50"/>
      <c r="I47" s="193" t="s">
        <v>106</v>
      </c>
      <c r="J47" s="51">
        <v>1589</v>
      </c>
      <c r="K47" s="51">
        <v>1545</v>
      </c>
      <c r="L47" s="49">
        <f t="shared" si="2"/>
        <v>2.84789644012945E-2</v>
      </c>
      <c r="M47" s="52">
        <f t="shared" si="8"/>
        <v>0.64514819326025175</v>
      </c>
      <c r="N47" s="53"/>
      <c r="O47" s="194" t="s">
        <v>107</v>
      </c>
      <c r="P47" s="51">
        <v>874</v>
      </c>
      <c r="Q47" s="51">
        <v>936</v>
      </c>
      <c r="R47" s="49">
        <f>(P47-Q47)/Q47</f>
        <v>-6.623931623931624E-2</v>
      </c>
      <c r="S47" s="52">
        <f>P47/$E47</f>
        <v>0.35485180673974825</v>
      </c>
      <c r="T47" s="55"/>
    </row>
    <row r="48" spans="3:20" ht="15.6" customHeight="1">
      <c r="C48" s="261"/>
      <c r="D48" s="67" t="s">
        <v>22</v>
      </c>
      <c r="E48" s="47">
        <f t="shared" si="11"/>
        <v>1483</v>
      </c>
      <c r="F48" s="48">
        <f t="shared" si="11"/>
        <v>1675</v>
      </c>
      <c r="G48" s="49">
        <f t="shared" si="7"/>
        <v>-0.11462686567164179</v>
      </c>
      <c r="H48" s="50"/>
      <c r="I48" s="193" t="s">
        <v>108</v>
      </c>
      <c r="J48" s="51">
        <v>201</v>
      </c>
      <c r="K48" s="51">
        <v>223</v>
      </c>
      <c r="L48" s="49">
        <f t="shared" si="2"/>
        <v>-9.8654708520179366E-2</v>
      </c>
      <c r="M48" s="52">
        <f t="shared" si="8"/>
        <v>0.13553607552258934</v>
      </c>
      <c r="N48" s="53"/>
      <c r="O48" s="194" t="s">
        <v>109</v>
      </c>
      <c r="P48" s="54">
        <v>1282</v>
      </c>
      <c r="Q48" s="54">
        <v>1452</v>
      </c>
      <c r="R48" s="49">
        <f>(P48-Q48)/Q48</f>
        <v>-0.11707988980716254</v>
      </c>
      <c r="S48" s="52">
        <f>P48/$E48</f>
        <v>0.86446392447741061</v>
      </c>
      <c r="T48" s="55"/>
    </row>
    <row r="49" spans="3:20" ht="15.6" customHeight="1">
      <c r="C49" s="261"/>
      <c r="D49" s="67" t="s">
        <v>110</v>
      </c>
      <c r="E49" s="47">
        <f t="shared" si="11"/>
        <v>840</v>
      </c>
      <c r="F49" s="48">
        <f t="shared" si="11"/>
        <v>842</v>
      </c>
      <c r="G49" s="49">
        <f t="shared" si="7"/>
        <v>-2.3752969121140144E-3</v>
      </c>
      <c r="H49" s="50"/>
      <c r="I49" s="193" t="s">
        <v>111</v>
      </c>
      <c r="J49" s="51">
        <v>95</v>
      </c>
      <c r="K49" s="51">
        <v>89</v>
      </c>
      <c r="L49" s="49">
        <f t="shared" si="2"/>
        <v>6.741573033707865E-2</v>
      </c>
      <c r="M49" s="52">
        <f t="shared" si="8"/>
        <v>0.1130952380952381</v>
      </c>
      <c r="N49" s="53"/>
      <c r="O49" s="194" t="s">
        <v>38</v>
      </c>
      <c r="P49" s="106">
        <v>745</v>
      </c>
      <c r="Q49" s="106">
        <v>753</v>
      </c>
      <c r="R49" s="49">
        <f>(P49-Q49)/Q49</f>
        <v>-1.0624169986719787E-2</v>
      </c>
      <c r="S49" s="52">
        <f>P49/$E49</f>
        <v>0.88690476190476186</v>
      </c>
      <c r="T49" s="55"/>
    </row>
    <row r="50" spans="3:20" ht="15.95" customHeight="1">
      <c r="C50" s="261"/>
      <c r="D50" s="67" t="s">
        <v>112</v>
      </c>
      <c r="E50" s="47">
        <f t="shared" si="11"/>
        <v>3248</v>
      </c>
      <c r="F50" s="48">
        <f t="shared" si="11"/>
        <v>3339</v>
      </c>
      <c r="G50" s="49">
        <f t="shared" si="7"/>
        <v>-2.7253668763102725E-2</v>
      </c>
      <c r="H50" s="50"/>
      <c r="I50" s="193" t="s">
        <v>113</v>
      </c>
      <c r="J50" s="51">
        <v>702</v>
      </c>
      <c r="K50" s="51">
        <v>610</v>
      </c>
      <c r="L50" s="49">
        <f t="shared" si="2"/>
        <v>0.15081967213114755</v>
      </c>
      <c r="M50" s="52">
        <f t="shared" si="8"/>
        <v>0.21613300492610837</v>
      </c>
      <c r="N50" s="53"/>
      <c r="O50" s="194" t="s">
        <v>114</v>
      </c>
      <c r="P50" s="106">
        <v>2546</v>
      </c>
      <c r="Q50" s="106">
        <v>2729</v>
      </c>
      <c r="R50" s="49">
        <f>(P50-Q50)/Q50</f>
        <v>-6.7057530230853798E-2</v>
      </c>
      <c r="S50" s="52">
        <f>P50/$E50</f>
        <v>0.78386699507389157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302</v>
      </c>
      <c r="F51" s="169">
        <f t="shared" si="11"/>
        <v>386</v>
      </c>
      <c r="G51" s="170">
        <f t="shared" si="7"/>
        <v>-0.21761658031088082</v>
      </c>
      <c r="H51" s="171"/>
      <c r="I51" s="218" t="s">
        <v>116</v>
      </c>
      <c r="J51" s="175">
        <v>64</v>
      </c>
      <c r="K51" s="175">
        <v>81</v>
      </c>
      <c r="L51" s="176">
        <f t="shared" si="2"/>
        <v>-0.20987654320987653</v>
      </c>
      <c r="M51" s="173">
        <f t="shared" si="8"/>
        <v>0.2119205298013245</v>
      </c>
      <c r="N51" s="174"/>
      <c r="O51" s="219" t="s">
        <v>117</v>
      </c>
      <c r="P51" s="172">
        <v>238</v>
      </c>
      <c r="Q51" s="172">
        <v>305</v>
      </c>
      <c r="R51" s="170">
        <f>(P51-Q51)/Q51</f>
        <v>-0.21967213114754097</v>
      </c>
      <c r="S51" s="173">
        <f>P51/$E51</f>
        <v>0.78807947019867552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81" spans="3:8" ht="16.5">
      <c r="C81" s="109" t="s">
        <v>200</v>
      </c>
      <c r="H81" s="6"/>
    </row>
    <row r="82" spans="3:8">
      <c r="C82" s="1"/>
      <c r="H82" s="6"/>
    </row>
    <row r="83" spans="3:8" ht="17.45" customHeight="1" thickBot="1">
      <c r="C83" s="117" t="s">
        <v>3</v>
      </c>
      <c r="D83" s="118" t="s">
        <v>13</v>
      </c>
      <c r="E83" s="119" t="s">
        <v>161</v>
      </c>
      <c r="F83" s="118" t="s">
        <v>162</v>
      </c>
      <c r="G83" s="6"/>
      <c r="H83" s="110"/>
    </row>
    <row r="84" spans="3:8" ht="14.25" thickTop="1">
      <c r="C84" s="123" t="s">
        <v>7</v>
      </c>
      <c r="D84" s="124">
        <f>E84+F84</f>
        <v>395229</v>
      </c>
      <c r="E84" s="124">
        <f>J15</f>
        <v>322974</v>
      </c>
      <c r="F84" s="124">
        <f>P15</f>
        <v>72255</v>
      </c>
      <c r="G84" s="125"/>
      <c r="H84" s="110"/>
    </row>
    <row r="85" spans="3:8">
      <c r="C85" s="132" t="s">
        <v>163</v>
      </c>
      <c r="D85" s="133">
        <f>E85+F85</f>
        <v>1</v>
      </c>
      <c r="E85" s="133">
        <f>E84/D84</f>
        <v>0.81718193756024993</v>
      </c>
      <c r="F85" s="133">
        <f>F84/D84</f>
        <v>0.18281806243975013</v>
      </c>
      <c r="G85" s="125"/>
      <c r="H85" s="110"/>
    </row>
    <row r="86" spans="3:8">
      <c r="C86" s="134" t="s">
        <v>164</v>
      </c>
      <c r="D86" s="135">
        <f>E86+F86</f>
        <v>61888</v>
      </c>
      <c r="E86" s="136">
        <v>50644</v>
      </c>
      <c r="F86" s="136">
        <v>11244</v>
      </c>
      <c r="G86" s="126"/>
      <c r="H86" s="110"/>
    </row>
    <row r="87" spans="3:8">
      <c r="C87" s="132" t="s">
        <v>163</v>
      </c>
      <c r="D87" s="133">
        <f>E87+F87</f>
        <v>1</v>
      </c>
      <c r="E87" s="137">
        <f>E86/$D$86</f>
        <v>0.81831695966907958</v>
      </c>
      <c r="F87" s="137">
        <f>F86/$D$86</f>
        <v>0.18168304033092036</v>
      </c>
      <c r="G87" s="125"/>
      <c r="H87" s="110"/>
    </row>
    <row r="88" spans="3:8" ht="13.5" customHeight="1">
      <c r="H88" s="6"/>
    </row>
    <row r="89" spans="3:8" ht="16.5">
      <c r="C89" s="109" t="s">
        <v>230</v>
      </c>
      <c r="E89" s="109"/>
      <c r="F89" s="109"/>
    </row>
    <row r="90" spans="3:8">
      <c r="C90" s="149"/>
      <c r="D90" s="150"/>
      <c r="E90" s="110"/>
      <c r="F90" s="151"/>
      <c r="G90" s="152"/>
      <c r="H90" s="153"/>
    </row>
    <row r="91" spans="3:8">
      <c r="C91" s="154" t="s">
        <v>3</v>
      </c>
      <c r="D91" s="155" t="s">
        <v>7</v>
      </c>
      <c r="E91" s="156"/>
      <c r="F91" s="139"/>
      <c r="G91" s="128"/>
      <c r="H91" s="152"/>
    </row>
    <row r="92" spans="3:8">
      <c r="C92" s="157" t="s">
        <v>297</v>
      </c>
      <c r="D92" s="158">
        <v>1791154</v>
      </c>
      <c r="E92" s="159"/>
      <c r="F92" s="139"/>
      <c r="G92" s="128"/>
      <c r="H92" s="145"/>
    </row>
    <row r="93" spans="3:8" ht="13.5" customHeight="1">
      <c r="C93" s="157" t="s">
        <v>292</v>
      </c>
      <c r="D93" s="158">
        <v>1662326</v>
      </c>
      <c r="E93" s="156"/>
      <c r="F93" s="161"/>
      <c r="G93" s="128"/>
      <c r="H93" s="145"/>
    </row>
    <row r="94" spans="3:8">
      <c r="C94" s="157" t="s">
        <v>290</v>
      </c>
      <c r="D94" s="158">
        <v>1849259</v>
      </c>
      <c r="E94" s="110"/>
      <c r="F94" s="139"/>
      <c r="G94" s="128"/>
      <c r="H94" s="182">
        <f>SUM(D92:D95)</f>
        <v>7146303</v>
      </c>
    </row>
    <row r="95" spans="3:8">
      <c r="C95" s="157" t="s">
        <v>287</v>
      </c>
      <c r="D95" s="158">
        <v>1843564</v>
      </c>
      <c r="E95" s="112"/>
      <c r="F95" s="161"/>
      <c r="H95" s="183"/>
    </row>
    <row r="96" spans="3:8">
      <c r="C96" s="157" t="s">
        <v>293</v>
      </c>
      <c r="D96" s="158">
        <v>1956219</v>
      </c>
      <c r="E96" s="112"/>
      <c r="F96" s="161"/>
      <c r="H96" s="184"/>
    </row>
    <row r="97" spans="3:9">
      <c r="C97" s="157" t="s">
        <v>294</v>
      </c>
      <c r="D97" s="158">
        <v>1880025</v>
      </c>
      <c r="E97" s="156"/>
      <c r="F97" s="162"/>
      <c r="H97" s="184"/>
      <c r="I97" s="183"/>
    </row>
    <row r="98" spans="3:9">
      <c r="C98" s="163"/>
      <c r="E98" s="156"/>
      <c r="F98" s="162"/>
      <c r="H98" s="184"/>
      <c r="I98" s="183"/>
    </row>
    <row r="99" spans="3:9" ht="16.5">
      <c r="C99" s="109" t="s">
        <v>203</v>
      </c>
      <c r="D99" s="108"/>
      <c r="E99" s="110"/>
      <c r="F99" s="162"/>
      <c r="H99" s="184"/>
      <c r="I99" s="183"/>
    </row>
    <row r="100" spans="3:9">
      <c r="C100" s="151"/>
      <c r="D100" s="152"/>
      <c r="E100" s="14"/>
      <c r="F100" s="162"/>
      <c r="H100" s="184"/>
      <c r="I100" s="183"/>
    </row>
    <row r="101" spans="3:9">
      <c r="C101" s="154" t="s">
        <v>3</v>
      </c>
      <c r="D101" s="155" t="s">
        <v>7</v>
      </c>
      <c r="E101" s="156"/>
      <c r="F101" s="162"/>
      <c r="H101" s="184"/>
      <c r="I101" s="183"/>
    </row>
    <row r="102" spans="3:9">
      <c r="C102" s="157" t="s">
        <v>297</v>
      </c>
      <c r="D102" s="158">
        <v>476386</v>
      </c>
      <c r="E102" s="181">
        <f t="shared" ref="E102:E107" si="12">D102/D92</f>
        <v>0.26596596384230503</v>
      </c>
      <c r="F102" s="162"/>
      <c r="H102" s="185"/>
      <c r="I102" s="186"/>
    </row>
    <row r="103" spans="3:9">
      <c r="C103" s="157" t="s">
        <v>292</v>
      </c>
      <c r="D103" s="158">
        <v>402589</v>
      </c>
      <c r="E103" s="181">
        <f t="shared" si="12"/>
        <v>0.24218414438563796</v>
      </c>
      <c r="F103" s="164"/>
      <c r="H103" s="183"/>
      <c r="I103" s="183"/>
    </row>
    <row r="104" spans="3:9">
      <c r="C104" s="157" t="s">
        <v>290</v>
      </c>
      <c r="D104" s="158">
        <v>423770</v>
      </c>
      <c r="E104" s="181">
        <f t="shared" si="12"/>
        <v>0.22915665139388264</v>
      </c>
      <c r="F104" s="161"/>
      <c r="H104" s="187">
        <f>SUM(D102:D105)</f>
        <v>1796455</v>
      </c>
      <c r="I104" s="188">
        <f>H104/H94</f>
        <v>0.25138242808904127</v>
      </c>
    </row>
    <row r="105" spans="3:9" ht="17.45" customHeight="1">
      <c r="C105" s="157" t="s">
        <v>287</v>
      </c>
      <c r="D105" s="158">
        <v>493710</v>
      </c>
      <c r="E105" s="181">
        <f t="shared" si="12"/>
        <v>0.26780193147620585</v>
      </c>
      <c r="F105" s="162"/>
      <c r="H105" s="185"/>
      <c r="I105" s="186"/>
    </row>
    <row r="106" spans="3:9">
      <c r="C106" s="157" t="s">
        <v>285</v>
      </c>
      <c r="D106" s="158">
        <v>431896</v>
      </c>
      <c r="E106" s="181">
        <f t="shared" si="12"/>
        <v>0.22078100662553629</v>
      </c>
      <c r="F106" s="164"/>
    </row>
    <row r="107" spans="3:9">
      <c r="C107" s="157" t="s">
        <v>294</v>
      </c>
      <c r="D107" s="158">
        <v>395229</v>
      </c>
      <c r="E107" s="181">
        <f t="shared" si="12"/>
        <v>0.21022539593888379</v>
      </c>
      <c r="G107" s="160"/>
      <c r="H107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02:D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{AB89961C-3C22-4EB1-8558-713D8C0FF7D0}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89961C-3C22-4EB1-8558-713D8C0FF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D102:D107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3C4062F-4BA0-4876-962A-A3ECD1ECDF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'24.9월2주차'!D92:D98</xm:f>
              <xm:sqref>E91</xm:sqref>
            </x14:sparkline>
          </x14:sparklines>
        </x14:sparklineGroup>
        <x14:sparklineGroup displayEmptyCellsAs="gap" xr2:uid="{37D3D914-0FF6-47FC-BAAB-62B1CC7117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'24.9월2주차'!D102:D107</xm:f>
              <xm:sqref>E101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1C4-9020-4945-B6DD-6EC8292E684E}">
  <sheetPr>
    <pageSetUpPr fitToPage="1"/>
  </sheetPr>
  <dimension ref="A1:T107"/>
  <sheetViews>
    <sheetView showGridLines="0" zoomScaleNormal="100" workbookViewId="0">
      <pane ySplit="1" topLeftCell="A56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298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431896</v>
      </c>
      <c r="F15" s="37">
        <f t="shared" si="0"/>
        <v>493710</v>
      </c>
      <c r="G15" s="38">
        <f t="shared" ref="G15:G32" si="1">(E15-F15)/F15</f>
        <v>-0.12520305442466226</v>
      </c>
      <c r="H15" s="39"/>
      <c r="I15" s="191" t="s">
        <v>14</v>
      </c>
      <c r="J15" s="43">
        <v>351009</v>
      </c>
      <c r="K15" s="43">
        <v>406609</v>
      </c>
      <c r="L15" s="38">
        <f t="shared" ref="L15:L51" si="2">(J15-K15)/K15</f>
        <v>-0.13674070175524891</v>
      </c>
      <c r="M15" s="41">
        <f t="shared" ref="M15:M32" si="3">J15/$E15</f>
        <v>0.81271648730249879</v>
      </c>
      <c r="N15" s="42"/>
      <c r="O15" s="192" t="s">
        <v>15</v>
      </c>
      <c r="P15" s="40">
        <v>80887</v>
      </c>
      <c r="Q15" s="40">
        <v>87101</v>
      </c>
      <c r="R15" s="38">
        <f t="shared" ref="R15:R32" si="4">(P15-Q15)/Q15</f>
        <v>-7.1342464495241162E-2</v>
      </c>
      <c r="S15" s="44">
        <f t="shared" ref="S15:S32" si="5">P15/$E15</f>
        <v>0.18728351269750124</v>
      </c>
      <c r="T15" s="45"/>
    </row>
    <row r="16" spans="1:20">
      <c r="C16" s="292" t="s">
        <v>16</v>
      </c>
      <c r="D16" s="293"/>
      <c r="E16" s="47">
        <f t="shared" si="0"/>
        <v>35025</v>
      </c>
      <c r="F16" s="48">
        <f t="shared" si="0"/>
        <v>36373</v>
      </c>
      <c r="G16" s="49">
        <f t="shared" si="1"/>
        <v>-3.7060456932339919E-2</v>
      </c>
      <c r="H16" s="50"/>
      <c r="I16" s="193" t="s">
        <v>17</v>
      </c>
      <c r="J16" s="54">
        <v>23814</v>
      </c>
      <c r="K16" s="54">
        <v>26156</v>
      </c>
      <c r="L16" s="49">
        <f t="shared" si="2"/>
        <v>-8.953968496712035E-2</v>
      </c>
      <c r="M16" s="52">
        <f t="shared" si="3"/>
        <v>0.67991434689507491</v>
      </c>
      <c r="N16" s="53"/>
      <c r="O16" s="194" t="s">
        <v>18</v>
      </c>
      <c r="P16" s="51">
        <v>11211</v>
      </c>
      <c r="Q16" s="51">
        <v>10217</v>
      </c>
      <c r="R16" s="49">
        <f t="shared" si="4"/>
        <v>9.7288832338259759E-2</v>
      </c>
      <c r="S16" s="52">
        <f t="shared" si="5"/>
        <v>0.32008565310492504</v>
      </c>
      <c r="T16" s="55"/>
    </row>
    <row r="17" spans="3:20">
      <c r="C17" s="294" t="s">
        <v>19</v>
      </c>
      <c r="D17" s="295"/>
      <c r="E17" s="56">
        <f t="shared" si="0"/>
        <v>98279</v>
      </c>
      <c r="F17" s="57">
        <f t="shared" si="0"/>
        <v>76313</v>
      </c>
      <c r="G17" s="58">
        <f t="shared" si="1"/>
        <v>0.28784086590751246</v>
      </c>
      <c r="H17" s="59"/>
      <c r="I17" s="195" t="s">
        <v>20</v>
      </c>
      <c r="J17" s="60">
        <v>74037</v>
      </c>
      <c r="K17" s="60">
        <v>50218</v>
      </c>
      <c r="L17" s="58">
        <f t="shared" si="2"/>
        <v>0.47431199968138915</v>
      </c>
      <c r="M17" s="61">
        <f t="shared" si="3"/>
        <v>0.7533348935174351</v>
      </c>
      <c r="N17" s="62"/>
      <c r="O17" s="196" t="s">
        <v>21</v>
      </c>
      <c r="P17" s="60">
        <v>24242</v>
      </c>
      <c r="Q17" s="60">
        <v>26095</v>
      </c>
      <c r="R17" s="58">
        <f t="shared" si="4"/>
        <v>-7.1009771986970685E-2</v>
      </c>
      <c r="S17" s="61">
        <f t="shared" si="5"/>
        <v>0.24666510648256496</v>
      </c>
      <c r="T17" s="63"/>
    </row>
    <row r="18" spans="3:20">
      <c r="C18" s="278" t="s">
        <v>22</v>
      </c>
      <c r="D18" s="64" t="s">
        <v>23</v>
      </c>
      <c r="E18" s="36">
        <f t="shared" si="0"/>
        <v>173003</v>
      </c>
      <c r="F18" s="37">
        <f t="shared" si="0"/>
        <v>232700</v>
      </c>
      <c r="G18" s="38">
        <f t="shared" si="1"/>
        <v>-0.25654061022776109</v>
      </c>
      <c r="H18" s="39"/>
      <c r="I18" s="191" t="s">
        <v>24</v>
      </c>
      <c r="J18" s="65">
        <v>140095</v>
      </c>
      <c r="K18" s="65">
        <v>196654</v>
      </c>
      <c r="L18" s="38">
        <f t="shared" si="2"/>
        <v>-0.28760665941196212</v>
      </c>
      <c r="M18" s="41">
        <f t="shared" si="3"/>
        <v>0.80978364537031144</v>
      </c>
      <c r="N18" s="42"/>
      <c r="O18" s="192" t="s">
        <v>25</v>
      </c>
      <c r="P18" s="66">
        <v>32908</v>
      </c>
      <c r="Q18" s="66">
        <v>36046</v>
      </c>
      <c r="R18" s="38">
        <f t="shared" si="4"/>
        <v>-8.7055429173833437E-2</v>
      </c>
      <c r="S18" s="41">
        <f t="shared" si="5"/>
        <v>0.1902163546296885</v>
      </c>
      <c r="T18" s="45"/>
    </row>
    <row r="19" spans="3:20" ht="15.6" customHeight="1">
      <c r="C19" s="279"/>
      <c r="D19" s="67" t="s">
        <v>26</v>
      </c>
      <c r="E19" s="47">
        <f t="shared" si="0"/>
        <v>118546</v>
      </c>
      <c r="F19" s="37">
        <f t="shared" si="0"/>
        <v>128010</v>
      </c>
      <c r="G19" s="49">
        <f t="shared" si="1"/>
        <v>-7.3931724084055933E-2</v>
      </c>
      <c r="H19" s="50"/>
      <c r="I19" s="193" t="s">
        <v>27</v>
      </c>
      <c r="J19" s="68">
        <v>92795</v>
      </c>
      <c r="K19" s="68">
        <v>101607</v>
      </c>
      <c r="L19" s="49">
        <f t="shared" si="2"/>
        <v>-8.6726308226795404E-2</v>
      </c>
      <c r="M19" s="52">
        <f t="shared" si="3"/>
        <v>0.78277630624398964</v>
      </c>
      <c r="N19" s="53"/>
      <c r="O19" s="194" t="s">
        <v>28</v>
      </c>
      <c r="P19" s="69">
        <v>25751</v>
      </c>
      <c r="Q19" s="69">
        <v>26403</v>
      </c>
      <c r="R19" s="49">
        <f t="shared" si="4"/>
        <v>-2.4694163542021742E-2</v>
      </c>
      <c r="S19" s="52">
        <f t="shared" si="5"/>
        <v>0.21722369375601033</v>
      </c>
      <c r="T19" s="55"/>
    </row>
    <row r="20" spans="3:20" ht="14.1" customHeight="1">
      <c r="C20" s="279"/>
      <c r="D20" s="67" t="s">
        <v>29</v>
      </c>
      <c r="E20" s="47">
        <f t="shared" si="0"/>
        <v>2597</v>
      </c>
      <c r="F20" s="37">
        <f t="shared" si="0"/>
        <v>2679</v>
      </c>
      <c r="G20" s="49">
        <f t="shared" si="1"/>
        <v>-3.060843598357596E-2</v>
      </c>
      <c r="H20" s="50"/>
      <c r="I20" s="193" t="s">
        <v>30</v>
      </c>
      <c r="J20" s="68">
        <v>1866</v>
      </c>
      <c r="K20" s="68">
        <v>1970</v>
      </c>
      <c r="L20" s="49">
        <f t="shared" si="2"/>
        <v>-5.2791878172588833E-2</v>
      </c>
      <c r="M20" s="52">
        <f t="shared" si="3"/>
        <v>0.71852137081247591</v>
      </c>
      <c r="N20" s="53"/>
      <c r="O20" s="194" t="s">
        <v>31</v>
      </c>
      <c r="P20" s="69">
        <v>731</v>
      </c>
      <c r="Q20" s="69">
        <v>709</v>
      </c>
      <c r="R20" s="49">
        <f t="shared" si="4"/>
        <v>3.1029619181946404E-2</v>
      </c>
      <c r="S20" s="52">
        <f t="shared" si="5"/>
        <v>0.28147862918752409</v>
      </c>
      <c r="T20" s="55"/>
    </row>
    <row r="21" spans="3:20" ht="13.5" customHeight="1">
      <c r="C21" s="280"/>
      <c r="D21" s="70" t="s">
        <v>32</v>
      </c>
      <c r="E21" s="56">
        <f t="shared" si="0"/>
        <v>960</v>
      </c>
      <c r="F21" s="37">
        <f t="shared" si="0"/>
        <v>960</v>
      </c>
      <c r="G21" s="58">
        <f t="shared" si="1"/>
        <v>0</v>
      </c>
      <c r="H21" s="71">
        <f>E21/E19</f>
        <v>8.098122247903768E-3</v>
      </c>
      <c r="I21" s="195" t="s">
        <v>33</v>
      </c>
      <c r="J21" s="72">
        <v>660</v>
      </c>
      <c r="K21" s="72">
        <v>684</v>
      </c>
      <c r="L21" s="58">
        <f t="shared" si="2"/>
        <v>-3.5087719298245612E-2</v>
      </c>
      <c r="M21" s="73">
        <f t="shared" si="3"/>
        <v>0.6875</v>
      </c>
      <c r="N21" s="74">
        <f>J21/J19</f>
        <v>7.1124521795355349E-3</v>
      </c>
      <c r="O21" s="196" t="s">
        <v>34</v>
      </c>
      <c r="P21" s="75">
        <v>300</v>
      </c>
      <c r="Q21" s="75">
        <v>276</v>
      </c>
      <c r="R21" s="58">
        <f t="shared" si="4"/>
        <v>8.6956521739130432E-2</v>
      </c>
      <c r="S21" s="73">
        <f t="shared" si="5"/>
        <v>0.3125</v>
      </c>
      <c r="T21" s="76">
        <f>P21/P19</f>
        <v>1.1650033008426857E-2</v>
      </c>
    </row>
    <row r="22" spans="3:20" ht="13.5" customHeight="1">
      <c r="C22" s="278" t="s">
        <v>35</v>
      </c>
      <c r="D22" s="77" t="s">
        <v>36</v>
      </c>
      <c r="E22" s="78">
        <f t="shared" si="0"/>
        <v>4793</v>
      </c>
      <c r="F22" s="79">
        <f t="shared" si="0"/>
        <v>5834</v>
      </c>
      <c r="G22" s="80">
        <f t="shared" si="1"/>
        <v>-0.1784367500857045</v>
      </c>
      <c r="H22" s="81"/>
      <c r="I22" s="197" t="s">
        <v>37</v>
      </c>
      <c r="J22" s="198">
        <v>2725</v>
      </c>
      <c r="K22" s="198">
        <v>3157</v>
      </c>
      <c r="L22" s="80">
        <f t="shared" si="2"/>
        <v>-0.13683877098511246</v>
      </c>
      <c r="M22" s="82">
        <f t="shared" si="3"/>
        <v>0.56853745044857085</v>
      </c>
      <c r="N22" s="83"/>
      <c r="O22" s="199" t="s">
        <v>38</v>
      </c>
      <c r="P22" s="84">
        <v>2068</v>
      </c>
      <c r="Q22" s="84">
        <v>2677</v>
      </c>
      <c r="R22" s="80">
        <f t="shared" si="4"/>
        <v>-0.22749346283152783</v>
      </c>
      <c r="S22" s="82">
        <f t="shared" si="5"/>
        <v>0.43146254955142915</v>
      </c>
      <c r="T22" s="85"/>
    </row>
    <row r="23" spans="3:20" ht="15.75" customHeight="1">
      <c r="C23" s="279"/>
      <c r="D23" s="67" t="s">
        <v>39</v>
      </c>
      <c r="E23" s="47">
        <f t="shared" si="0"/>
        <v>4284</v>
      </c>
      <c r="F23" s="48">
        <f t="shared" si="0"/>
        <v>4280</v>
      </c>
      <c r="G23" s="49">
        <f t="shared" si="1"/>
        <v>9.3457943925233649E-4</v>
      </c>
      <c r="H23" s="50"/>
      <c r="I23" s="193" t="s">
        <v>40</v>
      </c>
      <c r="J23" s="68">
        <v>2216</v>
      </c>
      <c r="K23" s="68">
        <v>2167</v>
      </c>
      <c r="L23" s="49">
        <f t="shared" si="2"/>
        <v>2.2611905860636824E-2</v>
      </c>
      <c r="M23" s="52">
        <f t="shared" si="3"/>
        <v>0.51727357609710556</v>
      </c>
      <c r="N23" s="53"/>
      <c r="O23" s="194" t="s">
        <v>41</v>
      </c>
      <c r="P23" s="86">
        <v>2068</v>
      </c>
      <c r="Q23" s="86">
        <v>2113</v>
      </c>
      <c r="R23" s="49">
        <f t="shared" si="4"/>
        <v>-2.1296734500709891E-2</v>
      </c>
      <c r="S23" s="52">
        <f t="shared" si="5"/>
        <v>0.4827264239028945</v>
      </c>
      <c r="T23" s="55"/>
    </row>
    <row r="24" spans="3:20" ht="15.6" customHeight="1">
      <c r="C24" s="279"/>
      <c r="D24" s="67" t="s">
        <v>42</v>
      </c>
      <c r="E24" s="47">
        <f t="shared" si="0"/>
        <v>13170</v>
      </c>
      <c r="F24" s="48">
        <f t="shared" si="0"/>
        <v>17208</v>
      </c>
      <c r="G24" s="49">
        <f t="shared" si="1"/>
        <v>-0.23465829846582983</v>
      </c>
      <c r="H24" s="50"/>
      <c r="I24" s="193" t="s">
        <v>43</v>
      </c>
      <c r="J24" s="68">
        <v>7714</v>
      </c>
      <c r="K24" s="68">
        <v>10355</v>
      </c>
      <c r="L24" s="49">
        <f t="shared" si="2"/>
        <v>-0.25504587155963304</v>
      </c>
      <c r="M24" s="52">
        <f t="shared" si="3"/>
        <v>0.58572513287775252</v>
      </c>
      <c r="N24" s="53"/>
      <c r="O24" s="194" t="s">
        <v>44</v>
      </c>
      <c r="P24" s="86">
        <v>5456</v>
      </c>
      <c r="Q24" s="86">
        <v>6853</v>
      </c>
      <c r="R24" s="49">
        <f t="shared" si="4"/>
        <v>-0.20385232744783308</v>
      </c>
      <c r="S24" s="52">
        <f t="shared" si="5"/>
        <v>0.41427486712224754</v>
      </c>
      <c r="T24" s="55"/>
    </row>
    <row r="25" spans="3:20" ht="15.6" customHeight="1">
      <c r="C25" s="279"/>
      <c r="D25" s="67" t="s">
        <v>45</v>
      </c>
      <c r="E25" s="47">
        <f t="shared" si="0"/>
        <v>11422</v>
      </c>
      <c r="F25" s="48">
        <f t="shared" si="0"/>
        <v>15094</v>
      </c>
      <c r="G25" s="49">
        <f t="shared" si="1"/>
        <v>-0.24327547369815822</v>
      </c>
      <c r="H25" s="50"/>
      <c r="I25" s="193" t="s">
        <v>46</v>
      </c>
      <c r="J25" s="68">
        <v>6884</v>
      </c>
      <c r="K25" s="68">
        <v>9374</v>
      </c>
      <c r="L25" s="49">
        <f t="shared" si="2"/>
        <v>-0.2656283336889268</v>
      </c>
      <c r="M25" s="52">
        <f t="shared" si="3"/>
        <v>0.60269655051654702</v>
      </c>
      <c r="N25" s="53"/>
      <c r="O25" s="194" t="s">
        <v>47</v>
      </c>
      <c r="P25" s="86">
        <v>4538</v>
      </c>
      <c r="Q25" s="86">
        <v>5720</v>
      </c>
      <c r="R25" s="49">
        <f t="shared" si="4"/>
        <v>-0.20664335664335665</v>
      </c>
      <c r="S25" s="52">
        <f t="shared" si="5"/>
        <v>0.39730344948345298</v>
      </c>
      <c r="T25" s="55"/>
    </row>
    <row r="26" spans="3:20" ht="15.6" customHeight="1">
      <c r="C26" s="280"/>
      <c r="D26" s="70" t="s">
        <v>48</v>
      </c>
      <c r="E26" s="56">
        <f t="shared" si="0"/>
        <v>5212</v>
      </c>
      <c r="F26" s="48">
        <f t="shared" si="0"/>
        <v>7261</v>
      </c>
      <c r="G26" s="58">
        <f t="shared" si="1"/>
        <v>-0.28219253546343481</v>
      </c>
      <c r="H26" s="71">
        <f>E26/E23</f>
        <v>1.2166199813258636</v>
      </c>
      <c r="I26" s="195" t="s">
        <v>33</v>
      </c>
      <c r="J26" s="72">
        <v>2963</v>
      </c>
      <c r="K26" s="72">
        <v>4340</v>
      </c>
      <c r="L26" s="58">
        <f t="shared" si="2"/>
        <v>-0.31728110599078341</v>
      </c>
      <c r="M26" s="73">
        <f t="shared" si="3"/>
        <v>0.56849577897160397</v>
      </c>
      <c r="N26" s="74">
        <f>J26/J23</f>
        <v>1.3370938628158844</v>
      </c>
      <c r="O26" s="196" t="s">
        <v>34</v>
      </c>
      <c r="P26" s="87">
        <v>2249</v>
      </c>
      <c r="Q26" s="87">
        <v>2921</v>
      </c>
      <c r="R26" s="58">
        <f t="shared" si="4"/>
        <v>-0.23005819924683327</v>
      </c>
      <c r="S26" s="73">
        <f t="shared" si="5"/>
        <v>0.43150422102839603</v>
      </c>
      <c r="T26" s="76">
        <f>P26/P23</f>
        <v>1.0875241779497098</v>
      </c>
    </row>
    <row r="27" spans="3:20" ht="13.5" customHeight="1">
      <c r="C27" s="278" t="s">
        <v>49</v>
      </c>
      <c r="D27" s="77" t="s">
        <v>36</v>
      </c>
      <c r="E27" s="78">
        <f t="shared" si="0"/>
        <v>3198</v>
      </c>
      <c r="F27" s="79">
        <f t="shared" si="0"/>
        <v>3043</v>
      </c>
      <c r="G27" s="80">
        <f t="shared" si="1"/>
        <v>5.093657574761748E-2</v>
      </c>
      <c r="H27" s="81"/>
      <c r="I27" s="197" t="s">
        <v>50</v>
      </c>
      <c r="J27" s="198">
        <v>1999</v>
      </c>
      <c r="K27" s="198">
        <v>1857</v>
      </c>
      <c r="L27" s="80">
        <f t="shared" si="2"/>
        <v>7.6467420570813141E-2</v>
      </c>
      <c r="M27" s="82">
        <f t="shared" si="3"/>
        <v>0.62507817385866171</v>
      </c>
      <c r="N27" s="83"/>
      <c r="O27" s="199" t="s">
        <v>51</v>
      </c>
      <c r="P27" s="84">
        <v>1199</v>
      </c>
      <c r="Q27" s="84">
        <v>1186</v>
      </c>
      <c r="R27" s="80">
        <f t="shared" si="4"/>
        <v>1.0961214165261383E-2</v>
      </c>
      <c r="S27" s="82">
        <f t="shared" si="5"/>
        <v>0.37492182614133834</v>
      </c>
      <c r="T27" s="85"/>
    </row>
    <row r="28" spans="3:20" ht="15.6" customHeight="1">
      <c r="C28" s="279"/>
      <c r="D28" s="67" t="s">
        <v>52</v>
      </c>
      <c r="E28" s="47">
        <f t="shared" si="0"/>
        <v>1642</v>
      </c>
      <c r="F28" s="48">
        <f t="shared" si="0"/>
        <v>1379</v>
      </c>
      <c r="G28" s="49">
        <f t="shared" si="1"/>
        <v>0.19071791153009426</v>
      </c>
      <c r="H28" s="50"/>
      <c r="I28" s="193" t="s">
        <v>53</v>
      </c>
      <c r="J28" s="68">
        <v>808</v>
      </c>
      <c r="K28" s="68">
        <v>691</v>
      </c>
      <c r="L28" s="49">
        <f t="shared" si="2"/>
        <v>0.16931982633863965</v>
      </c>
      <c r="M28" s="52">
        <f t="shared" si="3"/>
        <v>0.49208282582216811</v>
      </c>
      <c r="N28" s="53"/>
      <c r="O28" s="194" t="s">
        <v>54</v>
      </c>
      <c r="P28" s="86">
        <v>834</v>
      </c>
      <c r="Q28" s="86">
        <v>688</v>
      </c>
      <c r="R28" s="80">
        <f t="shared" si="4"/>
        <v>0.21220930232558138</v>
      </c>
      <c r="S28" s="52">
        <f t="shared" si="5"/>
        <v>0.50791717417783189</v>
      </c>
      <c r="T28" s="55"/>
    </row>
    <row r="29" spans="3:20" ht="15.6" customHeight="1">
      <c r="C29" s="279"/>
      <c r="D29" s="67" t="s">
        <v>26</v>
      </c>
      <c r="E29" s="47">
        <f t="shared" si="0"/>
        <v>48700</v>
      </c>
      <c r="F29" s="48">
        <f t="shared" si="0"/>
        <v>46931</v>
      </c>
      <c r="G29" s="49">
        <f t="shared" si="1"/>
        <v>3.7693635336984083E-2</v>
      </c>
      <c r="H29" s="50"/>
      <c r="I29" s="193" t="s">
        <v>55</v>
      </c>
      <c r="J29" s="51">
        <v>34819</v>
      </c>
      <c r="K29" s="51">
        <v>32112</v>
      </c>
      <c r="L29" s="49">
        <f t="shared" si="2"/>
        <v>8.4298704534130547E-2</v>
      </c>
      <c r="M29" s="52">
        <f t="shared" si="3"/>
        <v>0.71496919917864477</v>
      </c>
      <c r="N29" s="53"/>
      <c r="O29" s="194" t="s">
        <v>56</v>
      </c>
      <c r="P29" s="86">
        <v>13881</v>
      </c>
      <c r="Q29" s="86">
        <v>14819</v>
      </c>
      <c r="R29" s="49">
        <f t="shared" si="4"/>
        <v>-6.3297118564005675E-2</v>
      </c>
      <c r="S29" s="52">
        <f t="shared" si="5"/>
        <v>0.28503080082135523</v>
      </c>
      <c r="T29" s="55"/>
    </row>
    <row r="30" spans="3:20" ht="15.6" customHeight="1">
      <c r="C30" s="279"/>
      <c r="D30" s="67" t="s">
        <v>29</v>
      </c>
      <c r="E30" s="47">
        <f t="shared" si="0"/>
        <v>25224</v>
      </c>
      <c r="F30" s="48">
        <f t="shared" si="0"/>
        <v>27606</v>
      </c>
      <c r="G30" s="49">
        <f t="shared" si="1"/>
        <v>-8.6285590089111061E-2</v>
      </c>
      <c r="H30" s="50"/>
      <c r="I30" s="193" t="s">
        <v>57</v>
      </c>
      <c r="J30" s="51">
        <v>16557</v>
      </c>
      <c r="K30" s="51">
        <v>18139</v>
      </c>
      <c r="L30" s="49">
        <f t="shared" si="2"/>
        <v>-8.7215392248745791E-2</v>
      </c>
      <c r="M30" s="52">
        <f t="shared" si="3"/>
        <v>0.65639866793529966</v>
      </c>
      <c r="N30" s="53"/>
      <c r="O30" s="194" t="s">
        <v>58</v>
      </c>
      <c r="P30" s="86">
        <v>8667</v>
      </c>
      <c r="Q30" s="86">
        <v>9467</v>
      </c>
      <c r="R30" s="49">
        <f t="shared" si="4"/>
        <v>-8.4504066758212745E-2</v>
      </c>
      <c r="S30" s="52">
        <f t="shared" si="5"/>
        <v>0.34360133206470028</v>
      </c>
      <c r="T30" s="55"/>
    </row>
    <row r="31" spans="3:20" ht="15.6" customHeight="1">
      <c r="C31" s="280"/>
      <c r="D31" s="70" t="s">
        <v>59</v>
      </c>
      <c r="E31" s="56">
        <f t="shared" si="0"/>
        <v>813</v>
      </c>
      <c r="F31" s="48">
        <f t="shared" si="0"/>
        <v>759</v>
      </c>
      <c r="G31" s="58">
        <f t="shared" si="1"/>
        <v>7.1146245059288543E-2</v>
      </c>
      <c r="H31" s="50"/>
      <c r="I31" s="195" t="s">
        <v>60</v>
      </c>
      <c r="J31" s="60">
        <v>504</v>
      </c>
      <c r="K31" s="60">
        <v>467</v>
      </c>
      <c r="L31" s="189">
        <f t="shared" si="2"/>
        <v>7.922912205567452E-2</v>
      </c>
      <c r="M31" s="73">
        <f t="shared" si="3"/>
        <v>0.61992619926199266</v>
      </c>
      <c r="N31" s="74">
        <f>J31/J29</f>
        <v>1.4474855682242454E-2</v>
      </c>
      <c r="O31" s="196" t="s">
        <v>61</v>
      </c>
      <c r="P31" s="87">
        <v>309</v>
      </c>
      <c r="Q31" s="87">
        <v>292</v>
      </c>
      <c r="R31" s="58">
        <f t="shared" si="4"/>
        <v>5.8219178082191778E-2</v>
      </c>
      <c r="S31" s="73">
        <f t="shared" si="5"/>
        <v>0.38007380073800739</v>
      </c>
      <c r="T31" s="76">
        <f>P31/P29</f>
        <v>2.2260644045818026E-2</v>
      </c>
    </row>
    <row r="32" spans="3:20">
      <c r="C32" s="263" t="s">
        <v>62</v>
      </c>
      <c r="D32" s="265" t="s">
        <v>36</v>
      </c>
      <c r="E32" s="267">
        <f>J32+J33+P32</f>
        <v>11764</v>
      </c>
      <c r="F32" s="296">
        <f>K32+K33+Q32</f>
        <v>12965</v>
      </c>
      <c r="G32" s="269">
        <f t="shared" si="1"/>
        <v>-9.2634014654839947E-2</v>
      </c>
      <c r="H32" s="39"/>
      <c r="I32" s="191" t="s">
        <v>63</v>
      </c>
      <c r="J32" s="40">
        <v>8003</v>
      </c>
      <c r="K32" s="40">
        <v>8969</v>
      </c>
      <c r="L32" s="80">
        <f t="shared" si="2"/>
        <v>-0.10770431486230349</v>
      </c>
      <c r="M32" s="46">
        <f t="shared" si="3"/>
        <v>0.68029581774906489</v>
      </c>
      <c r="N32" s="42"/>
      <c r="O32" s="271" t="s">
        <v>64</v>
      </c>
      <c r="P32" s="40">
        <v>3391</v>
      </c>
      <c r="Q32" s="40">
        <v>3536</v>
      </c>
      <c r="R32" s="38">
        <f t="shared" si="4"/>
        <v>-4.1006787330316742E-2</v>
      </c>
      <c r="S32" s="46">
        <f t="shared" si="5"/>
        <v>0.28825229513770828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370</v>
      </c>
      <c r="K33" s="51">
        <v>460</v>
      </c>
      <c r="L33" s="49">
        <f t="shared" si="2"/>
        <v>-0.19565217391304349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1077</v>
      </c>
      <c r="F34" s="48">
        <f t="shared" si="6"/>
        <v>764</v>
      </c>
      <c r="G34" s="49">
        <f t="shared" ref="G34:G51" si="7">(E34-F34)/F34</f>
        <v>0.40968586387434552</v>
      </c>
      <c r="H34" s="50"/>
      <c r="I34" s="193" t="s">
        <v>68</v>
      </c>
      <c r="J34" s="51">
        <v>635</v>
      </c>
      <c r="K34" s="51">
        <v>579</v>
      </c>
      <c r="L34" s="49">
        <f t="shared" si="2"/>
        <v>9.6718480138169263E-2</v>
      </c>
      <c r="M34" s="52">
        <f t="shared" ref="M34:M51" si="8">J34/$E34</f>
        <v>0.58960074280408548</v>
      </c>
      <c r="N34" s="53"/>
      <c r="O34" s="194" t="s">
        <v>69</v>
      </c>
      <c r="P34" s="86">
        <v>442</v>
      </c>
      <c r="Q34" s="86">
        <v>185</v>
      </c>
      <c r="R34" s="49">
        <f t="shared" ref="R34:R44" si="9">(P34-Q34)/Q34</f>
        <v>1.3891891891891892</v>
      </c>
      <c r="S34" s="52">
        <f t="shared" ref="S34:S44" si="10">P34/$E34</f>
        <v>0.41039925719591458</v>
      </c>
      <c r="T34" s="55"/>
    </row>
    <row r="35" spans="3:20">
      <c r="C35" s="90" t="s">
        <v>70</v>
      </c>
      <c r="D35" s="67" t="s">
        <v>36</v>
      </c>
      <c r="E35" s="47">
        <f t="shared" si="6"/>
        <v>353</v>
      </c>
      <c r="F35" s="48">
        <f t="shared" si="6"/>
        <v>447</v>
      </c>
      <c r="G35" s="49">
        <f t="shared" si="7"/>
        <v>-0.21029082774049218</v>
      </c>
      <c r="H35" s="50"/>
      <c r="I35" s="193" t="s">
        <v>71</v>
      </c>
      <c r="J35" s="51">
        <v>221</v>
      </c>
      <c r="K35" s="51">
        <v>263</v>
      </c>
      <c r="L35" s="49">
        <f t="shared" si="2"/>
        <v>-0.1596958174904943</v>
      </c>
      <c r="M35" s="91">
        <f t="shared" si="8"/>
        <v>0.62606232294617559</v>
      </c>
      <c r="N35" s="53"/>
      <c r="O35" s="194" t="s">
        <v>72</v>
      </c>
      <c r="P35" s="86">
        <v>132</v>
      </c>
      <c r="Q35" s="86">
        <v>184</v>
      </c>
      <c r="R35" s="49">
        <f t="shared" si="9"/>
        <v>-0.28260869565217389</v>
      </c>
      <c r="S35" s="52">
        <f t="shared" si="10"/>
        <v>0.37393767705382436</v>
      </c>
      <c r="T35" s="55"/>
    </row>
    <row r="36" spans="3:20">
      <c r="C36" s="90" t="s">
        <v>73</v>
      </c>
      <c r="D36" s="67" t="s">
        <v>36</v>
      </c>
      <c r="E36" s="47">
        <f t="shared" si="6"/>
        <v>1111</v>
      </c>
      <c r="F36" s="48">
        <f t="shared" si="6"/>
        <v>1078</v>
      </c>
      <c r="G36" s="49">
        <f t="shared" si="7"/>
        <v>3.0612244897959183E-2</v>
      </c>
      <c r="H36" s="50"/>
      <c r="I36" s="193" t="s">
        <v>74</v>
      </c>
      <c r="J36" s="92">
        <v>550</v>
      </c>
      <c r="K36" s="92">
        <v>562</v>
      </c>
      <c r="L36" s="49">
        <f t="shared" si="2"/>
        <v>-2.1352313167259787E-2</v>
      </c>
      <c r="M36" s="91">
        <f t="shared" si="8"/>
        <v>0.49504950495049505</v>
      </c>
      <c r="N36" s="53"/>
      <c r="O36" s="194" t="s">
        <v>75</v>
      </c>
      <c r="P36" s="86">
        <v>561</v>
      </c>
      <c r="Q36" s="86">
        <v>516</v>
      </c>
      <c r="R36" s="49">
        <f t="shared" si="9"/>
        <v>8.7209302325581398E-2</v>
      </c>
      <c r="S36" s="52">
        <f t="shared" si="10"/>
        <v>0.50495049504950495</v>
      </c>
      <c r="T36" s="55"/>
    </row>
    <row r="37" spans="3:20">
      <c r="C37" s="93" t="s">
        <v>76</v>
      </c>
      <c r="D37" s="67" t="s">
        <v>36</v>
      </c>
      <c r="E37" s="47">
        <f t="shared" si="6"/>
        <v>103</v>
      </c>
      <c r="F37" s="48">
        <f t="shared" si="6"/>
        <v>103</v>
      </c>
      <c r="G37" s="49">
        <f t="shared" si="7"/>
        <v>0</v>
      </c>
      <c r="H37" s="50"/>
      <c r="I37" s="193" t="s">
        <v>77</v>
      </c>
      <c r="J37" s="94">
        <v>62</v>
      </c>
      <c r="K37" s="94">
        <v>46</v>
      </c>
      <c r="L37" s="49">
        <f t="shared" si="2"/>
        <v>0.34782608695652173</v>
      </c>
      <c r="M37" s="91">
        <f t="shared" si="8"/>
        <v>0.60194174757281549</v>
      </c>
      <c r="N37" s="53"/>
      <c r="O37" s="194" t="s">
        <v>78</v>
      </c>
      <c r="P37" s="86">
        <v>41</v>
      </c>
      <c r="Q37" s="86">
        <v>57</v>
      </c>
      <c r="R37" s="49">
        <f t="shared" si="9"/>
        <v>-0.2807017543859649</v>
      </c>
      <c r="S37" s="52">
        <f t="shared" si="10"/>
        <v>0.39805825242718446</v>
      </c>
      <c r="T37" s="55"/>
    </row>
    <row r="38" spans="3:20">
      <c r="C38" s="93" t="s">
        <v>79</v>
      </c>
      <c r="D38" s="67" t="s">
        <v>36</v>
      </c>
      <c r="E38" s="47">
        <f t="shared" si="6"/>
        <v>12</v>
      </c>
      <c r="F38" s="48">
        <f t="shared" si="6"/>
        <v>26</v>
      </c>
      <c r="G38" s="49">
        <f t="shared" si="7"/>
        <v>-0.53846153846153844</v>
      </c>
      <c r="H38" s="50"/>
      <c r="I38" s="193" t="s">
        <v>80</v>
      </c>
      <c r="J38" s="51">
        <v>8</v>
      </c>
      <c r="K38" s="51">
        <v>20</v>
      </c>
      <c r="L38" s="49">
        <f t="shared" si="2"/>
        <v>-0.6</v>
      </c>
      <c r="M38" s="91">
        <f t="shared" si="8"/>
        <v>0.66666666666666663</v>
      </c>
      <c r="N38" s="53"/>
      <c r="O38" s="194" t="s">
        <v>81</v>
      </c>
      <c r="P38" s="86">
        <v>4</v>
      </c>
      <c r="Q38" s="86">
        <v>6</v>
      </c>
      <c r="R38" s="49">
        <f t="shared" si="9"/>
        <v>-0.33333333333333331</v>
      </c>
      <c r="S38" s="91">
        <f t="shared" si="10"/>
        <v>0.33333333333333331</v>
      </c>
      <c r="T38" s="55"/>
    </row>
    <row r="39" spans="3:20">
      <c r="C39" s="93" t="s">
        <v>82</v>
      </c>
      <c r="D39" s="67" t="s">
        <v>36</v>
      </c>
      <c r="E39" s="47">
        <f t="shared" si="6"/>
        <v>1226</v>
      </c>
      <c r="F39" s="48">
        <f t="shared" si="6"/>
        <v>1188</v>
      </c>
      <c r="G39" s="49">
        <f t="shared" si="7"/>
        <v>3.1986531986531987E-2</v>
      </c>
      <c r="H39" s="50"/>
      <c r="I39" s="193" t="s">
        <v>185</v>
      </c>
      <c r="J39" s="51">
        <v>936</v>
      </c>
      <c r="K39" s="51">
        <v>852</v>
      </c>
      <c r="L39" s="49">
        <f t="shared" si="2"/>
        <v>9.8591549295774641E-2</v>
      </c>
      <c r="M39" s="91">
        <f t="shared" si="8"/>
        <v>0.76345840130505704</v>
      </c>
      <c r="N39" s="53"/>
      <c r="O39" s="194" t="s">
        <v>185</v>
      </c>
      <c r="P39" s="86">
        <v>290</v>
      </c>
      <c r="Q39" s="86">
        <v>336</v>
      </c>
      <c r="R39" s="49">
        <f t="shared" si="9"/>
        <v>-0.13690476190476192</v>
      </c>
      <c r="S39" s="91">
        <f t="shared" si="10"/>
        <v>0.2365415986949429</v>
      </c>
      <c r="T39" s="55"/>
    </row>
    <row r="40" spans="3:20">
      <c r="C40" s="93" t="s">
        <v>85</v>
      </c>
      <c r="D40" s="67" t="s">
        <v>36</v>
      </c>
      <c r="E40" s="47">
        <f t="shared" si="6"/>
        <v>112</v>
      </c>
      <c r="F40" s="48">
        <f t="shared" si="6"/>
        <v>122</v>
      </c>
      <c r="G40" s="49">
        <f t="shared" si="7"/>
        <v>-8.1967213114754092E-2</v>
      </c>
      <c r="H40" s="50"/>
      <c r="I40" s="193" t="s">
        <v>186</v>
      </c>
      <c r="J40" s="95">
        <v>50</v>
      </c>
      <c r="K40" s="95">
        <v>59</v>
      </c>
      <c r="L40" s="49">
        <f t="shared" si="2"/>
        <v>-0.15254237288135594</v>
      </c>
      <c r="M40" s="91">
        <f t="shared" si="8"/>
        <v>0.44642857142857145</v>
      </c>
      <c r="N40" s="53"/>
      <c r="O40" s="194" t="s">
        <v>186</v>
      </c>
      <c r="P40" s="96">
        <v>62</v>
      </c>
      <c r="Q40" s="96">
        <v>63</v>
      </c>
      <c r="R40" s="49">
        <f t="shared" si="9"/>
        <v>-1.5873015873015872E-2</v>
      </c>
      <c r="S40" s="91">
        <f t="shared" si="10"/>
        <v>0.5535714285714286</v>
      </c>
      <c r="T40" s="55"/>
    </row>
    <row r="41" spans="3:20">
      <c r="C41" s="93" t="s">
        <v>88</v>
      </c>
      <c r="D41" s="67" t="s">
        <v>36</v>
      </c>
      <c r="E41" s="56">
        <f t="shared" si="6"/>
        <v>3198</v>
      </c>
      <c r="F41" s="57">
        <f t="shared" si="6"/>
        <v>3043</v>
      </c>
      <c r="G41" s="58">
        <f t="shared" si="7"/>
        <v>5.093657574761748E-2</v>
      </c>
      <c r="H41" s="50"/>
      <c r="I41" s="212" t="s">
        <v>89</v>
      </c>
      <c r="J41" s="60">
        <v>1999</v>
      </c>
      <c r="K41" s="60">
        <v>1857</v>
      </c>
      <c r="L41" s="58">
        <f t="shared" si="2"/>
        <v>7.6467420570813141E-2</v>
      </c>
      <c r="M41" s="61">
        <f t="shared" si="8"/>
        <v>0.62507817385866171</v>
      </c>
      <c r="N41" s="62"/>
      <c r="O41" s="212" t="s">
        <v>90</v>
      </c>
      <c r="P41" s="220">
        <v>1199</v>
      </c>
      <c r="Q41" s="220">
        <v>1186</v>
      </c>
      <c r="R41" s="58">
        <f t="shared" si="9"/>
        <v>1.0961214165261383E-2</v>
      </c>
      <c r="S41" s="73">
        <f t="shared" si="10"/>
        <v>0.37492182614133834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10699</v>
      </c>
      <c r="F44" s="37">
        <f>K44+Q44</f>
        <v>13230</v>
      </c>
      <c r="G44" s="38">
        <f t="shared" si="7"/>
        <v>-0.19130763416477703</v>
      </c>
      <c r="H44" s="39"/>
      <c r="I44" s="191" t="s">
        <v>98</v>
      </c>
      <c r="J44" s="40">
        <v>8402</v>
      </c>
      <c r="K44" s="40">
        <v>11030</v>
      </c>
      <c r="L44" s="38">
        <f t="shared" si="2"/>
        <v>-0.23825929283771533</v>
      </c>
      <c r="M44" s="44">
        <f t="shared" si="8"/>
        <v>0.78530703804093838</v>
      </c>
      <c r="N44" s="42"/>
      <c r="O44" s="192" t="s">
        <v>99</v>
      </c>
      <c r="P44" s="105">
        <v>2297</v>
      </c>
      <c r="Q44" s="105">
        <v>2200</v>
      </c>
      <c r="R44" s="38">
        <f t="shared" si="9"/>
        <v>4.409090909090909E-2</v>
      </c>
      <c r="S44" s="44">
        <f t="shared" si="10"/>
        <v>0.2146929619590616</v>
      </c>
      <c r="T44" s="45"/>
    </row>
    <row r="45" spans="3:20">
      <c r="C45" s="252" t="s">
        <v>100</v>
      </c>
      <c r="D45" s="67" t="s">
        <v>16</v>
      </c>
      <c r="E45" s="47">
        <f>J45</f>
        <v>357</v>
      </c>
      <c r="F45" s="48">
        <f>K45</f>
        <v>487</v>
      </c>
      <c r="G45" s="49">
        <f t="shared" si="7"/>
        <v>-0.26694045174537989</v>
      </c>
      <c r="H45" s="50"/>
      <c r="I45" s="193" t="s">
        <v>101</v>
      </c>
      <c r="J45" s="51">
        <v>357</v>
      </c>
      <c r="K45" s="51">
        <v>487</v>
      </c>
      <c r="L45" s="49">
        <f t="shared" si="2"/>
        <v>-0.26694045174537989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43</v>
      </c>
      <c r="F46" s="48">
        <f>K46</f>
        <v>50</v>
      </c>
      <c r="G46" s="49">
        <f t="shared" si="7"/>
        <v>-0.14000000000000001</v>
      </c>
      <c r="H46" s="50"/>
      <c r="I46" s="193" t="s">
        <v>104</v>
      </c>
      <c r="J46" s="51">
        <v>43</v>
      </c>
      <c r="K46" s="51">
        <v>50</v>
      </c>
      <c r="L46" s="49">
        <f t="shared" si="2"/>
        <v>-0.14000000000000001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2481</v>
      </c>
      <c r="F47" s="48">
        <f t="shared" si="11"/>
        <v>2975</v>
      </c>
      <c r="G47" s="49">
        <f t="shared" si="7"/>
        <v>-0.16605042016806723</v>
      </c>
      <c r="H47" s="50"/>
      <c r="I47" s="193" t="s">
        <v>106</v>
      </c>
      <c r="J47" s="51">
        <v>1545</v>
      </c>
      <c r="K47" s="51">
        <v>1973</v>
      </c>
      <c r="L47" s="49">
        <f t="shared" si="2"/>
        <v>-0.21692853522554487</v>
      </c>
      <c r="M47" s="52">
        <f t="shared" si="8"/>
        <v>0.62273276904474006</v>
      </c>
      <c r="N47" s="53"/>
      <c r="O47" s="194" t="s">
        <v>107</v>
      </c>
      <c r="P47" s="51">
        <v>936</v>
      </c>
      <c r="Q47" s="51">
        <v>1002</v>
      </c>
      <c r="R47" s="49">
        <f>(P47-Q47)/Q47</f>
        <v>-6.5868263473053898E-2</v>
      </c>
      <c r="S47" s="52">
        <f>P47/$E47</f>
        <v>0.37726723095525999</v>
      </c>
      <c r="T47" s="55"/>
    </row>
    <row r="48" spans="3:20" ht="15.6" customHeight="1">
      <c r="C48" s="261"/>
      <c r="D48" s="67" t="s">
        <v>22</v>
      </c>
      <c r="E48" s="47">
        <f t="shared" si="11"/>
        <v>1675</v>
      </c>
      <c r="F48" s="48">
        <f t="shared" si="11"/>
        <v>1724</v>
      </c>
      <c r="G48" s="49">
        <f t="shared" si="7"/>
        <v>-2.8422273781902551E-2</v>
      </c>
      <c r="H48" s="50"/>
      <c r="I48" s="193" t="s">
        <v>108</v>
      </c>
      <c r="J48" s="51">
        <v>223</v>
      </c>
      <c r="K48" s="51">
        <v>250</v>
      </c>
      <c r="L48" s="49">
        <f t="shared" si="2"/>
        <v>-0.108</v>
      </c>
      <c r="M48" s="52">
        <f t="shared" si="8"/>
        <v>0.13313432835820896</v>
      </c>
      <c r="N48" s="53"/>
      <c r="O48" s="194" t="s">
        <v>109</v>
      </c>
      <c r="P48" s="54">
        <v>1452</v>
      </c>
      <c r="Q48" s="54">
        <v>1474</v>
      </c>
      <c r="R48" s="49">
        <f>(P48-Q48)/Q48</f>
        <v>-1.4925373134328358E-2</v>
      </c>
      <c r="S48" s="52">
        <f>P48/$E48</f>
        <v>0.86686567164179107</v>
      </c>
      <c r="T48" s="55"/>
    </row>
    <row r="49" spans="3:20" ht="15.6" customHeight="1">
      <c r="C49" s="261"/>
      <c r="D49" s="67" t="s">
        <v>110</v>
      </c>
      <c r="E49" s="47">
        <f t="shared" si="11"/>
        <v>842</v>
      </c>
      <c r="F49" s="48">
        <f t="shared" si="11"/>
        <v>1000</v>
      </c>
      <c r="G49" s="49">
        <f t="shared" si="7"/>
        <v>-0.158</v>
      </c>
      <c r="H49" s="50"/>
      <c r="I49" s="193" t="s">
        <v>111</v>
      </c>
      <c r="J49" s="51">
        <v>89</v>
      </c>
      <c r="K49" s="51">
        <v>117</v>
      </c>
      <c r="L49" s="49">
        <f t="shared" si="2"/>
        <v>-0.23931623931623933</v>
      </c>
      <c r="M49" s="52">
        <f t="shared" si="8"/>
        <v>0.10570071258907364</v>
      </c>
      <c r="N49" s="53"/>
      <c r="O49" s="194" t="s">
        <v>38</v>
      </c>
      <c r="P49" s="106">
        <v>753</v>
      </c>
      <c r="Q49" s="106">
        <v>883</v>
      </c>
      <c r="R49" s="49">
        <f>(P49-Q49)/Q49</f>
        <v>-0.14722536806342015</v>
      </c>
      <c r="S49" s="52">
        <f>P49/$E49</f>
        <v>0.89429928741092635</v>
      </c>
      <c r="T49" s="55"/>
    </row>
    <row r="50" spans="3:20" ht="15.95" customHeight="1">
      <c r="C50" s="261"/>
      <c r="D50" s="67" t="s">
        <v>112</v>
      </c>
      <c r="E50" s="47">
        <f t="shared" si="11"/>
        <v>3339</v>
      </c>
      <c r="F50" s="48">
        <f t="shared" si="11"/>
        <v>3450</v>
      </c>
      <c r="G50" s="49">
        <f t="shared" si="7"/>
        <v>-3.2173913043478261E-2</v>
      </c>
      <c r="H50" s="50"/>
      <c r="I50" s="193" t="s">
        <v>113</v>
      </c>
      <c r="J50" s="51">
        <v>610</v>
      </c>
      <c r="K50" s="51">
        <v>876</v>
      </c>
      <c r="L50" s="49">
        <f t="shared" si="2"/>
        <v>-0.30365296803652969</v>
      </c>
      <c r="M50" s="52">
        <f t="shared" si="8"/>
        <v>0.18268942797244683</v>
      </c>
      <c r="N50" s="53"/>
      <c r="O50" s="194" t="s">
        <v>114</v>
      </c>
      <c r="P50" s="106">
        <v>2729</v>
      </c>
      <c r="Q50" s="106">
        <v>2574</v>
      </c>
      <c r="R50" s="49">
        <f>(P50-Q50)/Q50</f>
        <v>6.0217560217560216E-2</v>
      </c>
      <c r="S50" s="52">
        <f>P50/$E50</f>
        <v>0.81731057202755319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386</v>
      </c>
      <c r="F51" s="169">
        <f t="shared" si="11"/>
        <v>369</v>
      </c>
      <c r="G51" s="170">
        <f t="shared" si="7"/>
        <v>4.6070460704607047E-2</v>
      </c>
      <c r="H51" s="171"/>
      <c r="I51" s="218" t="s">
        <v>116</v>
      </c>
      <c r="J51" s="175">
        <v>81</v>
      </c>
      <c r="K51" s="175">
        <v>85</v>
      </c>
      <c r="L51" s="176">
        <f t="shared" si="2"/>
        <v>-4.7058823529411764E-2</v>
      </c>
      <c r="M51" s="173">
        <f t="shared" si="8"/>
        <v>0.20984455958549222</v>
      </c>
      <c r="N51" s="174"/>
      <c r="O51" s="219" t="s">
        <v>117</v>
      </c>
      <c r="P51" s="172">
        <v>305</v>
      </c>
      <c r="Q51" s="172">
        <v>284</v>
      </c>
      <c r="R51" s="170">
        <f>(P51-Q51)/Q51</f>
        <v>7.3943661971830985E-2</v>
      </c>
      <c r="S51" s="173">
        <f>P51/$E51</f>
        <v>0.7901554404145078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81" spans="3:8" ht="16.5">
      <c r="C81" s="109" t="s">
        <v>200</v>
      </c>
      <c r="H81" s="6"/>
    </row>
    <row r="82" spans="3:8">
      <c r="C82" s="1"/>
      <c r="H82" s="6"/>
    </row>
    <row r="83" spans="3:8" ht="17.45" customHeight="1" thickBot="1">
      <c r="C83" s="117" t="s">
        <v>3</v>
      </c>
      <c r="D83" s="118" t="s">
        <v>13</v>
      </c>
      <c r="E83" s="119" t="s">
        <v>161</v>
      </c>
      <c r="F83" s="118" t="s">
        <v>162</v>
      </c>
      <c r="G83" s="6"/>
      <c r="H83" s="110"/>
    </row>
    <row r="84" spans="3:8" ht="14.25" thickTop="1">
      <c r="C84" s="123" t="s">
        <v>7</v>
      </c>
      <c r="D84" s="124">
        <f>E84+F84</f>
        <v>431896</v>
      </c>
      <c r="E84" s="124">
        <f>J15</f>
        <v>351009</v>
      </c>
      <c r="F84" s="124">
        <f>P15</f>
        <v>80887</v>
      </c>
      <c r="G84" s="125"/>
      <c r="H84" s="110"/>
    </row>
    <row r="85" spans="3:8">
      <c r="C85" s="132" t="s">
        <v>163</v>
      </c>
      <c r="D85" s="133">
        <f>E85+F85</f>
        <v>1</v>
      </c>
      <c r="E85" s="133">
        <f>E84/D84</f>
        <v>0.81271648730249879</v>
      </c>
      <c r="F85" s="133">
        <f>F84/D84</f>
        <v>0.18728351269750124</v>
      </c>
      <c r="G85" s="125"/>
      <c r="H85" s="110"/>
    </row>
    <row r="86" spans="3:8">
      <c r="C86" s="134" t="s">
        <v>164</v>
      </c>
      <c r="D86" s="135">
        <f>E86+F86</f>
        <v>68175</v>
      </c>
      <c r="E86" s="136">
        <v>55547</v>
      </c>
      <c r="F86" s="136">
        <v>12628</v>
      </c>
      <c r="G86" s="126"/>
      <c r="H86" s="110"/>
    </row>
    <row r="87" spans="3:8">
      <c r="C87" s="132" t="s">
        <v>163</v>
      </c>
      <c r="D87" s="133">
        <f>E87+F87</f>
        <v>1</v>
      </c>
      <c r="E87" s="137">
        <f>E86/$D$86</f>
        <v>0.81477081041437482</v>
      </c>
      <c r="F87" s="137">
        <f>F86/$D$86</f>
        <v>0.18522918958562523</v>
      </c>
      <c r="G87" s="125"/>
      <c r="H87" s="110"/>
    </row>
    <row r="88" spans="3:8" ht="13.5" customHeight="1">
      <c r="H88" s="6"/>
    </row>
    <row r="89" spans="3:8" ht="16.5">
      <c r="C89" s="109" t="s">
        <v>230</v>
      </c>
      <c r="E89" s="109"/>
      <c r="F89" s="109"/>
    </row>
    <row r="90" spans="3:8">
      <c r="C90" s="149"/>
      <c r="D90" s="150"/>
      <c r="E90" s="110"/>
      <c r="F90" s="151"/>
      <c r="G90" s="152"/>
      <c r="H90" s="153"/>
    </row>
    <row r="91" spans="3:8">
      <c r="C91" s="154" t="s">
        <v>3</v>
      </c>
      <c r="D91" s="155" t="s">
        <v>7</v>
      </c>
      <c r="E91" s="156"/>
      <c r="F91" s="139"/>
      <c r="G91" s="128"/>
      <c r="H91" s="152"/>
    </row>
    <row r="92" spans="3:8">
      <c r="C92" s="157" t="s">
        <v>299</v>
      </c>
      <c r="D92" s="158">
        <v>1551581</v>
      </c>
      <c r="E92" s="159"/>
      <c r="F92" s="139"/>
      <c r="G92" s="128"/>
      <c r="H92" s="145"/>
    </row>
    <row r="93" spans="3:8" ht="13.5" customHeight="1">
      <c r="C93" s="157" t="s">
        <v>297</v>
      </c>
      <c r="D93" s="158">
        <v>1791154</v>
      </c>
      <c r="E93" s="156"/>
      <c r="F93" s="161"/>
      <c r="G93" s="128"/>
      <c r="H93" s="145"/>
    </row>
    <row r="94" spans="3:8">
      <c r="C94" s="157" t="s">
        <v>292</v>
      </c>
      <c r="D94" s="158">
        <v>1662326</v>
      </c>
      <c r="E94" s="110"/>
      <c r="F94" s="139"/>
      <c r="G94" s="128"/>
      <c r="H94" s="182">
        <f>SUM(D92:D95)</f>
        <v>6854320</v>
      </c>
    </row>
    <row r="95" spans="3:8">
      <c r="C95" s="157" t="s">
        <v>290</v>
      </c>
      <c r="D95" s="158">
        <v>1849259</v>
      </c>
      <c r="E95" s="112"/>
      <c r="F95" s="161"/>
      <c r="H95" s="183"/>
    </row>
    <row r="96" spans="3:8">
      <c r="C96" s="157" t="s">
        <v>287</v>
      </c>
      <c r="D96" s="158">
        <v>1843564</v>
      </c>
      <c r="E96" s="112"/>
      <c r="F96" s="161"/>
      <c r="H96" s="184"/>
    </row>
    <row r="97" spans="3:9">
      <c r="C97" s="157" t="s">
        <v>293</v>
      </c>
      <c r="D97" s="158">
        <v>1956219</v>
      </c>
      <c r="E97" s="156"/>
      <c r="F97" s="162"/>
      <c r="H97" s="184"/>
      <c r="I97" s="183"/>
    </row>
    <row r="98" spans="3:9">
      <c r="C98" s="163"/>
      <c r="E98" s="156"/>
      <c r="F98" s="162"/>
      <c r="H98" s="184"/>
      <c r="I98" s="183"/>
    </row>
    <row r="99" spans="3:9" ht="16.5">
      <c r="C99" s="109" t="s">
        <v>203</v>
      </c>
      <c r="D99" s="108"/>
      <c r="E99" s="110"/>
      <c r="F99" s="162"/>
      <c r="H99" s="184"/>
      <c r="I99" s="183"/>
    </row>
    <row r="100" spans="3:9">
      <c r="C100" s="151"/>
      <c r="D100" s="152"/>
      <c r="E100" s="14"/>
      <c r="F100" s="162"/>
      <c r="H100" s="184"/>
      <c r="I100" s="183"/>
    </row>
    <row r="101" spans="3:9">
      <c r="C101" s="154" t="s">
        <v>3</v>
      </c>
      <c r="D101" s="155" t="s">
        <v>7</v>
      </c>
      <c r="E101" s="156"/>
      <c r="F101" s="162"/>
      <c r="H101" s="184"/>
      <c r="I101" s="183"/>
    </row>
    <row r="102" spans="3:9">
      <c r="C102" s="157" t="s">
        <v>299</v>
      </c>
      <c r="D102" s="158">
        <v>433468</v>
      </c>
      <c r="E102" s="181">
        <f t="shared" ref="E102:E107" si="12">D102/D92</f>
        <v>0.27937181494230723</v>
      </c>
      <c r="F102" s="162"/>
      <c r="H102" s="185"/>
      <c r="I102" s="186"/>
    </row>
    <row r="103" spans="3:9">
      <c r="C103" s="157" t="s">
        <v>297</v>
      </c>
      <c r="D103" s="158">
        <v>476386</v>
      </c>
      <c r="E103" s="181">
        <f t="shared" si="12"/>
        <v>0.26596596384230503</v>
      </c>
      <c r="F103" s="164"/>
      <c r="H103" s="183"/>
      <c r="I103" s="183"/>
    </row>
    <row r="104" spans="3:9">
      <c r="C104" s="157" t="s">
        <v>292</v>
      </c>
      <c r="D104" s="158">
        <v>402589</v>
      </c>
      <c r="E104" s="181">
        <f t="shared" si="12"/>
        <v>0.24218414438563796</v>
      </c>
      <c r="F104" s="161"/>
      <c r="H104" s="187">
        <f>SUM(D102:D105)</f>
        <v>1736213</v>
      </c>
      <c r="I104" s="188">
        <f>H104/H94</f>
        <v>0.25330200515879037</v>
      </c>
    </row>
    <row r="105" spans="3:9" ht="17.45" customHeight="1">
      <c r="C105" s="157" t="s">
        <v>290</v>
      </c>
      <c r="D105" s="158">
        <v>423770</v>
      </c>
      <c r="E105" s="181">
        <f t="shared" si="12"/>
        <v>0.22915665139388264</v>
      </c>
      <c r="F105" s="162"/>
      <c r="H105" s="185"/>
      <c r="I105" s="186"/>
    </row>
    <row r="106" spans="3:9">
      <c r="C106" s="157" t="s">
        <v>287</v>
      </c>
      <c r="D106" s="158">
        <v>493710</v>
      </c>
      <c r="E106" s="181">
        <f t="shared" si="12"/>
        <v>0.26780193147620585</v>
      </c>
      <c r="F106" s="164"/>
    </row>
    <row r="107" spans="3:9">
      <c r="C107" s="157" t="s">
        <v>293</v>
      </c>
      <c r="D107" s="158">
        <v>431896</v>
      </c>
      <c r="E107" s="181">
        <f t="shared" si="12"/>
        <v>0.22078100662553629</v>
      </c>
      <c r="G107" s="160"/>
      <c r="H107" s="160"/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102:D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{E0D984F8-AD7B-41FD-9DB2-EC4CB9DE06C1}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D984F8-AD7B-41FD-9DB2-EC4CB9DE0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D102:D107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3A183A0-586A-4465-A58F-935FC09D23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'24.9월1주차'!D102:D107</xm:f>
              <xm:sqref>E101</xm:sqref>
            </x14:sparkline>
          </x14:sparklines>
        </x14:sparklineGroup>
        <x14:sparklineGroup displayEmptyCellsAs="gap" xr2:uid="{67ACFE62-5C94-4D40-8FBD-9FA30C9FA2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'24.9월1주차'!D92:D98</xm:f>
              <xm:sqref>E91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1A1C-2431-450D-B4C5-D730F87C4BE6}">
  <sheetPr>
    <pageSetUpPr fitToPage="1"/>
  </sheetPr>
  <dimension ref="A1:T113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493710</v>
      </c>
      <c r="F15" s="37">
        <f t="shared" si="0"/>
        <v>423770</v>
      </c>
      <c r="G15" s="38">
        <f t="shared" ref="G15:G32" si="1">(E15-F15)/F15</f>
        <v>0.16504235788281379</v>
      </c>
      <c r="H15" s="39"/>
      <c r="I15" s="191" t="s">
        <v>14</v>
      </c>
      <c r="J15" s="43">
        <v>406609</v>
      </c>
      <c r="K15" s="43">
        <v>345571</v>
      </c>
      <c r="L15" s="38">
        <f t="shared" ref="L15:L51" si="2">(J15-K15)/K15</f>
        <v>0.17662940466647953</v>
      </c>
      <c r="M15" s="41">
        <f t="shared" ref="M15:M32" si="3">J15/$E15</f>
        <v>0.82357861902736429</v>
      </c>
      <c r="N15" s="42"/>
      <c r="O15" s="192" t="s">
        <v>15</v>
      </c>
      <c r="P15" s="40">
        <v>87101</v>
      </c>
      <c r="Q15" s="40">
        <v>78199</v>
      </c>
      <c r="R15" s="38">
        <f t="shared" ref="R15:R32" si="4">(P15-Q15)/Q15</f>
        <v>0.11383777286154555</v>
      </c>
      <c r="S15" s="44">
        <f t="shared" ref="S15:S32" si="5">P15/$E15</f>
        <v>0.17642138097263577</v>
      </c>
      <c r="T15" s="45"/>
    </row>
    <row r="16" spans="1:20">
      <c r="C16" s="292" t="s">
        <v>16</v>
      </c>
      <c r="D16" s="293"/>
      <c r="E16" s="47">
        <f t="shared" si="0"/>
        <v>36373</v>
      </c>
      <c r="F16" s="48">
        <f t="shared" si="0"/>
        <v>31222</v>
      </c>
      <c r="G16" s="49">
        <f t="shared" si="1"/>
        <v>0.16497982192044072</v>
      </c>
      <c r="H16" s="50"/>
      <c r="I16" s="193" t="s">
        <v>17</v>
      </c>
      <c r="J16" s="54">
        <v>26156</v>
      </c>
      <c r="K16" s="54">
        <v>22074</v>
      </c>
      <c r="L16" s="49">
        <f t="shared" si="2"/>
        <v>0.18492343934040048</v>
      </c>
      <c r="M16" s="52">
        <f t="shared" si="3"/>
        <v>0.71910483050614471</v>
      </c>
      <c r="N16" s="53"/>
      <c r="O16" s="194" t="s">
        <v>18</v>
      </c>
      <c r="P16" s="51">
        <v>10217</v>
      </c>
      <c r="Q16" s="51">
        <v>9148</v>
      </c>
      <c r="R16" s="49">
        <f t="shared" si="4"/>
        <v>0.11685614341932662</v>
      </c>
      <c r="S16" s="52">
        <f t="shared" si="5"/>
        <v>0.28089516949385535</v>
      </c>
      <c r="T16" s="55"/>
    </row>
    <row r="17" spans="3:20">
      <c r="C17" s="294" t="s">
        <v>19</v>
      </c>
      <c r="D17" s="295"/>
      <c r="E17" s="56">
        <f t="shared" si="0"/>
        <v>76313</v>
      </c>
      <c r="F17" s="57">
        <f t="shared" si="0"/>
        <v>69051</v>
      </c>
      <c r="G17" s="58">
        <f t="shared" si="1"/>
        <v>0.10516864346642336</v>
      </c>
      <c r="H17" s="59"/>
      <c r="I17" s="195" t="s">
        <v>20</v>
      </c>
      <c r="J17" s="60">
        <v>50218</v>
      </c>
      <c r="K17" s="60">
        <v>43963</v>
      </c>
      <c r="L17" s="58">
        <f t="shared" si="2"/>
        <v>0.14227873439028274</v>
      </c>
      <c r="M17" s="61">
        <f t="shared" si="3"/>
        <v>0.65805301848964137</v>
      </c>
      <c r="N17" s="62"/>
      <c r="O17" s="196" t="s">
        <v>21</v>
      </c>
      <c r="P17" s="60">
        <v>26095</v>
      </c>
      <c r="Q17" s="60">
        <v>25088</v>
      </c>
      <c r="R17" s="58">
        <f t="shared" si="4"/>
        <v>4.0138711734693876E-2</v>
      </c>
      <c r="S17" s="61">
        <f t="shared" si="5"/>
        <v>0.34194698151035863</v>
      </c>
      <c r="T17" s="63"/>
    </row>
    <row r="18" spans="3:20">
      <c r="C18" s="278" t="s">
        <v>22</v>
      </c>
      <c r="D18" s="64" t="s">
        <v>23</v>
      </c>
      <c r="E18" s="36">
        <f t="shared" si="0"/>
        <v>232700</v>
      </c>
      <c r="F18" s="37">
        <f t="shared" si="0"/>
        <v>200750</v>
      </c>
      <c r="G18" s="38">
        <f t="shared" si="1"/>
        <v>0.15915317559153175</v>
      </c>
      <c r="H18" s="39"/>
      <c r="I18" s="191" t="s">
        <v>24</v>
      </c>
      <c r="J18" s="65">
        <v>196654</v>
      </c>
      <c r="K18" s="65">
        <v>166537</v>
      </c>
      <c r="L18" s="38">
        <f t="shared" si="2"/>
        <v>0.18084269561719019</v>
      </c>
      <c r="M18" s="41">
        <f t="shared" si="3"/>
        <v>0.84509669101847873</v>
      </c>
      <c r="N18" s="42"/>
      <c r="O18" s="192" t="s">
        <v>25</v>
      </c>
      <c r="P18" s="66">
        <v>36046</v>
      </c>
      <c r="Q18" s="66">
        <v>34213</v>
      </c>
      <c r="R18" s="38">
        <f t="shared" si="4"/>
        <v>5.3576126033963695E-2</v>
      </c>
      <c r="S18" s="41">
        <f t="shared" si="5"/>
        <v>0.15490330898152127</v>
      </c>
      <c r="T18" s="45"/>
    </row>
    <row r="19" spans="3:20" ht="15.6" customHeight="1">
      <c r="C19" s="279"/>
      <c r="D19" s="67" t="s">
        <v>26</v>
      </c>
      <c r="E19" s="47">
        <f t="shared" si="0"/>
        <v>128010</v>
      </c>
      <c r="F19" s="37">
        <f t="shared" si="0"/>
        <v>118608</v>
      </c>
      <c r="G19" s="49">
        <f t="shared" si="1"/>
        <v>7.9269526507486851E-2</v>
      </c>
      <c r="H19" s="50"/>
      <c r="I19" s="193" t="s">
        <v>27</v>
      </c>
      <c r="J19" s="68">
        <v>101607</v>
      </c>
      <c r="K19" s="68">
        <v>93148</v>
      </c>
      <c r="L19" s="49">
        <f t="shared" si="2"/>
        <v>9.0812470477090221E-2</v>
      </c>
      <c r="M19" s="52">
        <f t="shared" si="3"/>
        <v>0.79374267635340989</v>
      </c>
      <c r="N19" s="53"/>
      <c r="O19" s="194" t="s">
        <v>28</v>
      </c>
      <c r="P19" s="69">
        <v>26403</v>
      </c>
      <c r="Q19" s="69">
        <v>25460</v>
      </c>
      <c r="R19" s="49">
        <f t="shared" si="4"/>
        <v>3.7038491751767481E-2</v>
      </c>
      <c r="S19" s="52">
        <f t="shared" si="5"/>
        <v>0.20625732364659011</v>
      </c>
      <c r="T19" s="55"/>
    </row>
    <row r="20" spans="3:20" ht="14.1" customHeight="1">
      <c r="C20" s="279"/>
      <c r="D20" s="67" t="s">
        <v>29</v>
      </c>
      <c r="E20" s="47">
        <f t="shared" si="0"/>
        <v>2679</v>
      </c>
      <c r="F20" s="37">
        <f t="shared" si="0"/>
        <v>2360</v>
      </c>
      <c r="G20" s="49">
        <f t="shared" si="1"/>
        <v>0.13516949152542374</v>
      </c>
      <c r="H20" s="50"/>
      <c r="I20" s="193" t="s">
        <v>30</v>
      </c>
      <c r="J20" s="68">
        <v>1970</v>
      </c>
      <c r="K20" s="68">
        <v>1703</v>
      </c>
      <c r="L20" s="49">
        <f t="shared" si="2"/>
        <v>0.15678214914856137</v>
      </c>
      <c r="M20" s="52">
        <f t="shared" si="3"/>
        <v>0.73534901082493465</v>
      </c>
      <c r="N20" s="53"/>
      <c r="O20" s="194" t="s">
        <v>31</v>
      </c>
      <c r="P20" s="69">
        <v>709</v>
      </c>
      <c r="Q20" s="69">
        <v>657</v>
      </c>
      <c r="R20" s="49">
        <f t="shared" si="4"/>
        <v>7.9147640791476404E-2</v>
      </c>
      <c r="S20" s="52">
        <f t="shared" si="5"/>
        <v>0.2646509891750653</v>
      </c>
      <c r="T20" s="55"/>
    </row>
    <row r="21" spans="3:20" ht="13.5" customHeight="1">
      <c r="C21" s="280"/>
      <c r="D21" s="70" t="s">
        <v>32</v>
      </c>
      <c r="E21" s="56">
        <f t="shared" si="0"/>
        <v>960</v>
      </c>
      <c r="F21" s="37">
        <f t="shared" si="0"/>
        <v>834</v>
      </c>
      <c r="G21" s="58">
        <f t="shared" si="1"/>
        <v>0.15107913669064749</v>
      </c>
      <c r="H21" s="71">
        <f>E21/E19</f>
        <v>7.4994141082727912E-3</v>
      </c>
      <c r="I21" s="195" t="s">
        <v>33</v>
      </c>
      <c r="J21" s="72">
        <v>684</v>
      </c>
      <c r="K21" s="72">
        <v>564</v>
      </c>
      <c r="L21" s="58">
        <f t="shared" si="2"/>
        <v>0.21276595744680851</v>
      </c>
      <c r="M21" s="73">
        <f t="shared" si="3"/>
        <v>0.71250000000000002</v>
      </c>
      <c r="N21" s="74">
        <f>J21/J19</f>
        <v>6.7318196580944227E-3</v>
      </c>
      <c r="O21" s="196" t="s">
        <v>34</v>
      </c>
      <c r="P21" s="75">
        <v>276</v>
      </c>
      <c r="Q21" s="75">
        <v>270</v>
      </c>
      <c r="R21" s="58">
        <f t="shared" si="4"/>
        <v>2.2222222222222223E-2</v>
      </c>
      <c r="S21" s="73">
        <f t="shared" si="5"/>
        <v>0.28749999999999998</v>
      </c>
      <c r="T21" s="76">
        <f>P21/P19</f>
        <v>1.0453357573003069E-2</v>
      </c>
    </row>
    <row r="22" spans="3:20" ht="13.5" customHeight="1">
      <c r="C22" s="278" t="s">
        <v>35</v>
      </c>
      <c r="D22" s="77" t="s">
        <v>36</v>
      </c>
      <c r="E22" s="78">
        <f t="shared" si="0"/>
        <v>5834</v>
      </c>
      <c r="F22" s="79">
        <f t="shared" si="0"/>
        <v>4836</v>
      </c>
      <c r="G22" s="80">
        <f t="shared" si="1"/>
        <v>0.20636889991728702</v>
      </c>
      <c r="H22" s="81"/>
      <c r="I22" s="197" t="s">
        <v>37</v>
      </c>
      <c r="J22" s="198">
        <v>3157</v>
      </c>
      <c r="K22" s="198">
        <v>2413</v>
      </c>
      <c r="L22" s="80">
        <f t="shared" si="2"/>
        <v>0.30832987981765436</v>
      </c>
      <c r="M22" s="82">
        <f t="shared" si="3"/>
        <v>0.54113815563935552</v>
      </c>
      <c r="N22" s="83"/>
      <c r="O22" s="199" t="s">
        <v>38</v>
      </c>
      <c r="P22" s="84">
        <v>2677</v>
      </c>
      <c r="Q22" s="84">
        <v>2423</v>
      </c>
      <c r="R22" s="80">
        <f t="shared" si="4"/>
        <v>0.10482872472141973</v>
      </c>
      <c r="S22" s="82">
        <f t="shared" si="5"/>
        <v>0.45886184436064448</v>
      </c>
      <c r="T22" s="85"/>
    </row>
    <row r="23" spans="3:20" ht="15.75" customHeight="1">
      <c r="C23" s="279"/>
      <c r="D23" s="67" t="s">
        <v>39</v>
      </c>
      <c r="E23" s="47">
        <f t="shared" si="0"/>
        <v>4280</v>
      </c>
      <c r="F23" s="48">
        <f t="shared" si="0"/>
        <v>3669</v>
      </c>
      <c r="G23" s="49">
        <f t="shared" si="1"/>
        <v>0.16653038975197601</v>
      </c>
      <c r="H23" s="50"/>
      <c r="I23" s="193" t="s">
        <v>40</v>
      </c>
      <c r="J23" s="68">
        <v>2167</v>
      </c>
      <c r="K23" s="68">
        <v>1714</v>
      </c>
      <c r="L23" s="49">
        <f t="shared" si="2"/>
        <v>0.26429404900816805</v>
      </c>
      <c r="M23" s="52">
        <f t="shared" si="3"/>
        <v>0.50630841121495329</v>
      </c>
      <c r="N23" s="53"/>
      <c r="O23" s="194" t="s">
        <v>41</v>
      </c>
      <c r="P23" s="86">
        <v>2113</v>
      </c>
      <c r="Q23" s="86">
        <v>1955</v>
      </c>
      <c r="R23" s="49">
        <f t="shared" si="4"/>
        <v>8.0818414322250634E-2</v>
      </c>
      <c r="S23" s="52">
        <f t="shared" si="5"/>
        <v>0.49369158878504671</v>
      </c>
      <c r="T23" s="55"/>
    </row>
    <row r="24" spans="3:20" ht="15.6" customHeight="1">
      <c r="C24" s="279"/>
      <c r="D24" s="67" t="s">
        <v>42</v>
      </c>
      <c r="E24" s="47">
        <f t="shared" si="0"/>
        <v>17208</v>
      </c>
      <c r="F24" s="48">
        <f t="shared" si="0"/>
        <v>10534</v>
      </c>
      <c r="G24" s="49">
        <f t="shared" si="1"/>
        <v>0.63356749572811843</v>
      </c>
      <c r="H24" s="50"/>
      <c r="I24" s="193" t="s">
        <v>43</v>
      </c>
      <c r="J24" s="68">
        <v>10355</v>
      </c>
      <c r="K24" s="68">
        <v>6103</v>
      </c>
      <c r="L24" s="49">
        <f t="shared" si="2"/>
        <v>0.69670653776831071</v>
      </c>
      <c r="M24" s="52">
        <f t="shared" si="3"/>
        <v>0.60175499767549978</v>
      </c>
      <c r="N24" s="53"/>
      <c r="O24" s="194" t="s">
        <v>44</v>
      </c>
      <c r="P24" s="86">
        <v>6853</v>
      </c>
      <c r="Q24" s="86">
        <v>4431</v>
      </c>
      <c r="R24" s="49">
        <f t="shared" si="4"/>
        <v>0.54660347551342814</v>
      </c>
      <c r="S24" s="52">
        <f t="shared" si="5"/>
        <v>0.39824500232450022</v>
      </c>
      <c r="T24" s="55"/>
    </row>
    <row r="25" spans="3:20" ht="15.6" customHeight="1">
      <c r="C25" s="279"/>
      <c r="D25" s="67" t="s">
        <v>45</v>
      </c>
      <c r="E25" s="47">
        <f t="shared" si="0"/>
        <v>15094</v>
      </c>
      <c r="F25" s="48">
        <f t="shared" si="0"/>
        <v>9256</v>
      </c>
      <c r="G25" s="49">
        <f t="shared" si="1"/>
        <v>0.63072601555747621</v>
      </c>
      <c r="H25" s="50"/>
      <c r="I25" s="193" t="s">
        <v>46</v>
      </c>
      <c r="J25" s="68">
        <v>9374</v>
      </c>
      <c r="K25" s="68">
        <v>5496</v>
      </c>
      <c r="L25" s="49">
        <f t="shared" si="2"/>
        <v>0.70560407569141192</v>
      </c>
      <c r="M25" s="52">
        <f t="shared" si="3"/>
        <v>0.62104147343315219</v>
      </c>
      <c r="N25" s="53"/>
      <c r="O25" s="194" t="s">
        <v>47</v>
      </c>
      <c r="P25" s="86">
        <v>5720</v>
      </c>
      <c r="Q25" s="86">
        <v>3760</v>
      </c>
      <c r="R25" s="49">
        <f t="shared" si="4"/>
        <v>0.52127659574468088</v>
      </c>
      <c r="S25" s="52">
        <f t="shared" si="5"/>
        <v>0.37895852656684775</v>
      </c>
      <c r="T25" s="55"/>
    </row>
    <row r="26" spans="3:20" ht="15.6" customHeight="1">
      <c r="C26" s="280"/>
      <c r="D26" s="70" t="s">
        <v>48</v>
      </c>
      <c r="E26" s="56">
        <f t="shared" si="0"/>
        <v>7261</v>
      </c>
      <c r="F26" s="48">
        <f t="shared" si="0"/>
        <v>3918</v>
      </c>
      <c r="G26" s="58">
        <f t="shared" si="1"/>
        <v>0.85324144971924454</v>
      </c>
      <c r="H26" s="71">
        <f>E26/E23</f>
        <v>1.6964953271028038</v>
      </c>
      <c r="I26" s="195" t="s">
        <v>33</v>
      </c>
      <c r="J26" s="72">
        <v>4340</v>
      </c>
      <c r="K26" s="72">
        <v>2243</v>
      </c>
      <c r="L26" s="58">
        <f t="shared" si="2"/>
        <v>0.93490860454748104</v>
      </c>
      <c r="M26" s="73">
        <f t="shared" si="3"/>
        <v>0.59771381352430797</v>
      </c>
      <c r="N26" s="74">
        <f>J26/J23</f>
        <v>2.0027688047992616</v>
      </c>
      <c r="O26" s="196" t="s">
        <v>34</v>
      </c>
      <c r="P26" s="87">
        <v>2921</v>
      </c>
      <c r="Q26" s="87">
        <v>1675</v>
      </c>
      <c r="R26" s="58">
        <f t="shared" si="4"/>
        <v>0.74388059701492537</v>
      </c>
      <c r="S26" s="73">
        <f t="shared" si="5"/>
        <v>0.40228618647569203</v>
      </c>
      <c r="T26" s="76">
        <f>P26/P23</f>
        <v>1.3823946994794132</v>
      </c>
    </row>
    <row r="27" spans="3:20" ht="13.5" customHeight="1">
      <c r="C27" s="278" t="s">
        <v>49</v>
      </c>
      <c r="D27" s="77" t="s">
        <v>36</v>
      </c>
      <c r="E27" s="78">
        <f t="shared" si="0"/>
        <v>3043</v>
      </c>
      <c r="F27" s="79">
        <f t="shared" si="0"/>
        <v>2621</v>
      </c>
      <c r="G27" s="80">
        <f t="shared" si="1"/>
        <v>0.16100724914154901</v>
      </c>
      <c r="H27" s="81"/>
      <c r="I27" s="197" t="s">
        <v>50</v>
      </c>
      <c r="J27" s="198">
        <v>1857</v>
      </c>
      <c r="K27" s="198">
        <v>1575</v>
      </c>
      <c r="L27" s="80">
        <f t="shared" si="2"/>
        <v>0.17904761904761904</v>
      </c>
      <c r="M27" s="82">
        <f t="shared" si="3"/>
        <v>0.6102530397633914</v>
      </c>
      <c r="N27" s="83"/>
      <c r="O27" s="199" t="s">
        <v>51</v>
      </c>
      <c r="P27" s="84">
        <v>1186</v>
      </c>
      <c r="Q27" s="84">
        <v>1046</v>
      </c>
      <c r="R27" s="80">
        <f t="shared" si="4"/>
        <v>0.13384321223709369</v>
      </c>
      <c r="S27" s="82">
        <f t="shared" si="5"/>
        <v>0.3897469602366086</v>
      </c>
      <c r="T27" s="85"/>
    </row>
    <row r="28" spans="3:20" ht="15.6" customHeight="1">
      <c r="C28" s="279"/>
      <c r="D28" s="67" t="s">
        <v>52</v>
      </c>
      <c r="E28" s="47">
        <f t="shared" si="0"/>
        <v>1379</v>
      </c>
      <c r="F28" s="48">
        <f t="shared" si="0"/>
        <v>1202</v>
      </c>
      <c r="G28" s="49">
        <f t="shared" si="1"/>
        <v>0.14725457570715475</v>
      </c>
      <c r="H28" s="50"/>
      <c r="I28" s="193" t="s">
        <v>53</v>
      </c>
      <c r="J28" s="68">
        <v>691</v>
      </c>
      <c r="K28" s="68">
        <v>600</v>
      </c>
      <c r="L28" s="49">
        <f t="shared" si="2"/>
        <v>0.15166666666666667</v>
      </c>
      <c r="M28" s="52">
        <f t="shared" si="3"/>
        <v>0.50108774474256712</v>
      </c>
      <c r="N28" s="53"/>
      <c r="O28" s="194" t="s">
        <v>54</v>
      </c>
      <c r="P28" s="86">
        <v>688</v>
      </c>
      <c r="Q28" s="86">
        <v>602</v>
      </c>
      <c r="R28" s="80">
        <f t="shared" si="4"/>
        <v>0.14285714285714285</v>
      </c>
      <c r="S28" s="52">
        <f t="shared" si="5"/>
        <v>0.49891225525743294</v>
      </c>
      <c r="T28" s="55"/>
    </row>
    <row r="29" spans="3:20" ht="15.6" customHeight="1">
      <c r="C29" s="279"/>
      <c r="D29" s="67" t="s">
        <v>26</v>
      </c>
      <c r="E29" s="47">
        <f t="shared" si="0"/>
        <v>46931</v>
      </c>
      <c r="F29" s="48">
        <f t="shared" si="0"/>
        <v>41144</v>
      </c>
      <c r="G29" s="49">
        <f t="shared" si="1"/>
        <v>0.1406523429904725</v>
      </c>
      <c r="H29" s="50"/>
      <c r="I29" s="193" t="s">
        <v>55</v>
      </c>
      <c r="J29" s="51">
        <v>32112</v>
      </c>
      <c r="K29" s="51">
        <v>27775</v>
      </c>
      <c r="L29" s="49">
        <f t="shared" si="2"/>
        <v>0.15614761476147615</v>
      </c>
      <c r="M29" s="52">
        <f t="shared" si="3"/>
        <v>0.68423856299673991</v>
      </c>
      <c r="N29" s="53"/>
      <c r="O29" s="194" t="s">
        <v>56</v>
      </c>
      <c r="P29" s="86">
        <v>14819</v>
      </c>
      <c r="Q29" s="86">
        <v>13369</v>
      </c>
      <c r="R29" s="49">
        <f t="shared" si="4"/>
        <v>0.10845986984815618</v>
      </c>
      <c r="S29" s="52">
        <f t="shared" si="5"/>
        <v>0.31576143700326009</v>
      </c>
      <c r="T29" s="55"/>
    </row>
    <row r="30" spans="3:20" ht="15.6" customHeight="1">
      <c r="C30" s="279"/>
      <c r="D30" s="67" t="s">
        <v>29</v>
      </c>
      <c r="E30" s="47">
        <f t="shared" si="0"/>
        <v>27606</v>
      </c>
      <c r="F30" s="48">
        <f t="shared" si="0"/>
        <v>23214</v>
      </c>
      <c r="G30" s="49">
        <f t="shared" si="1"/>
        <v>0.18919617472215042</v>
      </c>
      <c r="H30" s="50"/>
      <c r="I30" s="193" t="s">
        <v>57</v>
      </c>
      <c r="J30" s="51">
        <v>18139</v>
      </c>
      <c r="K30" s="51">
        <v>14883</v>
      </c>
      <c r="L30" s="49">
        <f t="shared" si="2"/>
        <v>0.21877309682187732</v>
      </c>
      <c r="M30" s="52">
        <f t="shared" si="3"/>
        <v>0.65706730420922987</v>
      </c>
      <c r="N30" s="53"/>
      <c r="O30" s="194" t="s">
        <v>58</v>
      </c>
      <c r="P30" s="86">
        <v>9467</v>
      </c>
      <c r="Q30" s="86">
        <v>8331</v>
      </c>
      <c r="R30" s="49">
        <f t="shared" si="4"/>
        <v>0.13635818029048133</v>
      </c>
      <c r="S30" s="52">
        <f t="shared" si="5"/>
        <v>0.34293269579077013</v>
      </c>
      <c r="T30" s="55"/>
    </row>
    <row r="31" spans="3:20" ht="15.6" customHeight="1">
      <c r="C31" s="280"/>
      <c r="D31" s="70" t="s">
        <v>59</v>
      </c>
      <c r="E31" s="56">
        <f t="shared" si="0"/>
        <v>759</v>
      </c>
      <c r="F31" s="48">
        <f t="shared" si="0"/>
        <v>612</v>
      </c>
      <c r="G31" s="58">
        <f t="shared" si="1"/>
        <v>0.24019607843137256</v>
      </c>
      <c r="H31" s="50"/>
      <c r="I31" s="195" t="s">
        <v>60</v>
      </c>
      <c r="J31" s="60">
        <v>467</v>
      </c>
      <c r="K31" s="60">
        <v>345</v>
      </c>
      <c r="L31" s="189">
        <f t="shared" si="2"/>
        <v>0.3536231884057971</v>
      </c>
      <c r="M31" s="73">
        <f t="shared" si="3"/>
        <v>0.61528326745718054</v>
      </c>
      <c r="N31" s="74">
        <f>J31/J29</f>
        <v>1.4542850024912806E-2</v>
      </c>
      <c r="O31" s="196" t="s">
        <v>61</v>
      </c>
      <c r="P31" s="87">
        <v>292</v>
      </c>
      <c r="Q31" s="87">
        <v>267</v>
      </c>
      <c r="R31" s="58">
        <f t="shared" si="4"/>
        <v>9.3632958801498134E-2</v>
      </c>
      <c r="S31" s="73">
        <f t="shared" si="5"/>
        <v>0.38471673254281952</v>
      </c>
      <c r="T31" s="76">
        <f>P31/P29</f>
        <v>1.9704433497536946E-2</v>
      </c>
    </row>
    <row r="32" spans="3:20">
      <c r="C32" s="263" t="s">
        <v>62</v>
      </c>
      <c r="D32" s="265" t="s">
        <v>36</v>
      </c>
      <c r="E32" s="267">
        <f>J32+J33+P32</f>
        <v>12965</v>
      </c>
      <c r="F32" s="296">
        <f>K32+K33+Q32</f>
        <v>11270</v>
      </c>
      <c r="G32" s="269">
        <f t="shared" si="1"/>
        <v>0.15039929015084294</v>
      </c>
      <c r="H32" s="39"/>
      <c r="I32" s="191" t="s">
        <v>63</v>
      </c>
      <c r="J32" s="40">
        <v>8969</v>
      </c>
      <c r="K32" s="40">
        <v>7680</v>
      </c>
      <c r="L32" s="80">
        <f t="shared" si="2"/>
        <v>0.16783854166666667</v>
      </c>
      <c r="M32" s="46">
        <f t="shared" si="3"/>
        <v>0.69178557655225603</v>
      </c>
      <c r="N32" s="42"/>
      <c r="O32" s="271" t="s">
        <v>64</v>
      </c>
      <c r="P32" s="40">
        <v>3536</v>
      </c>
      <c r="Q32" s="40">
        <v>3214</v>
      </c>
      <c r="R32" s="38">
        <f t="shared" si="4"/>
        <v>0.10018668326073429</v>
      </c>
      <c r="S32" s="46">
        <f t="shared" si="5"/>
        <v>0.27273428461241805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460</v>
      </c>
      <c r="K33" s="51">
        <v>376</v>
      </c>
      <c r="L33" s="49">
        <f t="shared" si="2"/>
        <v>0.22340425531914893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764</v>
      </c>
      <c r="F34" s="48">
        <f t="shared" si="6"/>
        <v>689</v>
      </c>
      <c r="G34" s="49">
        <f t="shared" ref="G34:G51" si="7">(E34-F34)/F34</f>
        <v>0.10885341074020319</v>
      </c>
      <c r="H34" s="50"/>
      <c r="I34" s="193" t="s">
        <v>68</v>
      </c>
      <c r="J34" s="51">
        <v>579</v>
      </c>
      <c r="K34" s="51">
        <v>503</v>
      </c>
      <c r="L34" s="49">
        <f t="shared" si="2"/>
        <v>0.15109343936381708</v>
      </c>
      <c r="M34" s="52">
        <f t="shared" ref="M34:M51" si="8">J34/$E34</f>
        <v>0.75785340314136129</v>
      </c>
      <c r="N34" s="53"/>
      <c r="O34" s="194" t="s">
        <v>69</v>
      </c>
      <c r="P34" s="86">
        <v>185</v>
      </c>
      <c r="Q34" s="86">
        <v>186</v>
      </c>
      <c r="R34" s="49">
        <f t="shared" ref="R34:R44" si="9">(P34-Q34)/Q34</f>
        <v>-5.3763440860215058E-3</v>
      </c>
      <c r="S34" s="52">
        <f t="shared" ref="S34:S44" si="10">P34/$E34</f>
        <v>0.24214659685863874</v>
      </c>
      <c r="T34" s="55"/>
    </row>
    <row r="35" spans="3:20">
      <c r="C35" s="90" t="s">
        <v>70</v>
      </c>
      <c r="D35" s="67" t="s">
        <v>36</v>
      </c>
      <c r="E35" s="47">
        <f t="shared" si="6"/>
        <v>447</v>
      </c>
      <c r="F35" s="48">
        <f t="shared" si="6"/>
        <v>395</v>
      </c>
      <c r="G35" s="49">
        <f t="shared" si="7"/>
        <v>0.13164556962025317</v>
      </c>
      <c r="H35" s="50"/>
      <c r="I35" s="193" t="s">
        <v>71</v>
      </c>
      <c r="J35" s="51">
        <v>263</v>
      </c>
      <c r="K35" s="51">
        <v>234</v>
      </c>
      <c r="L35" s="49">
        <f t="shared" si="2"/>
        <v>0.12393162393162394</v>
      </c>
      <c r="M35" s="91">
        <f t="shared" si="8"/>
        <v>0.5883668903803132</v>
      </c>
      <c r="N35" s="53"/>
      <c r="O35" s="194" t="s">
        <v>72</v>
      </c>
      <c r="P35" s="86">
        <v>184</v>
      </c>
      <c r="Q35" s="86">
        <v>161</v>
      </c>
      <c r="R35" s="49">
        <f t="shared" si="9"/>
        <v>0.14285714285714285</v>
      </c>
      <c r="S35" s="52">
        <f t="shared" si="10"/>
        <v>0.4116331096196868</v>
      </c>
      <c r="T35" s="55"/>
    </row>
    <row r="36" spans="3:20">
      <c r="C36" s="90" t="s">
        <v>73</v>
      </c>
      <c r="D36" s="67" t="s">
        <v>36</v>
      </c>
      <c r="E36" s="47">
        <f t="shared" si="6"/>
        <v>1078</v>
      </c>
      <c r="F36" s="48">
        <f t="shared" si="6"/>
        <v>952</v>
      </c>
      <c r="G36" s="49">
        <f t="shared" si="7"/>
        <v>0.13235294117647059</v>
      </c>
      <c r="H36" s="50"/>
      <c r="I36" s="193" t="s">
        <v>74</v>
      </c>
      <c r="J36" s="92">
        <v>562</v>
      </c>
      <c r="K36" s="92">
        <v>491</v>
      </c>
      <c r="L36" s="49">
        <f t="shared" si="2"/>
        <v>0.14460285132382891</v>
      </c>
      <c r="M36" s="91">
        <f t="shared" si="8"/>
        <v>0.52133580705009275</v>
      </c>
      <c r="N36" s="53"/>
      <c r="O36" s="194" t="s">
        <v>75</v>
      </c>
      <c r="P36" s="86">
        <v>516</v>
      </c>
      <c r="Q36" s="86">
        <v>461</v>
      </c>
      <c r="R36" s="49">
        <f t="shared" si="9"/>
        <v>0.1193058568329718</v>
      </c>
      <c r="S36" s="52">
        <f t="shared" si="10"/>
        <v>0.47866419294990725</v>
      </c>
      <c r="T36" s="55"/>
    </row>
    <row r="37" spans="3:20">
      <c r="C37" s="93" t="s">
        <v>76</v>
      </c>
      <c r="D37" s="67" t="s">
        <v>36</v>
      </c>
      <c r="E37" s="47">
        <f t="shared" si="6"/>
        <v>103</v>
      </c>
      <c r="F37" s="48">
        <f t="shared" si="6"/>
        <v>108</v>
      </c>
      <c r="G37" s="49">
        <f t="shared" si="7"/>
        <v>-4.6296296296296294E-2</v>
      </c>
      <c r="H37" s="50"/>
      <c r="I37" s="193" t="s">
        <v>77</v>
      </c>
      <c r="J37" s="94">
        <v>46</v>
      </c>
      <c r="K37" s="94">
        <v>55</v>
      </c>
      <c r="L37" s="49">
        <f t="shared" si="2"/>
        <v>-0.16363636363636364</v>
      </c>
      <c r="M37" s="91">
        <f t="shared" si="8"/>
        <v>0.44660194174757284</v>
      </c>
      <c r="N37" s="53"/>
      <c r="O37" s="194" t="s">
        <v>78</v>
      </c>
      <c r="P37" s="86">
        <v>57</v>
      </c>
      <c r="Q37" s="86">
        <v>53</v>
      </c>
      <c r="R37" s="49">
        <f t="shared" si="9"/>
        <v>7.5471698113207544E-2</v>
      </c>
      <c r="S37" s="52">
        <f t="shared" si="10"/>
        <v>0.55339805825242716</v>
      </c>
      <c r="T37" s="55"/>
    </row>
    <row r="38" spans="3:20">
      <c r="C38" s="93" t="s">
        <v>79</v>
      </c>
      <c r="D38" s="67" t="s">
        <v>36</v>
      </c>
      <c r="E38" s="47">
        <f t="shared" si="6"/>
        <v>26</v>
      </c>
      <c r="F38" s="48">
        <f t="shared" si="6"/>
        <v>24</v>
      </c>
      <c r="G38" s="49">
        <f t="shared" si="7"/>
        <v>8.3333333333333329E-2</v>
      </c>
      <c r="H38" s="50"/>
      <c r="I38" s="193" t="s">
        <v>80</v>
      </c>
      <c r="J38" s="51">
        <v>20</v>
      </c>
      <c r="K38" s="51">
        <v>2</v>
      </c>
      <c r="L38" s="49">
        <f t="shared" si="2"/>
        <v>9</v>
      </c>
      <c r="M38" s="91">
        <f t="shared" si="8"/>
        <v>0.76923076923076927</v>
      </c>
      <c r="N38" s="53"/>
      <c r="O38" s="194" t="s">
        <v>81</v>
      </c>
      <c r="P38" s="86">
        <v>6</v>
      </c>
      <c r="Q38" s="86">
        <v>22</v>
      </c>
      <c r="R38" s="49">
        <f t="shared" si="9"/>
        <v>-0.72727272727272729</v>
      </c>
      <c r="S38" s="91">
        <f t="shared" si="10"/>
        <v>0.23076923076923078</v>
      </c>
      <c r="T38" s="55"/>
    </row>
    <row r="39" spans="3:20">
      <c r="C39" s="93" t="s">
        <v>82</v>
      </c>
      <c r="D39" s="67" t="s">
        <v>36</v>
      </c>
      <c r="E39" s="47">
        <f t="shared" si="6"/>
        <v>1188</v>
      </c>
      <c r="F39" s="48">
        <f t="shared" si="6"/>
        <v>1030</v>
      </c>
      <c r="G39" s="49">
        <f t="shared" si="7"/>
        <v>0.15339805825242719</v>
      </c>
      <c r="H39" s="50"/>
      <c r="I39" s="193" t="s">
        <v>185</v>
      </c>
      <c r="J39" s="51">
        <v>852</v>
      </c>
      <c r="K39" s="51">
        <v>720</v>
      </c>
      <c r="L39" s="49">
        <f t="shared" si="2"/>
        <v>0.18333333333333332</v>
      </c>
      <c r="M39" s="91">
        <f t="shared" si="8"/>
        <v>0.71717171717171713</v>
      </c>
      <c r="N39" s="53"/>
      <c r="O39" s="194" t="s">
        <v>185</v>
      </c>
      <c r="P39" s="86">
        <v>336</v>
      </c>
      <c r="Q39" s="86">
        <v>310</v>
      </c>
      <c r="R39" s="49">
        <f t="shared" si="9"/>
        <v>8.387096774193549E-2</v>
      </c>
      <c r="S39" s="91">
        <f t="shared" si="10"/>
        <v>0.28282828282828282</v>
      </c>
      <c r="T39" s="55"/>
    </row>
    <row r="40" spans="3:20">
      <c r="C40" s="93" t="s">
        <v>85</v>
      </c>
      <c r="D40" s="67" t="s">
        <v>36</v>
      </c>
      <c r="E40" s="47">
        <f t="shared" si="6"/>
        <v>122</v>
      </c>
      <c r="F40" s="48">
        <f t="shared" si="6"/>
        <v>132</v>
      </c>
      <c r="G40" s="49">
        <f t="shared" si="7"/>
        <v>-7.575757575757576E-2</v>
      </c>
      <c r="H40" s="50"/>
      <c r="I40" s="193" t="s">
        <v>186</v>
      </c>
      <c r="J40" s="95">
        <v>59</v>
      </c>
      <c r="K40" s="95">
        <v>59</v>
      </c>
      <c r="L40" s="49">
        <f t="shared" si="2"/>
        <v>0</v>
      </c>
      <c r="M40" s="91">
        <f t="shared" si="8"/>
        <v>0.48360655737704916</v>
      </c>
      <c r="N40" s="53"/>
      <c r="O40" s="194" t="s">
        <v>186</v>
      </c>
      <c r="P40" s="96">
        <v>63</v>
      </c>
      <c r="Q40" s="96">
        <v>73</v>
      </c>
      <c r="R40" s="49">
        <f t="shared" si="9"/>
        <v>-0.13698630136986301</v>
      </c>
      <c r="S40" s="91">
        <f t="shared" si="10"/>
        <v>0.51639344262295084</v>
      </c>
      <c r="T40" s="55"/>
    </row>
    <row r="41" spans="3:20">
      <c r="C41" s="93" t="s">
        <v>88</v>
      </c>
      <c r="D41" s="67" t="s">
        <v>36</v>
      </c>
      <c r="E41" s="56">
        <f t="shared" si="6"/>
        <v>3043</v>
      </c>
      <c r="F41" s="57">
        <f t="shared" si="6"/>
        <v>2621</v>
      </c>
      <c r="G41" s="58">
        <f t="shared" si="7"/>
        <v>0.16100724914154901</v>
      </c>
      <c r="H41" s="50"/>
      <c r="I41" s="212" t="s">
        <v>89</v>
      </c>
      <c r="J41" s="60">
        <v>1857</v>
      </c>
      <c r="K41" s="60">
        <v>1575</v>
      </c>
      <c r="L41" s="58">
        <f t="shared" si="2"/>
        <v>0.17904761904761904</v>
      </c>
      <c r="M41" s="61">
        <f t="shared" si="8"/>
        <v>0.6102530397633914</v>
      </c>
      <c r="N41" s="62"/>
      <c r="O41" s="212" t="s">
        <v>90</v>
      </c>
      <c r="P41" s="220">
        <v>1186</v>
      </c>
      <c r="Q41" s="220">
        <v>1046</v>
      </c>
      <c r="R41" s="58">
        <f t="shared" si="9"/>
        <v>0.13384321223709369</v>
      </c>
      <c r="S41" s="73">
        <f t="shared" si="10"/>
        <v>0.3897469602366086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13230</v>
      </c>
      <c r="F44" s="37">
        <f>K44+Q44</f>
        <v>12386</v>
      </c>
      <c r="G44" s="38">
        <f t="shared" si="7"/>
        <v>6.8141450024220895E-2</v>
      </c>
      <c r="H44" s="39"/>
      <c r="I44" s="191" t="s">
        <v>98</v>
      </c>
      <c r="J44" s="40">
        <v>11030</v>
      </c>
      <c r="K44" s="40">
        <v>10260</v>
      </c>
      <c r="L44" s="38">
        <f t="shared" si="2"/>
        <v>7.5048732943469781E-2</v>
      </c>
      <c r="M44" s="44">
        <f t="shared" si="8"/>
        <v>0.83371126228269088</v>
      </c>
      <c r="N44" s="42"/>
      <c r="O44" s="192" t="s">
        <v>99</v>
      </c>
      <c r="P44" s="105">
        <v>2200</v>
      </c>
      <c r="Q44" s="105">
        <v>2126</v>
      </c>
      <c r="R44" s="38">
        <f t="shared" si="9"/>
        <v>3.4807149576669805E-2</v>
      </c>
      <c r="S44" s="44">
        <f t="shared" si="10"/>
        <v>0.16628873771730915</v>
      </c>
      <c r="T44" s="45"/>
    </row>
    <row r="45" spans="3:20">
      <c r="C45" s="252" t="s">
        <v>100</v>
      </c>
      <c r="D45" s="67" t="s">
        <v>16</v>
      </c>
      <c r="E45" s="47">
        <f>J45</f>
        <v>487</v>
      </c>
      <c r="F45" s="48">
        <f>K45</f>
        <v>497</v>
      </c>
      <c r="G45" s="49">
        <f t="shared" si="7"/>
        <v>-2.0120724346076459E-2</v>
      </c>
      <c r="H45" s="50"/>
      <c r="I45" s="193" t="s">
        <v>101</v>
      </c>
      <c r="J45" s="51">
        <v>487</v>
      </c>
      <c r="K45" s="51">
        <v>497</v>
      </c>
      <c r="L45" s="49">
        <f t="shared" si="2"/>
        <v>-2.0120724346076459E-2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50</v>
      </c>
      <c r="F46" s="48">
        <f>K46</f>
        <v>32</v>
      </c>
      <c r="G46" s="49">
        <f t="shared" si="7"/>
        <v>0.5625</v>
      </c>
      <c r="H46" s="50"/>
      <c r="I46" s="193" t="s">
        <v>104</v>
      </c>
      <c r="J46" s="51">
        <v>50</v>
      </c>
      <c r="K46" s="51">
        <v>32</v>
      </c>
      <c r="L46" s="49">
        <f t="shared" si="2"/>
        <v>0.5625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2975</v>
      </c>
      <c r="F47" s="48">
        <f t="shared" si="11"/>
        <v>2068</v>
      </c>
      <c r="G47" s="49">
        <f t="shared" si="7"/>
        <v>0.4385880077369439</v>
      </c>
      <c r="H47" s="50"/>
      <c r="I47" s="193" t="s">
        <v>106</v>
      </c>
      <c r="J47" s="51">
        <v>1973</v>
      </c>
      <c r="K47" s="51">
        <v>1290</v>
      </c>
      <c r="L47" s="49">
        <f t="shared" si="2"/>
        <v>0.52945736434108526</v>
      </c>
      <c r="M47" s="52">
        <f t="shared" si="8"/>
        <v>0.66319327731092437</v>
      </c>
      <c r="N47" s="53"/>
      <c r="O47" s="194" t="s">
        <v>107</v>
      </c>
      <c r="P47" s="51">
        <v>1002</v>
      </c>
      <c r="Q47" s="51">
        <v>778</v>
      </c>
      <c r="R47" s="49">
        <f>(P47-Q47)/Q47</f>
        <v>0.2879177377892031</v>
      </c>
      <c r="S47" s="52">
        <f>P47/$E47</f>
        <v>0.33680672268907563</v>
      </c>
      <c r="T47" s="55"/>
    </row>
    <row r="48" spans="3:20" ht="15.6" customHeight="1">
      <c r="C48" s="261"/>
      <c r="D48" s="67" t="s">
        <v>22</v>
      </c>
      <c r="E48" s="47">
        <f t="shared" si="11"/>
        <v>1724</v>
      </c>
      <c r="F48" s="48">
        <f t="shared" si="11"/>
        <v>1347</v>
      </c>
      <c r="G48" s="49">
        <f t="shared" si="7"/>
        <v>0.27988121752041573</v>
      </c>
      <c r="H48" s="50"/>
      <c r="I48" s="193" t="s">
        <v>108</v>
      </c>
      <c r="J48" s="51">
        <v>250</v>
      </c>
      <c r="K48" s="51">
        <v>184</v>
      </c>
      <c r="L48" s="49">
        <f t="shared" si="2"/>
        <v>0.35869565217391303</v>
      </c>
      <c r="M48" s="52">
        <f t="shared" si="8"/>
        <v>0.14501160092807425</v>
      </c>
      <c r="N48" s="53"/>
      <c r="O48" s="194" t="s">
        <v>109</v>
      </c>
      <c r="P48" s="54">
        <v>1474</v>
      </c>
      <c r="Q48" s="54">
        <v>1163</v>
      </c>
      <c r="R48" s="49">
        <f>(P48-Q48)/Q48</f>
        <v>0.26741186586414445</v>
      </c>
      <c r="S48" s="52">
        <f>P48/$E48</f>
        <v>0.85498839907192581</v>
      </c>
      <c r="T48" s="55"/>
    </row>
    <row r="49" spans="3:20" ht="15.6" customHeight="1">
      <c r="C49" s="261"/>
      <c r="D49" s="67" t="s">
        <v>110</v>
      </c>
      <c r="E49" s="47">
        <f t="shared" si="11"/>
        <v>1000</v>
      </c>
      <c r="F49" s="48">
        <f t="shared" si="11"/>
        <v>779</v>
      </c>
      <c r="G49" s="49">
        <f t="shared" si="7"/>
        <v>0.28369704749679076</v>
      </c>
      <c r="H49" s="50"/>
      <c r="I49" s="193" t="s">
        <v>111</v>
      </c>
      <c r="J49" s="51">
        <v>117</v>
      </c>
      <c r="K49" s="51">
        <v>112</v>
      </c>
      <c r="L49" s="49">
        <f t="shared" si="2"/>
        <v>4.4642857142857144E-2</v>
      </c>
      <c r="M49" s="52">
        <f t="shared" si="8"/>
        <v>0.11700000000000001</v>
      </c>
      <c r="N49" s="53"/>
      <c r="O49" s="194" t="s">
        <v>38</v>
      </c>
      <c r="P49" s="106">
        <v>883</v>
      </c>
      <c r="Q49" s="106">
        <v>667</v>
      </c>
      <c r="R49" s="49">
        <f>(P49-Q49)/Q49</f>
        <v>0.32383808095952021</v>
      </c>
      <c r="S49" s="52">
        <f>P49/$E49</f>
        <v>0.88300000000000001</v>
      </c>
      <c r="T49" s="55"/>
    </row>
    <row r="50" spans="3:20" ht="15.95" customHeight="1">
      <c r="C50" s="261"/>
      <c r="D50" s="67" t="s">
        <v>112</v>
      </c>
      <c r="E50" s="47">
        <f t="shared" si="11"/>
        <v>3450</v>
      </c>
      <c r="F50" s="48">
        <f t="shared" si="11"/>
        <v>2992</v>
      </c>
      <c r="G50" s="49">
        <f t="shared" si="7"/>
        <v>0.15307486631016043</v>
      </c>
      <c r="H50" s="50"/>
      <c r="I50" s="193" t="s">
        <v>113</v>
      </c>
      <c r="J50" s="51">
        <v>876</v>
      </c>
      <c r="K50" s="51">
        <v>524</v>
      </c>
      <c r="L50" s="49">
        <f t="shared" si="2"/>
        <v>0.6717557251908397</v>
      </c>
      <c r="M50" s="52">
        <f t="shared" si="8"/>
        <v>0.25391304347826088</v>
      </c>
      <c r="N50" s="53"/>
      <c r="O50" s="194" t="s">
        <v>114</v>
      </c>
      <c r="P50" s="106">
        <v>2574</v>
      </c>
      <c r="Q50" s="106">
        <v>2468</v>
      </c>
      <c r="R50" s="49">
        <f>(P50-Q50)/Q50</f>
        <v>4.2949756888168558E-2</v>
      </c>
      <c r="S50" s="52">
        <f>P50/$E50</f>
        <v>0.74608695652173918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369</v>
      </c>
      <c r="F51" s="169">
        <f t="shared" si="11"/>
        <v>273</v>
      </c>
      <c r="G51" s="170">
        <f t="shared" si="7"/>
        <v>0.35164835164835168</v>
      </c>
      <c r="H51" s="171"/>
      <c r="I51" s="218" t="s">
        <v>116</v>
      </c>
      <c r="J51" s="175">
        <v>85</v>
      </c>
      <c r="K51" s="175">
        <v>50</v>
      </c>
      <c r="L51" s="176">
        <f t="shared" si="2"/>
        <v>0.7</v>
      </c>
      <c r="M51" s="173">
        <f t="shared" si="8"/>
        <v>0.23035230352303523</v>
      </c>
      <c r="N51" s="174"/>
      <c r="O51" s="219" t="s">
        <v>117</v>
      </c>
      <c r="P51" s="172">
        <v>284</v>
      </c>
      <c r="Q51" s="172">
        <v>223</v>
      </c>
      <c r="R51" s="170">
        <f>(P51-Q51)/Q51</f>
        <v>0.273542600896861</v>
      </c>
      <c r="S51" s="173">
        <f>P51/$E51</f>
        <v>0.76964769647696474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 ht="16.5">
      <c r="C53" s="109" t="s">
        <v>118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73" spans="3:3" ht="16.5">
      <c r="C73" s="109" t="s">
        <v>195</v>
      </c>
    </row>
    <row r="79" spans="3:3" ht="16.5">
      <c r="C79" s="109" t="s">
        <v>301</v>
      </c>
    </row>
    <row r="87" spans="3:8" ht="16.5">
      <c r="C87" s="109" t="s">
        <v>200</v>
      </c>
      <c r="H87" s="6"/>
    </row>
    <row r="88" spans="3:8">
      <c r="C88" s="1"/>
      <c r="H88" s="6"/>
    </row>
    <row r="89" spans="3:8" ht="17.45" customHeight="1" thickBot="1">
      <c r="C89" s="117" t="s">
        <v>3</v>
      </c>
      <c r="D89" s="118" t="s">
        <v>13</v>
      </c>
      <c r="E89" s="119" t="s">
        <v>161</v>
      </c>
      <c r="F89" s="118" t="s">
        <v>162</v>
      </c>
      <c r="G89" s="6"/>
      <c r="H89" s="110" t="s">
        <v>302</v>
      </c>
    </row>
    <row r="90" spans="3:8" ht="14.25" thickTop="1">
      <c r="C90" s="123" t="s">
        <v>7</v>
      </c>
      <c r="D90" s="124">
        <f>E90+F90</f>
        <v>493710</v>
      </c>
      <c r="E90" s="124">
        <f>J15</f>
        <v>406609</v>
      </c>
      <c r="F90" s="124">
        <f>P15</f>
        <v>87101</v>
      </c>
      <c r="G90" s="125"/>
      <c r="H90" s="110"/>
    </row>
    <row r="91" spans="3:8">
      <c r="C91" s="132" t="s">
        <v>163</v>
      </c>
      <c r="D91" s="133">
        <f>E91+F91</f>
        <v>1</v>
      </c>
      <c r="E91" s="133">
        <f>E90/D90</f>
        <v>0.82357861902736429</v>
      </c>
      <c r="F91" s="133">
        <f>F90/D90</f>
        <v>0.17642138097263577</v>
      </c>
      <c r="G91" s="125"/>
      <c r="H91" s="110"/>
    </row>
    <row r="92" spans="3:8">
      <c r="C92" s="134" t="s">
        <v>164</v>
      </c>
      <c r="D92" s="135">
        <f>E92+F92</f>
        <v>68543</v>
      </c>
      <c r="E92" s="136">
        <v>55801</v>
      </c>
      <c r="F92" s="136">
        <v>12742</v>
      </c>
      <c r="G92" s="126"/>
      <c r="H92" s="110"/>
    </row>
    <row r="93" spans="3:8">
      <c r="C93" s="132" t="s">
        <v>163</v>
      </c>
      <c r="D93" s="133">
        <f>E93+F93</f>
        <v>1</v>
      </c>
      <c r="E93" s="137">
        <f>E92/$D$92</f>
        <v>0.81410209649417153</v>
      </c>
      <c r="F93" s="137">
        <f>F92/$D$92</f>
        <v>0.18589790350582847</v>
      </c>
      <c r="G93" s="125"/>
      <c r="H93" s="110"/>
    </row>
    <row r="94" spans="3:8" ht="13.5" customHeight="1">
      <c r="H94" s="6"/>
    </row>
    <row r="95" spans="3:8" ht="16.5">
      <c r="C95" s="109" t="s">
        <v>230</v>
      </c>
      <c r="E95" s="109"/>
      <c r="F95" s="109"/>
    </row>
    <row r="97" spans="3:9">
      <c r="C97" s="154" t="s">
        <v>3</v>
      </c>
      <c r="D97" s="155" t="s">
        <v>7</v>
      </c>
      <c r="E97" s="156"/>
      <c r="F97" s="139"/>
      <c r="G97" s="128"/>
      <c r="H97" s="152"/>
      <c r="I97" s="152"/>
    </row>
    <row r="98" spans="3:9">
      <c r="C98" s="157" t="s">
        <v>303</v>
      </c>
      <c r="D98" s="158">
        <v>1721900</v>
      </c>
      <c r="E98" s="159"/>
      <c r="F98" s="139"/>
      <c r="G98" s="128"/>
      <c r="H98" s="145"/>
      <c r="I98" s="160"/>
    </row>
    <row r="99" spans="3:9" ht="13.5" customHeight="1">
      <c r="C99" s="157" t="s">
        <v>299</v>
      </c>
      <c r="D99" s="158">
        <v>1551581</v>
      </c>
      <c r="E99" s="156"/>
      <c r="F99" s="161"/>
      <c r="G99" s="128"/>
      <c r="H99" s="145"/>
      <c r="I99" s="160"/>
    </row>
    <row r="100" spans="3:9">
      <c r="C100" s="157" t="s">
        <v>304</v>
      </c>
      <c r="D100" s="158">
        <v>1791154</v>
      </c>
      <c r="E100" s="110"/>
      <c r="F100" s="139"/>
      <c r="G100" s="128"/>
      <c r="H100" s="182">
        <f>SUM(D98:D101)</f>
        <v>6726961</v>
      </c>
      <c r="I100" s="183"/>
    </row>
    <row r="101" spans="3:9">
      <c r="C101" s="157" t="s">
        <v>305</v>
      </c>
      <c r="D101" s="158">
        <v>1662326</v>
      </c>
      <c r="E101" s="112"/>
      <c r="F101" s="161"/>
      <c r="H101" s="183"/>
      <c r="I101" s="183"/>
    </row>
    <row r="102" spans="3:9">
      <c r="C102" s="157" t="s">
        <v>306</v>
      </c>
      <c r="D102" s="158">
        <v>1849259</v>
      </c>
      <c r="E102" s="112"/>
      <c r="F102" s="161"/>
      <c r="H102" s="184"/>
      <c r="I102" s="183"/>
    </row>
    <row r="103" spans="3:9">
      <c r="C103" s="157" t="s">
        <v>307</v>
      </c>
      <c r="D103" s="158">
        <v>1843564</v>
      </c>
      <c r="E103" s="156"/>
      <c r="F103" s="162"/>
      <c r="H103" s="184"/>
      <c r="I103" s="183"/>
    </row>
    <row r="104" spans="3:9">
      <c r="C104" s="163"/>
      <c r="E104" s="156"/>
      <c r="F104" s="162"/>
      <c r="H104" s="184"/>
      <c r="I104" s="183"/>
    </row>
    <row r="105" spans="3:9" ht="16.5">
      <c r="C105" s="109" t="s">
        <v>203</v>
      </c>
      <c r="D105" s="108"/>
      <c r="E105" s="110"/>
      <c r="F105" s="162"/>
      <c r="H105" s="184"/>
      <c r="I105" s="183"/>
    </row>
    <row r="106" spans="3:9">
      <c r="C106" s="151"/>
      <c r="D106" s="152"/>
      <c r="E106" s="14"/>
      <c r="F106" s="162"/>
      <c r="H106" s="184"/>
      <c r="I106" s="183"/>
    </row>
    <row r="107" spans="3:9">
      <c r="C107" s="154" t="s">
        <v>3</v>
      </c>
      <c r="D107" s="155" t="s">
        <v>7</v>
      </c>
      <c r="E107" s="156"/>
      <c r="F107" s="162"/>
      <c r="H107" s="184"/>
      <c r="I107" s="183"/>
    </row>
    <row r="108" spans="3:9">
      <c r="C108" s="157" t="s">
        <v>303</v>
      </c>
      <c r="D108" s="158">
        <v>407471</v>
      </c>
      <c r="E108" s="181">
        <f t="shared" ref="E108:E113" si="12">D108/D98</f>
        <v>0.23664033916022997</v>
      </c>
      <c r="F108" s="162"/>
      <c r="H108" s="185"/>
      <c r="I108" s="186"/>
    </row>
    <row r="109" spans="3:9">
      <c r="C109" s="157" t="s">
        <v>299</v>
      </c>
      <c r="D109" s="158">
        <v>433468</v>
      </c>
      <c r="E109" s="181">
        <f t="shared" si="12"/>
        <v>0.27937181494230723</v>
      </c>
      <c r="F109" s="164"/>
      <c r="H109" s="183"/>
      <c r="I109" s="183"/>
    </row>
    <row r="110" spans="3:9">
      <c r="C110" s="157" t="s">
        <v>304</v>
      </c>
      <c r="D110" s="158">
        <v>476386</v>
      </c>
      <c r="E110" s="181">
        <f t="shared" si="12"/>
        <v>0.26596596384230503</v>
      </c>
      <c r="F110" s="161"/>
      <c r="H110" s="187">
        <f>SUM(D108:D111)</f>
        <v>1719914</v>
      </c>
      <c r="I110" s="188">
        <f>H110/H100</f>
        <v>0.25567473930650109</v>
      </c>
    </row>
    <row r="111" spans="3:9" ht="17.45" customHeight="1">
      <c r="C111" s="157" t="s">
        <v>305</v>
      </c>
      <c r="D111" s="158">
        <v>402589</v>
      </c>
      <c r="E111" s="181">
        <f t="shared" si="12"/>
        <v>0.24218414438563796</v>
      </c>
      <c r="F111" s="162"/>
      <c r="H111" s="185"/>
      <c r="I111" s="186"/>
    </row>
    <row r="112" spans="3:9">
      <c r="C112" s="157" t="s">
        <v>306</v>
      </c>
      <c r="D112" s="158">
        <v>423770</v>
      </c>
      <c r="E112" s="181">
        <f t="shared" si="12"/>
        <v>0.22915665139388264</v>
      </c>
      <c r="F112" s="164"/>
    </row>
    <row r="113" spans="3:5">
      <c r="C113" s="157" t="s">
        <v>307</v>
      </c>
      <c r="D113" s="158">
        <v>493710</v>
      </c>
      <c r="E113" s="181">
        <f t="shared" si="12"/>
        <v>0.26780193147620585</v>
      </c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conditionalFormatting sqref="D108:D1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{74E18234-D241-4537-B22F-80ABF56CBDC9}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E18234-D241-4537-B22F-80ABF56CB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D108:D113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14CA83A-FEB3-4A02-A280-3D3EC33FAE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'24.8월4주차'!D98:D104</xm:f>
              <xm:sqref>E97</xm:sqref>
            </x14:sparkline>
          </x14:sparklines>
        </x14:sparklineGroup>
        <x14:sparklineGroup displayEmptyCellsAs="gap" xr2:uid="{7C7D8717-4243-45F0-9E15-61AD6CFAE9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'24.8월4주차'!D108:D113</xm:f>
              <xm:sqref>E107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FEFD-DFCA-4E1E-B995-7E11371DACC7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308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423770</v>
      </c>
      <c r="F15" s="37">
        <f t="shared" si="0"/>
        <v>402589</v>
      </c>
      <c r="G15" s="38">
        <f t="shared" ref="G15:G32" si="1">(E15-F15)/F15</f>
        <v>5.2611969030450408E-2</v>
      </c>
      <c r="H15" s="39"/>
      <c r="I15" s="191" t="s">
        <v>14</v>
      </c>
      <c r="J15" s="43">
        <v>345571</v>
      </c>
      <c r="K15" s="43">
        <v>325645</v>
      </c>
      <c r="L15" s="38">
        <f t="shared" ref="L15:L51" si="2">(J15-K15)/K15</f>
        <v>6.1189331941224341E-2</v>
      </c>
      <c r="M15" s="41">
        <f t="shared" ref="M15:M32" si="3">J15/$E15</f>
        <v>0.81546829648158203</v>
      </c>
      <c r="N15" s="42"/>
      <c r="O15" s="192" t="s">
        <v>15</v>
      </c>
      <c r="P15" s="40">
        <v>78199</v>
      </c>
      <c r="Q15" s="40">
        <v>76944</v>
      </c>
      <c r="R15" s="38">
        <f t="shared" ref="R15:R32" si="4">(P15-Q15)/Q15</f>
        <v>1.6310563526720733E-2</v>
      </c>
      <c r="S15" s="44">
        <f t="shared" ref="S15:S32" si="5">P15/$E15</f>
        <v>0.18453170351841802</v>
      </c>
      <c r="T15" s="45"/>
    </row>
    <row r="16" spans="1:20">
      <c r="C16" s="292" t="s">
        <v>16</v>
      </c>
      <c r="D16" s="293"/>
      <c r="E16" s="47">
        <f t="shared" si="0"/>
        <v>31222</v>
      </c>
      <c r="F16" s="48">
        <f t="shared" si="0"/>
        <v>30368</v>
      </c>
      <c r="G16" s="49">
        <f t="shared" si="1"/>
        <v>2.8121707060063224E-2</v>
      </c>
      <c r="H16" s="50"/>
      <c r="I16" s="193" t="s">
        <v>17</v>
      </c>
      <c r="J16" s="54">
        <v>22074</v>
      </c>
      <c r="K16" s="54">
        <v>21412</v>
      </c>
      <c r="L16" s="49">
        <f t="shared" si="2"/>
        <v>3.0917242667662992E-2</v>
      </c>
      <c r="M16" s="52">
        <f t="shared" si="3"/>
        <v>0.70700147332009478</v>
      </c>
      <c r="N16" s="53"/>
      <c r="O16" s="194" t="s">
        <v>18</v>
      </c>
      <c r="P16" s="51">
        <v>9148</v>
      </c>
      <c r="Q16" s="51">
        <v>8956</v>
      </c>
      <c r="R16" s="49">
        <f t="shared" si="4"/>
        <v>2.1438142027690933E-2</v>
      </c>
      <c r="S16" s="52">
        <f t="shared" si="5"/>
        <v>0.29299852667990517</v>
      </c>
      <c r="T16" s="55"/>
    </row>
    <row r="17" spans="3:20">
      <c r="C17" s="294" t="s">
        <v>19</v>
      </c>
      <c r="D17" s="295"/>
      <c r="E17" s="56">
        <f t="shared" si="0"/>
        <v>69051</v>
      </c>
      <c r="F17" s="57">
        <f t="shared" si="0"/>
        <v>72583</v>
      </c>
      <c r="G17" s="58">
        <f t="shared" si="1"/>
        <v>-4.8661532314729347E-2</v>
      </c>
      <c r="H17" s="59"/>
      <c r="I17" s="195" t="s">
        <v>20</v>
      </c>
      <c r="J17" s="60">
        <v>43963</v>
      </c>
      <c r="K17" s="60">
        <v>49903</v>
      </c>
      <c r="L17" s="58">
        <f t="shared" si="2"/>
        <v>-0.11903091998477046</v>
      </c>
      <c r="M17" s="61">
        <f t="shared" si="3"/>
        <v>0.63667434215290153</v>
      </c>
      <c r="N17" s="62"/>
      <c r="O17" s="196" t="s">
        <v>21</v>
      </c>
      <c r="P17" s="60">
        <v>25088</v>
      </c>
      <c r="Q17" s="60">
        <v>22680</v>
      </c>
      <c r="R17" s="58">
        <f t="shared" si="4"/>
        <v>0.10617283950617284</v>
      </c>
      <c r="S17" s="61">
        <f t="shared" si="5"/>
        <v>0.36332565784709853</v>
      </c>
      <c r="T17" s="63"/>
    </row>
    <row r="18" spans="3:20">
      <c r="C18" s="278" t="s">
        <v>22</v>
      </c>
      <c r="D18" s="64" t="s">
        <v>23</v>
      </c>
      <c r="E18" s="36">
        <f t="shared" si="0"/>
        <v>200750</v>
      </c>
      <c r="F18" s="37">
        <f t="shared" si="0"/>
        <v>188152</v>
      </c>
      <c r="G18" s="38">
        <f t="shared" si="1"/>
        <v>6.6956503252689314E-2</v>
      </c>
      <c r="H18" s="39"/>
      <c r="I18" s="191" t="s">
        <v>24</v>
      </c>
      <c r="J18" s="65">
        <v>166537</v>
      </c>
      <c r="K18" s="65">
        <v>157066</v>
      </c>
      <c r="L18" s="38">
        <f t="shared" si="2"/>
        <v>6.0299491933327391E-2</v>
      </c>
      <c r="M18" s="41">
        <f t="shared" si="3"/>
        <v>0.82957409713574093</v>
      </c>
      <c r="N18" s="42"/>
      <c r="O18" s="192" t="s">
        <v>25</v>
      </c>
      <c r="P18" s="66">
        <v>34213</v>
      </c>
      <c r="Q18" s="66">
        <v>31086</v>
      </c>
      <c r="R18" s="38">
        <f t="shared" si="4"/>
        <v>0.1005919063243904</v>
      </c>
      <c r="S18" s="41">
        <f t="shared" si="5"/>
        <v>0.17042590286425902</v>
      </c>
      <c r="T18" s="45"/>
    </row>
    <row r="19" spans="3:20" ht="15.6" customHeight="1">
      <c r="C19" s="279"/>
      <c r="D19" s="67" t="s">
        <v>26</v>
      </c>
      <c r="E19" s="47">
        <f t="shared" si="0"/>
        <v>118608</v>
      </c>
      <c r="F19" s="37">
        <f t="shared" si="0"/>
        <v>117220</v>
      </c>
      <c r="G19" s="49">
        <f t="shared" si="1"/>
        <v>1.1840982767445829E-2</v>
      </c>
      <c r="H19" s="50"/>
      <c r="I19" s="193" t="s">
        <v>27</v>
      </c>
      <c r="J19" s="68">
        <v>93148</v>
      </c>
      <c r="K19" s="68">
        <v>95035</v>
      </c>
      <c r="L19" s="49">
        <f t="shared" si="2"/>
        <v>-1.9855842584311043E-2</v>
      </c>
      <c r="M19" s="52">
        <f t="shared" si="3"/>
        <v>0.78534331579657357</v>
      </c>
      <c r="N19" s="53"/>
      <c r="O19" s="194" t="s">
        <v>28</v>
      </c>
      <c r="P19" s="69">
        <v>25460</v>
      </c>
      <c r="Q19" s="69">
        <v>22185</v>
      </c>
      <c r="R19" s="49">
        <f t="shared" si="4"/>
        <v>0.14762226729772368</v>
      </c>
      <c r="S19" s="52">
        <f t="shared" si="5"/>
        <v>0.2146566842034264</v>
      </c>
      <c r="T19" s="55"/>
    </row>
    <row r="20" spans="3:20" ht="14.1" customHeight="1">
      <c r="C20" s="279"/>
      <c r="D20" s="67" t="s">
        <v>29</v>
      </c>
      <c r="E20" s="47">
        <f t="shared" si="0"/>
        <v>2360</v>
      </c>
      <c r="F20" s="37">
        <f t="shared" si="0"/>
        <v>2156</v>
      </c>
      <c r="G20" s="49">
        <f t="shared" si="1"/>
        <v>9.4619666048237475E-2</v>
      </c>
      <c r="H20" s="50"/>
      <c r="I20" s="193" t="s">
        <v>30</v>
      </c>
      <c r="J20" s="68">
        <v>1703</v>
      </c>
      <c r="K20" s="68">
        <v>1611</v>
      </c>
      <c r="L20" s="49">
        <f t="shared" si="2"/>
        <v>5.7107386716325266E-2</v>
      </c>
      <c r="M20" s="52">
        <f t="shared" si="3"/>
        <v>0.72161016949152545</v>
      </c>
      <c r="N20" s="53"/>
      <c r="O20" s="194" t="s">
        <v>31</v>
      </c>
      <c r="P20" s="69">
        <v>657</v>
      </c>
      <c r="Q20" s="69">
        <v>545</v>
      </c>
      <c r="R20" s="49">
        <f t="shared" si="4"/>
        <v>0.20550458715596331</v>
      </c>
      <c r="S20" s="52">
        <f t="shared" si="5"/>
        <v>0.2783898305084746</v>
      </c>
      <c r="T20" s="55"/>
    </row>
    <row r="21" spans="3:20" ht="13.5" customHeight="1">
      <c r="C21" s="280"/>
      <c r="D21" s="70" t="s">
        <v>32</v>
      </c>
      <c r="E21" s="56">
        <f t="shared" si="0"/>
        <v>834</v>
      </c>
      <c r="F21" s="37">
        <f t="shared" si="0"/>
        <v>760</v>
      </c>
      <c r="G21" s="58">
        <f t="shared" si="1"/>
        <v>9.7368421052631576E-2</v>
      </c>
      <c r="H21" s="71">
        <f>E21/E19</f>
        <v>7.0315661675435046E-3</v>
      </c>
      <c r="I21" s="195" t="s">
        <v>33</v>
      </c>
      <c r="J21" s="72">
        <v>564</v>
      </c>
      <c r="K21" s="72">
        <v>534</v>
      </c>
      <c r="L21" s="58">
        <f t="shared" si="2"/>
        <v>5.6179775280898875E-2</v>
      </c>
      <c r="M21" s="73">
        <f t="shared" si="3"/>
        <v>0.67625899280575541</v>
      </c>
      <c r="N21" s="74">
        <f>J21/J19</f>
        <v>6.0548804053763899E-3</v>
      </c>
      <c r="O21" s="196" t="s">
        <v>34</v>
      </c>
      <c r="P21" s="75">
        <v>270</v>
      </c>
      <c r="Q21" s="75">
        <v>226</v>
      </c>
      <c r="R21" s="58">
        <f t="shared" si="4"/>
        <v>0.19469026548672566</v>
      </c>
      <c r="S21" s="73">
        <f t="shared" si="5"/>
        <v>0.32374100719424459</v>
      </c>
      <c r="T21" s="76">
        <f>P21/P19</f>
        <v>1.0604870384917517E-2</v>
      </c>
    </row>
    <row r="22" spans="3:20" ht="13.5" customHeight="1">
      <c r="C22" s="278" t="s">
        <v>35</v>
      </c>
      <c r="D22" s="77" t="s">
        <v>36</v>
      </c>
      <c r="E22" s="78">
        <f t="shared" si="0"/>
        <v>4836</v>
      </c>
      <c r="F22" s="79">
        <f t="shared" si="0"/>
        <v>5115</v>
      </c>
      <c r="G22" s="80">
        <f t="shared" si="1"/>
        <v>-5.4545454545454543E-2</v>
      </c>
      <c r="H22" s="81"/>
      <c r="I22" s="197" t="s">
        <v>37</v>
      </c>
      <c r="J22" s="198">
        <v>2413</v>
      </c>
      <c r="K22" s="198">
        <v>2845</v>
      </c>
      <c r="L22" s="80">
        <f t="shared" si="2"/>
        <v>-0.15184534270650263</v>
      </c>
      <c r="M22" s="82">
        <f t="shared" si="3"/>
        <v>0.49896608767576511</v>
      </c>
      <c r="N22" s="83"/>
      <c r="O22" s="199" t="s">
        <v>38</v>
      </c>
      <c r="P22" s="84">
        <v>2423</v>
      </c>
      <c r="Q22" s="84">
        <v>2270</v>
      </c>
      <c r="R22" s="80">
        <f t="shared" si="4"/>
        <v>6.7400881057268727E-2</v>
      </c>
      <c r="S22" s="82">
        <f t="shared" si="5"/>
        <v>0.50103391232423489</v>
      </c>
      <c r="T22" s="85"/>
    </row>
    <row r="23" spans="3:20" ht="15.6" customHeight="1">
      <c r="C23" s="279"/>
      <c r="D23" s="67" t="s">
        <v>39</v>
      </c>
      <c r="E23" s="47">
        <f t="shared" si="0"/>
        <v>3669</v>
      </c>
      <c r="F23" s="48">
        <f t="shared" si="0"/>
        <v>3843</v>
      </c>
      <c r="G23" s="49">
        <f t="shared" si="1"/>
        <v>-4.5277127244340361E-2</v>
      </c>
      <c r="H23" s="50"/>
      <c r="I23" s="193" t="s">
        <v>40</v>
      </c>
      <c r="J23" s="68">
        <v>1714</v>
      </c>
      <c r="K23" s="68">
        <v>1992</v>
      </c>
      <c r="L23" s="49">
        <f t="shared" si="2"/>
        <v>-0.13955823293172689</v>
      </c>
      <c r="M23" s="52">
        <f t="shared" si="3"/>
        <v>0.467157263559553</v>
      </c>
      <c r="N23" s="53"/>
      <c r="O23" s="194" t="s">
        <v>41</v>
      </c>
      <c r="P23" s="86">
        <v>1955</v>
      </c>
      <c r="Q23" s="86">
        <v>1851</v>
      </c>
      <c r="R23" s="49">
        <f t="shared" si="4"/>
        <v>5.6185845488924906E-2</v>
      </c>
      <c r="S23" s="52">
        <f t="shared" si="5"/>
        <v>0.532842736440447</v>
      </c>
      <c r="T23" s="55"/>
    </row>
    <row r="24" spans="3:20" ht="15.6" customHeight="1">
      <c r="C24" s="279"/>
      <c r="D24" s="67" t="s">
        <v>42</v>
      </c>
      <c r="E24" s="47">
        <f t="shared" si="0"/>
        <v>10534</v>
      </c>
      <c r="F24" s="48">
        <f t="shared" si="0"/>
        <v>12647</v>
      </c>
      <c r="G24" s="49">
        <f t="shared" si="1"/>
        <v>-0.16707519569858464</v>
      </c>
      <c r="H24" s="50"/>
      <c r="I24" s="193" t="s">
        <v>43</v>
      </c>
      <c r="J24" s="68">
        <v>6103</v>
      </c>
      <c r="K24" s="68">
        <v>7797</v>
      </c>
      <c r="L24" s="49">
        <f t="shared" si="2"/>
        <v>-0.21726304989098372</v>
      </c>
      <c r="M24" s="52">
        <f t="shared" si="3"/>
        <v>0.57936206569204485</v>
      </c>
      <c r="N24" s="53"/>
      <c r="O24" s="194" t="s">
        <v>44</v>
      </c>
      <c r="P24" s="86">
        <v>4431</v>
      </c>
      <c r="Q24" s="86">
        <v>4850</v>
      </c>
      <c r="R24" s="49">
        <f t="shared" si="4"/>
        <v>-8.6391752577319583E-2</v>
      </c>
      <c r="S24" s="52">
        <f t="shared" si="5"/>
        <v>0.42063793430795521</v>
      </c>
      <c r="T24" s="55"/>
    </row>
    <row r="25" spans="3:20" ht="15.6" customHeight="1">
      <c r="C25" s="279"/>
      <c r="D25" s="67" t="s">
        <v>45</v>
      </c>
      <c r="E25" s="47">
        <f t="shared" si="0"/>
        <v>9256</v>
      </c>
      <c r="F25" s="48">
        <f t="shared" si="0"/>
        <v>11139</v>
      </c>
      <c r="G25" s="49">
        <f t="shared" si="1"/>
        <v>-0.169045695304785</v>
      </c>
      <c r="H25" s="50"/>
      <c r="I25" s="193" t="s">
        <v>46</v>
      </c>
      <c r="J25" s="68">
        <v>5496</v>
      </c>
      <c r="K25" s="68">
        <v>7003</v>
      </c>
      <c r="L25" s="49">
        <f t="shared" si="2"/>
        <v>-0.21519348850492645</v>
      </c>
      <c r="M25" s="52">
        <f t="shared" si="3"/>
        <v>0.59377700950734658</v>
      </c>
      <c r="N25" s="53"/>
      <c r="O25" s="194" t="s">
        <v>47</v>
      </c>
      <c r="P25" s="86">
        <v>3760</v>
      </c>
      <c r="Q25" s="86">
        <v>4136</v>
      </c>
      <c r="R25" s="49">
        <f t="shared" si="4"/>
        <v>-9.0909090909090912E-2</v>
      </c>
      <c r="S25" s="52">
        <f t="shared" si="5"/>
        <v>0.40622299049265342</v>
      </c>
      <c r="T25" s="55"/>
    </row>
    <row r="26" spans="3:20" ht="15.6" customHeight="1">
      <c r="C26" s="280"/>
      <c r="D26" s="70" t="s">
        <v>48</v>
      </c>
      <c r="E26" s="56">
        <f t="shared" si="0"/>
        <v>3918</v>
      </c>
      <c r="F26" s="48">
        <f t="shared" si="0"/>
        <v>5045</v>
      </c>
      <c r="G26" s="58">
        <f t="shared" si="1"/>
        <v>-0.22338949454905849</v>
      </c>
      <c r="H26" s="71">
        <f>E26/E23</f>
        <v>1.0678659035159443</v>
      </c>
      <c r="I26" s="195" t="s">
        <v>33</v>
      </c>
      <c r="J26" s="72">
        <v>2243</v>
      </c>
      <c r="K26" s="72">
        <v>3043</v>
      </c>
      <c r="L26" s="58">
        <f t="shared" si="2"/>
        <v>-0.26289845547157409</v>
      </c>
      <c r="M26" s="73">
        <f t="shared" si="3"/>
        <v>0.57248596222562531</v>
      </c>
      <c r="N26" s="74">
        <f>J26/J23</f>
        <v>1.308634772462077</v>
      </c>
      <c r="O26" s="196" t="s">
        <v>34</v>
      </c>
      <c r="P26" s="87">
        <v>1675</v>
      </c>
      <c r="Q26" s="87">
        <v>2002</v>
      </c>
      <c r="R26" s="58">
        <f t="shared" si="4"/>
        <v>-0.16333666333666333</v>
      </c>
      <c r="S26" s="73">
        <f t="shared" si="5"/>
        <v>0.42751403777437469</v>
      </c>
      <c r="T26" s="76">
        <f>P26/P23</f>
        <v>0.85677749360613809</v>
      </c>
    </row>
    <row r="27" spans="3:20" ht="13.5" customHeight="1">
      <c r="C27" s="278" t="s">
        <v>49</v>
      </c>
      <c r="D27" s="77" t="s">
        <v>36</v>
      </c>
      <c r="E27" s="78">
        <f t="shared" si="0"/>
        <v>2621</v>
      </c>
      <c r="F27" s="79">
        <f t="shared" si="0"/>
        <v>2467</v>
      </c>
      <c r="G27" s="80">
        <f t="shared" si="1"/>
        <v>6.2423996757194976E-2</v>
      </c>
      <c r="H27" s="81"/>
      <c r="I27" s="197" t="s">
        <v>50</v>
      </c>
      <c r="J27" s="198">
        <v>1575</v>
      </c>
      <c r="K27" s="198">
        <v>1556</v>
      </c>
      <c r="L27" s="80">
        <f t="shared" si="2"/>
        <v>1.2210796915167094E-2</v>
      </c>
      <c r="M27" s="82">
        <f t="shared" si="3"/>
        <v>0.60091568103777182</v>
      </c>
      <c r="N27" s="83"/>
      <c r="O27" s="199" t="s">
        <v>51</v>
      </c>
      <c r="P27" s="84">
        <v>1046</v>
      </c>
      <c r="Q27" s="84">
        <v>911</v>
      </c>
      <c r="R27" s="80">
        <f t="shared" si="4"/>
        <v>0.14818880351262348</v>
      </c>
      <c r="S27" s="82">
        <f t="shared" si="5"/>
        <v>0.39908431896222818</v>
      </c>
      <c r="T27" s="85"/>
    </row>
    <row r="28" spans="3:20" ht="15.6" customHeight="1">
      <c r="C28" s="279"/>
      <c r="D28" s="67" t="s">
        <v>52</v>
      </c>
      <c r="E28" s="47">
        <f t="shared" si="0"/>
        <v>1202</v>
      </c>
      <c r="F28" s="48">
        <f t="shared" si="0"/>
        <v>1127</v>
      </c>
      <c r="G28" s="49">
        <f t="shared" si="1"/>
        <v>6.6548358473824315E-2</v>
      </c>
      <c r="H28" s="50"/>
      <c r="I28" s="193" t="s">
        <v>53</v>
      </c>
      <c r="J28" s="68">
        <v>600</v>
      </c>
      <c r="K28" s="68">
        <v>607</v>
      </c>
      <c r="L28" s="49">
        <f t="shared" si="2"/>
        <v>-1.1532125205930808E-2</v>
      </c>
      <c r="M28" s="52">
        <f t="shared" si="3"/>
        <v>0.49916805324459235</v>
      </c>
      <c r="N28" s="53"/>
      <c r="O28" s="194" t="s">
        <v>54</v>
      </c>
      <c r="P28" s="86">
        <v>602</v>
      </c>
      <c r="Q28" s="86">
        <v>520</v>
      </c>
      <c r="R28" s="80">
        <f t="shared" si="4"/>
        <v>0.15769230769230769</v>
      </c>
      <c r="S28" s="52">
        <f t="shared" si="5"/>
        <v>0.50083194675540765</v>
      </c>
      <c r="T28" s="55"/>
    </row>
    <row r="29" spans="3:20" ht="15.6" customHeight="1">
      <c r="C29" s="279"/>
      <c r="D29" s="67" t="s">
        <v>26</v>
      </c>
      <c r="E29" s="47">
        <f t="shared" si="0"/>
        <v>41144</v>
      </c>
      <c r="F29" s="48">
        <f t="shared" si="0"/>
        <v>39037</v>
      </c>
      <c r="G29" s="49">
        <f t="shared" si="1"/>
        <v>5.3974434510848684E-2</v>
      </c>
      <c r="H29" s="50"/>
      <c r="I29" s="193" t="s">
        <v>55</v>
      </c>
      <c r="J29" s="51">
        <v>27775</v>
      </c>
      <c r="K29" s="51">
        <v>27332</v>
      </c>
      <c r="L29" s="49">
        <f t="shared" si="2"/>
        <v>1.6208107712571345E-2</v>
      </c>
      <c r="M29" s="52">
        <f t="shared" si="3"/>
        <v>0.67506805366517597</v>
      </c>
      <c r="N29" s="53"/>
      <c r="O29" s="194" t="s">
        <v>56</v>
      </c>
      <c r="P29" s="86">
        <v>13369</v>
      </c>
      <c r="Q29" s="86">
        <v>11705</v>
      </c>
      <c r="R29" s="49">
        <f t="shared" si="4"/>
        <v>0.1421614694574968</v>
      </c>
      <c r="S29" s="52">
        <f t="shared" si="5"/>
        <v>0.32493194633482403</v>
      </c>
      <c r="T29" s="55"/>
    </row>
    <row r="30" spans="3:20" ht="15.6" customHeight="1">
      <c r="C30" s="279"/>
      <c r="D30" s="67" t="s">
        <v>29</v>
      </c>
      <c r="E30" s="47">
        <f t="shared" si="0"/>
        <v>23214</v>
      </c>
      <c r="F30" s="48">
        <f t="shared" si="0"/>
        <v>21244</v>
      </c>
      <c r="G30" s="49">
        <f t="shared" si="1"/>
        <v>9.2732065524383359E-2</v>
      </c>
      <c r="H30" s="50"/>
      <c r="I30" s="193" t="s">
        <v>57</v>
      </c>
      <c r="J30" s="51">
        <v>14883</v>
      </c>
      <c r="K30" s="51">
        <v>14051</v>
      </c>
      <c r="L30" s="49">
        <f t="shared" si="2"/>
        <v>5.9212867411572133E-2</v>
      </c>
      <c r="M30" s="52">
        <f t="shared" si="3"/>
        <v>0.64112173688291552</v>
      </c>
      <c r="N30" s="53"/>
      <c r="O30" s="194" t="s">
        <v>58</v>
      </c>
      <c r="P30" s="86">
        <v>8331</v>
      </c>
      <c r="Q30" s="86">
        <v>7193</v>
      </c>
      <c r="R30" s="49">
        <f t="shared" si="4"/>
        <v>0.15820937022104825</v>
      </c>
      <c r="S30" s="52">
        <f t="shared" si="5"/>
        <v>0.35887826311708454</v>
      </c>
      <c r="T30" s="55"/>
    </row>
    <row r="31" spans="3:20" ht="15.6" customHeight="1">
      <c r="C31" s="280"/>
      <c r="D31" s="70" t="s">
        <v>59</v>
      </c>
      <c r="E31" s="56">
        <f t="shared" si="0"/>
        <v>612</v>
      </c>
      <c r="F31" s="48">
        <f t="shared" si="0"/>
        <v>555</v>
      </c>
      <c r="G31" s="58">
        <f t="shared" si="1"/>
        <v>0.10270270270270271</v>
      </c>
      <c r="H31" s="50"/>
      <c r="I31" s="195" t="s">
        <v>60</v>
      </c>
      <c r="J31" s="60">
        <v>345</v>
      </c>
      <c r="K31" s="60">
        <v>365</v>
      </c>
      <c r="L31" s="189">
        <f t="shared" si="2"/>
        <v>-5.4794520547945202E-2</v>
      </c>
      <c r="M31" s="73">
        <f t="shared" si="3"/>
        <v>0.56372549019607843</v>
      </c>
      <c r="N31" s="74">
        <f>J31/J29</f>
        <v>1.2421242124212421E-2</v>
      </c>
      <c r="O31" s="196" t="s">
        <v>61</v>
      </c>
      <c r="P31" s="87">
        <v>267</v>
      </c>
      <c r="Q31" s="87">
        <v>190</v>
      </c>
      <c r="R31" s="58">
        <f t="shared" si="4"/>
        <v>0.40526315789473683</v>
      </c>
      <c r="S31" s="73">
        <f t="shared" si="5"/>
        <v>0.43627450980392157</v>
      </c>
      <c r="T31" s="76">
        <f>P31/P29</f>
        <v>1.9971576034108759E-2</v>
      </c>
    </row>
    <row r="32" spans="3:20">
      <c r="C32" s="263" t="s">
        <v>62</v>
      </c>
      <c r="D32" s="265" t="s">
        <v>36</v>
      </c>
      <c r="E32" s="267">
        <f>J32+J33+P32</f>
        <v>11270</v>
      </c>
      <c r="F32" s="296">
        <f>K32+K33+Q32</f>
        <v>10311</v>
      </c>
      <c r="G32" s="269">
        <f t="shared" si="1"/>
        <v>9.3007467752885264E-2</v>
      </c>
      <c r="H32" s="39"/>
      <c r="I32" s="191" t="s">
        <v>63</v>
      </c>
      <c r="J32" s="40">
        <v>7680</v>
      </c>
      <c r="K32" s="40">
        <v>7054</v>
      </c>
      <c r="L32" s="80">
        <f t="shared" si="2"/>
        <v>8.8743975049617244E-2</v>
      </c>
      <c r="M32" s="46">
        <f t="shared" si="3"/>
        <v>0.68145519077196093</v>
      </c>
      <c r="N32" s="42"/>
      <c r="O32" s="271" t="s">
        <v>64</v>
      </c>
      <c r="P32" s="40">
        <v>3214</v>
      </c>
      <c r="Q32" s="40">
        <v>2826</v>
      </c>
      <c r="R32" s="38">
        <f t="shared" si="4"/>
        <v>0.13729653220099081</v>
      </c>
      <c r="S32" s="46">
        <f t="shared" si="5"/>
        <v>0.28518189884649514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376</v>
      </c>
      <c r="K33" s="51">
        <v>431</v>
      </c>
      <c r="L33" s="49">
        <f t="shared" si="2"/>
        <v>-0.12761020881670534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689</v>
      </c>
      <c r="F34" s="48">
        <f t="shared" si="6"/>
        <v>708</v>
      </c>
      <c r="G34" s="49">
        <f t="shared" ref="G34:G51" si="7">(E34-F34)/F34</f>
        <v>-2.6836158192090395E-2</v>
      </c>
      <c r="H34" s="50"/>
      <c r="I34" s="193" t="s">
        <v>68</v>
      </c>
      <c r="J34" s="51">
        <v>503</v>
      </c>
      <c r="K34" s="51">
        <v>546</v>
      </c>
      <c r="L34" s="49">
        <f t="shared" si="2"/>
        <v>-7.8754578754578752E-2</v>
      </c>
      <c r="M34" s="52">
        <f t="shared" ref="M34:M51" si="8">J34/$E34</f>
        <v>0.73004354136429606</v>
      </c>
      <c r="N34" s="53"/>
      <c r="O34" s="194" t="s">
        <v>69</v>
      </c>
      <c r="P34" s="86">
        <v>186</v>
      </c>
      <c r="Q34" s="86">
        <v>162</v>
      </c>
      <c r="R34" s="49">
        <f t="shared" ref="R34:R44" si="9">(P34-Q34)/Q34</f>
        <v>0.14814814814814814</v>
      </c>
      <c r="S34" s="52">
        <f t="shared" ref="S34:S44" si="10">P34/$E34</f>
        <v>0.26995645863570394</v>
      </c>
      <c r="T34" s="55"/>
    </row>
    <row r="35" spans="3:20">
      <c r="C35" s="90" t="s">
        <v>70</v>
      </c>
      <c r="D35" s="67" t="s">
        <v>36</v>
      </c>
      <c r="E35" s="47">
        <f t="shared" si="6"/>
        <v>395</v>
      </c>
      <c r="F35" s="48">
        <f t="shared" si="6"/>
        <v>370</v>
      </c>
      <c r="G35" s="49">
        <f t="shared" si="7"/>
        <v>6.7567567567567571E-2</v>
      </c>
      <c r="H35" s="50"/>
      <c r="I35" s="193" t="s">
        <v>71</v>
      </c>
      <c r="J35" s="51">
        <v>234</v>
      </c>
      <c r="K35" s="51">
        <v>225</v>
      </c>
      <c r="L35" s="49">
        <f t="shared" si="2"/>
        <v>0.04</v>
      </c>
      <c r="M35" s="91">
        <f t="shared" si="8"/>
        <v>0.59240506329113929</v>
      </c>
      <c r="N35" s="53"/>
      <c r="O35" s="194" t="s">
        <v>72</v>
      </c>
      <c r="P35" s="86">
        <v>161</v>
      </c>
      <c r="Q35" s="86">
        <v>145</v>
      </c>
      <c r="R35" s="49">
        <f t="shared" si="9"/>
        <v>0.1103448275862069</v>
      </c>
      <c r="S35" s="52">
        <f t="shared" si="10"/>
        <v>0.40759493670886077</v>
      </c>
      <c r="T35" s="55"/>
    </row>
    <row r="36" spans="3:20">
      <c r="C36" s="90" t="s">
        <v>73</v>
      </c>
      <c r="D36" s="67" t="s">
        <v>36</v>
      </c>
      <c r="E36" s="47">
        <f t="shared" si="6"/>
        <v>952</v>
      </c>
      <c r="F36" s="48">
        <f t="shared" si="6"/>
        <v>845</v>
      </c>
      <c r="G36" s="49">
        <f t="shared" si="7"/>
        <v>0.12662721893491125</v>
      </c>
      <c r="H36" s="50"/>
      <c r="I36" s="193" t="s">
        <v>74</v>
      </c>
      <c r="J36" s="92">
        <v>491</v>
      </c>
      <c r="K36" s="92">
        <v>427</v>
      </c>
      <c r="L36" s="49">
        <f t="shared" si="2"/>
        <v>0.14988290398126464</v>
      </c>
      <c r="M36" s="91">
        <f t="shared" si="8"/>
        <v>0.51575630252100846</v>
      </c>
      <c r="N36" s="53"/>
      <c r="O36" s="194" t="s">
        <v>75</v>
      </c>
      <c r="P36" s="86">
        <v>461</v>
      </c>
      <c r="Q36" s="86">
        <v>418</v>
      </c>
      <c r="R36" s="49">
        <f t="shared" si="9"/>
        <v>0.10287081339712918</v>
      </c>
      <c r="S36" s="52">
        <f t="shared" si="10"/>
        <v>0.4842436974789916</v>
      </c>
      <c r="T36" s="55"/>
    </row>
    <row r="37" spans="3:20">
      <c r="C37" s="93" t="s">
        <v>76</v>
      </c>
      <c r="D37" s="67" t="s">
        <v>36</v>
      </c>
      <c r="E37" s="47">
        <f t="shared" si="6"/>
        <v>108</v>
      </c>
      <c r="F37" s="48">
        <f t="shared" si="6"/>
        <v>74</v>
      </c>
      <c r="G37" s="49">
        <f t="shared" si="7"/>
        <v>0.45945945945945948</v>
      </c>
      <c r="H37" s="50"/>
      <c r="I37" s="193" t="s">
        <v>77</v>
      </c>
      <c r="J37" s="94">
        <v>55</v>
      </c>
      <c r="K37" s="94">
        <v>42</v>
      </c>
      <c r="L37" s="49">
        <f t="shared" si="2"/>
        <v>0.30952380952380953</v>
      </c>
      <c r="M37" s="91">
        <f t="shared" si="8"/>
        <v>0.5092592592592593</v>
      </c>
      <c r="N37" s="53"/>
      <c r="O37" s="194" t="s">
        <v>78</v>
      </c>
      <c r="P37" s="86">
        <v>53</v>
      </c>
      <c r="Q37" s="86">
        <v>32</v>
      </c>
      <c r="R37" s="49">
        <f t="shared" si="9"/>
        <v>0.65625</v>
      </c>
      <c r="S37" s="52">
        <f t="shared" si="10"/>
        <v>0.49074074074074076</v>
      </c>
      <c r="T37" s="55"/>
    </row>
    <row r="38" spans="3:20">
      <c r="C38" s="93" t="s">
        <v>79</v>
      </c>
      <c r="D38" s="67" t="s">
        <v>36</v>
      </c>
      <c r="E38" s="47">
        <f t="shared" si="6"/>
        <v>24</v>
      </c>
      <c r="F38" s="48">
        <f t="shared" si="6"/>
        <v>14</v>
      </c>
      <c r="G38" s="49">
        <f t="shared" si="7"/>
        <v>0.7142857142857143</v>
      </c>
      <c r="H38" s="50"/>
      <c r="I38" s="193" t="s">
        <v>80</v>
      </c>
      <c r="J38" s="51">
        <v>2</v>
      </c>
      <c r="K38" s="51">
        <v>13</v>
      </c>
      <c r="L38" s="49">
        <f t="shared" si="2"/>
        <v>-0.84615384615384615</v>
      </c>
      <c r="M38" s="91">
        <f t="shared" si="8"/>
        <v>8.3333333333333329E-2</v>
      </c>
      <c r="N38" s="53"/>
      <c r="O38" s="194" t="s">
        <v>81</v>
      </c>
      <c r="P38" s="86">
        <v>22</v>
      </c>
      <c r="Q38" s="86">
        <v>1</v>
      </c>
      <c r="R38" s="49">
        <f t="shared" si="9"/>
        <v>21</v>
      </c>
      <c r="S38" s="91">
        <f t="shared" si="10"/>
        <v>0.91666666666666663</v>
      </c>
      <c r="T38" s="55"/>
    </row>
    <row r="39" spans="3:20">
      <c r="C39" s="93" t="s">
        <v>82</v>
      </c>
      <c r="D39" s="67" t="s">
        <v>36</v>
      </c>
      <c r="E39" s="47">
        <f t="shared" si="6"/>
        <v>1030</v>
      </c>
      <c r="F39" s="48">
        <f t="shared" si="6"/>
        <v>1953</v>
      </c>
      <c r="G39" s="49">
        <f t="shared" si="7"/>
        <v>-0.47260624679979518</v>
      </c>
      <c r="H39" s="50"/>
      <c r="I39" s="193" t="s">
        <v>185</v>
      </c>
      <c r="J39" s="51">
        <v>720</v>
      </c>
      <c r="K39" s="51">
        <v>1556</v>
      </c>
      <c r="L39" s="49">
        <f t="shared" si="2"/>
        <v>-0.53727506426735216</v>
      </c>
      <c r="M39" s="91">
        <f t="shared" si="8"/>
        <v>0.69902912621359226</v>
      </c>
      <c r="N39" s="53"/>
      <c r="O39" s="194" t="s">
        <v>185</v>
      </c>
      <c r="P39" s="86">
        <v>310</v>
      </c>
      <c r="Q39" s="86">
        <v>397</v>
      </c>
      <c r="R39" s="49">
        <f t="shared" si="9"/>
        <v>-0.21914357682619648</v>
      </c>
      <c r="S39" s="91">
        <f t="shared" si="10"/>
        <v>0.30097087378640774</v>
      </c>
      <c r="T39" s="55"/>
    </row>
    <row r="40" spans="3:20">
      <c r="C40" s="93" t="s">
        <v>85</v>
      </c>
      <c r="D40" s="67" t="s">
        <v>36</v>
      </c>
      <c r="E40" s="47">
        <f t="shared" si="6"/>
        <v>132</v>
      </c>
      <c r="F40" s="48">
        <f t="shared" si="6"/>
        <v>113</v>
      </c>
      <c r="G40" s="49">
        <f t="shared" si="7"/>
        <v>0.16814159292035399</v>
      </c>
      <c r="H40" s="50"/>
      <c r="I40" s="193" t="s">
        <v>186</v>
      </c>
      <c r="J40" s="95">
        <v>59</v>
      </c>
      <c r="K40" s="95">
        <v>57</v>
      </c>
      <c r="L40" s="49">
        <f t="shared" si="2"/>
        <v>3.5087719298245612E-2</v>
      </c>
      <c r="M40" s="91">
        <f t="shared" si="8"/>
        <v>0.44696969696969696</v>
      </c>
      <c r="N40" s="53"/>
      <c r="O40" s="194" t="s">
        <v>186</v>
      </c>
      <c r="P40" s="96">
        <v>73</v>
      </c>
      <c r="Q40" s="96">
        <v>56</v>
      </c>
      <c r="R40" s="49">
        <f t="shared" si="9"/>
        <v>0.30357142857142855</v>
      </c>
      <c r="S40" s="91">
        <f t="shared" si="10"/>
        <v>0.55303030303030298</v>
      </c>
      <c r="T40" s="55"/>
    </row>
    <row r="41" spans="3:20">
      <c r="C41" s="93" t="s">
        <v>88</v>
      </c>
      <c r="D41" s="67" t="s">
        <v>36</v>
      </c>
      <c r="E41" s="56">
        <f t="shared" si="6"/>
        <v>2621</v>
      </c>
      <c r="F41" s="57">
        <f t="shared" si="6"/>
        <v>2467</v>
      </c>
      <c r="G41" s="58">
        <f t="shared" si="7"/>
        <v>6.2423996757194976E-2</v>
      </c>
      <c r="H41" s="50"/>
      <c r="I41" s="212" t="s">
        <v>89</v>
      </c>
      <c r="J41" s="60">
        <v>1575</v>
      </c>
      <c r="K41" s="60">
        <v>1556</v>
      </c>
      <c r="L41" s="58">
        <f t="shared" si="2"/>
        <v>1.2210796915167094E-2</v>
      </c>
      <c r="M41" s="61">
        <f t="shared" si="8"/>
        <v>0.60091568103777182</v>
      </c>
      <c r="N41" s="62"/>
      <c r="O41" s="212" t="s">
        <v>90</v>
      </c>
      <c r="P41" s="220">
        <v>1046</v>
      </c>
      <c r="Q41" s="220">
        <v>911</v>
      </c>
      <c r="R41" s="58">
        <f t="shared" si="9"/>
        <v>0.14818880351262348</v>
      </c>
      <c r="S41" s="73">
        <f t="shared" si="10"/>
        <v>0.39908431896222818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12386</v>
      </c>
      <c r="F44" s="37">
        <f>K44+Q44</f>
        <v>12220</v>
      </c>
      <c r="G44" s="38">
        <f t="shared" si="7"/>
        <v>1.358428805237316E-2</v>
      </c>
      <c r="H44" s="39"/>
      <c r="I44" s="191" t="s">
        <v>98</v>
      </c>
      <c r="J44" s="40">
        <v>10260</v>
      </c>
      <c r="K44" s="40">
        <v>10359</v>
      </c>
      <c r="L44" s="38">
        <f t="shared" si="2"/>
        <v>-9.5569070373588191E-3</v>
      </c>
      <c r="M44" s="44">
        <f t="shared" si="8"/>
        <v>0.82835459389633459</v>
      </c>
      <c r="N44" s="42"/>
      <c r="O44" s="192" t="s">
        <v>99</v>
      </c>
      <c r="P44" s="105">
        <v>2126</v>
      </c>
      <c r="Q44" s="105">
        <v>1861</v>
      </c>
      <c r="R44" s="38">
        <f t="shared" si="9"/>
        <v>0.14239656098871575</v>
      </c>
      <c r="S44" s="44">
        <f t="shared" si="10"/>
        <v>0.17164540610366544</v>
      </c>
      <c r="T44" s="45"/>
    </row>
    <row r="45" spans="3:20">
      <c r="C45" s="252" t="s">
        <v>100</v>
      </c>
      <c r="D45" s="67" t="s">
        <v>16</v>
      </c>
      <c r="E45" s="47">
        <f>J45</f>
        <v>497</v>
      </c>
      <c r="F45" s="48">
        <f>K45</f>
        <v>487</v>
      </c>
      <c r="G45" s="49">
        <f t="shared" si="7"/>
        <v>2.0533880903490759E-2</v>
      </c>
      <c r="H45" s="50"/>
      <c r="I45" s="193" t="s">
        <v>101</v>
      </c>
      <c r="J45" s="51">
        <v>497</v>
      </c>
      <c r="K45" s="51">
        <v>487</v>
      </c>
      <c r="L45" s="49">
        <f t="shared" si="2"/>
        <v>2.0533880903490759E-2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32</v>
      </c>
      <c r="F46" s="48">
        <f>K46</f>
        <v>36</v>
      </c>
      <c r="G46" s="49">
        <f t="shared" si="7"/>
        <v>-0.1111111111111111</v>
      </c>
      <c r="H46" s="50"/>
      <c r="I46" s="193" t="s">
        <v>104</v>
      </c>
      <c r="J46" s="51">
        <v>32</v>
      </c>
      <c r="K46" s="51">
        <v>36</v>
      </c>
      <c r="L46" s="49">
        <f t="shared" si="2"/>
        <v>-0.1111111111111111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2068</v>
      </c>
      <c r="F47" s="48">
        <f t="shared" si="11"/>
        <v>2311</v>
      </c>
      <c r="G47" s="49">
        <f t="shared" si="7"/>
        <v>-0.10514928602336651</v>
      </c>
      <c r="H47" s="50"/>
      <c r="I47" s="193" t="s">
        <v>106</v>
      </c>
      <c r="J47" s="51">
        <v>1290</v>
      </c>
      <c r="K47" s="51">
        <v>1529</v>
      </c>
      <c r="L47" s="49">
        <f t="shared" si="2"/>
        <v>-0.15631131458469588</v>
      </c>
      <c r="M47" s="52">
        <f t="shared" si="8"/>
        <v>0.62379110251450676</v>
      </c>
      <c r="N47" s="53"/>
      <c r="O47" s="194" t="s">
        <v>107</v>
      </c>
      <c r="P47" s="51">
        <v>778</v>
      </c>
      <c r="Q47" s="51">
        <v>782</v>
      </c>
      <c r="R47" s="49">
        <f>(P47-Q47)/Q47</f>
        <v>-5.1150895140664966E-3</v>
      </c>
      <c r="S47" s="52">
        <f>P47/$E47</f>
        <v>0.37620889748549324</v>
      </c>
      <c r="T47" s="55"/>
    </row>
    <row r="48" spans="3:20" ht="15.6" customHeight="1">
      <c r="C48" s="261"/>
      <c r="D48" s="67" t="s">
        <v>22</v>
      </c>
      <c r="E48" s="47">
        <f t="shared" si="11"/>
        <v>1347</v>
      </c>
      <c r="F48" s="48">
        <f t="shared" si="11"/>
        <v>1415</v>
      </c>
      <c r="G48" s="49">
        <f t="shared" si="7"/>
        <v>-4.8056537102473498E-2</v>
      </c>
      <c r="H48" s="50"/>
      <c r="I48" s="193" t="s">
        <v>108</v>
      </c>
      <c r="J48" s="51">
        <v>184</v>
      </c>
      <c r="K48" s="51">
        <v>209</v>
      </c>
      <c r="L48" s="49">
        <f t="shared" si="2"/>
        <v>-0.11961722488038277</v>
      </c>
      <c r="M48" s="52">
        <f t="shared" si="8"/>
        <v>0.13659985152190052</v>
      </c>
      <c r="N48" s="53"/>
      <c r="O48" s="194" t="s">
        <v>109</v>
      </c>
      <c r="P48" s="54">
        <v>1163</v>
      </c>
      <c r="Q48" s="54">
        <v>1206</v>
      </c>
      <c r="R48" s="49">
        <f>(P48-Q48)/Q48</f>
        <v>-3.5655058043117742E-2</v>
      </c>
      <c r="S48" s="52">
        <f>P48/$E48</f>
        <v>0.86340014847809943</v>
      </c>
      <c r="T48" s="55"/>
    </row>
    <row r="49" spans="3:20" ht="15.6" customHeight="1">
      <c r="C49" s="261"/>
      <c r="D49" s="67" t="s">
        <v>110</v>
      </c>
      <c r="E49" s="47">
        <f t="shared" si="11"/>
        <v>779</v>
      </c>
      <c r="F49" s="48">
        <f t="shared" si="11"/>
        <v>892</v>
      </c>
      <c r="G49" s="49">
        <f t="shared" si="7"/>
        <v>-0.12668161434977579</v>
      </c>
      <c r="H49" s="50"/>
      <c r="I49" s="193" t="s">
        <v>111</v>
      </c>
      <c r="J49" s="51">
        <v>112</v>
      </c>
      <c r="K49" s="51">
        <v>126</v>
      </c>
      <c r="L49" s="49">
        <f t="shared" si="2"/>
        <v>-0.1111111111111111</v>
      </c>
      <c r="M49" s="52">
        <f t="shared" si="8"/>
        <v>0.14377406931964057</v>
      </c>
      <c r="N49" s="53"/>
      <c r="O49" s="194" t="s">
        <v>38</v>
      </c>
      <c r="P49" s="106">
        <v>667</v>
      </c>
      <c r="Q49" s="106">
        <v>766</v>
      </c>
      <c r="R49" s="49">
        <f>(P49-Q49)/Q49</f>
        <v>-0.12924281984334204</v>
      </c>
      <c r="S49" s="52">
        <f>P49/$E49</f>
        <v>0.85622593068035946</v>
      </c>
      <c r="T49" s="55"/>
    </row>
    <row r="50" spans="3:20" ht="15.95" customHeight="1">
      <c r="C50" s="261"/>
      <c r="D50" s="67" t="s">
        <v>112</v>
      </c>
      <c r="E50" s="47">
        <f t="shared" si="11"/>
        <v>2992</v>
      </c>
      <c r="F50" s="48">
        <f t="shared" si="11"/>
        <v>3230</v>
      </c>
      <c r="G50" s="49">
        <f t="shared" si="7"/>
        <v>-7.3684210526315783E-2</v>
      </c>
      <c r="H50" s="50"/>
      <c r="I50" s="193" t="s">
        <v>113</v>
      </c>
      <c r="J50" s="51">
        <v>524</v>
      </c>
      <c r="K50" s="51">
        <v>661</v>
      </c>
      <c r="L50" s="49">
        <f t="shared" si="2"/>
        <v>-0.20726172465960666</v>
      </c>
      <c r="M50" s="52">
        <f t="shared" si="8"/>
        <v>0.1751336898395722</v>
      </c>
      <c r="N50" s="53"/>
      <c r="O50" s="194" t="s">
        <v>114</v>
      </c>
      <c r="P50" s="106">
        <v>2468</v>
      </c>
      <c r="Q50" s="106">
        <v>2569</v>
      </c>
      <c r="R50" s="49">
        <f>(P50-Q50)/Q50</f>
        <v>-3.9314908524717786E-2</v>
      </c>
      <c r="S50" s="52">
        <f>P50/$E50</f>
        <v>0.82486631016042777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273</v>
      </c>
      <c r="F51" s="169">
        <f t="shared" si="11"/>
        <v>300</v>
      </c>
      <c r="G51" s="170">
        <f t="shared" si="7"/>
        <v>-0.09</v>
      </c>
      <c r="H51" s="171"/>
      <c r="I51" s="218" t="s">
        <v>116</v>
      </c>
      <c r="J51" s="175">
        <v>50</v>
      </c>
      <c r="K51" s="175">
        <v>74</v>
      </c>
      <c r="L51" s="176">
        <f t="shared" si="2"/>
        <v>-0.32432432432432434</v>
      </c>
      <c r="M51" s="173">
        <f t="shared" si="8"/>
        <v>0.18315018315018314</v>
      </c>
      <c r="N51" s="174"/>
      <c r="O51" s="219" t="s">
        <v>117</v>
      </c>
      <c r="P51" s="172">
        <v>223</v>
      </c>
      <c r="Q51" s="172">
        <v>226</v>
      </c>
      <c r="R51" s="170">
        <f>(P51-Q51)/Q51</f>
        <v>-1.3274336283185841E-2</v>
      </c>
      <c r="S51" s="173">
        <f>P51/$E51</f>
        <v>0.81684981684981683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8"/>
    </row>
    <row r="55" spans="3:20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8"/>
    </row>
    <row r="56" spans="3:20" ht="16.5">
      <c r="C56" s="109" t="s">
        <v>200</v>
      </c>
      <c r="H56" s="109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423770</v>
      </c>
      <c r="E59" s="124">
        <f>J15</f>
        <v>345571</v>
      </c>
      <c r="F59" s="124">
        <f>P15</f>
        <v>78199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0.81546829648158203</v>
      </c>
      <c r="F60" s="133">
        <f>F59/D59</f>
        <v>0.18453170351841802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66361</v>
      </c>
      <c r="E61" s="136">
        <v>54206</v>
      </c>
      <c r="F61" s="136">
        <v>12155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0.81683518934313826</v>
      </c>
      <c r="F62" s="137">
        <f>F61/$D$61</f>
        <v>0.18316481065686172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309</v>
      </c>
      <c r="D67" s="158">
        <v>1501332</v>
      </c>
      <c r="E67" s="159"/>
      <c r="F67" s="139"/>
      <c r="G67" s="128"/>
      <c r="H67" s="145"/>
      <c r="I67" s="160"/>
    </row>
    <row r="68" spans="3:9" ht="13.5" customHeight="1">
      <c r="C68" s="157" t="s">
        <v>303</v>
      </c>
      <c r="D68" s="158">
        <v>1721900</v>
      </c>
      <c r="E68" s="156"/>
      <c r="F68" s="161"/>
      <c r="G68" s="128"/>
      <c r="H68" s="145"/>
      <c r="I68" s="160"/>
    </row>
    <row r="69" spans="3:9">
      <c r="C69" s="157" t="s">
        <v>299</v>
      </c>
      <c r="D69" s="158">
        <v>1551581</v>
      </c>
      <c r="E69" s="110"/>
      <c r="F69" s="139"/>
      <c r="G69" s="128"/>
      <c r="H69" s="182">
        <f>SUM(D67:D70)</f>
        <v>6565967</v>
      </c>
      <c r="I69" s="183"/>
    </row>
    <row r="70" spans="3:9">
      <c r="C70" s="157" t="s">
        <v>304</v>
      </c>
      <c r="D70" s="158">
        <v>1791154</v>
      </c>
      <c r="E70" s="112"/>
      <c r="F70" s="161"/>
      <c r="H70" s="183"/>
      <c r="I70" s="183"/>
    </row>
    <row r="71" spans="3:9">
      <c r="C71" s="157" t="s">
        <v>305</v>
      </c>
      <c r="D71" s="158">
        <v>1662326</v>
      </c>
      <c r="E71" s="112"/>
      <c r="F71" s="161"/>
      <c r="H71" s="184"/>
      <c r="I71" s="183"/>
    </row>
    <row r="72" spans="3:9">
      <c r="C72" s="157" t="s">
        <v>306</v>
      </c>
      <c r="D72" s="158">
        <v>1849259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309</v>
      </c>
      <c r="D77" s="158">
        <v>425416</v>
      </c>
      <c r="E77" s="181">
        <f t="shared" ref="E77:E82" si="12">D77/D67</f>
        <v>0.28335904383574051</v>
      </c>
      <c r="F77" s="162"/>
      <c r="H77" s="185"/>
      <c r="I77" s="186"/>
    </row>
    <row r="78" spans="3:9">
      <c r="C78" s="157" t="s">
        <v>303</v>
      </c>
      <c r="D78" s="158">
        <v>407471</v>
      </c>
      <c r="E78" s="181">
        <f t="shared" si="12"/>
        <v>0.23664033916022997</v>
      </c>
      <c r="F78" s="164"/>
      <c r="H78" s="183"/>
      <c r="I78" s="183"/>
    </row>
    <row r="79" spans="3:9">
      <c r="C79" s="157" t="s">
        <v>299</v>
      </c>
      <c r="D79" s="158">
        <v>433468</v>
      </c>
      <c r="E79" s="181">
        <f t="shared" si="12"/>
        <v>0.27937181494230723</v>
      </c>
      <c r="F79" s="161"/>
      <c r="H79" s="187">
        <f>SUM(D77:D80)</f>
        <v>1742741</v>
      </c>
      <c r="I79" s="188">
        <f>H79/H69</f>
        <v>0.2654203105193797</v>
      </c>
    </row>
    <row r="80" spans="3:9" ht="17.45" customHeight="1">
      <c r="C80" s="157" t="s">
        <v>304</v>
      </c>
      <c r="D80" s="158">
        <v>476386</v>
      </c>
      <c r="E80" s="181">
        <f t="shared" si="12"/>
        <v>0.26596596384230503</v>
      </c>
      <c r="F80" s="162"/>
      <c r="H80" s="185"/>
      <c r="I80" s="186"/>
    </row>
    <row r="81" spans="3:5">
      <c r="C81" s="157" t="s">
        <v>305</v>
      </c>
      <c r="D81" s="158">
        <v>402589</v>
      </c>
      <c r="E81" s="181">
        <f t="shared" si="12"/>
        <v>0.24218414438563796</v>
      </c>
    </row>
    <row r="82" spans="3:5">
      <c r="C82" s="157" t="s">
        <v>306</v>
      </c>
      <c r="D82" s="158">
        <v>423770</v>
      </c>
      <c r="E82" s="181">
        <f t="shared" si="12"/>
        <v>0.22915665139388264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77:D8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{AC718AD0-C816-425B-A4A8-6940D74DBE25}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718AD0-C816-425B-A4A8-6940D74DB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D77:D82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C9B2B23-87D7-4167-8999-84A885CC25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'24.8월3주차'!D67:D73</xm:f>
              <xm:sqref>E66</xm:sqref>
            </x14:sparkline>
          </x14:sparklines>
        </x14:sparklineGroup>
        <x14:sparklineGroup displayEmptyCellsAs="gap" xr2:uid="{CE94A4B1-6197-471A-BA1C-40F23E066B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'24.8월3주차'!D77:D82</xm:f>
              <xm:sqref>E76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F342-D170-4B33-9AFC-A97B276057A2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402589</v>
      </c>
      <c r="F15" s="37">
        <f t="shared" si="0"/>
        <v>476386</v>
      </c>
      <c r="G15" s="38">
        <f t="shared" ref="G15:G32" si="1">(E15-F15)/F15</f>
        <v>-0.15491009391543831</v>
      </c>
      <c r="H15" s="39"/>
      <c r="I15" s="191" t="s">
        <v>14</v>
      </c>
      <c r="J15" s="43">
        <v>325645</v>
      </c>
      <c r="K15" s="43">
        <v>376070</v>
      </c>
      <c r="L15" s="38">
        <f t="shared" ref="L15:L51" si="2">(J15-K15)/K15</f>
        <v>-0.13408408009147232</v>
      </c>
      <c r="M15" s="41">
        <f t="shared" ref="M15:M32" si="3">J15/$E15</f>
        <v>0.80887704333700128</v>
      </c>
      <c r="N15" s="42"/>
      <c r="O15" s="192" t="s">
        <v>15</v>
      </c>
      <c r="P15" s="40">
        <v>76944</v>
      </c>
      <c r="Q15" s="40">
        <v>100316</v>
      </c>
      <c r="R15" s="38">
        <f t="shared" ref="R15:R32" si="4">(P15-Q15)/Q15</f>
        <v>-0.23298377128274653</v>
      </c>
      <c r="S15" s="44">
        <f t="shared" ref="S15:S32" si="5">P15/$E15</f>
        <v>0.19112295666299875</v>
      </c>
      <c r="T15" s="45"/>
    </row>
    <row r="16" spans="1:20">
      <c r="C16" s="292" t="s">
        <v>16</v>
      </c>
      <c r="D16" s="293"/>
      <c r="E16" s="47">
        <f t="shared" si="0"/>
        <v>30368</v>
      </c>
      <c r="F16" s="48">
        <f t="shared" si="0"/>
        <v>37246</v>
      </c>
      <c r="G16" s="49">
        <f t="shared" si="1"/>
        <v>-0.18466412500671214</v>
      </c>
      <c r="H16" s="50"/>
      <c r="I16" s="193" t="s">
        <v>17</v>
      </c>
      <c r="J16" s="54">
        <v>21412</v>
      </c>
      <c r="K16" s="54">
        <v>25415</v>
      </c>
      <c r="L16" s="49">
        <f t="shared" si="2"/>
        <v>-0.1575054101908322</v>
      </c>
      <c r="M16" s="52">
        <f t="shared" si="3"/>
        <v>0.70508429926238148</v>
      </c>
      <c r="N16" s="53"/>
      <c r="O16" s="194" t="s">
        <v>18</v>
      </c>
      <c r="P16" s="51">
        <v>8956</v>
      </c>
      <c r="Q16" s="51">
        <v>11831</v>
      </c>
      <c r="R16" s="49">
        <f t="shared" si="4"/>
        <v>-0.24300566308849633</v>
      </c>
      <c r="S16" s="52">
        <f t="shared" si="5"/>
        <v>0.29491570073761852</v>
      </c>
      <c r="T16" s="55"/>
    </row>
    <row r="17" spans="3:20">
      <c r="C17" s="294" t="s">
        <v>19</v>
      </c>
      <c r="D17" s="295"/>
      <c r="E17" s="56">
        <f t="shared" si="0"/>
        <v>72583</v>
      </c>
      <c r="F17" s="57">
        <f t="shared" si="0"/>
        <v>81434</v>
      </c>
      <c r="G17" s="58">
        <f t="shared" si="1"/>
        <v>-0.10868924527838494</v>
      </c>
      <c r="H17" s="59"/>
      <c r="I17" s="195" t="s">
        <v>20</v>
      </c>
      <c r="J17" s="60">
        <v>49903</v>
      </c>
      <c r="K17" s="60">
        <v>54319</v>
      </c>
      <c r="L17" s="58">
        <f t="shared" si="2"/>
        <v>-8.1297520204716575E-2</v>
      </c>
      <c r="M17" s="61">
        <f t="shared" si="3"/>
        <v>0.68753013791108109</v>
      </c>
      <c r="N17" s="62"/>
      <c r="O17" s="196" t="s">
        <v>21</v>
      </c>
      <c r="P17" s="60">
        <v>22680</v>
      </c>
      <c r="Q17" s="60">
        <v>27115</v>
      </c>
      <c r="R17" s="58">
        <f t="shared" si="4"/>
        <v>-0.16356260372487552</v>
      </c>
      <c r="S17" s="61">
        <f t="shared" si="5"/>
        <v>0.31246986208891891</v>
      </c>
      <c r="T17" s="63"/>
    </row>
    <row r="18" spans="3:20">
      <c r="C18" s="278" t="s">
        <v>22</v>
      </c>
      <c r="D18" s="64" t="s">
        <v>23</v>
      </c>
      <c r="E18" s="36">
        <f t="shared" si="0"/>
        <v>188152</v>
      </c>
      <c r="F18" s="37">
        <f t="shared" si="0"/>
        <v>200436</v>
      </c>
      <c r="G18" s="38">
        <f t="shared" si="1"/>
        <v>-6.128639565746672E-2</v>
      </c>
      <c r="H18" s="39"/>
      <c r="I18" s="191" t="s">
        <v>24</v>
      </c>
      <c r="J18" s="65">
        <v>157066</v>
      </c>
      <c r="K18" s="65">
        <v>164242</v>
      </c>
      <c r="L18" s="38">
        <f t="shared" si="2"/>
        <v>-4.3691625771727083E-2</v>
      </c>
      <c r="M18" s="41">
        <f t="shared" si="3"/>
        <v>0.83478251626344657</v>
      </c>
      <c r="N18" s="42"/>
      <c r="O18" s="192" t="s">
        <v>25</v>
      </c>
      <c r="P18" s="66">
        <v>31086</v>
      </c>
      <c r="Q18" s="66">
        <v>36194</v>
      </c>
      <c r="R18" s="38">
        <f t="shared" si="4"/>
        <v>-0.14112836381720728</v>
      </c>
      <c r="S18" s="41">
        <f t="shared" si="5"/>
        <v>0.16521748373655343</v>
      </c>
      <c r="T18" s="45"/>
    </row>
    <row r="19" spans="3:20" ht="15.6" customHeight="1">
      <c r="C19" s="279"/>
      <c r="D19" s="67" t="s">
        <v>26</v>
      </c>
      <c r="E19" s="47">
        <f t="shared" si="0"/>
        <v>117220</v>
      </c>
      <c r="F19" s="37">
        <f t="shared" si="0"/>
        <v>119944</v>
      </c>
      <c r="G19" s="49">
        <f t="shared" si="1"/>
        <v>-2.2710598279196959E-2</v>
      </c>
      <c r="H19" s="50"/>
      <c r="I19" s="193" t="s">
        <v>27</v>
      </c>
      <c r="J19" s="68">
        <v>95035</v>
      </c>
      <c r="K19" s="68">
        <v>95467</v>
      </c>
      <c r="L19" s="49">
        <f t="shared" si="2"/>
        <v>-4.5251238647909748E-3</v>
      </c>
      <c r="M19" s="52">
        <f t="shared" si="3"/>
        <v>0.81074048797133591</v>
      </c>
      <c r="N19" s="53"/>
      <c r="O19" s="194" t="s">
        <v>28</v>
      </c>
      <c r="P19" s="69">
        <v>22185</v>
      </c>
      <c r="Q19" s="69">
        <v>24477</v>
      </c>
      <c r="R19" s="49">
        <f t="shared" si="4"/>
        <v>-9.3638926339012135E-2</v>
      </c>
      <c r="S19" s="52">
        <f t="shared" si="5"/>
        <v>0.18925951202866406</v>
      </c>
      <c r="T19" s="55"/>
    </row>
    <row r="20" spans="3:20" ht="14.1" customHeight="1">
      <c r="C20" s="279"/>
      <c r="D20" s="67" t="s">
        <v>29</v>
      </c>
      <c r="E20" s="47">
        <f t="shared" si="0"/>
        <v>2156</v>
      </c>
      <c r="F20" s="37">
        <f t="shared" si="0"/>
        <v>2399</v>
      </c>
      <c r="G20" s="49">
        <f t="shared" si="1"/>
        <v>-0.10129220508545227</v>
      </c>
      <c r="H20" s="50"/>
      <c r="I20" s="193" t="s">
        <v>30</v>
      </c>
      <c r="J20" s="68">
        <v>1611</v>
      </c>
      <c r="K20" s="68">
        <v>1713</v>
      </c>
      <c r="L20" s="49">
        <f t="shared" si="2"/>
        <v>-5.9544658493870403E-2</v>
      </c>
      <c r="M20" s="52">
        <f t="shared" si="3"/>
        <v>0.74721706864564008</v>
      </c>
      <c r="N20" s="53"/>
      <c r="O20" s="194" t="s">
        <v>31</v>
      </c>
      <c r="P20" s="69">
        <v>545</v>
      </c>
      <c r="Q20" s="69">
        <v>686</v>
      </c>
      <c r="R20" s="49">
        <f t="shared" si="4"/>
        <v>-0.20553935860058309</v>
      </c>
      <c r="S20" s="52">
        <f t="shared" si="5"/>
        <v>0.25278293135435992</v>
      </c>
      <c r="T20" s="55"/>
    </row>
    <row r="21" spans="3:20" ht="13.5" customHeight="1">
      <c r="C21" s="280"/>
      <c r="D21" s="70" t="s">
        <v>32</v>
      </c>
      <c r="E21" s="56">
        <f t="shared" si="0"/>
        <v>760</v>
      </c>
      <c r="F21" s="37">
        <f t="shared" si="0"/>
        <v>866</v>
      </c>
      <c r="G21" s="58">
        <f t="shared" si="1"/>
        <v>-0.12240184757505773</v>
      </c>
      <c r="H21" s="71">
        <f>E21/E19</f>
        <v>6.4835352328954108E-3</v>
      </c>
      <c r="I21" s="195" t="s">
        <v>33</v>
      </c>
      <c r="J21" s="72">
        <v>534</v>
      </c>
      <c r="K21" s="72">
        <v>595</v>
      </c>
      <c r="L21" s="58">
        <f t="shared" si="2"/>
        <v>-0.10252100840336134</v>
      </c>
      <c r="M21" s="73">
        <f t="shared" si="3"/>
        <v>0.70263157894736838</v>
      </c>
      <c r="N21" s="74">
        <f>J21/J19</f>
        <v>5.6189824801388963E-3</v>
      </c>
      <c r="O21" s="196" t="s">
        <v>34</v>
      </c>
      <c r="P21" s="75">
        <v>226</v>
      </c>
      <c r="Q21" s="75">
        <v>271</v>
      </c>
      <c r="R21" s="58">
        <f t="shared" si="4"/>
        <v>-0.16605166051660517</v>
      </c>
      <c r="S21" s="73">
        <f t="shared" si="5"/>
        <v>0.29736842105263156</v>
      </c>
      <c r="T21" s="76">
        <f>P21/P19</f>
        <v>1.0187063331079558E-2</v>
      </c>
    </row>
    <row r="22" spans="3:20" ht="13.5" customHeight="1">
      <c r="C22" s="278" t="s">
        <v>35</v>
      </c>
      <c r="D22" s="77" t="s">
        <v>36</v>
      </c>
      <c r="E22" s="78">
        <f t="shared" si="0"/>
        <v>5115</v>
      </c>
      <c r="F22" s="79">
        <f t="shared" si="0"/>
        <v>6919</v>
      </c>
      <c r="G22" s="80">
        <f t="shared" si="1"/>
        <v>-0.26073131955484896</v>
      </c>
      <c r="H22" s="81"/>
      <c r="I22" s="197" t="s">
        <v>37</v>
      </c>
      <c r="J22" s="198">
        <v>2845</v>
      </c>
      <c r="K22" s="198">
        <v>3631</v>
      </c>
      <c r="L22" s="80">
        <f t="shared" si="2"/>
        <v>-0.21646929220600386</v>
      </c>
      <c r="M22" s="82">
        <f t="shared" si="3"/>
        <v>0.55620723362658842</v>
      </c>
      <c r="N22" s="83"/>
      <c r="O22" s="199" t="s">
        <v>38</v>
      </c>
      <c r="P22" s="84">
        <v>2270</v>
      </c>
      <c r="Q22" s="84">
        <v>3288</v>
      </c>
      <c r="R22" s="80">
        <f t="shared" si="4"/>
        <v>-0.30961070559610704</v>
      </c>
      <c r="S22" s="82">
        <f t="shared" si="5"/>
        <v>0.44379276637341153</v>
      </c>
      <c r="T22" s="85"/>
    </row>
    <row r="23" spans="3:20" ht="15.6" customHeight="1">
      <c r="C23" s="279"/>
      <c r="D23" s="67" t="s">
        <v>39</v>
      </c>
      <c r="E23" s="47">
        <f t="shared" si="0"/>
        <v>3843</v>
      </c>
      <c r="F23" s="48">
        <f t="shared" si="0"/>
        <v>5241</v>
      </c>
      <c r="G23" s="49">
        <f t="shared" si="1"/>
        <v>-0.26674298797939322</v>
      </c>
      <c r="H23" s="50"/>
      <c r="I23" s="193" t="s">
        <v>40</v>
      </c>
      <c r="J23" s="68">
        <v>1992</v>
      </c>
      <c r="K23" s="68">
        <v>2627</v>
      </c>
      <c r="L23" s="49">
        <f t="shared" si="2"/>
        <v>-0.24172059383326988</v>
      </c>
      <c r="M23" s="52">
        <f t="shared" si="3"/>
        <v>0.51834504293520689</v>
      </c>
      <c r="N23" s="53"/>
      <c r="O23" s="194" t="s">
        <v>41</v>
      </c>
      <c r="P23" s="86">
        <v>1851</v>
      </c>
      <c r="Q23" s="86">
        <v>2614</v>
      </c>
      <c r="R23" s="49">
        <f t="shared" si="4"/>
        <v>-0.29188982402448355</v>
      </c>
      <c r="S23" s="52">
        <f t="shared" si="5"/>
        <v>0.48165495706479311</v>
      </c>
      <c r="T23" s="55"/>
    </row>
    <row r="24" spans="3:20" ht="15.6" customHeight="1">
      <c r="C24" s="279"/>
      <c r="D24" s="67" t="s">
        <v>42</v>
      </c>
      <c r="E24" s="47">
        <f t="shared" si="0"/>
        <v>12647</v>
      </c>
      <c r="F24" s="48">
        <f t="shared" si="0"/>
        <v>15542</v>
      </c>
      <c r="G24" s="49">
        <f t="shared" si="1"/>
        <v>-0.18626946338952516</v>
      </c>
      <c r="H24" s="50"/>
      <c r="I24" s="193" t="s">
        <v>43</v>
      </c>
      <c r="J24" s="68">
        <v>7797</v>
      </c>
      <c r="K24" s="68">
        <v>9030</v>
      </c>
      <c r="L24" s="49">
        <f t="shared" si="2"/>
        <v>-0.13654485049833887</v>
      </c>
      <c r="M24" s="52">
        <f t="shared" si="3"/>
        <v>0.61650984423183364</v>
      </c>
      <c r="N24" s="53"/>
      <c r="O24" s="194" t="s">
        <v>44</v>
      </c>
      <c r="P24" s="86">
        <v>4850</v>
      </c>
      <c r="Q24" s="86">
        <v>6512</v>
      </c>
      <c r="R24" s="49">
        <f t="shared" si="4"/>
        <v>-0.25522113022113024</v>
      </c>
      <c r="S24" s="52">
        <f t="shared" si="5"/>
        <v>0.38349015576816636</v>
      </c>
      <c r="T24" s="55"/>
    </row>
    <row r="25" spans="3:20" ht="15.6" customHeight="1">
      <c r="C25" s="279"/>
      <c r="D25" s="67" t="s">
        <v>45</v>
      </c>
      <c r="E25" s="47">
        <f t="shared" si="0"/>
        <v>11139</v>
      </c>
      <c r="F25" s="48">
        <f t="shared" si="0"/>
        <v>13702</v>
      </c>
      <c r="G25" s="49">
        <f t="shared" si="1"/>
        <v>-0.18705298496569844</v>
      </c>
      <c r="H25" s="50"/>
      <c r="I25" s="193" t="s">
        <v>46</v>
      </c>
      <c r="J25" s="68">
        <v>7003</v>
      </c>
      <c r="K25" s="68">
        <v>8185</v>
      </c>
      <c r="L25" s="49">
        <f t="shared" si="2"/>
        <v>-0.14441050702504582</v>
      </c>
      <c r="M25" s="52">
        <f t="shared" si="3"/>
        <v>0.62869198312236285</v>
      </c>
      <c r="N25" s="53"/>
      <c r="O25" s="194" t="s">
        <v>47</v>
      </c>
      <c r="P25" s="86">
        <v>4136</v>
      </c>
      <c r="Q25" s="86">
        <v>5517</v>
      </c>
      <c r="R25" s="49">
        <f t="shared" si="4"/>
        <v>-0.25031720137756025</v>
      </c>
      <c r="S25" s="52">
        <f t="shared" si="5"/>
        <v>0.37130801687763715</v>
      </c>
      <c r="T25" s="55"/>
    </row>
    <row r="26" spans="3:20" ht="15.6" customHeight="1">
      <c r="C26" s="280"/>
      <c r="D26" s="70" t="s">
        <v>48</v>
      </c>
      <c r="E26" s="56">
        <f t="shared" si="0"/>
        <v>5045</v>
      </c>
      <c r="F26" s="48">
        <f t="shared" si="0"/>
        <v>6158</v>
      </c>
      <c r="G26" s="58">
        <f t="shared" si="1"/>
        <v>-0.18074050016239038</v>
      </c>
      <c r="H26" s="71">
        <f>E26/E23</f>
        <v>1.3127764767109029</v>
      </c>
      <c r="I26" s="195" t="s">
        <v>33</v>
      </c>
      <c r="J26" s="72">
        <v>3043</v>
      </c>
      <c r="K26" s="72">
        <v>3482</v>
      </c>
      <c r="L26" s="58">
        <f t="shared" si="2"/>
        <v>-0.12607696726019529</v>
      </c>
      <c r="M26" s="73">
        <f t="shared" si="3"/>
        <v>0.60317145688800788</v>
      </c>
      <c r="N26" s="74">
        <f>J26/J23</f>
        <v>1.5276104417670682</v>
      </c>
      <c r="O26" s="196" t="s">
        <v>34</v>
      </c>
      <c r="P26" s="87">
        <v>2002</v>
      </c>
      <c r="Q26" s="87">
        <v>2676</v>
      </c>
      <c r="R26" s="58">
        <f t="shared" si="4"/>
        <v>-0.25186846038863975</v>
      </c>
      <c r="S26" s="73">
        <f t="shared" si="5"/>
        <v>0.39682854311199206</v>
      </c>
      <c r="T26" s="76">
        <f>P26/P23</f>
        <v>1.0815775256618045</v>
      </c>
    </row>
    <row r="27" spans="3:20" ht="13.5" customHeight="1">
      <c r="C27" s="278" t="s">
        <v>49</v>
      </c>
      <c r="D27" s="77" t="s">
        <v>36</v>
      </c>
      <c r="E27" s="78">
        <f t="shared" si="0"/>
        <v>2467</v>
      </c>
      <c r="F27" s="79">
        <f t="shared" si="0"/>
        <v>2951</v>
      </c>
      <c r="G27" s="80">
        <f t="shared" si="1"/>
        <v>-0.16401219925449001</v>
      </c>
      <c r="H27" s="81"/>
      <c r="I27" s="197" t="s">
        <v>50</v>
      </c>
      <c r="J27" s="198">
        <v>1556</v>
      </c>
      <c r="K27" s="198">
        <v>1749</v>
      </c>
      <c r="L27" s="80">
        <f t="shared" si="2"/>
        <v>-0.11034877072612921</v>
      </c>
      <c r="M27" s="82">
        <f t="shared" si="3"/>
        <v>0.63072557762464532</v>
      </c>
      <c r="N27" s="83"/>
      <c r="O27" s="199" t="s">
        <v>51</v>
      </c>
      <c r="P27" s="84">
        <v>911</v>
      </c>
      <c r="Q27" s="84">
        <v>1202</v>
      </c>
      <c r="R27" s="80">
        <f t="shared" si="4"/>
        <v>-0.24209650582362729</v>
      </c>
      <c r="S27" s="82">
        <f t="shared" si="5"/>
        <v>0.36927442237535468</v>
      </c>
      <c r="T27" s="85"/>
    </row>
    <row r="28" spans="3:20" ht="15.6" customHeight="1">
      <c r="C28" s="279"/>
      <c r="D28" s="67" t="s">
        <v>52</v>
      </c>
      <c r="E28" s="47">
        <f t="shared" si="0"/>
        <v>1127</v>
      </c>
      <c r="F28" s="48">
        <f t="shared" si="0"/>
        <v>1541</v>
      </c>
      <c r="G28" s="49">
        <f t="shared" si="1"/>
        <v>-0.26865671641791045</v>
      </c>
      <c r="H28" s="50"/>
      <c r="I28" s="193" t="s">
        <v>53</v>
      </c>
      <c r="J28" s="68">
        <v>607</v>
      </c>
      <c r="K28" s="68">
        <v>753</v>
      </c>
      <c r="L28" s="49">
        <f t="shared" si="2"/>
        <v>-0.19389110225763612</v>
      </c>
      <c r="M28" s="52">
        <f t="shared" si="3"/>
        <v>0.53859804791481813</v>
      </c>
      <c r="N28" s="53"/>
      <c r="O28" s="194" t="s">
        <v>54</v>
      </c>
      <c r="P28" s="86">
        <v>520</v>
      </c>
      <c r="Q28" s="86">
        <v>788</v>
      </c>
      <c r="R28" s="80">
        <f t="shared" si="4"/>
        <v>-0.34010152284263961</v>
      </c>
      <c r="S28" s="52">
        <f t="shared" si="5"/>
        <v>0.46140195208518192</v>
      </c>
      <c r="T28" s="55"/>
    </row>
    <row r="29" spans="3:20" ht="15.6" customHeight="1">
      <c r="C29" s="279"/>
      <c r="D29" s="67" t="s">
        <v>26</v>
      </c>
      <c r="E29" s="47">
        <f t="shared" si="0"/>
        <v>39037</v>
      </c>
      <c r="F29" s="48">
        <f t="shared" si="0"/>
        <v>42585</v>
      </c>
      <c r="G29" s="49">
        <f t="shared" si="1"/>
        <v>-8.3315721498180104E-2</v>
      </c>
      <c r="H29" s="50"/>
      <c r="I29" s="193" t="s">
        <v>55</v>
      </c>
      <c r="J29" s="51">
        <v>27332</v>
      </c>
      <c r="K29" s="51">
        <v>28306</v>
      </c>
      <c r="L29" s="49">
        <f t="shared" si="2"/>
        <v>-3.4409665795237757E-2</v>
      </c>
      <c r="M29" s="52">
        <f t="shared" si="3"/>
        <v>0.70015626200783876</v>
      </c>
      <c r="N29" s="53"/>
      <c r="O29" s="194" t="s">
        <v>56</v>
      </c>
      <c r="P29" s="86">
        <v>11705</v>
      </c>
      <c r="Q29" s="86">
        <v>14279</v>
      </c>
      <c r="R29" s="49">
        <f t="shared" si="4"/>
        <v>-0.18026472442047761</v>
      </c>
      <c r="S29" s="52">
        <f t="shared" si="5"/>
        <v>0.2998437379921613</v>
      </c>
      <c r="T29" s="55"/>
    </row>
    <row r="30" spans="3:20" ht="15.6" customHeight="1">
      <c r="C30" s="279"/>
      <c r="D30" s="67" t="s">
        <v>29</v>
      </c>
      <c r="E30" s="47">
        <f t="shared" si="0"/>
        <v>21244</v>
      </c>
      <c r="F30" s="48">
        <f t="shared" si="0"/>
        <v>23088</v>
      </c>
      <c r="G30" s="49">
        <f t="shared" si="1"/>
        <v>-7.9868329868329868E-2</v>
      </c>
      <c r="H30" s="50"/>
      <c r="I30" s="193" t="s">
        <v>57</v>
      </c>
      <c r="J30" s="51">
        <v>14051</v>
      </c>
      <c r="K30" s="51">
        <v>14347</v>
      </c>
      <c r="L30" s="49">
        <f t="shared" si="2"/>
        <v>-2.0631490904021745E-2</v>
      </c>
      <c r="M30" s="52">
        <f t="shared" si="3"/>
        <v>0.66141028054980233</v>
      </c>
      <c r="N30" s="53"/>
      <c r="O30" s="194" t="s">
        <v>58</v>
      </c>
      <c r="P30" s="86">
        <v>7193</v>
      </c>
      <c r="Q30" s="86">
        <v>8741</v>
      </c>
      <c r="R30" s="49">
        <f t="shared" si="4"/>
        <v>-0.17709644205468481</v>
      </c>
      <c r="S30" s="52">
        <f t="shared" si="5"/>
        <v>0.33858971945019772</v>
      </c>
      <c r="T30" s="55"/>
    </row>
    <row r="31" spans="3:20" ht="15.6" customHeight="1">
      <c r="C31" s="280"/>
      <c r="D31" s="70" t="s">
        <v>59</v>
      </c>
      <c r="E31" s="56">
        <f t="shared" si="0"/>
        <v>555</v>
      </c>
      <c r="F31" s="48">
        <f t="shared" si="0"/>
        <v>603</v>
      </c>
      <c r="G31" s="58">
        <f t="shared" si="1"/>
        <v>-7.9601990049751242E-2</v>
      </c>
      <c r="H31" s="50"/>
      <c r="I31" s="195" t="s">
        <v>60</v>
      </c>
      <c r="J31" s="60">
        <v>365</v>
      </c>
      <c r="K31" s="60">
        <v>388</v>
      </c>
      <c r="L31" s="189">
        <f t="shared" si="2"/>
        <v>-5.9278350515463915E-2</v>
      </c>
      <c r="M31" s="73">
        <f t="shared" si="3"/>
        <v>0.65765765765765771</v>
      </c>
      <c r="N31" s="74">
        <f>J31/J29</f>
        <v>1.3354309966339821E-2</v>
      </c>
      <c r="O31" s="196" t="s">
        <v>61</v>
      </c>
      <c r="P31" s="87">
        <v>190</v>
      </c>
      <c r="Q31" s="87">
        <v>215</v>
      </c>
      <c r="R31" s="58">
        <f t="shared" si="4"/>
        <v>-0.11627906976744186</v>
      </c>
      <c r="S31" s="73">
        <f t="shared" si="5"/>
        <v>0.34234234234234234</v>
      </c>
      <c r="T31" s="76">
        <f>P31/P29</f>
        <v>1.6232379325074753E-2</v>
      </c>
    </row>
    <row r="32" spans="3:20">
      <c r="C32" s="263" t="s">
        <v>62</v>
      </c>
      <c r="D32" s="265" t="s">
        <v>36</v>
      </c>
      <c r="E32" s="267">
        <f>J32+J33+P32</f>
        <v>10311</v>
      </c>
      <c r="F32" s="296">
        <f>K32+K33+Q32</f>
        <v>11528</v>
      </c>
      <c r="G32" s="269">
        <f t="shared" si="1"/>
        <v>-0.10556904927133935</v>
      </c>
      <c r="H32" s="39"/>
      <c r="I32" s="191" t="s">
        <v>63</v>
      </c>
      <c r="J32" s="40">
        <v>7054</v>
      </c>
      <c r="K32" s="40">
        <v>7900</v>
      </c>
      <c r="L32" s="80">
        <f t="shared" si="2"/>
        <v>-0.10708860759493671</v>
      </c>
      <c r="M32" s="46">
        <f t="shared" si="3"/>
        <v>0.68412375133352732</v>
      </c>
      <c r="N32" s="42"/>
      <c r="O32" s="271" t="s">
        <v>64</v>
      </c>
      <c r="P32" s="40">
        <v>2826</v>
      </c>
      <c r="Q32" s="40">
        <v>3264</v>
      </c>
      <c r="R32" s="38">
        <f t="shared" si="4"/>
        <v>-0.13419117647058823</v>
      </c>
      <c r="S32" s="46">
        <f t="shared" si="5"/>
        <v>0.27407622926971198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431</v>
      </c>
      <c r="K33" s="51">
        <v>364</v>
      </c>
      <c r="L33" s="49">
        <f t="shared" si="2"/>
        <v>0.18406593406593408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708</v>
      </c>
      <c r="F34" s="48">
        <f t="shared" si="6"/>
        <v>745</v>
      </c>
      <c r="G34" s="49">
        <f t="shared" ref="G34:G51" si="7">(E34-F34)/F34</f>
        <v>-4.9664429530201344E-2</v>
      </c>
      <c r="H34" s="50"/>
      <c r="I34" s="193" t="s">
        <v>68</v>
      </c>
      <c r="J34" s="51">
        <v>546</v>
      </c>
      <c r="K34" s="51">
        <v>598</v>
      </c>
      <c r="L34" s="49">
        <f t="shared" si="2"/>
        <v>-8.6956521739130432E-2</v>
      </c>
      <c r="M34" s="52">
        <f t="shared" ref="M34:M51" si="8">J34/$E34</f>
        <v>0.77118644067796616</v>
      </c>
      <c r="N34" s="53"/>
      <c r="O34" s="194" t="s">
        <v>69</v>
      </c>
      <c r="P34" s="86">
        <v>162</v>
      </c>
      <c r="Q34" s="86">
        <v>147</v>
      </c>
      <c r="R34" s="49">
        <f t="shared" ref="R34:R44" si="9">(P34-Q34)/Q34</f>
        <v>0.10204081632653061</v>
      </c>
      <c r="S34" s="52">
        <f t="shared" ref="S34:S44" si="10">P34/$E34</f>
        <v>0.2288135593220339</v>
      </c>
      <c r="T34" s="55"/>
    </row>
    <row r="35" spans="3:20">
      <c r="C35" s="90" t="s">
        <v>70</v>
      </c>
      <c r="D35" s="67" t="s">
        <v>36</v>
      </c>
      <c r="E35" s="47">
        <f t="shared" si="6"/>
        <v>370</v>
      </c>
      <c r="F35" s="48">
        <f t="shared" si="6"/>
        <v>422</v>
      </c>
      <c r="G35" s="49">
        <f t="shared" si="7"/>
        <v>-0.12322274881516587</v>
      </c>
      <c r="H35" s="50"/>
      <c r="I35" s="193" t="s">
        <v>71</v>
      </c>
      <c r="J35" s="51">
        <v>225</v>
      </c>
      <c r="K35" s="51">
        <v>261</v>
      </c>
      <c r="L35" s="49">
        <f t="shared" si="2"/>
        <v>-0.13793103448275862</v>
      </c>
      <c r="M35" s="91">
        <f t="shared" si="8"/>
        <v>0.60810810810810811</v>
      </c>
      <c r="N35" s="53"/>
      <c r="O35" s="194" t="s">
        <v>72</v>
      </c>
      <c r="P35" s="86">
        <v>145</v>
      </c>
      <c r="Q35" s="86">
        <v>161</v>
      </c>
      <c r="R35" s="49">
        <f t="shared" si="9"/>
        <v>-9.9378881987577633E-2</v>
      </c>
      <c r="S35" s="52">
        <f t="shared" si="10"/>
        <v>0.39189189189189189</v>
      </c>
      <c r="T35" s="55"/>
    </row>
    <row r="36" spans="3:20">
      <c r="C36" s="90" t="s">
        <v>73</v>
      </c>
      <c r="D36" s="67" t="s">
        <v>36</v>
      </c>
      <c r="E36" s="47">
        <f t="shared" si="6"/>
        <v>845</v>
      </c>
      <c r="F36" s="48">
        <f t="shared" si="6"/>
        <v>1070</v>
      </c>
      <c r="G36" s="49">
        <f t="shared" si="7"/>
        <v>-0.2102803738317757</v>
      </c>
      <c r="H36" s="50"/>
      <c r="I36" s="193" t="s">
        <v>74</v>
      </c>
      <c r="J36" s="92">
        <v>427</v>
      </c>
      <c r="K36" s="92">
        <v>523</v>
      </c>
      <c r="L36" s="49">
        <f t="shared" si="2"/>
        <v>-0.1835564053537285</v>
      </c>
      <c r="M36" s="91">
        <f t="shared" si="8"/>
        <v>0.5053254437869823</v>
      </c>
      <c r="N36" s="53"/>
      <c r="O36" s="194" t="s">
        <v>75</v>
      </c>
      <c r="P36" s="86">
        <v>418</v>
      </c>
      <c r="Q36" s="86">
        <v>547</v>
      </c>
      <c r="R36" s="49">
        <f t="shared" si="9"/>
        <v>-0.23583180987202926</v>
      </c>
      <c r="S36" s="52">
        <f t="shared" si="10"/>
        <v>0.49467455621301776</v>
      </c>
      <c r="T36" s="55"/>
    </row>
    <row r="37" spans="3:20">
      <c r="C37" s="93" t="s">
        <v>76</v>
      </c>
      <c r="D37" s="67" t="s">
        <v>36</v>
      </c>
      <c r="E37" s="47">
        <f t="shared" si="6"/>
        <v>74</v>
      </c>
      <c r="F37" s="48">
        <f t="shared" si="6"/>
        <v>84</v>
      </c>
      <c r="G37" s="49">
        <f t="shared" si="7"/>
        <v>-0.11904761904761904</v>
      </c>
      <c r="H37" s="50"/>
      <c r="I37" s="193" t="s">
        <v>77</v>
      </c>
      <c r="J37" s="94">
        <v>42</v>
      </c>
      <c r="K37" s="94">
        <v>55</v>
      </c>
      <c r="L37" s="49">
        <f t="shared" si="2"/>
        <v>-0.23636363636363636</v>
      </c>
      <c r="M37" s="91">
        <f t="shared" si="8"/>
        <v>0.56756756756756754</v>
      </c>
      <c r="N37" s="53"/>
      <c r="O37" s="194" t="s">
        <v>78</v>
      </c>
      <c r="P37" s="86">
        <v>32</v>
      </c>
      <c r="Q37" s="86">
        <v>29</v>
      </c>
      <c r="R37" s="49">
        <f t="shared" si="9"/>
        <v>0.10344827586206896</v>
      </c>
      <c r="S37" s="52">
        <f t="shared" si="10"/>
        <v>0.43243243243243246</v>
      </c>
      <c r="T37" s="55"/>
    </row>
    <row r="38" spans="3:20">
      <c r="C38" s="93" t="s">
        <v>79</v>
      </c>
      <c r="D38" s="67" t="s">
        <v>36</v>
      </c>
      <c r="E38" s="47">
        <f t="shared" si="6"/>
        <v>14</v>
      </c>
      <c r="F38" s="48">
        <f t="shared" si="6"/>
        <v>18</v>
      </c>
      <c r="G38" s="49">
        <f t="shared" si="7"/>
        <v>-0.22222222222222221</v>
      </c>
      <c r="H38" s="50"/>
      <c r="I38" s="193" t="s">
        <v>80</v>
      </c>
      <c r="J38" s="51">
        <v>13</v>
      </c>
      <c r="K38" s="51">
        <v>13</v>
      </c>
      <c r="L38" s="49">
        <f t="shared" si="2"/>
        <v>0</v>
      </c>
      <c r="M38" s="91">
        <f t="shared" si="8"/>
        <v>0.9285714285714286</v>
      </c>
      <c r="N38" s="53"/>
      <c r="O38" s="194" t="s">
        <v>81</v>
      </c>
      <c r="P38" s="86">
        <v>1</v>
      </c>
      <c r="Q38" s="86">
        <v>5</v>
      </c>
      <c r="R38" s="49">
        <f t="shared" si="9"/>
        <v>-0.8</v>
      </c>
      <c r="S38" s="91">
        <f t="shared" si="10"/>
        <v>7.1428571428571425E-2</v>
      </c>
      <c r="T38" s="55"/>
    </row>
    <row r="39" spans="3:20">
      <c r="C39" s="93" t="s">
        <v>82</v>
      </c>
      <c r="D39" s="67" t="s">
        <v>36</v>
      </c>
      <c r="E39" s="47">
        <f t="shared" si="6"/>
        <v>1953</v>
      </c>
      <c r="F39" s="48">
        <f t="shared" si="6"/>
        <v>1356</v>
      </c>
      <c r="G39" s="49">
        <f t="shared" si="7"/>
        <v>0.44026548672566373</v>
      </c>
      <c r="H39" s="50"/>
      <c r="I39" s="193" t="s">
        <v>185</v>
      </c>
      <c r="J39" s="51">
        <v>1556</v>
      </c>
      <c r="K39" s="51">
        <v>1018</v>
      </c>
      <c r="L39" s="49">
        <f t="shared" si="2"/>
        <v>0.52848722986247543</v>
      </c>
      <c r="M39" s="91">
        <f t="shared" si="8"/>
        <v>0.79672299027137738</v>
      </c>
      <c r="N39" s="53"/>
      <c r="O39" s="194" t="s">
        <v>185</v>
      </c>
      <c r="P39" s="86">
        <v>397</v>
      </c>
      <c r="Q39" s="86">
        <v>338</v>
      </c>
      <c r="R39" s="49">
        <f t="shared" si="9"/>
        <v>0.17455621301775148</v>
      </c>
      <c r="S39" s="91">
        <f t="shared" si="10"/>
        <v>0.20327700972862264</v>
      </c>
      <c r="T39" s="55"/>
    </row>
    <row r="40" spans="3:20">
      <c r="C40" s="93" t="s">
        <v>85</v>
      </c>
      <c r="D40" s="67" t="s">
        <v>36</v>
      </c>
      <c r="E40" s="47">
        <f t="shared" si="6"/>
        <v>113</v>
      </c>
      <c r="F40" s="48">
        <f t="shared" si="6"/>
        <v>99</v>
      </c>
      <c r="G40" s="49">
        <f t="shared" si="7"/>
        <v>0.14141414141414141</v>
      </c>
      <c r="H40" s="50"/>
      <c r="I40" s="193" t="s">
        <v>186</v>
      </c>
      <c r="J40" s="95">
        <v>57</v>
      </c>
      <c r="K40" s="95">
        <v>49</v>
      </c>
      <c r="L40" s="49">
        <f t="shared" si="2"/>
        <v>0.16326530612244897</v>
      </c>
      <c r="M40" s="91">
        <f t="shared" si="8"/>
        <v>0.50442477876106195</v>
      </c>
      <c r="N40" s="53"/>
      <c r="O40" s="194" t="s">
        <v>186</v>
      </c>
      <c r="P40" s="96">
        <v>56</v>
      </c>
      <c r="Q40" s="96">
        <v>50</v>
      </c>
      <c r="R40" s="49">
        <f t="shared" si="9"/>
        <v>0.12</v>
      </c>
      <c r="S40" s="91">
        <f t="shared" si="10"/>
        <v>0.49557522123893805</v>
      </c>
      <c r="T40" s="55"/>
    </row>
    <row r="41" spans="3:20">
      <c r="C41" s="93" t="s">
        <v>88</v>
      </c>
      <c r="D41" s="67" t="s">
        <v>36</v>
      </c>
      <c r="E41" s="56">
        <f t="shared" si="6"/>
        <v>2467</v>
      </c>
      <c r="F41" s="57">
        <f t="shared" si="6"/>
        <v>2951</v>
      </c>
      <c r="G41" s="58">
        <f t="shared" si="7"/>
        <v>-0.16401219925449001</v>
      </c>
      <c r="H41" s="50"/>
      <c r="I41" s="212" t="s">
        <v>89</v>
      </c>
      <c r="J41" s="60">
        <v>1556</v>
      </c>
      <c r="K41" s="60">
        <v>1749</v>
      </c>
      <c r="L41" s="58">
        <f t="shared" si="2"/>
        <v>-0.11034877072612921</v>
      </c>
      <c r="M41" s="61">
        <f t="shared" si="8"/>
        <v>0.63072557762464532</v>
      </c>
      <c r="N41" s="62"/>
      <c r="O41" s="212" t="s">
        <v>90</v>
      </c>
      <c r="P41" s="220">
        <v>911</v>
      </c>
      <c r="Q41" s="220">
        <v>1202</v>
      </c>
      <c r="R41" s="58">
        <f t="shared" si="9"/>
        <v>-0.24209650582362729</v>
      </c>
      <c r="S41" s="73">
        <f t="shared" si="10"/>
        <v>0.36927442237535468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12220</v>
      </c>
      <c r="F44" s="37">
        <f>K44+Q44</f>
        <v>14011</v>
      </c>
      <c r="G44" s="38">
        <f t="shared" si="7"/>
        <v>-0.12782813503675683</v>
      </c>
      <c r="H44" s="39"/>
      <c r="I44" s="191" t="s">
        <v>98</v>
      </c>
      <c r="J44" s="40">
        <v>10359</v>
      </c>
      <c r="K44" s="40">
        <v>11577</v>
      </c>
      <c r="L44" s="38">
        <f t="shared" si="2"/>
        <v>-0.10520860326509458</v>
      </c>
      <c r="M44" s="44">
        <f t="shared" si="8"/>
        <v>0.84770867430441899</v>
      </c>
      <c r="N44" s="42"/>
      <c r="O44" s="192" t="s">
        <v>99</v>
      </c>
      <c r="P44" s="105">
        <v>1861</v>
      </c>
      <c r="Q44" s="105">
        <v>2434</v>
      </c>
      <c r="R44" s="38">
        <f t="shared" si="9"/>
        <v>-0.23541495480690222</v>
      </c>
      <c r="S44" s="44">
        <f t="shared" si="10"/>
        <v>0.15229132569558101</v>
      </c>
      <c r="T44" s="45"/>
    </row>
    <row r="45" spans="3:20">
      <c r="C45" s="252" t="s">
        <v>100</v>
      </c>
      <c r="D45" s="67" t="s">
        <v>16</v>
      </c>
      <c r="E45" s="47">
        <f>J45</f>
        <v>487</v>
      </c>
      <c r="F45" s="48">
        <f>K45</f>
        <v>589</v>
      </c>
      <c r="G45" s="49">
        <f t="shared" si="7"/>
        <v>-0.1731748726655348</v>
      </c>
      <c r="H45" s="50"/>
      <c r="I45" s="193" t="s">
        <v>101</v>
      </c>
      <c r="J45" s="51">
        <v>487</v>
      </c>
      <c r="K45" s="51">
        <v>589</v>
      </c>
      <c r="L45" s="49">
        <f t="shared" si="2"/>
        <v>-0.1731748726655348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36</v>
      </c>
      <c r="F46" s="48">
        <f>K46</f>
        <v>31</v>
      </c>
      <c r="G46" s="49">
        <f t="shared" si="7"/>
        <v>0.16129032258064516</v>
      </c>
      <c r="H46" s="50"/>
      <c r="I46" s="193" t="s">
        <v>104</v>
      </c>
      <c r="J46" s="51">
        <v>36</v>
      </c>
      <c r="K46" s="51">
        <v>31</v>
      </c>
      <c r="L46" s="49">
        <f t="shared" si="2"/>
        <v>0.16129032258064516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2311</v>
      </c>
      <c r="F47" s="48">
        <f t="shared" si="11"/>
        <v>2756</v>
      </c>
      <c r="G47" s="49">
        <f t="shared" si="7"/>
        <v>-0.16146589259796806</v>
      </c>
      <c r="H47" s="50"/>
      <c r="I47" s="193" t="s">
        <v>106</v>
      </c>
      <c r="J47" s="51">
        <v>1529</v>
      </c>
      <c r="K47" s="51">
        <v>1778</v>
      </c>
      <c r="L47" s="49">
        <f t="shared" si="2"/>
        <v>-0.14004499437570303</v>
      </c>
      <c r="M47" s="52">
        <f t="shared" si="8"/>
        <v>0.66161834703591516</v>
      </c>
      <c r="N47" s="53"/>
      <c r="O47" s="194" t="s">
        <v>107</v>
      </c>
      <c r="P47" s="51">
        <v>782</v>
      </c>
      <c r="Q47" s="51">
        <v>978</v>
      </c>
      <c r="R47" s="49">
        <f>(P47-Q47)/Q47</f>
        <v>-0.20040899795501022</v>
      </c>
      <c r="S47" s="52">
        <f>P47/$E47</f>
        <v>0.33838165296408479</v>
      </c>
      <c r="T47" s="55"/>
    </row>
    <row r="48" spans="3:20" ht="15.6" customHeight="1">
      <c r="C48" s="261"/>
      <c r="D48" s="67" t="s">
        <v>22</v>
      </c>
      <c r="E48" s="47">
        <f t="shared" si="11"/>
        <v>1415</v>
      </c>
      <c r="F48" s="48">
        <f t="shared" si="11"/>
        <v>1659</v>
      </c>
      <c r="G48" s="49">
        <f t="shared" si="7"/>
        <v>-0.14707655213984328</v>
      </c>
      <c r="H48" s="50"/>
      <c r="I48" s="193" t="s">
        <v>108</v>
      </c>
      <c r="J48" s="51">
        <v>209</v>
      </c>
      <c r="K48" s="51">
        <v>242</v>
      </c>
      <c r="L48" s="49">
        <f t="shared" si="2"/>
        <v>-0.13636363636363635</v>
      </c>
      <c r="M48" s="52">
        <f t="shared" si="8"/>
        <v>0.14770318021201415</v>
      </c>
      <c r="N48" s="53"/>
      <c r="O48" s="194" t="s">
        <v>109</v>
      </c>
      <c r="P48" s="54">
        <v>1206</v>
      </c>
      <c r="Q48" s="54">
        <v>1417</v>
      </c>
      <c r="R48" s="49">
        <f>(P48-Q48)/Q48</f>
        <v>-0.14890613973182781</v>
      </c>
      <c r="S48" s="52">
        <f>P48/$E48</f>
        <v>0.85229681978798588</v>
      </c>
      <c r="T48" s="55"/>
    </row>
    <row r="49" spans="3:20" ht="15.6" customHeight="1">
      <c r="C49" s="261"/>
      <c r="D49" s="67" t="s">
        <v>110</v>
      </c>
      <c r="E49" s="47">
        <f t="shared" si="11"/>
        <v>892</v>
      </c>
      <c r="F49" s="48">
        <f t="shared" si="11"/>
        <v>1026</v>
      </c>
      <c r="G49" s="49">
        <f t="shared" si="7"/>
        <v>-0.13060428849902533</v>
      </c>
      <c r="H49" s="50"/>
      <c r="I49" s="193" t="s">
        <v>111</v>
      </c>
      <c r="J49" s="51">
        <v>126</v>
      </c>
      <c r="K49" s="51">
        <v>137</v>
      </c>
      <c r="L49" s="49">
        <f t="shared" si="2"/>
        <v>-8.0291970802919707E-2</v>
      </c>
      <c r="M49" s="52">
        <f t="shared" si="8"/>
        <v>0.14125560538116591</v>
      </c>
      <c r="N49" s="53"/>
      <c r="O49" s="194" t="s">
        <v>38</v>
      </c>
      <c r="P49" s="106">
        <v>766</v>
      </c>
      <c r="Q49" s="106">
        <v>889</v>
      </c>
      <c r="R49" s="49">
        <f>(P49-Q49)/Q49</f>
        <v>-0.13835770528683913</v>
      </c>
      <c r="S49" s="52">
        <f>P49/$E49</f>
        <v>0.85874439461883412</v>
      </c>
      <c r="T49" s="55"/>
    </row>
    <row r="50" spans="3:20" ht="15.95" customHeight="1">
      <c r="C50" s="261"/>
      <c r="D50" s="67" t="s">
        <v>112</v>
      </c>
      <c r="E50" s="47">
        <f t="shared" si="11"/>
        <v>3230</v>
      </c>
      <c r="F50" s="48">
        <f t="shared" si="11"/>
        <v>3686</v>
      </c>
      <c r="G50" s="49">
        <f t="shared" si="7"/>
        <v>-0.12371134020618557</v>
      </c>
      <c r="H50" s="50"/>
      <c r="I50" s="193" t="s">
        <v>113</v>
      </c>
      <c r="J50" s="51">
        <v>661</v>
      </c>
      <c r="K50" s="51">
        <v>760</v>
      </c>
      <c r="L50" s="49">
        <f t="shared" si="2"/>
        <v>-0.13026315789473683</v>
      </c>
      <c r="M50" s="52">
        <f t="shared" si="8"/>
        <v>0.20464396284829722</v>
      </c>
      <c r="N50" s="53"/>
      <c r="O50" s="194" t="s">
        <v>114</v>
      </c>
      <c r="P50" s="106">
        <v>2569</v>
      </c>
      <c r="Q50" s="106">
        <v>2926</v>
      </c>
      <c r="R50" s="49">
        <f>(P50-Q50)/Q50</f>
        <v>-0.12200956937799043</v>
      </c>
      <c r="S50" s="52">
        <f>P50/$E50</f>
        <v>0.79535603715170278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300</v>
      </c>
      <c r="F51" s="169">
        <f t="shared" si="11"/>
        <v>359</v>
      </c>
      <c r="G51" s="170">
        <f t="shared" si="7"/>
        <v>-0.16434540389972144</v>
      </c>
      <c r="H51" s="171"/>
      <c r="I51" s="218" t="s">
        <v>116</v>
      </c>
      <c r="J51" s="175">
        <v>74</v>
      </c>
      <c r="K51" s="175">
        <v>74</v>
      </c>
      <c r="L51" s="176">
        <f t="shared" si="2"/>
        <v>0</v>
      </c>
      <c r="M51" s="173">
        <f t="shared" si="8"/>
        <v>0.24666666666666667</v>
      </c>
      <c r="N51" s="174"/>
      <c r="O51" s="219" t="s">
        <v>117</v>
      </c>
      <c r="P51" s="172">
        <v>226</v>
      </c>
      <c r="Q51" s="172">
        <v>285</v>
      </c>
      <c r="R51" s="170">
        <f>(P51-Q51)/Q51</f>
        <v>-0.20701754385964913</v>
      </c>
      <c r="S51" s="173">
        <f>P51/$E51</f>
        <v>0.7533333333333333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402589</v>
      </c>
      <c r="E59" s="124">
        <f>J15</f>
        <v>325645</v>
      </c>
      <c r="F59" s="124">
        <f>P15</f>
        <v>76944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0.80887704333700128</v>
      </c>
      <c r="F60" s="133">
        <f>F59/D59</f>
        <v>0.19112295666299875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62943</v>
      </c>
      <c r="E61" s="136">
        <v>51170</v>
      </c>
      <c r="F61" s="136">
        <v>11773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0.81295775542951554</v>
      </c>
      <c r="F62" s="137">
        <f>F61/$D$61</f>
        <v>0.18704224457048441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311</v>
      </c>
      <c r="D67" s="158">
        <v>1487137</v>
      </c>
      <c r="E67" s="159"/>
      <c r="F67" s="139"/>
      <c r="G67" s="128"/>
      <c r="H67" s="145"/>
      <c r="I67" s="160"/>
    </row>
    <row r="68" spans="3:9" ht="13.5" customHeight="1">
      <c r="C68" s="157" t="s">
        <v>309</v>
      </c>
      <c r="D68" s="158">
        <v>1501332</v>
      </c>
      <c r="E68" s="156"/>
      <c r="F68" s="161"/>
      <c r="G68" s="128"/>
      <c r="H68" s="145"/>
      <c r="I68" s="160"/>
    </row>
    <row r="69" spans="3:9">
      <c r="C69" s="157" t="s">
        <v>303</v>
      </c>
      <c r="D69" s="158">
        <v>1721900</v>
      </c>
      <c r="E69" s="110"/>
      <c r="F69" s="139"/>
      <c r="G69" s="128"/>
      <c r="H69" s="182">
        <f>SUM(D67:D70)</f>
        <v>6261950</v>
      </c>
      <c r="I69" s="183"/>
    </row>
    <row r="70" spans="3:9">
      <c r="C70" s="157" t="s">
        <v>299</v>
      </c>
      <c r="D70" s="158">
        <v>1551581</v>
      </c>
      <c r="E70" s="112"/>
      <c r="F70" s="161"/>
      <c r="H70" s="183"/>
      <c r="I70" s="183"/>
    </row>
    <row r="71" spans="3:9">
      <c r="C71" s="157" t="s">
        <v>304</v>
      </c>
      <c r="D71" s="158">
        <v>1791154</v>
      </c>
      <c r="E71" s="112"/>
      <c r="F71" s="161"/>
      <c r="H71" s="184"/>
      <c r="I71" s="183"/>
    </row>
    <row r="72" spans="3:9">
      <c r="C72" s="157" t="s">
        <v>305</v>
      </c>
      <c r="D72" s="158">
        <v>1662326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311</v>
      </c>
      <c r="D77" s="158">
        <v>431999</v>
      </c>
      <c r="E77" s="181">
        <f t="shared" ref="E77:E82" si="12">D77/D67</f>
        <v>0.2904903852166949</v>
      </c>
      <c r="F77" s="162"/>
      <c r="H77" s="185"/>
      <c r="I77" s="186"/>
    </row>
    <row r="78" spans="3:9">
      <c r="C78" s="157" t="s">
        <v>309</v>
      </c>
      <c r="D78" s="158">
        <v>425416</v>
      </c>
      <c r="E78" s="181">
        <f t="shared" si="12"/>
        <v>0.28335904383574051</v>
      </c>
      <c r="F78" s="164"/>
      <c r="H78" s="183"/>
      <c r="I78" s="183"/>
    </row>
    <row r="79" spans="3:9">
      <c r="C79" s="157" t="s">
        <v>303</v>
      </c>
      <c r="D79" s="158">
        <v>407471</v>
      </c>
      <c r="E79" s="181">
        <f t="shared" si="12"/>
        <v>0.23664033916022997</v>
      </c>
      <c r="F79" s="161"/>
      <c r="H79" s="187">
        <f>SUM(D77:D80)</f>
        <v>1698354</v>
      </c>
      <c r="I79" s="188">
        <f>H79/H69</f>
        <v>0.27121807104815593</v>
      </c>
    </row>
    <row r="80" spans="3:9" ht="17.45" customHeight="1">
      <c r="C80" s="157" t="s">
        <v>299</v>
      </c>
      <c r="D80" s="158">
        <v>433468</v>
      </c>
      <c r="E80" s="181">
        <f t="shared" si="12"/>
        <v>0.27937181494230723</v>
      </c>
      <c r="F80" s="162"/>
      <c r="H80" s="185"/>
      <c r="I80" s="186"/>
    </row>
    <row r="81" spans="3:5">
      <c r="C81" s="157" t="s">
        <v>304</v>
      </c>
      <c r="D81" s="158">
        <v>476386</v>
      </c>
      <c r="E81" s="181">
        <f t="shared" si="12"/>
        <v>0.26596596384230503</v>
      </c>
    </row>
    <row r="82" spans="3:5">
      <c r="C82" s="157" t="s">
        <v>305</v>
      </c>
      <c r="D82" s="158">
        <v>402589</v>
      </c>
      <c r="E82" s="181">
        <f t="shared" si="12"/>
        <v>0.24218414438563796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conditionalFormatting sqref="D77:D8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{B71620F9-DA89-4988-AF03-F0E969F215CB}</x14:id>
        </ext>
      </extLst>
    </cfRule>
  </conditionalFormatting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620F9-DA89-4988-AF03-F0E969F215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D77:D82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47F230E-3CA9-4DBA-AF1F-D55FB4CF5E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'24.8월2주차'!D67:D73</xm:f>
              <xm:sqref>E66</xm:sqref>
            </x14:sparkline>
          </x14:sparklines>
        </x14:sparklineGroup>
        <x14:sparklineGroup displayEmptyCellsAs="gap" xr2:uid="{0D6CAE64-A7B4-471E-A60E-31FB83C5DE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'24.8월2주차'!D77:D82</xm:f>
              <xm:sqref>E76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9122-AD71-4239-AF73-4B904B2A673D}">
  <sheetPr>
    <pageSetUpPr fitToPage="1"/>
  </sheetPr>
  <dimension ref="A1:T82"/>
  <sheetViews>
    <sheetView showGridLines="0" zoomScaleNormal="100" workbookViewId="0">
      <pane ySplit="1" topLeftCell="A4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476386</v>
      </c>
      <c r="F15" s="37">
        <f t="shared" si="0"/>
        <v>433468</v>
      </c>
      <c r="G15" s="38">
        <f t="shared" ref="G15:G32" si="1">(E15-F15)/F15</f>
        <v>9.9010768961030574E-2</v>
      </c>
      <c r="H15" s="39"/>
      <c r="I15" s="191" t="s">
        <v>14</v>
      </c>
      <c r="J15" s="43">
        <v>376070</v>
      </c>
      <c r="K15" s="43">
        <v>344836</v>
      </c>
      <c r="L15" s="38">
        <f t="shared" ref="L15:L51" si="2">(J15-K15)/K15</f>
        <v>9.0576389936085563E-2</v>
      </c>
      <c r="M15" s="41">
        <f t="shared" ref="M15:M32" si="3">J15/$E15</f>
        <v>0.78942286297246356</v>
      </c>
      <c r="N15" s="42"/>
      <c r="O15" s="192" t="s">
        <v>15</v>
      </c>
      <c r="P15" s="40">
        <v>100316</v>
      </c>
      <c r="Q15" s="40">
        <v>88632</v>
      </c>
      <c r="R15" s="38">
        <f t="shared" ref="R15:R32" si="4">(P15-Q15)/Q15</f>
        <v>0.13182597707374311</v>
      </c>
      <c r="S15" s="44">
        <f t="shared" ref="S15:S32" si="5">P15/$E15</f>
        <v>0.2105771370275365</v>
      </c>
      <c r="T15" s="45"/>
    </row>
    <row r="16" spans="1:20">
      <c r="C16" s="292" t="s">
        <v>16</v>
      </c>
      <c r="D16" s="293"/>
      <c r="E16" s="47">
        <f t="shared" si="0"/>
        <v>37246</v>
      </c>
      <c r="F16" s="48">
        <f t="shared" si="0"/>
        <v>34738</v>
      </c>
      <c r="G16" s="49">
        <f t="shared" si="1"/>
        <v>7.2197593413552877E-2</v>
      </c>
      <c r="H16" s="50"/>
      <c r="I16" s="193" t="s">
        <v>17</v>
      </c>
      <c r="J16" s="54">
        <v>25415</v>
      </c>
      <c r="K16" s="54">
        <v>24238</v>
      </c>
      <c r="L16" s="49">
        <f t="shared" si="2"/>
        <v>4.8560112220480241E-2</v>
      </c>
      <c r="M16" s="52">
        <f t="shared" si="3"/>
        <v>0.68235515223111209</v>
      </c>
      <c r="N16" s="53"/>
      <c r="O16" s="194" t="s">
        <v>18</v>
      </c>
      <c r="P16" s="51">
        <v>11831</v>
      </c>
      <c r="Q16" s="51">
        <v>10500</v>
      </c>
      <c r="R16" s="49">
        <f t="shared" si="4"/>
        <v>0.12676190476190477</v>
      </c>
      <c r="S16" s="52">
        <f t="shared" si="5"/>
        <v>0.31764484776888796</v>
      </c>
      <c r="T16" s="55"/>
    </row>
    <row r="17" spans="3:20">
      <c r="C17" s="294" t="s">
        <v>19</v>
      </c>
      <c r="D17" s="295"/>
      <c r="E17" s="56">
        <f t="shared" si="0"/>
        <v>81434</v>
      </c>
      <c r="F17" s="57">
        <f t="shared" si="0"/>
        <v>78044</v>
      </c>
      <c r="G17" s="58">
        <f t="shared" si="1"/>
        <v>4.3437035518425503E-2</v>
      </c>
      <c r="H17" s="59"/>
      <c r="I17" s="195" t="s">
        <v>20</v>
      </c>
      <c r="J17" s="60">
        <v>54319</v>
      </c>
      <c r="K17" s="60">
        <v>52961</v>
      </c>
      <c r="L17" s="58">
        <f t="shared" si="2"/>
        <v>2.5641509790222995E-2</v>
      </c>
      <c r="M17" s="61">
        <f t="shared" si="3"/>
        <v>0.66703096986516686</v>
      </c>
      <c r="N17" s="62"/>
      <c r="O17" s="196" t="s">
        <v>21</v>
      </c>
      <c r="P17" s="60">
        <v>27115</v>
      </c>
      <c r="Q17" s="60">
        <v>25083</v>
      </c>
      <c r="R17" s="58">
        <f t="shared" si="4"/>
        <v>8.1011043336124064E-2</v>
      </c>
      <c r="S17" s="61">
        <f t="shared" si="5"/>
        <v>0.33296903013483314</v>
      </c>
      <c r="T17" s="63"/>
    </row>
    <row r="18" spans="3:20">
      <c r="C18" s="278" t="s">
        <v>22</v>
      </c>
      <c r="D18" s="64" t="s">
        <v>23</v>
      </c>
      <c r="E18" s="36">
        <f t="shared" si="0"/>
        <v>200436</v>
      </c>
      <c r="F18" s="37">
        <f t="shared" si="0"/>
        <v>251907</v>
      </c>
      <c r="G18" s="38">
        <f t="shared" si="1"/>
        <v>-0.2043254058045231</v>
      </c>
      <c r="H18" s="39"/>
      <c r="I18" s="191" t="s">
        <v>24</v>
      </c>
      <c r="J18" s="65">
        <v>164242</v>
      </c>
      <c r="K18" s="65">
        <v>158796</v>
      </c>
      <c r="L18" s="38">
        <f t="shared" si="2"/>
        <v>3.4295574195823575E-2</v>
      </c>
      <c r="M18" s="41">
        <f t="shared" si="3"/>
        <v>0.81942365642898485</v>
      </c>
      <c r="N18" s="42"/>
      <c r="O18" s="192" t="s">
        <v>25</v>
      </c>
      <c r="P18" s="66">
        <v>36194</v>
      </c>
      <c r="Q18" s="66">
        <v>93111</v>
      </c>
      <c r="R18" s="38">
        <f t="shared" si="4"/>
        <v>-0.61128115904672919</v>
      </c>
      <c r="S18" s="41">
        <f t="shared" si="5"/>
        <v>0.18057634357101518</v>
      </c>
      <c r="T18" s="45"/>
    </row>
    <row r="19" spans="3:20" ht="15.6" customHeight="1">
      <c r="C19" s="279"/>
      <c r="D19" s="67" t="s">
        <v>26</v>
      </c>
      <c r="E19" s="47">
        <f t="shared" si="0"/>
        <v>119944</v>
      </c>
      <c r="F19" s="37">
        <f t="shared" si="0"/>
        <v>127167</v>
      </c>
      <c r="G19" s="49">
        <f t="shared" si="1"/>
        <v>-5.6799326869392215E-2</v>
      </c>
      <c r="H19" s="50"/>
      <c r="I19" s="193" t="s">
        <v>27</v>
      </c>
      <c r="J19" s="68">
        <v>95467</v>
      </c>
      <c r="K19" s="68">
        <v>93111</v>
      </c>
      <c r="L19" s="49">
        <f t="shared" si="2"/>
        <v>2.5303132819967565E-2</v>
      </c>
      <c r="M19" s="52">
        <f t="shared" si="3"/>
        <v>0.79592976722470488</v>
      </c>
      <c r="N19" s="53"/>
      <c r="O19" s="194" t="s">
        <v>28</v>
      </c>
      <c r="P19" s="69">
        <v>24477</v>
      </c>
      <c r="Q19" s="69">
        <v>34056</v>
      </c>
      <c r="R19" s="49">
        <f t="shared" si="4"/>
        <v>-0.28127202255109229</v>
      </c>
      <c r="S19" s="52">
        <f t="shared" si="5"/>
        <v>0.20407023277529512</v>
      </c>
      <c r="T19" s="55"/>
    </row>
    <row r="20" spans="3:20" ht="14.1" customHeight="1">
      <c r="C20" s="279"/>
      <c r="D20" s="67" t="s">
        <v>29</v>
      </c>
      <c r="E20" s="47">
        <f t="shared" si="0"/>
        <v>2399</v>
      </c>
      <c r="F20" s="37">
        <f t="shared" si="0"/>
        <v>2277</v>
      </c>
      <c r="G20" s="49">
        <f t="shared" si="1"/>
        <v>5.357927097057532E-2</v>
      </c>
      <c r="H20" s="50"/>
      <c r="I20" s="193" t="s">
        <v>30</v>
      </c>
      <c r="J20" s="68">
        <v>1713</v>
      </c>
      <c r="K20" s="68">
        <v>1601</v>
      </c>
      <c r="L20" s="49">
        <f t="shared" si="2"/>
        <v>6.9956277326670827E-2</v>
      </c>
      <c r="M20" s="52">
        <f t="shared" si="3"/>
        <v>0.71404751979991665</v>
      </c>
      <c r="N20" s="53"/>
      <c r="O20" s="194" t="s">
        <v>31</v>
      </c>
      <c r="P20" s="69">
        <v>686</v>
      </c>
      <c r="Q20" s="69">
        <v>676</v>
      </c>
      <c r="R20" s="49">
        <f t="shared" si="4"/>
        <v>1.4792899408284023E-2</v>
      </c>
      <c r="S20" s="52">
        <f t="shared" si="5"/>
        <v>0.28595248020008335</v>
      </c>
      <c r="T20" s="55"/>
    </row>
    <row r="21" spans="3:20" ht="13.5" customHeight="1">
      <c r="C21" s="280"/>
      <c r="D21" s="70" t="s">
        <v>32</v>
      </c>
      <c r="E21" s="56">
        <f t="shared" si="0"/>
        <v>866</v>
      </c>
      <c r="F21" s="37">
        <f t="shared" si="0"/>
        <v>867</v>
      </c>
      <c r="G21" s="58">
        <f t="shared" si="1"/>
        <v>-1.1534025374855825E-3</v>
      </c>
      <c r="H21" s="71">
        <f>E21/E19</f>
        <v>7.2200360168078433E-3</v>
      </c>
      <c r="I21" s="195" t="s">
        <v>33</v>
      </c>
      <c r="J21" s="72">
        <v>595</v>
      </c>
      <c r="K21" s="72">
        <v>583</v>
      </c>
      <c r="L21" s="58">
        <f t="shared" si="2"/>
        <v>2.0583190394511151E-2</v>
      </c>
      <c r="M21" s="73">
        <f t="shared" si="3"/>
        <v>0.68706697459584298</v>
      </c>
      <c r="N21" s="74">
        <f>J21/J19</f>
        <v>6.2325201378486805E-3</v>
      </c>
      <c r="O21" s="196" t="s">
        <v>34</v>
      </c>
      <c r="P21" s="75">
        <v>271</v>
      </c>
      <c r="Q21" s="75">
        <v>284</v>
      </c>
      <c r="R21" s="58">
        <f t="shared" si="4"/>
        <v>-4.5774647887323945E-2</v>
      </c>
      <c r="S21" s="73">
        <f t="shared" si="5"/>
        <v>0.31293302540415702</v>
      </c>
      <c r="T21" s="76">
        <f>P21/P19</f>
        <v>1.1071618253870982E-2</v>
      </c>
    </row>
    <row r="22" spans="3:20" ht="13.5" customHeight="1">
      <c r="C22" s="278" t="s">
        <v>35</v>
      </c>
      <c r="D22" s="77" t="s">
        <v>36</v>
      </c>
      <c r="E22" s="78">
        <f t="shared" si="0"/>
        <v>6919</v>
      </c>
      <c r="F22" s="79">
        <f t="shared" si="0"/>
        <v>5092</v>
      </c>
      <c r="G22" s="80">
        <f t="shared" si="1"/>
        <v>0.35879811468970935</v>
      </c>
      <c r="H22" s="81"/>
      <c r="I22" s="197" t="s">
        <v>37</v>
      </c>
      <c r="J22" s="198">
        <v>3631</v>
      </c>
      <c r="K22" s="198">
        <v>2474</v>
      </c>
      <c r="L22" s="80">
        <f t="shared" si="2"/>
        <v>0.46766370250606304</v>
      </c>
      <c r="M22" s="82">
        <f t="shared" si="3"/>
        <v>0.52478681890446599</v>
      </c>
      <c r="N22" s="83"/>
      <c r="O22" s="199" t="s">
        <v>38</v>
      </c>
      <c r="P22" s="84">
        <v>3288</v>
      </c>
      <c r="Q22" s="84">
        <v>2618</v>
      </c>
      <c r="R22" s="80">
        <f t="shared" si="4"/>
        <v>0.25592055003819708</v>
      </c>
      <c r="S22" s="82">
        <f t="shared" si="5"/>
        <v>0.47521318109553401</v>
      </c>
      <c r="T22" s="85"/>
    </row>
    <row r="23" spans="3:20" ht="15.6" customHeight="1">
      <c r="C23" s="279"/>
      <c r="D23" s="67" t="s">
        <v>39</v>
      </c>
      <c r="E23" s="47">
        <f t="shared" si="0"/>
        <v>5241</v>
      </c>
      <c r="F23" s="48">
        <f t="shared" si="0"/>
        <v>4056</v>
      </c>
      <c r="G23" s="49">
        <f t="shared" si="1"/>
        <v>0.29215976331360949</v>
      </c>
      <c r="H23" s="50"/>
      <c r="I23" s="193" t="s">
        <v>40</v>
      </c>
      <c r="J23" s="68">
        <v>2627</v>
      </c>
      <c r="K23" s="68">
        <v>1834</v>
      </c>
      <c r="L23" s="49">
        <f t="shared" si="2"/>
        <v>0.43238822246455832</v>
      </c>
      <c r="M23" s="52">
        <f t="shared" si="3"/>
        <v>0.5012402213318069</v>
      </c>
      <c r="N23" s="53"/>
      <c r="O23" s="194" t="s">
        <v>41</v>
      </c>
      <c r="P23" s="86">
        <v>2614</v>
      </c>
      <c r="Q23" s="86">
        <v>2222</v>
      </c>
      <c r="R23" s="49">
        <f t="shared" si="4"/>
        <v>0.17641764176417643</v>
      </c>
      <c r="S23" s="52">
        <f t="shared" si="5"/>
        <v>0.4987597786681931</v>
      </c>
      <c r="T23" s="55"/>
    </row>
    <row r="24" spans="3:20" ht="15.6" customHeight="1">
      <c r="C24" s="279"/>
      <c r="D24" s="67" t="s">
        <v>42</v>
      </c>
      <c r="E24" s="47">
        <f t="shared" si="0"/>
        <v>15542</v>
      </c>
      <c r="F24" s="48">
        <f t="shared" si="0"/>
        <v>13405</v>
      </c>
      <c r="G24" s="49">
        <f t="shared" si="1"/>
        <v>0.15941812756434168</v>
      </c>
      <c r="H24" s="50"/>
      <c r="I24" s="193" t="s">
        <v>43</v>
      </c>
      <c r="J24" s="68">
        <v>9030</v>
      </c>
      <c r="K24" s="68">
        <v>7873</v>
      </c>
      <c r="L24" s="49">
        <f t="shared" si="2"/>
        <v>0.14695795757652738</v>
      </c>
      <c r="M24" s="52">
        <f t="shared" si="3"/>
        <v>0.58100630549478827</v>
      </c>
      <c r="N24" s="53"/>
      <c r="O24" s="194" t="s">
        <v>44</v>
      </c>
      <c r="P24" s="86">
        <v>6512</v>
      </c>
      <c r="Q24" s="86">
        <v>5532</v>
      </c>
      <c r="R24" s="49">
        <f t="shared" si="4"/>
        <v>0.17715112075198844</v>
      </c>
      <c r="S24" s="52">
        <f t="shared" si="5"/>
        <v>0.41899369450521168</v>
      </c>
      <c r="T24" s="55"/>
    </row>
    <row r="25" spans="3:20" ht="15.6" customHeight="1">
      <c r="C25" s="279"/>
      <c r="D25" s="67" t="s">
        <v>45</v>
      </c>
      <c r="E25" s="47">
        <f t="shared" si="0"/>
        <v>13702</v>
      </c>
      <c r="F25" s="48">
        <f t="shared" si="0"/>
        <v>11774</v>
      </c>
      <c r="G25" s="49">
        <f t="shared" si="1"/>
        <v>0.16375063699677256</v>
      </c>
      <c r="H25" s="50"/>
      <c r="I25" s="193" t="s">
        <v>46</v>
      </c>
      <c r="J25" s="68">
        <v>8185</v>
      </c>
      <c r="K25" s="68">
        <v>7149</v>
      </c>
      <c r="L25" s="49">
        <f t="shared" si="2"/>
        <v>0.14491537277940972</v>
      </c>
      <c r="M25" s="52">
        <f t="shared" si="3"/>
        <v>0.59735804991971975</v>
      </c>
      <c r="N25" s="53"/>
      <c r="O25" s="194" t="s">
        <v>47</v>
      </c>
      <c r="P25" s="86">
        <v>5517</v>
      </c>
      <c r="Q25" s="86">
        <v>4625</v>
      </c>
      <c r="R25" s="49">
        <f t="shared" si="4"/>
        <v>0.19286486486486487</v>
      </c>
      <c r="S25" s="52">
        <f t="shared" si="5"/>
        <v>0.40264195008028025</v>
      </c>
      <c r="T25" s="55"/>
    </row>
    <row r="26" spans="3:20" ht="15.6" customHeight="1">
      <c r="C26" s="280"/>
      <c r="D26" s="70" t="s">
        <v>48</v>
      </c>
      <c r="E26" s="56">
        <f t="shared" si="0"/>
        <v>6158</v>
      </c>
      <c r="F26" s="48">
        <f t="shared" si="0"/>
        <v>5302</v>
      </c>
      <c r="G26" s="58">
        <f t="shared" si="1"/>
        <v>0.16144850999622784</v>
      </c>
      <c r="H26" s="71">
        <f>E26/E23</f>
        <v>1.1749666094256821</v>
      </c>
      <c r="I26" s="195" t="s">
        <v>33</v>
      </c>
      <c r="J26" s="72">
        <v>3482</v>
      </c>
      <c r="K26" s="72">
        <v>3036</v>
      </c>
      <c r="L26" s="58">
        <f t="shared" si="2"/>
        <v>0.14690382081686429</v>
      </c>
      <c r="M26" s="73">
        <f t="shared" si="3"/>
        <v>0.56544332575511524</v>
      </c>
      <c r="N26" s="74">
        <f>J26/J23</f>
        <v>1.3254663113818044</v>
      </c>
      <c r="O26" s="196" t="s">
        <v>34</v>
      </c>
      <c r="P26" s="87">
        <v>2676</v>
      </c>
      <c r="Q26" s="87">
        <v>2266</v>
      </c>
      <c r="R26" s="58">
        <f t="shared" si="4"/>
        <v>0.18093556928508384</v>
      </c>
      <c r="S26" s="73">
        <f t="shared" si="5"/>
        <v>0.4345566742448847</v>
      </c>
      <c r="T26" s="76">
        <f>P26/P23</f>
        <v>1.0237184391736802</v>
      </c>
    </row>
    <row r="27" spans="3:20" ht="13.5" customHeight="1">
      <c r="C27" s="278" t="s">
        <v>49</v>
      </c>
      <c r="D27" s="77" t="s">
        <v>36</v>
      </c>
      <c r="E27" s="78">
        <f t="shared" si="0"/>
        <v>2951</v>
      </c>
      <c r="F27" s="79">
        <f t="shared" si="0"/>
        <v>2967</v>
      </c>
      <c r="G27" s="80">
        <f t="shared" si="1"/>
        <v>-5.3926525109538256E-3</v>
      </c>
      <c r="H27" s="81"/>
      <c r="I27" s="197" t="s">
        <v>50</v>
      </c>
      <c r="J27" s="198">
        <v>1749</v>
      </c>
      <c r="K27" s="198">
        <v>1868</v>
      </c>
      <c r="L27" s="80">
        <f t="shared" si="2"/>
        <v>-6.3704496788008561E-2</v>
      </c>
      <c r="M27" s="82">
        <f t="shared" si="3"/>
        <v>0.592680447305998</v>
      </c>
      <c r="N27" s="83"/>
      <c r="O27" s="199" t="s">
        <v>51</v>
      </c>
      <c r="P27" s="84">
        <v>1202</v>
      </c>
      <c r="Q27" s="84">
        <v>1099</v>
      </c>
      <c r="R27" s="80">
        <f t="shared" si="4"/>
        <v>9.3721565059144682E-2</v>
      </c>
      <c r="S27" s="82">
        <f t="shared" si="5"/>
        <v>0.40731955269400205</v>
      </c>
      <c r="T27" s="85"/>
    </row>
    <row r="28" spans="3:20" ht="15.6" customHeight="1">
      <c r="C28" s="279"/>
      <c r="D28" s="67" t="s">
        <v>52</v>
      </c>
      <c r="E28" s="47">
        <f t="shared" si="0"/>
        <v>1541</v>
      </c>
      <c r="F28" s="48">
        <f t="shared" si="0"/>
        <v>1253</v>
      </c>
      <c r="G28" s="49">
        <f t="shared" si="1"/>
        <v>0.2298483639265762</v>
      </c>
      <c r="H28" s="50"/>
      <c r="I28" s="193" t="s">
        <v>53</v>
      </c>
      <c r="J28" s="68">
        <v>753</v>
      </c>
      <c r="K28" s="68">
        <v>632</v>
      </c>
      <c r="L28" s="49">
        <f t="shared" si="2"/>
        <v>0.19145569620253164</v>
      </c>
      <c r="M28" s="52">
        <f t="shared" si="3"/>
        <v>0.48864373783257625</v>
      </c>
      <c r="N28" s="53"/>
      <c r="O28" s="194" t="s">
        <v>54</v>
      </c>
      <c r="P28" s="86">
        <v>788</v>
      </c>
      <c r="Q28" s="86">
        <v>621</v>
      </c>
      <c r="R28" s="80">
        <f t="shared" si="4"/>
        <v>0.2689210950080515</v>
      </c>
      <c r="S28" s="52">
        <f t="shared" si="5"/>
        <v>0.5113562621674238</v>
      </c>
      <c r="T28" s="55"/>
    </row>
    <row r="29" spans="3:20" ht="15.6" customHeight="1">
      <c r="C29" s="279"/>
      <c r="D29" s="67" t="s">
        <v>26</v>
      </c>
      <c r="E29" s="47">
        <f t="shared" si="0"/>
        <v>42585</v>
      </c>
      <c r="F29" s="48">
        <f t="shared" si="0"/>
        <v>40279</v>
      </c>
      <c r="G29" s="49">
        <f t="shared" si="1"/>
        <v>5.7250676531194915E-2</v>
      </c>
      <c r="H29" s="50"/>
      <c r="I29" s="193" t="s">
        <v>55</v>
      </c>
      <c r="J29" s="51">
        <v>28306</v>
      </c>
      <c r="K29" s="51">
        <v>26252</v>
      </c>
      <c r="L29" s="49">
        <f t="shared" si="2"/>
        <v>7.8241657778454973E-2</v>
      </c>
      <c r="M29" s="52">
        <f t="shared" si="3"/>
        <v>0.66469414112950564</v>
      </c>
      <c r="N29" s="53"/>
      <c r="O29" s="194" t="s">
        <v>56</v>
      </c>
      <c r="P29" s="86">
        <v>14279</v>
      </c>
      <c r="Q29" s="86">
        <v>14027</v>
      </c>
      <c r="R29" s="49">
        <f t="shared" si="4"/>
        <v>1.7965352534397946E-2</v>
      </c>
      <c r="S29" s="52">
        <f t="shared" si="5"/>
        <v>0.3353058588704943</v>
      </c>
      <c r="T29" s="55"/>
    </row>
    <row r="30" spans="3:20" ht="15.6" customHeight="1">
      <c r="C30" s="279"/>
      <c r="D30" s="67" t="s">
        <v>29</v>
      </c>
      <c r="E30" s="47">
        <f t="shared" si="0"/>
        <v>23088</v>
      </c>
      <c r="F30" s="48">
        <f t="shared" si="0"/>
        <v>23536</v>
      </c>
      <c r="G30" s="49">
        <f t="shared" si="1"/>
        <v>-1.9034670292318152E-2</v>
      </c>
      <c r="H30" s="50"/>
      <c r="I30" s="193" t="s">
        <v>57</v>
      </c>
      <c r="J30" s="51">
        <v>14347</v>
      </c>
      <c r="K30" s="51">
        <v>14446</v>
      </c>
      <c r="L30" s="49">
        <f t="shared" si="2"/>
        <v>-6.8531081268171116E-3</v>
      </c>
      <c r="M30" s="52">
        <f t="shared" si="3"/>
        <v>0.62140505890505893</v>
      </c>
      <c r="N30" s="53"/>
      <c r="O30" s="194" t="s">
        <v>58</v>
      </c>
      <c r="P30" s="86">
        <v>8741</v>
      </c>
      <c r="Q30" s="86">
        <v>9090</v>
      </c>
      <c r="R30" s="49">
        <f t="shared" si="4"/>
        <v>-3.8393839383938394E-2</v>
      </c>
      <c r="S30" s="52">
        <f t="shared" si="5"/>
        <v>0.37859494109494107</v>
      </c>
      <c r="T30" s="55"/>
    </row>
    <row r="31" spans="3:20" ht="15.6" customHeight="1">
      <c r="C31" s="280"/>
      <c r="D31" s="70" t="s">
        <v>59</v>
      </c>
      <c r="E31" s="56">
        <f t="shared" si="0"/>
        <v>603</v>
      </c>
      <c r="F31" s="48">
        <f t="shared" si="0"/>
        <v>651</v>
      </c>
      <c r="G31" s="58">
        <f t="shared" si="1"/>
        <v>-7.3732718894009217E-2</v>
      </c>
      <c r="H31" s="50"/>
      <c r="I31" s="195" t="s">
        <v>60</v>
      </c>
      <c r="J31" s="60">
        <v>388</v>
      </c>
      <c r="K31" s="60">
        <v>381</v>
      </c>
      <c r="L31" s="189">
        <f t="shared" si="2"/>
        <v>1.8372703412073491E-2</v>
      </c>
      <c r="M31" s="73">
        <f t="shared" si="3"/>
        <v>0.64344941956882251</v>
      </c>
      <c r="N31" s="74">
        <f>J31/J29</f>
        <v>1.3707341199745636E-2</v>
      </c>
      <c r="O31" s="196" t="s">
        <v>61</v>
      </c>
      <c r="P31" s="87">
        <v>215</v>
      </c>
      <c r="Q31" s="87">
        <v>270</v>
      </c>
      <c r="R31" s="58">
        <f t="shared" si="4"/>
        <v>-0.20370370370370369</v>
      </c>
      <c r="S31" s="73">
        <f t="shared" si="5"/>
        <v>0.35655058043117743</v>
      </c>
      <c r="T31" s="76">
        <f>P31/P29</f>
        <v>1.5057076826108271E-2</v>
      </c>
    </row>
    <row r="32" spans="3:20">
      <c r="C32" s="263" t="s">
        <v>62</v>
      </c>
      <c r="D32" s="265" t="s">
        <v>36</v>
      </c>
      <c r="E32" s="267">
        <f>J32+J33+P32</f>
        <v>11528</v>
      </c>
      <c r="F32" s="296">
        <f>K32+K33+Q32</f>
        <v>11032</v>
      </c>
      <c r="G32" s="269">
        <f t="shared" si="1"/>
        <v>4.4960116026105876E-2</v>
      </c>
      <c r="H32" s="39"/>
      <c r="I32" s="191" t="s">
        <v>63</v>
      </c>
      <c r="J32" s="40">
        <v>7900</v>
      </c>
      <c r="K32" s="40">
        <v>7437</v>
      </c>
      <c r="L32" s="80">
        <f t="shared" si="2"/>
        <v>6.2256286136883152E-2</v>
      </c>
      <c r="M32" s="46">
        <f t="shared" si="3"/>
        <v>0.6852879944482998</v>
      </c>
      <c r="N32" s="42"/>
      <c r="O32" s="271" t="s">
        <v>64</v>
      </c>
      <c r="P32" s="40">
        <v>3264</v>
      </c>
      <c r="Q32" s="40">
        <v>3137</v>
      </c>
      <c r="R32" s="38">
        <f t="shared" si="4"/>
        <v>4.0484539368823715E-2</v>
      </c>
      <c r="S32" s="46">
        <f t="shared" si="5"/>
        <v>0.28313671061762663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364</v>
      </c>
      <c r="K33" s="51">
        <v>458</v>
      </c>
      <c r="L33" s="49">
        <f t="shared" si="2"/>
        <v>-0.20524017467248909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745</v>
      </c>
      <c r="F34" s="48">
        <f t="shared" si="6"/>
        <v>819</v>
      </c>
      <c r="G34" s="49">
        <f t="shared" ref="G34:G51" si="7">(E34-F34)/F34</f>
        <v>-9.0354090354090352E-2</v>
      </c>
      <c r="H34" s="50"/>
      <c r="I34" s="193" t="s">
        <v>68</v>
      </c>
      <c r="J34" s="51">
        <v>598</v>
      </c>
      <c r="K34" s="51">
        <v>548</v>
      </c>
      <c r="L34" s="49">
        <f t="shared" si="2"/>
        <v>9.1240875912408759E-2</v>
      </c>
      <c r="M34" s="52">
        <f t="shared" ref="M34:M51" si="8">J34/$E34</f>
        <v>0.80268456375838926</v>
      </c>
      <c r="N34" s="53"/>
      <c r="O34" s="194" t="s">
        <v>69</v>
      </c>
      <c r="P34" s="86">
        <v>147</v>
      </c>
      <c r="Q34" s="86">
        <v>271</v>
      </c>
      <c r="R34" s="49">
        <f t="shared" ref="R34:R44" si="9">(P34-Q34)/Q34</f>
        <v>-0.45756457564575648</v>
      </c>
      <c r="S34" s="52">
        <f t="shared" ref="S34:S44" si="10">P34/$E34</f>
        <v>0.19731543624161074</v>
      </c>
      <c r="T34" s="55"/>
    </row>
    <row r="35" spans="3:20">
      <c r="C35" s="90" t="s">
        <v>70</v>
      </c>
      <c r="D35" s="67" t="s">
        <v>36</v>
      </c>
      <c r="E35" s="47">
        <f t="shared" si="6"/>
        <v>422</v>
      </c>
      <c r="F35" s="48">
        <f t="shared" si="6"/>
        <v>382</v>
      </c>
      <c r="G35" s="49">
        <f t="shared" si="7"/>
        <v>0.10471204188481675</v>
      </c>
      <c r="H35" s="50"/>
      <c r="I35" s="193" t="s">
        <v>71</v>
      </c>
      <c r="J35" s="51">
        <v>261</v>
      </c>
      <c r="K35" s="51">
        <v>230</v>
      </c>
      <c r="L35" s="49">
        <f t="shared" si="2"/>
        <v>0.13478260869565217</v>
      </c>
      <c r="M35" s="91">
        <f t="shared" si="8"/>
        <v>0.61848341232227488</v>
      </c>
      <c r="N35" s="53"/>
      <c r="O35" s="194" t="s">
        <v>72</v>
      </c>
      <c r="P35" s="86">
        <v>161</v>
      </c>
      <c r="Q35" s="86">
        <v>152</v>
      </c>
      <c r="R35" s="49">
        <f t="shared" si="9"/>
        <v>5.921052631578947E-2</v>
      </c>
      <c r="S35" s="52">
        <f t="shared" si="10"/>
        <v>0.38151658767772512</v>
      </c>
      <c r="T35" s="55"/>
    </row>
    <row r="36" spans="3:20">
      <c r="C36" s="90" t="s">
        <v>73</v>
      </c>
      <c r="D36" s="67" t="s">
        <v>36</v>
      </c>
      <c r="E36" s="47">
        <f t="shared" si="6"/>
        <v>1070</v>
      </c>
      <c r="F36" s="48">
        <f t="shared" si="6"/>
        <v>918</v>
      </c>
      <c r="G36" s="49">
        <f t="shared" si="7"/>
        <v>0.16557734204793029</v>
      </c>
      <c r="H36" s="50"/>
      <c r="I36" s="193" t="s">
        <v>74</v>
      </c>
      <c r="J36" s="92">
        <v>523</v>
      </c>
      <c r="K36" s="92">
        <v>461</v>
      </c>
      <c r="L36" s="49">
        <f t="shared" si="2"/>
        <v>0.13449023861171366</v>
      </c>
      <c r="M36" s="91">
        <f t="shared" si="8"/>
        <v>0.48878504672897194</v>
      </c>
      <c r="N36" s="53"/>
      <c r="O36" s="194" t="s">
        <v>75</v>
      </c>
      <c r="P36" s="86">
        <v>547</v>
      </c>
      <c r="Q36" s="86">
        <v>457</v>
      </c>
      <c r="R36" s="49">
        <f t="shared" si="9"/>
        <v>0.19693654266958424</v>
      </c>
      <c r="S36" s="52">
        <f t="shared" si="10"/>
        <v>0.51121495327102806</v>
      </c>
      <c r="T36" s="55"/>
    </row>
    <row r="37" spans="3:20">
      <c r="C37" s="93" t="s">
        <v>76</v>
      </c>
      <c r="D37" s="67" t="s">
        <v>36</v>
      </c>
      <c r="E37" s="47">
        <f t="shared" si="6"/>
        <v>84</v>
      </c>
      <c r="F37" s="48">
        <f t="shared" si="6"/>
        <v>81</v>
      </c>
      <c r="G37" s="49">
        <f t="shared" si="7"/>
        <v>3.7037037037037035E-2</v>
      </c>
      <c r="H37" s="50"/>
      <c r="I37" s="193" t="s">
        <v>77</v>
      </c>
      <c r="J37" s="94">
        <v>55</v>
      </c>
      <c r="K37" s="94">
        <v>40</v>
      </c>
      <c r="L37" s="49">
        <f t="shared" si="2"/>
        <v>0.375</v>
      </c>
      <c r="M37" s="91">
        <f t="shared" si="8"/>
        <v>0.65476190476190477</v>
      </c>
      <c r="N37" s="53"/>
      <c r="O37" s="194" t="s">
        <v>78</v>
      </c>
      <c r="P37" s="86">
        <v>29</v>
      </c>
      <c r="Q37" s="86">
        <v>41</v>
      </c>
      <c r="R37" s="49">
        <f t="shared" si="9"/>
        <v>-0.29268292682926828</v>
      </c>
      <c r="S37" s="52">
        <f t="shared" si="10"/>
        <v>0.34523809523809523</v>
      </c>
      <c r="T37" s="55"/>
    </row>
    <row r="38" spans="3:20">
      <c r="C38" s="93" t="s">
        <v>79</v>
      </c>
      <c r="D38" s="67" t="s">
        <v>36</v>
      </c>
      <c r="E38" s="47">
        <f t="shared" si="6"/>
        <v>18</v>
      </c>
      <c r="F38" s="48">
        <f t="shared" si="6"/>
        <v>15</v>
      </c>
      <c r="G38" s="49">
        <f t="shared" si="7"/>
        <v>0.2</v>
      </c>
      <c r="H38" s="50"/>
      <c r="I38" s="193" t="s">
        <v>80</v>
      </c>
      <c r="J38" s="51">
        <v>13</v>
      </c>
      <c r="K38" s="51">
        <v>13</v>
      </c>
      <c r="L38" s="49">
        <f t="shared" si="2"/>
        <v>0</v>
      </c>
      <c r="M38" s="91">
        <f t="shared" si="8"/>
        <v>0.72222222222222221</v>
      </c>
      <c r="N38" s="53"/>
      <c r="O38" s="194" t="s">
        <v>81</v>
      </c>
      <c r="P38" s="86">
        <v>5</v>
      </c>
      <c r="Q38" s="86">
        <v>2</v>
      </c>
      <c r="R38" s="49">
        <f t="shared" si="9"/>
        <v>1.5</v>
      </c>
      <c r="S38" s="91">
        <f t="shared" si="10"/>
        <v>0.27777777777777779</v>
      </c>
      <c r="T38" s="55"/>
    </row>
    <row r="39" spans="3:20">
      <c r="C39" s="93" t="s">
        <v>82</v>
      </c>
      <c r="D39" s="67" t="s">
        <v>36</v>
      </c>
      <c r="E39" s="47">
        <f t="shared" si="6"/>
        <v>1356</v>
      </c>
      <c r="F39" s="48">
        <f t="shared" si="6"/>
        <v>1009</v>
      </c>
      <c r="G39" s="49">
        <f t="shared" si="7"/>
        <v>0.34390485629335976</v>
      </c>
      <c r="H39" s="50"/>
      <c r="I39" s="193" t="s">
        <v>185</v>
      </c>
      <c r="J39" s="51">
        <v>1018</v>
      </c>
      <c r="K39" s="51">
        <v>706</v>
      </c>
      <c r="L39" s="49">
        <f t="shared" si="2"/>
        <v>0.44192634560906513</v>
      </c>
      <c r="M39" s="91">
        <f t="shared" si="8"/>
        <v>0.75073746312684364</v>
      </c>
      <c r="N39" s="53"/>
      <c r="O39" s="194" t="s">
        <v>185</v>
      </c>
      <c r="P39" s="86">
        <v>338</v>
      </c>
      <c r="Q39" s="86">
        <v>303</v>
      </c>
      <c r="R39" s="49">
        <f t="shared" si="9"/>
        <v>0.11551155115511551</v>
      </c>
      <c r="S39" s="91">
        <f t="shared" si="10"/>
        <v>0.24926253687315633</v>
      </c>
      <c r="T39" s="55"/>
    </row>
    <row r="40" spans="3:20">
      <c r="C40" s="93" t="s">
        <v>85</v>
      </c>
      <c r="D40" s="67" t="s">
        <v>36</v>
      </c>
      <c r="E40" s="47">
        <f t="shared" si="6"/>
        <v>99</v>
      </c>
      <c r="F40" s="48">
        <f t="shared" si="6"/>
        <v>97</v>
      </c>
      <c r="G40" s="49">
        <f t="shared" si="7"/>
        <v>2.0618556701030927E-2</v>
      </c>
      <c r="H40" s="50"/>
      <c r="I40" s="193" t="s">
        <v>186</v>
      </c>
      <c r="J40" s="95">
        <v>49</v>
      </c>
      <c r="K40" s="95">
        <v>46</v>
      </c>
      <c r="L40" s="49">
        <f t="shared" si="2"/>
        <v>6.5217391304347824E-2</v>
      </c>
      <c r="M40" s="91">
        <f t="shared" si="8"/>
        <v>0.49494949494949497</v>
      </c>
      <c r="N40" s="53"/>
      <c r="O40" s="194" t="s">
        <v>186</v>
      </c>
      <c r="P40" s="96">
        <v>50</v>
      </c>
      <c r="Q40" s="96">
        <v>51</v>
      </c>
      <c r="R40" s="49">
        <f t="shared" si="9"/>
        <v>-1.9607843137254902E-2</v>
      </c>
      <c r="S40" s="91">
        <f t="shared" si="10"/>
        <v>0.50505050505050508</v>
      </c>
      <c r="T40" s="55"/>
    </row>
    <row r="41" spans="3:20">
      <c r="C41" s="93" t="s">
        <v>88</v>
      </c>
      <c r="D41" s="67" t="s">
        <v>36</v>
      </c>
      <c r="E41" s="56">
        <f t="shared" si="6"/>
        <v>2951</v>
      </c>
      <c r="F41" s="57">
        <f t="shared" si="6"/>
        <v>2967</v>
      </c>
      <c r="G41" s="58">
        <f t="shared" si="7"/>
        <v>-5.3926525109538256E-3</v>
      </c>
      <c r="H41" s="50"/>
      <c r="I41" s="212" t="s">
        <v>89</v>
      </c>
      <c r="J41" s="60">
        <v>1749</v>
      </c>
      <c r="K41" s="60">
        <v>1868</v>
      </c>
      <c r="L41" s="58">
        <f t="shared" si="2"/>
        <v>-6.3704496788008561E-2</v>
      </c>
      <c r="M41" s="61">
        <f t="shared" si="8"/>
        <v>0.592680447305998</v>
      </c>
      <c r="N41" s="62"/>
      <c r="O41" s="212" t="s">
        <v>90</v>
      </c>
      <c r="P41" s="220">
        <v>1202</v>
      </c>
      <c r="Q41" s="220">
        <v>1099</v>
      </c>
      <c r="R41" s="58">
        <f t="shared" si="9"/>
        <v>9.3721565059144682E-2</v>
      </c>
      <c r="S41" s="73">
        <f t="shared" si="10"/>
        <v>0.40731955269400205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14011</v>
      </c>
      <c r="F44" s="37">
        <f>K44+Q44</f>
        <v>16084</v>
      </c>
      <c r="G44" s="38">
        <f t="shared" si="7"/>
        <v>-0.1288858492912211</v>
      </c>
      <c r="H44" s="39"/>
      <c r="I44" s="191" t="s">
        <v>98</v>
      </c>
      <c r="J44" s="40">
        <v>11577</v>
      </c>
      <c r="K44" s="40">
        <v>13441</v>
      </c>
      <c r="L44" s="38">
        <f t="shared" si="2"/>
        <v>-0.13868015772635964</v>
      </c>
      <c r="M44" s="44">
        <f t="shared" si="8"/>
        <v>0.82627935193776314</v>
      </c>
      <c r="N44" s="42"/>
      <c r="O44" s="192" t="s">
        <v>99</v>
      </c>
      <c r="P44" s="105">
        <v>2434</v>
      </c>
      <c r="Q44" s="105">
        <v>2643</v>
      </c>
      <c r="R44" s="38">
        <f t="shared" si="9"/>
        <v>-7.9076806659099511E-2</v>
      </c>
      <c r="S44" s="44">
        <f t="shared" si="10"/>
        <v>0.1737206480622368</v>
      </c>
      <c r="T44" s="45"/>
    </row>
    <row r="45" spans="3:20">
      <c r="C45" s="252" t="s">
        <v>100</v>
      </c>
      <c r="D45" s="67" t="s">
        <v>16</v>
      </c>
      <c r="E45" s="47">
        <f>J45</f>
        <v>589</v>
      </c>
      <c r="F45" s="48">
        <f>K45</f>
        <v>550</v>
      </c>
      <c r="G45" s="49">
        <f t="shared" si="7"/>
        <v>7.0909090909090908E-2</v>
      </c>
      <c r="H45" s="50"/>
      <c r="I45" s="193" t="s">
        <v>101</v>
      </c>
      <c r="J45" s="51">
        <v>589</v>
      </c>
      <c r="K45" s="51">
        <v>550</v>
      </c>
      <c r="L45" s="49">
        <f t="shared" si="2"/>
        <v>7.0909090909090908E-2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31</v>
      </c>
      <c r="F46" s="48">
        <f>K46</f>
        <v>42</v>
      </c>
      <c r="G46" s="49">
        <f t="shared" si="7"/>
        <v>-0.26190476190476192</v>
      </c>
      <c r="H46" s="50"/>
      <c r="I46" s="193" t="s">
        <v>104</v>
      </c>
      <c r="J46" s="51">
        <v>31</v>
      </c>
      <c r="K46" s="51">
        <v>42</v>
      </c>
      <c r="L46" s="49">
        <f t="shared" si="2"/>
        <v>-0.26190476190476192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2756</v>
      </c>
      <c r="F47" s="48">
        <f t="shared" si="11"/>
        <v>2517</v>
      </c>
      <c r="G47" s="49">
        <f t="shared" si="7"/>
        <v>9.4954310687326182E-2</v>
      </c>
      <c r="H47" s="50"/>
      <c r="I47" s="193" t="s">
        <v>106</v>
      </c>
      <c r="J47" s="51">
        <v>1778</v>
      </c>
      <c r="K47" s="51">
        <v>1630</v>
      </c>
      <c r="L47" s="49">
        <f t="shared" si="2"/>
        <v>9.0797546012269942E-2</v>
      </c>
      <c r="M47" s="52">
        <f t="shared" si="8"/>
        <v>0.64513788098693758</v>
      </c>
      <c r="N47" s="53"/>
      <c r="O47" s="194" t="s">
        <v>107</v>
      </c>
      <c r="P47" s="51">
        <v>978</v>
      </c>
      <c r="Q47" s="51">
        <v>887</v>
      </c>
      <c r="R47" s="49">
        <f>(P47-Q47)/Q47</f>
        <v>0.10259301014656144</v>
      </c>
      <c r="S47" s="52">
        <f>P47/$E47</f>
        <v>0.35486211901306242</v>
      </c>
      <c r="T47" s="55"/>
    </row>
    <row r="48" spans="3:20" ht="15.6" customHeight="1">
      <c r="C48" s="261"/>
      <c r="D48" s="67" t="s">
        <v>22</v>
      </c>
      <c r="E48" s="47">
        <f t="shared" si="11"/>
        <v>1659</v>
      </c>
      <c r="F48" s="48">
        <f t="shared" si="11"/>
        <v>1582</v>
      </c>
      <c r="G48" s="49">
        <f t="shared" si="7"/>
        <v>4.8672566371681415E-2</v>
      </c>
      <c r="H48" s="50"/>
      <c r="I48" s="193" t="s">
        <v>108</v>
      </c>
      <c r="J48" s="51">
        <v>242</v>
      </c>
      <c r="K48" s="51">
        <v>238</v>
      </c>
      <c r="L48" s="49">
        <f t="shared" si="2"/>
        <v>1.680672268907563E-2</v>
      </c>
      <c r="M48" s="52">
        <f t="shared" si="8"/>
        <v>0.14587100663050029</v>
      </c>
      <c r="N48" s="53"/>
      <c r="O48" s="194" t="s">
        <v>109</v>
      </c>
      <c r="P48" s="54">
        <v>1417</v>
      </c>
      <c r="Q48" s="54">
        <v>1344</v>
      </c>
      <c r="R48" s="49">
        <f>(P48-Q48)/Q48</f>
        <v>5.4315476190476192E-2</v>
      </c>
      <c r="S48" s="52">
        <f>P48/$E48</f>
        <v>0.85412899336949966</v>
      </c>
      <c r="T48" s="55"/>
    </row>
    <row r="49" spans="3:20" ht="15.6" customHeight="1">
      <c r="C49" s="261"/>
      <c r="D49" s="67" t="s">
        <v>110</v>
      </c>
      <c r="E49" s="47">
        <f t="shared" si="11"/>
        <v>1026</v>
      </c>
      <c r="F49" s="48">
        <f t="shared" si="11"/>
        <v>1004</v>
      </c>
      <c r="G49" s="49">
        <f t="shared" si="7"/>
        <v>2.1912350597609563E-2</v>
      </c>
      <c r="H49" s="50"/>
      <c r="I49" s="193" t="s">
        <v>111</v>
      </c>
      <c r="J49" s="51">
        <v>137</v>
      </c>
      <c r="K49" s="51">
        <v>129</v>
      </c>
      <c r="L49" s="49">
        <f t="shared" si="2"/>
        <v>6.2015503875968991E-2</v>
      </c>
      <c r="M49" s="52">
        <f t="shared" si="8"/>
        <v>0.13352826510721247</v>
      </c>
      <c r="N49" s="53"/>
      <c r="O49" s="194" t="s">
        <v>38</v>
      </c>
      <c r="P49" s="106">
        <v>889</v>
      </c>
      <c r="Q49" s="106">
        <v>875</v>
      </c>
      <c r="R49" s="49">
        <f>(P49-Q49)/Q49</f>
        <v>1.6E-2</v>
      </c>
      <c r="S49" s="52">
        <f>P49/$E49</f>
        <v>0.8664717348927875</v>
      </c>
      <c r="T49" s="55"/>
    </row>
    <row r="50" spans="3:20" ht="15.95" customHeight="1">
      <c r="C50" s="261"/>
      <c r="D50" s="67" t="s">
        <v>112</v>
      </c>
      <c r="E50" s="47">
        <f t="shared" si="11"/>
        <v>3686</v>
      </c>
      <c r="F50" s="48">
        <f t="shared" si="11"/>
        <v>3456</v>
      </c>
      <c r="G50" s="49">
        <f t="shared" si="7"/>
        <v>6.655092592592593E-2</v>
      </c>
      <c r="H50" s="50"/>
      <c r="I50" s="193" t="s">
        <v>113</v>
      </c>
      <c r="J50" s="51">
        <v>760</v>
      </c>
      <c r="K50" s="51">
        <v>689</v>
      </c>
      <c r="L50" s="49">
        <f t="shared" si="2"/>
        <v>0.10304789550072568</v>
      </c>
      <c r="M50" s="52">
        <f t="shared" si="8"/>
        <v>0.20618556701030927</v>
      </c>
      <c r="N50" s="53"/>
      <c r="O50" s="194" t="s">
        <v>114</v>
      </c>
      <c r="P50" s="106">
        <v>2926</v>
      </c>
      <c r="Q50" s="106">
        <v>2767</v>
      </c>
      <c r="R50" s="49">
        <f>(P50-Q50)/Q50</f>
        <v>5.7462956270328873E-2</v>
      </c>
      <c r="S50" s="52">
        <f>P50/$E50</f>
        <v>0.79381443298969068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359</v>
      </c>
      <c r="F51" s="169">
        <f t="shared" si="11"/>
        <v>331</v>
      </c>
      <c r="G51" s="170">
        <f t="shared" si="7"/>
        <v>8.4592145015105744E-2</v>
      </c>
      <c r="H51" s="171"/>
      <c r="I51" s="218" t="s">
        <v>116</v>
      </c>
      <c r="J51" s="175">
        <v>74</v>
      </c>
      <c r="K51" s="175">
        <v>67</v>
      </c>
      <c r="L51" s="176">
        <f t="shared" si="2"/>
        <v>0.1044776119402985</v>
      </c>
      <c r="M51" s="173">
        <f t="shared" si="8"/>
        <v>0.20612813370473537</v>
      </c>
      <c r="N51" s="174"/>
      <c r="O51" s="219" t="s">
        <v>117</v>
      </c>
      <c r="P51" s="172">
        <v>285</v>
      </c>
      <c r="Q51" s="172">
        <v>264</v>
      </c>
      <c r="R51" s="170">
        <f>(P51-Q51)/Q51</f>
        <v>7.9545454545454544E-2</v>
      </c>
      <c r="S51" s="173">
        <f>P51/$E51</f>
        <v>0.79387186629526463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476386</v>
      </c>
      <c r="E59" s="124">
        <f>J15</f>
        <v>376070</v>
      </c>
      <c r="F59" s="124">
        <f>P15</f>
        <v>100316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0.78942286297246356</v>
      </c>
      <c r="F60" s="133">
        <f>F59/D59</f>
        <v>0.2105771370275365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73811</v>
      </c>
      <c r="E61" s="136">
        <v>58526</v>
      </c>
      <c r="F61" s="136">
        <v>15285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0.79291704488490877</v>
      </c>
      <c r="F62" s="137">
        <f>F61/$D$61</f>
        <v>0.20708295511509126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313</v>
      </c>
      <c r="D67" s="158">
        <v>1352325</v>
      </c>
      <c r="E67" s="159"/>
      <c r="F67" s="139"/>
      <c r="G67" s="128"/>
      <c r="H67" s="145"/>
      <c r="I67" s="160"/>
    </row>
    <row r="68" spans="3:9" ht="13.5" customHeight="1">
      <c r="C68" s="157" t="s">
        <v>314</v>
      </c>
      <c r="D68" s="158">
        <v>1487137</v>
      </c>
      <c r="E68" s="156"/>
      <c r="F68" s="161"/>
      <c r="G68" s="128"/>
      <c r="H68" s="145"/>
      <c r="I68" s="160"/>
    </row>
    <row r="69" spans="3:9">
      <c r="C69" s="157" t="s">
        <v>309</v>
      </c>
      <c r="D69" s="158">
        <v>1501332</v>
      </c>
      <c r="E69" s="110"/>
      <c r="F69" s="139"/>
      <c r="G69" s="128"/>
      <c r="H69" s="182">
        <f>SUM(D67:D70)</f>
        <v>6062694</v>
      </c>
      <c r="I69" s="183"/>
    </row>
    <row r="70" spans="3:9">
      <c r="C70" s="157" t="s">
        <v>303</v>
      </c>
      <c r="D70" s="158">
        <v>1721900</v>
      </c>
      <c r="E70" s="112"/>
      <c r="F70" s="161"/>
      <c r="H70" s="183"/>
      <c r="I70" s="183"/>
    </row>
    <row r="71" spans="3:9">
      <c r="C71" s="157" t="s">
        <v>299</v>
      </c>
      <c r="D71" s="158">
        <v>1551581</v>
      </c>
      <c r="E71" s="112"/>
      <c r="F71" s="161"/>
      <c r="H71" s="184"/>
      <c r="I71" s="183"/>
    </row>
    <row r="72" spans="3:9">
      <c r="C72" s="157" t="s">
        <v>304</v>
      </c>
      <c r="D72" s="158">
        <v>1791154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313</v>
      </c>
      <c r="D77" s="158">
        <v>421743</v>
      </c>
      <c r="E77" s="181">
        <f t="shared" ref="E77:E82" si="12">D77/D67</f>
        <v>0.31186512118018966</v>
      </c>
      <c r="F77" s="162"/>
      <c r="H77" s="185"/>
      <c r="I77" s="186"/>
    </row>
    <row r="78" spans="3:9">
      <c r="C78" s="157" t="s">
        <v>314</v>
      </c>
      <c r="D78" s="158">
        <v>431999</v>
      </c>
      <c r="E78" s="181">
        <f t="shared" si="12"/>
        <v>0.2904903852166949</v>
      </c>
      <c r="F78" s="164"/>
      <c r="H78" s="183"/>
      <c r="I78" s="183"/>
    </row>
    <row r="79" spans="3:9">
      <c r="C79" s="157" t="s">
        <v>309</v>
      </c>
      <c r="D79" s="158">
        <v>425416</v>
      </c>
      <c r="E79" s="181">
        <f t="shared" si="12"/>
        <v>0.28335904383574051</v>
      </c>
      <c r="F79" s="161"/>
      <c r="H79" s="187">
        <f>SUM(D77:D80)</f>
        <v>1686629</v>
      </c>
      <c r="I79" s="188">
        <f>H79/H69</f>
        <v>0.27819794302664791</v>
      </c>
    </row>
    <row r="80" spans="3:9" ht="17.45" customHeight="1">
      <c r="C80" s="157" t="s">
        <v>303</v>
      </c>
      <c r="D80" s="158">
        <v>407471</v>
      </c>
      <c r="E80" s="181">
        <f t="shared" si="12"/>
        <v>0.23664033916022997</v>
      </c>
      <c r="F80" s="162"/>
      <c r="H80" s="185"/>
      <c r="I80" s="186"/>
    </row>
    <row r="81" spans="3:5">
      <c r="C81" s="157" t="s">
        <v>299</v>
      </c>
      <c r="D81" s="158">
        <v>433468</v>
      </c>
      <c r="E81" s="181">
        <f t="shared" si="12"/>
        <v>0.27937181494230723</v>
      </c>
    </row>
    <row r="82" spans="3:5">
      <c r="C82" s="157" t="s">
        <v>304</v>
      </c>
      <c r="D82" s="158">
        <v>476386</v>
      </c>
      <c r="E82" s="181">
        <f t="shared" si="12"/>
        <v>0.26596596384230503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C8CC304-5C51-4172-BA10-49601A9474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'24.8월1주차'!D77:D82</xm:f>
              <xm:sqref>E76</xm:sqref>
            </x14:sparkline>
          </x14:sparklines>
        </x14:sparklineGroup>
        <x14:sparklineGroup displayEmptyCellsAs="gap" xr2:uid="{524A19C1-CF6B-4471-BED0-AF01F9D799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'24.8월1주차'!D67:D73</xm:f>
              <xm:sqref>E66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2491-3503-4823-82ED-1D8DD6E82BB1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315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>
      <c r="C15" s="290" t="s">
        <v>13</v>
      </c>
      <c r="D15" s="291"/>
      <c r="E15" s="36">
        <f t="shared" ref="E15:F31" si="0">J15+P15</f>
        <v>433468</v>
      </c>
      <c r="F15" s="37">
        <f t="shared" si="0"/>
        <v>407471</v>
      </c>
      <c r="G15" s="38">
        <f t="shared" ref="G15:G32" si="1">(E15-F15)/F15</f>
        <v>6.3800859447666211E-2</v>
      </c>
      <c r="H15" s="39"/>
      <c r="I15" s="191" t="s">
        <v>14</v>
      </c>
      <c r="J15" s="43">
        <v>344836</v>
      </c>
      <c r="K15" s="43">
        <v>318013</v>
      </c>
      <c r="L15" s="38">
        <f t="shared" ref="L15:L51" si="2">(J15-K15)/K15</f>
        <v>8.4345608512859535E-2</v>
      </c>
      <c r="M15" s="41">
        <f t="shared" ref="M15:M32" si="3">J15/$E15</f>
        <v>0.79552815894137519</v>
      </c>
      <c r="N15" s="42"/>
      <c r="O15" s="192" t="s">
        <v>15</v>
      </c>
      <c r="P15" s="40">
        <v>88632</v>
      </c>
      <c r="Q15" s="40">
        <v>89458</v>
      </c>
      <c r="R15" s="38">
        <f t="shared" ref="R15:R32" si="4">(P15-Q15)/Q15</f>
        <v>-9.233383263654452E-3</v>
      </c>
      <c r="S15" s="44">
        <f t="shared" ref="S15:S32" si="5">P15/$E15</f>
        <v>0.20447184105862487</v>
      </c>
      <c r="T15" s="45"/>
    </row>
    <row r="16" spans="1:20">
      <c r="C16" s="292" t="s">
        <v>16</v>
      </c>
      <c r="D16" s="293"/>
      <c r="E16" s="47">
        <f t="shared" si="0"/>
        <v>34738</v>
      </c>
      <c r="F16" s="48">
        <f t="shared" si="0"/>
        <v>35627</v>
      </c>
      <c r="G16" s="49">
        <f t="shared" si="1"/>
        <v>-2.4952985095573581E-2</v>
      </c>
      <c r="H16" s="50"/>
      <c r="I16" s="193" t="s">
        <v>17</v>
      </c>
      <c r="J16" s="54">
        <v>24238</v>
      </c>
      <c r="K16" s="54">
        <v>24269</v>
      </c>
      <c r="L16" s="49">
        <f t="shared" si="2"/>
        <v>-1.2773497053854713E-3</v>
      </c>
      <c r="M16" s="52">
        <f t="shared" si="3"/>
        <v>0.69773734814900112</v>
      </c>
      <c r="N16" s="53"/>
      <c r="O16" s="194" t="s">
        <v>18</v>
      </c>
      <c r="P16" s="51">
        <v>10500</v>
      </c>
      <c r="Q16" s="51">
        <v>11358</v>
      </c>
      <c r="R16" s="49">
        <f t="shared" si="4"/>
        <v>-7.5541468568409931E-2</v>
      </c>
      <c r="S16" s="52">
        <f t="shared" si="5"/>
        <v>0.30226265185099893</v>
      </c>
      <c r="T16" s="55"/>
    </row>
    <row r="17" spans="3:20">
      <c r="C17" s="294" t="s">
        <v>19</v>
      </c>
      <c r="D17" s="295"/>
      <c r="E17" s="56">
        <f t="shared" si="0"/>
        <v>78044</v>
      </c>
      <c r="F17" s="57">
        <f t="shared" si="0"/>
        <v>97730</v>
      </c>
      <c r="G17" s="58">
        <f t="shared" si="1"/>
        <v>-0.20143251816228383</v>
      </c>
      <c r="H17" s="59"/>
      <c r="I17" s="195" t="s">
        <v>20</v>
      </c>
      <c r="J17" s="60">
        <v>52961</v>
      </c>
      <c r="K17" s="60">
        <v>69601</v>
      </c>
      <c r="L17" s="58">
        <f t="shared" si="2"/>
        <v>-0.23907702475539144</v>
      </c>
      <c r="M17" s="61">
        <f t="shared" si="3"/>
        <v>0.6786043770180924</v>
      </c>
      <c r="N17" s="62"/>
      <c r="O17" s="196" t="s">
        <v>21</v>
      </c>
      <c r="P17" s="60">
        <v>25083</v>
      </c>
      <c r="Q17" s="60">
        <v>28129</v>
      </c>
      <c r="R17" s="58">
        <f t="shared" si="4"/>
        <v>-0.10828682142984108</v>
      </c>
      <c r="S17" s="61">
        <f t="shared" si="5"/>
        <v>0.32139562298190766</v>
      </c>
      <c r="T17" s="63"/>
    </row>
    <row r="18" spans="3:20">
      <c r="C18" s="278" t="s">
        <v>22</v>
      </c>
      <c r="D18" s="64" t="s">
        <v>23</v>
      </c>
      <c r="E18" s="36">
        <f t="shared" si="0"/>
        <v>251907</v>
      </c>
      <c r="F18" s="37">
        <f t="shared" si="0"/>
        <v>181366</v>
      </c>
      <c r="G18" s="38">
        <f t="shared" si="1"/>
        <v>0.38894280074545395</v>
      </c>
      <c r="H18" s="39"/>
      <c r="I18" s="191" t="s">
        <v>24</v>
      </c>
      <c r="J18" s="65">
        <v>158796</v>
      </c>
      <c r="K18" s="65">
        <v>145909</v>
      </c>
      <c r="L18" s="38">
        <f t="shared" si="2"/>
        <v>8.8322173409453836E-2</v>
      </c>
      <c r="M18" s="41">
        <f t="shared" si="3"/>
        <v>0.63037549571865803</v>
      </c>
      <c r="N18" s="42"/>
      <c r="O18" s="192" t="s">
        <v>25</v>
      </c>
      <c r="P18" s="66">
        <v>93111</v>
      </c>
      <c r="Q18" s="66">
        <v>35457</v>
      </c>
      <c r="R18" s="38">
        <f t="shared" si="4"/>
        <v>1.626025890515272</v>
      </c>
      <c r="S18" s="41">
        <f t="shared" si="5"/>
        <v>0.36962450428134191</v>
      </c>
      <c r="T18" s="45"/>
    </row>
    <row r="19" spans="3:20" ht="15.6" customHeight="1">
      <c r="C19" s="279"/>
      <c r="D19" s="67" t="s">
        <v>26</v>
      </c>
      <c r="E19" s="47">
        <f t="shared" si="0"/>
        <v>127167</v>
      </c>
      <c r="F19" s="37">
        <f t="shared" si="0"/>
        <v>130279</v>
      </c>
      <c r="G19" s="49">
        <f t="shared" si="1"/>
        <v>-2.3887195941018891E-2</v>
      </c>
      <c r="H19" s="50"/>
      <c r="I19" s="193" t="s">
        <v>27</v>
      </c>
      <c r="J19" s="68">
        <v>93111</v>
      </c>
      <c r="K19" s="68">
        <v>103656</v>
      </c>
      <c r="L19" s="49">
        <f t="shared" si="2"/>
        <v>-0.10173072470479277</v>
      </c>
      <c r="M19" s="52">
        <f t="shared" si="3"/>
        <v>0.73219467314633513</v>
      </c>
      <c r="N19" s="53"/>
      <c r="O19" s="194" t="s">
        <v>28</v>
      </c>
      <c r="P19" s="69">
        <v>34056</v>
      </c>
      <c r="Q19" s="69">
        <v>26623</v>
      </c>
      <c r="R19" s="49">
        <f t="shared" si="4"/>
        <v>0.27919468129061337</v>
      </c>
      <c r="S19" s="52">
        <f t="shared" si="5"/>
        <v>0.26780532685366487</v>
      </c>
      <c r="T19" s="55"/>
    </row>
    <row r="20" spans="3:20" ht="14.1" customHeight="1">
      <c r="C20" s="279"/>
      <c r="D20" s="67" t="s">
        <v>29</v>
      </c>
      <c r="E20" s="47">
        <f t="shared" si="0"/>
        <v>2277</v>
      </c>
      <c r="F20" s="37">
        <f t="shared" si="0"/>
        <v>2618</v>
      </c>
      <c r="G20" s="49">
        <f t="shared" si="1"/>
        <v>-0.13025210084033614</v>
      </c>
      <c r="H20" s="50"/>
      <c r="I20" s="193" t="s">
        <v>30</v>
      </c>
      <c r="J20" s="68">
        <v>1601</v>
      </c>
      <c r="K20" s="68">
        <v>1922</v>
      </c>
      <c r="L20" s="49">
        <f t="shared" si="2"/>
        <v>-0.16701352757544224</v>
      </c>
      <c r="M20" s="52">
        <f t="shared" si="3"/>
        <v>0.70311813790074662</v>
      </c>
      <c r="N20" s="53"/>
      <c r="O20" s="194" t="s">
        <v>31</v>
      </c>
      <c r="P20" s="69">
        <v>676</v>
      </c>
      <c r="Q20" s="69">
        <v>696</v>
      </c>
      <c r="R20" s="49">
        <f t="shared" si="4"/>
        <v>-2.8735632183908046E-2</v>
      </c>
      <c r="S20" s="52">
        <f t="shared" si="5"/>
        <v>0.29688186209925338</v>
      </c>
      <c r="T20" s="55"/>
    </row>
    <row r="21" spans="3:20" ht="13.5" customHeight="1">
      <c r="C21" s="280"/>
      <c r="D21" s="70" t="s">
        <v>32</v>
      </c>
      <c r="E21" s="56">
        <f t="shared" si="0"/>
        <v>867</v>
      </c>
      <c r="F21" s="37">
        <f t="shared" si="0"/>
        <v>950</v>
      </c>
      <c r="G21" s="58">
        <f t="shared" si="1"/>
        <v>-8.7368421052631581E-2</v>
      </c>
      <c r="H21" s="71">
        <f>E21/E19</f>
        <v>6.8178065064049631E-3</v>
      </c>
      <c r="I21" s="195" t="s">
        <v>33</v>
      </c>
      <c r="J21" s="72">
        <v>583</v>
      </c>
      <c r="K21" s="72">
        <v>672</v>
      </c>
      <c r="L21" s="58">
        <f t="shared" si="2"/>
        <v>-0.13244047619047619</v>
      </c>
      <c r="M21" s="73">
        <f t="shared" si="3"/>
        <v>0.67243367935409459</v>
      </c>
      <c r="N21" s="74">
        <f>J21/J19</f>
        <v>6.2613439872839941E-3</v>
      </c>
      <c r="O21" s="196" t="s">
        <v>34</v>
      </c>
      <c r="P21" s="75">
        <v>284</v>
      </c>
      <c r="Q21" s="75">
        <v>278</v>
      </c>
      <c r="R21" s="58">
        <f t="shared" si="4"/>
        <v>2.1582733812949641E-2</v>
      </c>
      <c r="S21" s="73">
        <f t="shared" si="5"/>
        <v>0.32756632064590541</v>
      </c>
      <c r="T21" s="76">
        <f>P21/P19</f>
        <v>8.3392060136246188E-3</v>
      </c>
    </row>
    <row r="22" spans="3:20" ht="13.5" customHeight="1">
      <c r="C22" s="278" t="s">
        <v>35</v>
      </c>
      <c r="D22" s="77" t="s">
        <v>36</v>
      </c>
      <c r="E22" s="78">
        <f t="shared" si="0"/>
        <v>5092</v>
      </c>
      <c r="F22" s="79">
        <f t="shared" si="0"/>
        <v>5860</v>
      </c>
      <c r="G22" s="80">
        <f t="shared" si="1"/>
        <v>-0.1310580204778157</v>
      </c>
      <c r="H22" s="81"/>
      <c r="I22" s="197" t="s">
        <v>37</v>
      </c>
      <c r="J22" s="198">
        <v>2474</v>
      </c>
      <c r="K22" s="198">
        <v>2805</v>
      </c>
      <c r="L22" s="80">
        <f t="shared" si="2"/>
        <v>-0.11800356506238859</v>
      </c>
      <c r="M22" s="82">
        <f t="shared" si="3"/>
        <v>0.48586017282010996</v>
      </c>
      <c r="N22" s="83"/>
      <c r="O22" s="199" t="s">
        <v>38</v>
      </c>
      <c r="P22" s="84">
        <v>2618</v>
      </c>
      <c r="Q22" s="84">
        <v>3055</v>
      </c>
      <c r="R22" s="80">
        <f t="shared" si="4"/>
        <v>-0.14304418985270048</v>
      </c>
      <c r="S22" s="82">
        <f t="shared" si="5"/>
        <v>0.51413982717989004</v>
      </c>
      <c r="T22" s="85"/>
    </row>
    <row r="23" spans="3:20" ht="15.6" customHeight="1">
      <c r="C23" s="279"/>
      <c r="D23" s="67" t="s">
        <v>39</v>
      </c>
      <c r="E23" s="47">
        <f t="shared" si="0"/>
        <v>4056</v>
      </c>
      <c r="F23" s="48">
        <f t="shared" si="0"/>
        <v>4815</v>
      </c>
      <c r="G23" s="49">
        <f t="shared" si="1"/>
        <v>-0.15763239875389409</v>
      </c>
      <c r="H23" s="50"/>
      <c r="I23" s="193" t="s">
        <v>40</v>
      </c>
      <c r="J23" s="68">
        <v>1834</v>
      </c>
      <c r="K23" s="68">
        <v>2314</v>
      </c>
      <c r="L23" s="49">
        <f t="shared" si="2"/>
        <v>-0.20743301642178047</v>
      </c>
      <c r="M23" s="52">
        <f t="shared" si="3"/>
        <v>0.4521696252465483</v>
      </c>
      <c r="N23" s="53"/>
      <c r="O23" s="194" t="s">
        <v>41</v>
      </c>
      <c r="P23" s="86">
        <v>2222</v>
      </c>
      <c r="Q23" s="86">
        <v>2501</v>
      </c>
      <c r="R23" s="49">
        <f t="shared" si="4"/>
        <v>-0.11155537784886045</v>
      </c>
      <c r="S23" s="52">
        <f t="shared" si="5"/>
        <v>0.54783037475345164</v>
      </c>
      <c r="T23" s="55"/>
    </row>
    <row r="24" spans="3:20" ht="15.6" customHeight="1">
      <c r="C24" s="279"/>
      <c r="D24" s="67" t="s">
        <v>42</v>
      </c>
      <c r="E24" s="47">
        <f t="shared" si="0"/>
        <v>13405</v>
      </c>
      <c r="F24" s="48">
        <f t="shared" si="0"/>
        <v>14677</v>
      </c>
      <c r="G24" s="49">
        <f t="shared" si="1"/>
        <v>-8.6666212441234583E-2</v>
      </c>
      <c r="H24" s="50"/>
      <c r="I24" s="193" t="s">
        <v>43</v>
      </c>
      <c r="J24" s="68">
        <v>7873</v>
      </c>
      <c r="K24" s="68">
        <v>7291</v>
      </c>
      <c r="L24" s="49">
        <f t="shared" si="2"/>
        <v>7.9824441091756959E-2</v>
      </c>
      <c r="M24" s="52">
        <f t="shared" si="3"/>
        <v>0.5873181648638568</v>
      </c>
      <c r="N24" s="53"/>
      <c r="O24" s="194" t="s">
        <v>44</v>
      </c>
      <c r="P24" s="86">
        <v>5532</v>
      </c>
      <c r="Q24" s="86">
        <v>7386</v>
      </c>
      <c r="R24" s="49">
        <f t="shared" si="4"/>
        <v>-0.25101543460601139</v>
      </c>
      <c r="S24" s="52">
        <f t="shared" si="5"/>
        <v>0.4126818351361432</v>
      </c>
      <c r="T24" s="55"/>
    </row>
    <row r="25" spans="3:20" ht="15.6" customHeight="1">
      <c r="C25" s="279"/>
      <c r="D25" s="67" t="s">
        <v>45</v>
      </c>
      <c r="E25" s="47">
        <f t="shared" si="0"/>
        <v>11774</v>
      </c>
      <c r="F25" s="48">
        <f t="shared" si="0"/>
        <v>12987</v>
      </c>
      <c r="G25" s="49">
        <f t="shared" si="1"/>
        <v>-9.3401093401093399E-2</v>
      </c>
      <c r="H25" s="50"/>
      <c r="I25" s="193" t="s">
        <v>46</v>
      </c>
      <c r="J25" s="68">
        <v>7149</v>
      </c>
      <c r="K25" s="68">
        <v>6639</v>
      </c>
      <c r="L25" s="49">
        <f t="shared" si="2"/>
        <v>7.6818798011748762E-2</v>
      </c>
      <c r="M25" s="52">
        <f t="shared" si="3"/>
        <v>0.6071853235943605</v>
      </c>
      <c r="N25" s="53"/>
      <c r="O25" s="194" t="s">
        <v>47</v>
      </c>
      <c r="P25" s="86">
        <v>4625</v>
      </c>
      <c r="Q25" s="86">
        <v>6348</v>
      </c>
      <c r="R25" s="49">
        <f t="shared" si="4"/>
        <v>-0.27142407057340895</v>
      </c>
      <c r="S25" s="52">
        <f t="shared" si="5"/>
        <v>0.39281467640563955</v>
      </c>
      <c r="T25" s="55"/>
    </row>
    <row r="26" spans="3:20" ht="15.6" customHeight="1">
      <c r="C26" s="280"/>
      <c r="D26" s="70" t="s">
        <v>48</v>
      </c>
      <c r="E26" s="56">
        <f t="shared" si="0"/>
        <v>5302</v>
      </c>
      <c r="F26" s="48">
        <f t="shared" si="0"/>
        <v>6350</v>
      </c>
      <c r="G26" s="58">
        <f t="shared" si="1"/>
        <v>-0.16503937007874014</v>
      </c>
      <c r="H26" s="71">
        <f>E26/E23</f>
        <v>1.307199211045365</v>
      </c>
      <c r="I26" s="195" t="s">
        <v>33</v>
      </c>
      <c r="J26" s="72">
        <v>3036</v>
      </c>
      <c r="K26" s="72">
        <v>2971</v>
      </c>
      <c r="L26" s="58">
        <f t="shared" si="2"/>
        <v>2.1878155503197577E-2</v>
      </c>
      <c r="M26" s="73">
        <f t="shared" si="3"/>
        <v>0.57261410788381739</v>
      </c>
      <c r="N26" s="74">
        <f>J26/J23</f>
        <v>1.6553980370774264</v>
      </c>
      <c r="O26" s="196" t="s">
        <v>34</v>
      </c>
      <c r="P26" s="87">
        <v>2266</v>
      </c>
      <c r="Q26" s="87">
        <v>3379</v>
      </c>
      <c r="R26" s="58">
        <f t="shared" si="4"/>
        <v>-0.32938739271973955</v>
      </c>
      <c r="S26" s="73">
        <f t="shared" si="5"/>
        <v>0.42738589211618255</v>
      </c>
      <c r="T26" s="76">
        <f>P26/P23</f>
        <v>1.0198019801980198</v>
      </c>
    </row>
    <row r="27" spans="3:20" ht="13.5" customHeight="1">
      <c r="C27" s="278" t="s">
        <v>49</v>
      </c>
      <c r="D27" s="77" t="s">
        <v>36</v>
      </c>
      <c r="E27" s="78">
        <f t="shared" si="0"/>
        <v>2967</v>
      </c>
      <c r="F27" s="79">
        <f t="shared" si="0"/>
        <v>3334</v>
      </c>
      <c r="G27" s="80">
        <f t="shared" si="1"/>
        <v>-0.11007798440311937</v>
      </c>
      <c r="H27" s="81"/>
      <c r="I27" s="197" t="s">
        <v>50</v>
      </c>
      <c r="J27" s="198">
        <v>1868</v>
      </c>
      <c r="K27" s="198">
        <v>2037</v>
      </c>
      <c r="L27" s="80">
        <f t="shared" si="2"/>
        <v>-8.2965144820814921E-2</v>
      </c>
      <c r="M27" s="82">
        <f t="shared" si="3"/>
        <v>0.62959218065385913</v>
      </c>
      <c r="N27" s="83"/>
      <c r="O27" s="199" t="s">
        <v>51</v>
      </c>
      <c r="P27" s="84">
        <v>1099</v>
      </c>
      <c r="Q27" s="84">
        <v>1297</v>
      </c>
      <c r="R27" s="80">
        <f t="shared" si="4"/>
        <v>-0.15265998457979954</v>
      </c>
      <c r="S27" s="82">
        <f t="shared" si="5"/>
        <v>0.37040781934614087</v>
      </c>
      <c r="T27" s="85"/>
    </row>
    <row r="28" spans="3:20" ht="15.6" customHeight="1">
      <c r="C28" s="279"/>
      <c r="D28" s="67" t="s">
        <v>52</v>
      </c>
      <c r="E28" s="47">
        <f t="shared" si="0"/>
        <v>1253</v>
      </c>
      <c r="F28" s="48">
        <f t="shared" si="0"/>
        <v>1452</v>
      </c>
      <c r="G28" s="49">
        <f t="shared" si="1"/>
        <v>-0.13705234159779614</v>
      </c>
      <c r="H28" s="50"/>
      <c r="I28" s="193" t="s">
        <v>53</v>
      </c>
      <c r="J28" s="68">
        <v>632</v>
      </c>
      <c r="K28" s="68">
        <v>705</v>
      </c>
      <c r="L28" s="49">
        <f t="shared" si="2"/>
        <v>-0.10354609929078014</v>
      </c>
      <c r="M28" s="52">
        <f t="shared" si="3"/>
        <v>0.50438946528332007</v>
      </c>
      <c r="N28" s="53"/>
      <c r="O28" s="194" t="s">
        <v>54</v>
      </c>
      <c r="P28" s="86">
        <v>621</v>
      </c>
      <c r="Q28" s="86">
        <v>747</v>
      </c>
      <c r="R28" s="80">
        <f t="shared" si="4"/>
        <v>-0.16867469879518071</v>
      </c>
      <c r="S28" s="52">
        <f t="shared" si="5"/>
        <v>0.49561053471667998</v>
      </c>
      <c r="T28" s="55"/>
    </row>
    <row r="29" spans="3:20" ht="15.6" customHeight="1">
      <c r="C29" s="279"/>
      <c r="D29" s="67" t="s">
        <v>26</v>
      </c>
      <c r="E29" s="47">
        <f t="shared" si="0"/>
        <v>40279</v>
      </c>
      <c r="F29" s="48">
        <f t="shared" si="0"/>
        <v>48089</v>
      </c>
      <c r="G29" s="49">
        <f t="shared" si="1"/>
        <v>-0.16240720331052841</v>
      </c>
      <c r="H29" s="50"/>
      <c r="I29" s="193" t="s">
        <v>55</v>
      </c>
      <c r="J29" s="51">
        <v>26252</v>
      </c>
      <c r="K29" s="51">
        <v>30996</v>
      </c>
      <c r="L29" s="49">
        <f t="shared" si="2"/>
        <v>-0.15305200671054331</v>
      </c>
      <c r="M29" s="52">
        <f t="shared" si="3"/>
        <v>0.65175401574021197</v>
      </c>
      <c r="N29" s="53"/>
      <c r="O29" s="194" t="s">
        <v>56</v>
      </c>
      <c r="P29" s="86">
        <v>14027</v>
      </c>
      <c r="Q29" s="86">
        <v>17093</v>
      </c>
      <c r="R29" s="49">
        <f t="shared" si="4"/>
        <v>-0.17937167261452056</v>
      </c>
      <c r="S29" s="52">
        <f t="shared" si="5"/>
        <v>0.34824598425978798</v>
      </c>
      <c r="T29" s="55"/>
    </row>
    <row r="30" spans="3:20" ht="15.6" customHeight="1">
      <c r="C30" s="279"/>
      <c r="D30" s="67" t="s">
        <v>29</v>
      </c>
      <c r="E30" s="47">
        <f t="shared" si="0"/>
        <v>23536</v>
      </c>
      <c r="F30" s="48">
        <f t="shared" si="0"/>
        <v>28480</v>
      </c>
      <c r="G30" s="49">
        <f t="shared" si="1"/>
        <v>-0.17359550561797754</v>
      </c>
      <c r="H30" s="50"/>
      <c r="I30" s="193" t="s">
        <v>57</v>
      </c>
      <c r="J30" s="51">
        <v>14446</v>
      </c>
      <c r="K30" s="51">
        <v>17507</v>
      </c>
      <c r="L30" s="49">
        <f t="shared" si="2"/>
        <v>-0.17484434797509568</v>
      </c>
      <c r="M30" s="52">
        <f t="shared" si="3"/>
        <v>0.61378314072059825</v>
      </c>
      <c r="N30" s="53"/>
      <c r="O30" s="194" t="s">
        <v>58</v>
      </c>
      <c r="P30" s="86">
        <v>9090</v>
      </c>
      <c r="Q30" s="86">
        <v>10973</v>
      </c>
      <c r="R30" s="49">
        <f t="shared" si="4"/>
        <v>-0.17160302560831131</v>
      </c>
      <c r="S30" s="52">
        <f t="shared" si="5"/>
        <v>0.38621685927940175</v>
      </c>
      <c r="T30" s="55"/>
    </row>
    <row r="31" spans="3:20" ht="15.6" customHeight="1">
      <c r="C31" s="280"/>
      <c r="D31" s="70" t="s">
        <v>59</v>
      </c>
      <c r="E31" s="56">
        <f t="shared" si="0"/>
        <v>651</v>
      </c>
      <c r="F31" s="48">
        <f t="shared" si="0"/>
        <v>727</v>
      </c>
      <c r="G31" s="58">
        <f t="shared" si="1"/>
        <v>-0.10453920220082531</v>
      </c>
      <c r="H31" s="50"/>
      <c r="I31" s="195" t="s">
        <v>60</v>
      </c>
      <c r="J31" s="60">
        <v>381</v>
      </c>
      <c r="K31" s="60">
        <v>430</v>
      </c>
      <c r="L31" s="189">
        <f t="shared" si="2"/>
        <v>-0.11395348837209303</v>
      </c>
      <c r="M31" s="73">
        <f t="shared" si="3"/>
        <v>0.58525345622119818</v>
      </c>
      <c r="N31" s="74">
        <f>J31/J29</f>
        <v>1.4513179948194423E-2</v>
      </c>
      <c r="O31" s="196" t="s">
        <v>61</v>
      </c>
      <c r="P31" s="87">
        <v>270</v>
      </c>
      <c r="Q31" s="87">
        <v>297</v>
      </c>
      <c r="R31" s="58">
        <f t="shared" si="4"/>
        <v>-9.0909090909090912E-2</v>
      </c>
      <c r="S31" s="73">
        <f t="shared" si="5"/>
        <v>0.41474654377880182</v>
      </c>
      <c r="T31" s="76">
        <f>P31/P29</f>
        <v>1.9248592001140659E-2</v>
      </c>
    </row>
    <row r="32" spans="3:20">
      <c r="C32" s="263" t="s">
        <v>62</v>
      </c>
      <c r="D32" s="265" t="s">
        <v>36</v>
      </c>
      <c r="E32" s="267">
        <f>J32+J33+P32</f>
        <v>11032</v>
      </c>
      <c r="F32" s="296">
        <f>K32+K33+Q32</f>
        <v>11701</v>
      </c>
      <c r="G32" s="269">
        <f t="shared" si="1"/>
        <v>-5.7174600461499019E-2</v>
      </c>
      <c r="H32" s="39"/>
      <c r="I32" s="191" t="s">
        <v>63</v>
      </c>
      <c r="J32" s="40">
        <v>7437</v>
      </c>
      <c r="K32" s="40">
        <v>7636</v>
      </c>
      <c r="L32" s="80">
        <f t="shared" si="2"/>
        <v>-2.606076479832373E-2</v>
      </c>
      <c r="M32" s="46">
        <f t="shared" si="3"/>
        <v>0.67412980420594637</v>
      </c>
      <c r="N32" s="42"/>
      <c r="O32" s="271" t="s">
        <v>64</v>
      </c>
      <c r="P32" s="40">
        <v>3137</v>
      </c>
      <c r="Q32" s="40">
        <v>3560</v>
      </c>
      <c r="R32" s="38">
        <f t="shared" si="4"/>
        <v>-0.11882022471910113</v>
      </c>
      <c r="S32" s="46">
        <f t="shared" si="5"/>
        <v>0.28435460478607688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458</v>
      </c>
      <c r="K33" s="51">
        <v>505</v>
      </c>
      <c r="L33" s="49">
        <f t="shared" si="2"/>
        <v>-9.3069306930693069E-2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819</v>
      </c>
      <c r="F34" s="48">
        <f t="shared" si="6"/>
        <v>1032</v>
      </c>
      <c r="G34" s="49">
        <f t="shared" ref="G34:G51" si="7">(E34-F34)/F34</f>
        <v>-0.20639534883720931</v>
      </c>
      <c r="H34" s="50"/>
      <c r="I34" s="193" t="s">
        <v>68</v>
      </c>
      <c r="J34" s="51">
        <v>548</v>
      </c>
      <c r="K34" s="51">
        <v>558</v>
      </c>
      <c r="L34" s="49">
        <f t="shared" si="2"/>
        <v>-1.7921146953405017E-2</v>
      </c>
      <c r="M34" s="52">
        <f t="shared" ref="M34:M51" si="8">J34/$E34</f>
        <v>0.66910866910866906</v>
      </c>
      <c r="N34" s="53"/>
      <c r="O34" s="194" t="s">
        <v>69</v>
      </c>
      <c r="P34" s="86">
        <v>271</v>
      </c>
      <c r="Q34" s="86">
        <v>474</v>
      </c>
      <c r="R34" s="49">
        <f t="shared" ref="R34:R44" si="9">(P34-Q34)/Q34</f>
        <v>-0.42827004219409281</v>
      </c>
      <c r="S34" s="52">
        <f t="shared" ref="S34:S44" si="10">P34/$E34</f>
        <v>0.33089133089133088</v>
      </c>
      <c r="T34" s="55"/>
    </row>
    <row r="35" spans="3:20">
      <c r="C35" s="90" t="s">
        <v>70</v>
      </c>
      <c r="D35" s="67" t="s">
        <v>36</v>
      </c>
      <c r="E35" s="47">
        <f t="shared" si="6"/>
        <v>382</v>
      </c>
      <c r="F35" s="48">
        <f t="shared" si="6"/>
        <v>409</v>
      </c>
      <c r="G35" s="49">
        <f t="shared" si="7"/>
        <v>-6.6014669926650366E-2</v>
      </c>
      <c r="H35" s="50"/>
      <c r="I35" s="193" t="s">
        <v>71</v>
      </c>
      <c r="J35" s="51">
        <v>230</v>
      </c>
      <c r="K35" s="51">
        <v>233</v>
      </c>
      <c r="L35" s="49">
        <f t="shared" si="2"/>
        <v>-1.2875536480686695E-2</v>
      </c>
      <c r="M35" s="91">
        <f t="shared" si="8"/>
        <v>0.60209424083769636</v>
      </c>
      <c r="N35" s="53"/>
      <c r="O35" s="194" t="s">
        <v>72</v>
      </c>
      <c r="P35" s="86">
        <v>152</v>
      </c>
      <c r="Q35" s="86">
        <v>176</v>
      </c>
      <c r="R35" s="49">
        <f t="shared" si="9"/>
        <v>-0.13636363636363635</v>
      </c>
      <c r="S35" s="52">
        <f t="shared" si="10"/>
        <v>0.39790575916230364</v>
      </c>
      <c r="T35" s="55"/>
    </row>
    <row r="36" spans="3:20">
      <c r="C36" s="90" t="s">
        <v>73</v>
      </c>
      <c r="D36" s="67" t="s">
        <v>36</v>
      </c>
      <c r="E36" s="47">
        <f t="shared" si="6"/>
        <v>918</v>
      </c>
      <c r="F36" s="48">
        <f t="shared" si="6"/>
        <v>971</v>
      </c>
      <c r="G36" s="49">
        <f t="shared" si="7"/>
        <v>-5.458290422245108E-2</v>
      </c>
      <c r="H36" s="50"/>
      <c r="I36" s="193" t="s">
        <v>74</v>
      </c>
      <c r="J36" s="92">
        <v>461</v>
      </c>
      <c r="K36" s="92">
        <v>407</v>
      </c>
      <c r="L36" s="49">
        <f t="shared" si="2"/>
        <v>0.13267813267813267</v>
      </c>
      <c r="M36" s="91">
        <f t="shared" si="8"/>
        <v>0.5021786492374728</v>
      </c>
      <c r="N36" s="53"/>
      <c r="O36" s="194" t="s">
        <v>75</v>
      </c>
      <c r="P36" s="86">
        <v>457</v>
      </c>
      <c r="Q36" s="86">
        <v>564</v>
      </c>
      <c r="R36" s="49">
        <f t="shared" si="9"/>
        <v>-0.18971631205673758</v>
      </c>
      <c r="S36" s="52">
        <f t="shared" si="10"/>
        <v>0.49782135076252726</v>
      </c>
      <c r="T36" s="55"/>
    </row>
    <row r="37" spans="3:20">
      <c r="C37" s="93" t="s">
        <v>76</v>
      </c>
      <c r="D37" s="67" t="s">
        <v>36</v>
      </c>
      <c r="E37" s="47">
        <f t="shared" si="6"/>
        <v>81</v>
      </c>
      <c r="F37" s="48">
        <f t="shared" si="6"/>
        <v>75</v>
      </c>
      <c r="G37" s="49">
        <f t="shared" si="7"/>
        <v>0.08</v>
      </c>
      <c r="H37" s="50"/>
      <c r="I37" s="193" t="s">
        <v>77</v>
      </c>
      <c r="J37" s="94">
        <v>40</v>
      </c>
      <c r="K37" s="94">
        <v>37</v>
      </c>
      <c r="L37" s="49">
        <f t="shared" si="2"/>
        <v>8.1081081081081086E-2</v>
      </c>
      <c r="M37" s="91">
        <f t="shared" si="8"/>
        <v>0.49382716049382713</v>
      </c>
      <c r="N37" s="53"/>
      <c r="O37" s="194" t="s">
        <v>78</v>
      </c>
      <c r="P37" s="86">
        <v>41</v>
      </c>
      <c r="Q37" s="86">
        <v>38</v>
      </c>
      <c r="R37" s="49">
        <f t="shared" si="9"/>
        <v>7.8947368421052627E-2</v>
      </c>
      <c r="S37" s="52">
        <f t="shared" si="10"/>
        <v>0.50617283950617287</v>
      </c>
      <c r="T37" s="55"/>
    </row>
    <row r="38" spans="3:20">
      <c r="C38" s="93" t="s">
        <v>79</v>
      </c>
      <c r="D38" s="67" t="s">
        <v>36</v>
      </c>
      <c r="E38" s="47">
        <f t="shared" si="6"/>
        <v>15</v>
      </c>
      <c r="F38" s="48">
        <f t="shared" si="6"/>
        <v>26</v>
      </c>
      <c r="G38" s="49">
        <f t="shared" si="7"/>
        <v>-0.42307692307692307</v>
      </c>
      <c r="H38" s="50"/>
      <c r="I38" s="193" t="s">
        <v>80</v>
      </c>
      <c r="J38" s="51">
        <v>13</v>
      </c>
      <c r="K38" s="51">
        <v>21</v>
      </c>
      <c r="L38" s="49">
        <f t="shared" si="2"/>
        <v>-0.38095238095238093</v>
      </c>
      <c r="M38" s="91">
        <f t="shared" si="8"/>
        <v>0.8666666666666667</v>
      </c>
      <c r="N38" s="53"/>
      <c r="O38" s="194" t="s">
        <v>81</v>
      </c>
      <c r="P38" s="86">
        <v>2</v>
      </c>
      <c r="Q38" s="86">
        <v>5</v>
      </c>
      <c r="R38" s="49">
        <f t="shared" si="9"/>
        <v>-0.6</v>
      </c>
      <c r="S38" s="91">
        <f t="shared" si="10"/>
        <v>0.13333333333333333</v>
      </c>
      <c r="T38" s="55"/>
    </row>
    <row r="39" spans="3:20">
      <c r="C39" s="93" t="s">
        <v>82</v>
      </c>
      <c r="D39" s="67" t="s">
        <v>36</v>
      </c>
      <c r="E39" s="47">
        <f t="shared" si="6"/>
        <v>1009</v>
      </c>
      <c r="F39" s="48">
        <f t="shared" si="6"/>
        <v>1476</v>
      </c>
      <c r="G39" s="49">
        <f t="shared" si="7"/>
        <v>-0.31639566395663954</v>
      </c>
      <c r="H39" s="50"/>
      <c r="I39" s="193" t="s">
        <v>185</v>
      </c>
      <c r="J39" s="51">
        <v>706</v>
      </c>
      <c r="K39" s="51">
        <v>1078</v>
      </c>
      <c r="L39" s="49">
        <f t="shared" si="2"/>
        <v>-0.34508348794063082</v>
      </c>
      <c r="M39" s="91">
        <f t="shared" si="8"/>
        <v>0.69970267591674928</v>
      </c>
      <c r="N39" s="53"/>
      <c r="O39" s="194" t="s">
        <v>185</v>
      </c>
      <c r="P39" s="86">
        <v>303</v>
      </c>
      <c r="Q39" s="86">
        <v>398</v>
      </c>
      <c r="R39" s="49">
        <f t="shared" si="9"/>
        <v>-0.23869346733668342</v>
      </c>
      <c r="S39" s="91">
        <f t="shared" si="10"/>
        <v>0.30029732408325072</v>
      </c>
      <c r="T39" s="55"/>
    </row>
    <row r="40" spans="3:20">
      <c r="C40" s="93" t="s">
        <v>85</v>
      </c>
      <c r="D40" s="67" t="s">
        <v>36</v>
      </c>
      <c r="E40" s="47">
        <f t="shared" si="6"/>
        <v>97</v>
      </c>
      <c r="F40" s="48">
        <f t="shared" si="6"/>
        <v>123</v>
      </c>
      <c r="G40" s="49">
        <f t="shared" si="7"/>
        <v>-0.21138211382113822</v>
      </c>
      <c r="H40" s="50"/>
      <c r="I40" s="193" t="s">
        <v>186</v>
      </c>
      <c r="J40" s="95">
        <v>46</v>
      </c>
      <c r="K40" s="95">
        <v>50</v>
      </c>
      <c r="L40" s="49">
        <f t="shared" si="2"/>
        <v>-0.08</v>
      </c>
      <c r="M40" s="91">
        <f t="shared" si="8"/>
        <v>0.47422680412371132</v>
      </c>
      <c r="N40" s="53"/>
      <c r="O40" s="194" t="s">
        <v>186</v>
      </c>
      <c r="P40" s="96">
        <v>51</v>
      </c>
      <c r="Q40" s="96">
        <v>73</v>
      </c>
      <c r="R40" s="49">
        <f t="shared" si="9"/>
        <v>-0.30136986301369861</v>
      </c>
      <c r="S40" s="91">
        <f t="shared" si="10"/>
        <v>0.52577319587628868</v>
      </c>
      <c r="T40" s="55"/>
    </row>
    <row r="41" spans="3:20">
      <c r="C41" s="93" t="s">
        <v>88</v>
      </c>
      <c r="D41" s="67" t="s">
        <v>36</v>
      </c>
      <c r="E41" s="56">
        <f t="shared" si="6"/>
        <v>2967</v>
      </c>
      <c r="F41" s="57">
        <f t="shared" si="6"/>
        <v>5597</v>
      </c>
      <c r="G41" s="58">
        <f t="shared" si="7"/>
        <v>-0.4698945863855637</v>
      </c>
      <c r="H41" s="50"/>
      <c r="I41" s="212" t="s">
        <v>89</v>
      </c>
      <c r="J41" s="60">
        <v>1868</v>
      </c>
      <c r="K41" s="60">
        <v>2037</v>
      </c>
      <c r="L41" s="58">
        <f t="shared" si="2"/>
        <v>-8.2965144820814921E-2</v>
      </c>
      <c r="M41" s="61">
        <f t="shared" si="8"/>
        <v>0.62959218065385913</v>
      </c>
      <c r="N41" s="62"/>
      <c r="O41" s="212" t="s">
        <v>90</v>
      </c>
      <c r="P41" s="220">
        <v>1099</v>
      </c>
      <c r="Q41" s="220">
        <v>3560</v>
      </c>
      <c r="R41" s="58">
        <f t="shared" si="9"/>
        <v>-0.69129213483146068</v>
      </c>
      <c r="S41" s="73">
        <f t="shared" si="10"/>
        <v>0.37040781934614087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16084</v>
      </c>
      <c r="F44" s="37">
        <f>K44+Q44</f>
        <v>18761</v>
      </c>
      <c r="G44" s="38">
        <f t="shared" si="7"/>
        <v>-0.14268962208837482</v>
      </c>
      <c r="H44" s="39"/>
      <c r="I44" s="191" t="s">
        <v>98</v>
      </c>
      <c r="J44" s="40">
        <v>13441</v>
      </c>
      <c r="K44" s="40">
        <v>15367</v>
      </c>
      <c r="L44" s="38">
        <f t="shared" si="2"/>
        <v>-0.12533350686536085</v>
      </c>
      <c r="M44" s="44">
        <f t="shared" si="8"/>
        <v>0.83567520517284255</v>
      </c>
      <c r="N44" s="42"/>
      <c r="O44" s="192" t="s">
        <v>99</v>
      </c>
      <c r="P44" s="105">
        <v>2643</v>
      </c>
      <c r="Q44" s="105">
        <v>3394</v>
      </c>
      <c r="R44" s="38">
        <f t="shared" si="9"/>
        <v>-0.22127283441367118</v>
      </c>
      <c r="S44" s="44">
        <f t="shared" si="10"/>
        <v>0.16432479482715742</v>
      </c>
      <c r="T44" s="45"/>
    </row>
    <row r="45" spans="3:20">
      <c r="C45" s="252" t="s">
        <v>100</v>
      </c>
      <c r="D45" s="67" t="s">
        <v>16</v>
      </c>
      <c r="E45" s="47">
        <f>J45</f>
        <v>550</v>
      </c>
      <c r="F45" s="48">
        <f>K45</f>
        <v>589</v>
      </c>
      <c r="G45" s="49">
        <f t="shared" si="7"/>
        <v>-6.6213921901528014E-2</v>
      </c>
      <c r="H45" s="50"/>
      <c r="I45" s="193" t="s">
        <v>101</v>
      </c>
      <c r="J45" s="51">
        <v>550</v>
      </c>
      <c r="K45" s="51">
        <v>589</v>
      </c>
      <c r="L45" s="49">
        <f t="shared" si="2"/>
        <v>-6.6213921901528014E-2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42</v>
      </c>
      <c r="F46" s="48">
        <f>K46</f>
        <v>280</v>
      </c>
      <c r="G46" s="49">
        <f t="shared" si="7"/>
        <v>-0.85</v>
      </c>
      <c r="H46" s="50"/>
      <c r="I46" s="193" t="s">
        <v>104</v>
      </c>
      <c r="J46" s="51">
        <v>42</v>
      </c>
      <c r="K46" s="51">
        <v>280</v>
      </c>
      <c r="L46" s="49">
        <f t="shared" si="2"/>
        <v>-0.85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2517</v>
      </c>
      <c r="F47" s="48">
        <f t="shared" si="11"/>
        <v>2767</v>
      </c>
      <c r="G47" s="49">
        <f t="shared" si="7"/>
        <v>-9.035056017347308E-2</v>
      </c>
      <c r="H47" s="50"/>
      <c r="I47" s="193" t="s">
        <v>106</v>
      </c>
      <c r="J47" s="51">
        <v>1630</v>
      </c>
      <c r="K47" s="51">
        <v>1649</v>
      </c>
      <c r="L47" s="49">
        <f t="shared" si="2"/>
        <v>-1.1522134627046696E-2</v>
      </c>
      <c r="M47" s="52">
        <f t="shared" si="8"/>
        <v>0.64759634485498607</v>
      </c>
      <c r="N47" s="53"/>
      <c r="O47" s="194" t="s">
        <v>107</v>
      </c>
      <c r="P47" s="51">
        <v>887</v>
      </c>
      <c r="Q47" s="51">
        <v>1118</v>
      </c>
      <c r="R47" s="49">
        <f>(P47-Q47)/Q47</f>
        <v>-0.20661896243291591</v>
      </c>
      <c r="S47" s="52">
        <f>P47/$E47</f>
        <v>0.35240365514501393</v>
      </c>
      <c r="T47" s="55"/>
    </row>
    <row r="48" spans="3:20" ht="15.6" customHeight="1">
      <c r="C48" s="261"/>
      <c r="D48" s="67" t="s">
        <v>22</v>
      </c>
      <c r="E48" s="47">
        <f t="shared" si="11"/>
        <v>1582</v>
      </c>
      <c r="F48" s="48">
        <f t="shared" si="11"/>
        <v>1801</v>
      </c>
      <c r="G48" s="49">
        <f t="shared" si="7"/>
        <v>-0.12159911160466408</v>
      </c>
      <c r="H48" s="50"/>
      <c r="I48" s="193" t="s">
        <v>108</v>
      </c>
      <c r="J48" s="51">
        <v>238</v>
      </c>
      <c r="K48" s="51">
        <v>215</v>
      </c>
      <c r="L48" s="49">
        <f t="shared" si="2"/>
        <v>0.10697674418604651</v>
      </c>
      <c r="M48" s="52">
        <f t="shared" si="8"/>
        <v>0.15044247787610621</v>
      </c>
      <c r="N48" s="53"/>
      <c r="O48" s="194" t="s">
        <v>109</v>
      </c>
      <c r="P48" s="54">
        <v>1344</v>
      </c>
      <c r="Q48" s="54">
        <v>1586</v>
      </c>
      <c r="R48" s="49">
        <f>(P48-Q48)/Q48</f>
        <v>-0.15258511979823455</v>
      </c>
      <c r="S48" s="52">
        <f>P48/$E48</f>
        <v>0.84955752212389379</v>
      </c>
      <c r="T48" s="55"/>
    </row>
    <row r="49" spans="3:20" ht="15.6" customHeight="1">
      <c r="C49" s="261"/>
      <c r="D49" s="67" t="s">
        <v>110</v>
      </c>
      <c r="E49" s="47">
        <f t="shared" si="11"/>
        <v>1004</v>
      </c>
      <c r="F49" s="48">
        <f t="shared" si="11"/>
        <v>1218</v>
      </c>
      <c r="G49" s="49">
        <f t="shared" si="7"/>
        <v>-0.17569786535303777</v>
      </c>
      <c r="H49" s="50"/>
      <c r="I49" s="193" t="s">
        <v>111</v>
      </c>
      <c r="J49" s="51">
        <v>129</v>
      </c>
      <c r="K49" s="51">
        <v>137</v>
      </c>
      <c r="L49" s="49">
        <f t="shared" si="2"/>
        <v>-5.8394160583941604E-2</v>
      </c>
      <c r="M49" s="52">
        <f t="shared" si="8"/>
        <v>0.12848605577689243</v>
      </c>
      <c r="N49" s="53"/>
      <c r="O49" s="194" t="s">
        <v>38</v>
      </c>
      <c r="P49" s="106">
        <v>875</v>
      </c>
      <c r="Q49" s="106">
        <v>1081</v>
      </c>
      <c r="R49" s="49">
        <f>(P49-Q49)/Q49</f>
        <v>-0.19056429232192415</v>
      </c>
      <c r="S49" s="52">
        <f>P49/$E49</f>
        <v>0.87151394422310757</v>
      </c>
      <c r="T49" s="55"/>
    </row>
    <row r="50" spans="3:20" ht="15.95" customHeight="1">
      <c r="C50" s="261"/>
      <c r="D50" s="67" t="s">
        <v>112</v>
      </c>
      <c r="E50" s="47">
        <f t="shared" si="11"/>
        <v>3456</v>
      </c>
      <c r="F50" s="48">
        <f t="shared" si="11"/>
        <v>3472</v>
      </c>
      <c r="G50" s="49">
        <f t="shared" si="7"/>
        <v>-4.608294930875576E-3</v>
      </c>
      <c r="H50" s="50"/>
      <c r="I50" s="193" t="s">
        <v>113</v>
      </c>
      <c r="J50" s="51">
        <v>689</v>
      </c>
      <c r="K50" s="51">
        <v>702</v>
      </c>
      <c r="L50" s="49">
        <f t="shared" si="2"/>
        <v>-1.8518518518518517E-2</v>
      </c>
      <c r="M50" s="52">
        <f t="shared" si="8"/>
        <v>0.19936342592592593</v>
      </c>
      <c r="N50" s="53"/>
      <c r="O50" s="194" t="s">
        <v>114</v>
      </c>
      <c r="P50" s="106">
        <v>2767</v>
      </c>
      <c r="Q50" s="106">
        <v>2770</v>
      </c>
      <c r="R50" s="49">
        <f>(P50-Q50)/Q50</f>
        <v>-1.0830324909747292E-3</v>
      </c>
      <c r="S50" s="52">
        <f>P50/$E50</f>
        <v>0.80063657407407407</v>
      </c>
      <c r="T50" s="55"/>
    </row>
    <row r="51" spans="3:20" ht="15.95" customHeight="1">
      <c r="C51" s="262"/>
      <c r="D51" s="167" t="s">
        <v>115</v>
      </c>
      <c r="E51" s="168">
        <f t="shared" si="11"/>
        <v>331</v>
      </c>
      <c r="F51" s="169">
        <f t="shared" si="11"/>
        <v>371</v>
      </c>
      <c r="G51" s="170">
        <f t="shared" si="7"/>
        <v>-0.1078167115902965</v>
      </c>
      <c r="H51" s="171"/>
      <c r="I51" s="218" t="s">
        <v>116</v>
      </c>
      <c r="J51" s="175">
        <v>67</v>
      </c>
      <c r="K51" s="175">
        <v>64</v>
      </c>
      <c r="L51" s="176">
        <f t="shared" si="2"/>
        <v>4.6875E-2</v>
      </c>
      <c r="M51" s="173">
        <f t="shared" si="8"/>
        <v>0.20241691842900303</v>
      </c>
      <c r="N51" s="174"/>
      <c r="O51" s="219" t="s">
        <v>117</v>
      </c>
      <c r="P51" s="172">
        <v>264</v>
      </c>
      <c r="Q51" s="172">
        <v>307</v>
      </c>
      <c r="R51" s="170">
        <f>(P51-Q51)/Q51</f>
        <v>-0.14006514657980457</v>
      </c>
      <c r="S51" s="173">
        <f>P51/$E51</f>
        <v>0.797583081570997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>
      <c r="C59" s="123" t="s">
        <v>7</v>
      </c>
      <c r="D59" s="124">
        <f>E59+F59</f>
        <v>433468</v>
      </c>
      <c r="E59" s="124">
        <f>J15</f>
        <v>344836</v>
      </c>
      <c r="F59" s="124">
        <f>P15</f>
        <v>88632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0.79552815894137519</v>
      </c>
      <c r="F60" s="133">
        <f>F59/D59</f>
        <v>0.20447184105862487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67100</v>
      </c>
      <c r="E61" s="136">
        <v>53609</v>
      </c>
      <c r="F61" s="136">
        <v>13491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0.79894187779433679</v>
      </c>
      <c r="F62" s="137">
        <f>F61/$D$61</f>
        <v>0.20105812220566319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>
        <v>9</v>
      </c>
      <c r="H66" s="152"/>
      <c r="I66" s="152"/>
    </row>
    <row r="67" spans="3:9">
      <c r="C67" s="157" t="s">
        <v>316</v>
      </c>
      <c r="D67" s="158">
        <v>1635898</v>
      </c>
      <c r="E67" s="159"/>
      <c r="F67" s="139"/>
      <c r="G67" s="128"/>
      <c r="H67" s="145"/>
      <c r="I67" s="160"/>
    </row>
    <row r="68" spans="3:9" ht="13.5" customHeight="1">
      <c r="C68" s="157" t="s">
        <v>313</v>
      </c>
      <c r="D68" s="158">
        <v>1352325</v>
      </c>
      <c r="E68" s="156"/>
      <c r="F68" s="161"/>
      <c r="G68" s="128"/>
      <c r="H68" s="145"/>
      <c r="I68" s="160"/>
    </row>
    <row r="69" spans="3:9">
      <c r="C69" s="157" t="s">
        <v>314</v>
      </c>
      <c r="D69" s="158">
        <v>1487137</v>
      </c>
      <c r="E69" s="110"/>
      <c r="F69" s="139"/>
      <c r="G69" s="128"/>
      <c r="H69" s="182">
        <f>SUM(D67:D70)</f>
        <v>5976692</v>
      </c>
      <c r="I69" s="183"/>
    </row>
    <row r="70" spans="3:9">
      <c r="C70" s="157" t="s">
        <v>309</v>
      </c>
      <c r="D70" s="158">
        <v>1501332</v>
      </c>
      <c r="E70" s="112"/>
      <c r="F70" s="161"/>
      <c r="H70" s="183"/>
      <c r="I70" s="183"/>
    </row>
    <row r="71" spans="3:9">
      <c r="C71" s="157" t="s">
        <v>303</v>
      </c>
      <c r="D71" s="158">
        <v>1721900</v>
      </c>
      <c r="E71" s="112"/>
      <c r="F71" s="161"/>
      <c r="H71" s="184"/>
      <c r="I71" s="183"/>
    </row>
    <row r="72" spans="3:9">
      <c r="C72" s="157" t="s">
        <v>317</v>
      </c>
      <c r="D72" s="158">
        <v>1551581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316</v>
      </c>
      <c r="D77" s="158">
        <v>393045</v>
      </c>
      <c r="E77" s="181">
        <f t="shared" ref="E77:E82" si="12">D77/D67</f>
        <v>0.24026253470570905</v>
      </c>
      <c r="F77" s="162"/>
      <c r="H77" s="185"/>
      <c r="I77" s="186"/>
    </row>
    <row r="78" spans="3:9">
      <c r="C78" s="157" t="s">
        <v>313</v>
      </c>
      <c r="D78" s="158">
        <v>421743</v>
      </c>
      <c r="E78" s="181">
        <f t="shared" si="12"/>
        <v>0.31186512118018966</v>
      </c>
      <c r="F78" s="164"/>
      <c r="H78" s="183"/>
      <c r="I78" s="183"/>
    </row>
    <row r="79" spans="3:9">
      <c r="C79" s="157" t="s">
        <v>314</v>
      </c>
      <c r="D79" s="158">
        <v>431999</v>
      </c>
      <c r="E79" s="181">
        <f t="shared" si="12"/>
        <v>0.2904903852166949</v>
      </c>
      <c r="F79" s="161"/>
      <c r="H79" s="187">
        <f>SUM(D77:D80)</f>
        <v>1672203</v>
      </c>
      <c r="I79" s="188">
        <f>H79/H69</f>
        <v>0.27978738071160436</v>
      </c>
    </row>
    <row r="80" spans="3:9" ht="17.45" customHeight="1">
      <c r="C80" s="157" t="s">
        <v>309</v>
      </c>
      <c r="D80" s="158">
        <v>425416</v>
      </c>
      <c r="E80" s="181">
        <f t="shared" si="12"/>
        <v>0.28335904383574051</v>
      </c>
      <c r="F80" s="162"/>
      <c r="H80" s="185"/>
      <c r="I80" s="186"/>
    </row>
    <row r="81" spans="3:5">
      <c r="C81" s="157" t="s">
        <v>318</v>
      </c>
      <c r="D81" s="158">
        <v>407471</v>
      </c>
      <c r="E81" s="181">
        <f t="shared" si="12"/>
        <v>0.23664033916022997</v>
      </c>
    </row>
    <row r="82" spans="3:5">
      <c r="C82" s="157" t="s">
        <v>317</v>
      </c>
      <c r="D82" s="158">
        <v>433468</v>
      </c>
      <c r="E82" s="181">
        <f t="shared" si="12"/>
        <v>0.27937181494230723</v>
      </c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1D651C3-5287-4BC7-9443-F83E365CC4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'24.7월5주차'!D67:D73</xm:f>
              <xm:sqref>E66</xm:sqref>
            </x14:sparkline>
          </x14:sparklines>
        </x14:sparklineGroup>
        <x14:sparklineGroup displayEmptyCellsAs="gap" xr2:uid="{32B8F059-2C17-451C-99F7-C882C77874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'24.7월5주차'!D77:D82</xm:f>
              <xm:sqref>E76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EBE8-E402-46C0-BD78-D8CEA7271269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319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>
      <c r="C15" s="290" t="s">
        <v>13</v>
      </c>
      <c r="D15" s="291"/>
      <c r="E15" s="36">
        <f t="shared" ref="E15:F31" si="0">J15+P15</f>
        <v>407471</v>
      </c>
      <c r="F15" s="37">
        <f t="shared" si="0"/>
        <v>425416</v>
      </c>
      <c r="G15" s="38">
        <f t="shared" ref="G15:G32" si="1">(E15-F15)/F15</f>
        <v>-4.218224044229648E-2</v>
      </c>
      <c r="H15" s="39"/>
      <c r="I15" s="191" t="s">
        <v>14</v>
      </c>
      <c r="J15" s="43">
        <v>318013</v>
      </c>
      <c r="K15" s="43">
        <v>331078</v>
      </c>
      <c r="L15" s="38">
        <f t="shared" ref="L15:L51" si="2">(J15-K15)/K15</f>
        <v>-3.9461999891264296E-2</v>
      </c>
      <c r="M15" s="41">
        <f t="shared" ref="M15:M32" si="3">J15/$E15</f>
        <v>0.78045554162136688</v>
      </c>
      <c r="N15" s="42"/>
      <c r="O15" s="192" t="s">
        <v>15</v>
      </c>
      <c r="P15" s="40">
        <v>89458</v>
      </c>
      <c r="Q15" s="40">
        <v>94338</v>
      </c>
      <c r="R15" s="38">
        <f t="shared" ref="R15:R32" si="4">(P15-Q15)/Q15</f>
        <v>-5.1728889736903476E-2</v>
      </c>
      <c r="S15" s="44">
        <f t="shared" ref="S15:S32" si="5">P15/$E15</f>
        <v>0.21954445837863307</v>
      </c>
      <c r="T15" s="45"/>
    </row>
    <row r="16" spans="1:20">
      <c r="C16" s="292" t="s">
        <v>16</v>
      </c>
      <c r="D16" s="293"/>
      <c r="E16" s="47">
        <f t="shared" si="0"/>
        <v>35627</v>
      </c>
      <c r="F16" s="48">
        <f t="shared" si="0"/>
        <v>34759</v>
      </c>
      <c r="G16" s="49">
        <f t="shared" si="1"/>
        <v>2.4971949710866252E-2</v>
      </c>
      <c r="H16" s="50"/>
      <c r="I16" s="193" t="s">
        <v>17</v>
      </c>
      <c r="J16" s="54">
        <v>24269</v>
      </c>
      <c r="K16" s="54">
        <v>23298</v>
      </c>
      <c r="L16" s="49">
        <f t="shared" si="2"/>
        <v>4.1677397201476521E-2</v>
      </c>
      <c r="M16" s="52">
        <f t="shared" si="3"/>
        <v>0.68119684508939848</v>
      </c>
      <c r="N16" s="53"/>
      <c r="O16" s="194" t="s">
        <v>18</v>
      </c>
      <c r="P16" s="51">
        <v>11358</v>
      </c>
      <c r="Q16" s="51">
        <v>11461</v>
      </c>
      <c r="R16" s="49">
        <f t="shared" si="4"/>
        <v>-8.986999389233051E-3</v>
      </c>
      <c r="S16" s="52">
        <f t="shared" si="5"/>
        <v>0.31880315491060152</v>
      </c>
      <c r="T16" s="55"/>
    </row>
    <row r="17" spans="3:20">
      <c r="C17" s="294" t="s">
        <v>19</v>
      </c>
      <c r="D17" s="295"/>
      <c r="E17" s="56">
        <f t="shared" si="0"/>
        <v>97730</v>
      </c>
      <c r="F17" s="57">
        <f t="shared" si="0"/>
        <v>127709</v>
      </c>
      <c r="G17" s="58">
        <f t="shared" si="1"/>
        <v>-0.23474461471000477</v>
      </c>
      <c r="H17" s="59"/>
      <c r="I17" s="195" t="s">
        <v>20</v>
      </c>
      <c r="J17" s="60">
        <v>69601</v>
      </c>
      <c r="K17" s="60">
        <v>98044</v>
      </c>
      <c r="L17" s="58">
        <f t="shared" si="2"/>
        <v>-0.29010444290318632</v>
      </c>
      <c r="M17" s="61">
        <f t="shared" si="3"/>
        <v>0.71217640437941265</v>
      </c>
      <c r="N17" s="62"/>
      <c r="O17" s="196" t="s">
        <v>21</v>
      </c>
      <c r="P17" s="60">
        <v>28129</v>
      </c>
      <c r="Q17" s="60">
        <v>29665</v>
      </c>
      <c r="R17" s="58">
        <f t="shared" si="4"/>
        <v>-5.1778189785943028E-2</v>
      </c>
      <c r="S17" s="61">
        <f t="shared" si="5"/>
        <v>0.28782359562058735</v>
      </c>
      <c r="T17" s="63"/>
    </row>
    <row r="18" spans="3:20">
      <c r="C18" s="278" t="s">
        <v>22</v>
      </c>
      <c r="D18" s="64" t="s">
        <v>23</v>
      </c>
      <c r="E18" s="36">
        <f t="shared" si="0"/>
        <v>181366</v>
      </c>
      <c r="F18" s="37">
        <f t="shared" si="0"/>
        <v>153464</v>
      </c>
      <c r="G18" s="38">
        <f t="shared" si="1"/>
        <v>0.18181462753479644</v>
      </c>
      <c r="H18" s="39"/>
      <c r="I18" s="191" t="s">
        <v>24</v>
      </c>
      <c r="J18" s="65">
        <v>145909</v>
      </c>
      <c r="K18" s="65">
        <v>118312</v>
      </c>
      <c r="L18" s="38">
        <f t="shared" si="2"/>
        <v>0.23325613631753331</v>
      </c>
      <c r="M18" s="41">
        <f t="shared" si="3"/>
        <v>0.804500292226768</v>
      </c>
      <c r="N18" s="42"/>
      <c r="O18" s="192" t="s">
        <v>25</v>
      </c>
      <c r="P18" s="66">
        <v>35457</v>
      </c>
      <c r="Q18" s="66">
        <v>35152</v>
      </c>
      <c r="R18" s="38">
        <f t="shared" si="4"/>
        <v>8.6766044606281286E-3</v>
      </c>
      <c r="S18" s="41">
        <f t="shared" si="5"/>
        <v>0.19549970777323203</v>
      </c>
      <c r="T18" s="45"/>
    </row>
    <row r="19" spans="3:20" ht="15.6" customHeight="1">
      <c r="C19" s="279"/>
      <c r="D19" s="67" t="s">
        <v>26</v>
      </c>
      <c r="E19" s="47">
        <f t="shared" si="0"/>
        <v>130279</v>
      </c>
      <c r="F19" s="37">
        <f t="shared" si="0"/>
        <v>130845</v>
      </c>
      <c r="G19" s="49">
        <f t="shared" si="1"/>
        <v>-4.3257289158928503E-3</v>
      </c>
      <c r="H19" s="50"/>
      <c r="I19" s="193" t="s">
        <v>27</v>
      </c>
      <c r="J19" s="68">
        <v>103656</v>
      </c>
      <c r="K19" s="68">
        <v>103513</v>
      </c>
      <c r="L19" s="49">
        <f t="shared" si="2"/>
        <v>1.3814689942326084E-3</v>
      </c>
      <c r="M19" s="52">
        <f t="shared" si="3"/>
        <v>0.79564626685805084</v>
      </c>
      <c r="N19" s="53"/>
      <c r="O19" s="194" t="s">
        <v>28</v>
      </c>
      <c r="P19" s="69">
        <v>26623</v>
      </c>
      <c r="Q19" s="69">
        <v>27332</v>
      </c>
      <c r="R19" s="49">
        <f t="shared" si="4"/>
        <v>-2.5940289770232695E-2</v>
      </c>
      <c r="S19" s="52">
        <f t="shared" si="5"/>
        <v>0.20435373314194921</v>
      </c>
      <c r="T19" s="55"/>
    </row>
    <row r="20" spans="3:20" ht="14.1" customHeight="1">
      <c r="C20" s="279"/>
      <c r="D20" s="67" t="s">
        <v>29</v>
      </c>
      <c r="E20" s="47">
        <f t="shared" si="0"/>
        <v>2618</v>
      </c>
      <c r="F20" s="37">
        <f t="shared" si="0"/>
        <v>2662</v>
      </c>
      <c r="G20" s="49">
        <f t="shared" si="1"/>
        <v>-1.6528925619834711E-2</v>
      </c>
      <c r="H20" s="50"/>
      <c r="I20" s="193" t="s">
        <v>30</v>
      </c>
      <c r="J20" s="68">
        <v>1922</v>
      </c>
      <c r="K20" s="68">
        <v>1897</v>
      </c>
      <c r="L20" s="49">
        <f t="shared" si="2"/>
        <v>1.3178703215603585E-2</v>
      </c>
      <c r="M20" s="52">
        <f t="shared" si="3"/>
        <v>0.73414820473644005</v>
      </c>
      <c r="N20" s="53"/>
      <c r="O20" s="194" t="s">
        <v>31</v>
      </c>
      <c r="P20" s="69">
        <v>696</v>
      </c>
      <c r="Q20" s="69">
        <v>765</v>
      </c>
      <c r="R20" s="49">
        <f t="shared" si="4"/>
        <v>-9.0196078431372548E-2</v>
      </c>
      <c r="S20" s="52">
        <f t="shared" si="5"/>
        <v>0.26585179526355995</v>
      </c>
      <c r="T20" s="55"/>
    </row>
    <row r="21" spans="3:20" ht="13.5" customHeight="1">
      <c r="C21" s="280"/>
      <c r="D21" s="70" t="s">
        <v>32</v>
      </c>
      <c r="E21" s="56">
        <f t="shared" si="0"/>
        <v>950</v>
      </c>
      <c r="F21" s="37">
        <f t="shared" si="0"/>
        <v>867</v>
      </c>
      <c r="G21" s="58">
        <f t="shared" si="1"/>
        <v>9.5732410611303345E-2</v>
      </c>
      <c r="H21" s="71">
        <f>E21/E19</f>
        <v>7.2920424627146352E-3</v>
      </c>
      <c r="I21" s="195" t="s">
        <v>33</v>
      </c>
      <c r="J21" s="72">
        <v>672</v>
      </c>
      <c r="K21" s="72">
        <v>592</v>
      </c>
      <c r="L21" s="58">
        <f t="shared" si="2"/>
        <v>0.13513513513513514</v>
      </c>
      <c r="M21" s="73">
        <f t="shared" si="3"/>
        <v>0.70736842105263154</v>
      </c>
      <c r="N21" s="74">
        <f>J21/J19</f>
        <v>6.4829821717990272E-3</v>
      </c>
      <c r="O21" s="196" t="s">
        <v>34</v>
      </c>
      <c r="P21" s="75">
        <v>278</v>
      </c>
      <c r="Q21" s="75">
        <v>275</v>
      </c>
      <c r="R21" s="58">
        <f t="shared" si="4"/>
        <v>1.090909090909091E-2</v>
      </c>
      <c r="S21" s="73">
        <f t="shared" si="5"/>
        <v>0.29263157894736841</v>
      </c>
      <c r="T21" s="76">
        <f>P21/P19</f>
        <v>1.0442098937009352E-2</v>
      </c>
    </row>
    <row r="22" spans="3:20" ht="13.5" customHeight="1">
      <c r="C22" s="278" t="s">
        <v>35</v>
      </c>
      <c r="D22" s="77" t="s">
        <v>36</v>
      </c>
      <c r="E22" s="78">
        <f t="shared" si="0"/>
        <v>5860</v>
      </c>
      <c r="F22" s="79">
        <f t="shared" si="0"/>
        <v>6814</v>
      </c>
      <c r="G22" s="80">
        <f t="shared" si="1"/>
        <v>-0.14000587026709715</v>
      </c>
      <c r="H22" s="81"/>
      <c r="I22" s="197" t="s">
        <v>37</v>
      </c>
      <c r="J22" s="198">
        <v>2805</v>
      </c>
      <c r="K22" s="198">
        <v>3442</v>
      </c>
      <c r="L22" s="80">
        <f t="shared" si="2"/>
        <v>-0.18506682161533991</v>
      </c>
      <c r="M22" s="82">
        <f t="shared" si="3"/>
        <v>0.4786689419795222</v>
      </c>
      <c r="N22" s="83"/>
      <c r="O22" s="199" t="s">
        <v>38</v>
      </c>
      <c r="P22" s="84">
        <v>3055</v>
      </c>
      <c r="Q22" s="84">
        <v>3372</v>
      </c>
      <c r="R22" s="80">
        <f t="shared" si="4"/>
        <v>-9.4009489916963229E-2</v>
      </c>
      <c r="S22" s="82">
        <f t="shared" si="5"/>
        <v>0.52133105802047786</v>
      </c>
      <c r="T22" s="85"/>
    </row>
    <row r="23" spans="3:20" ht="15.6" customHeight="1">
      <c r="C23" s="279"/>
      <c r="D23" s="67" t="s">
        <v>39</v>
      </c>
      <c r="E23" s="47">
        <f t="shared" si="0"/>
        <v>4815</v>
      </c>
      <c r="F23" s="48">
        <f t="shared" si="0"/>
        <v>5463</v>
      </c>
      <c r="G23" s="49">
        <f t="shared" si="1"/>
        <v>-0.1186161449752883</v>
      </c>
      <c r="H23" s="50"/>
      <c r="I23" s="193" t="s">
        <v>40</v>
      </c>
      <c r="J23" s="68">
        <v>2314</v>
      </c>
      <c r="K23" s="68">
        <v>2629</v>
      </c>
      <c r="L23" s="49">
        <f t="shared" si="2"/>
        <v>-0.1198174210726512</v>
      </c>
      <c r="M23" s="52">
        <f t="shared" si="3"/>
        <v>0.48058151609553479</v>
      </c>
      <c r="N23" s="53"/>
      <c r="O23" s="194" t="s">
        <v>41</v>
      </c>
      <c r="P23" s="86">
        <v>2501</v>
      </c>
      <c r="Q23" s="86">
        <v>2834</v>
      </c>
      <c r="R23" s="49">
        <f t="shared" si="4"/>
        <v>-0.11750176429075512</v>
      </c>
      <c r="S23" s="52">
        <f t="shared" si="5"/>
        <v>0.51941848390446521</v>
      </c>
      <c r="T23" s="55"/>
    </row>
    <row r="24" spans="3:20" ht="15.6" customHeight="1">
      <c r="C24" s="279"/>
      <c r="D24" s="67" t="s">
        <v>42</v>
      </c>
      <c r="E24" s="47">
        <f t="shared" si="0"/>
        <v>14677</v>
      </c>
      <c r="F24" s="48">
        <f t="shared" si="0"/>
        <v>19758</v>
      </c>
      <c r="G24" s="49">
        <f t="shared" si="1"/>
        <v>-0.25716165603806052</v>
      </c>
      <c r="H24" s="50"/>
      <c r="I24" s="193" t="s">
        <v>43</v>
      </c>
      <c r="J24" s="68">
        <v>7291</v>
      </c>
      <c r="K24" s="68">
        <v>11701</v>
      </c>
      <c r="L24" s="49">
        <f t="shared" si="2"/>
        <v>-0.37689086402871552</v>
      </c>
      <c r="M24" s="52">
        <f t="shared" si="3"/>
        <v>0.49676364379641619</v>
      </c>
      <c r="N24" s="53"/>
      <c r="O24" s="194" t="s">
        <v>44</v>
      </c>
      <c r="P24" s="86">
        <v>7386</v>
      </c>
      <c r="Q24" s="86">
        <v>8057</v>
      </c>
      <c r="R24" s="49">
        <f t="shared" si="4"/>
        <v>-8.328161846841256E-2</v>
      </c>
      <c r="S24" s="52">
        <f t="shared" si="5"/>
        <v>0.50323635620358387</v>
      </c>
      <c r="T24" s="55"/>
    </row>
    <row r="25" spans="3:20" ht="15.6" customHeight="1">
      <c r="C25" s="279"/>
      <c r="D25" s="67" t="s">
        <v>45</v>
      </c>
      <c r="E25" s="47">
        <f t="shared" si="0"/>
        <v>12987</v>
      </c>
      <c r="F25" s="48">
        <f t="shared" si="0"/>
        <v>17667</v>
      </c>
      <c r="G25" s="49">
        <f t="shared" si="1"/>
        <v>-0.26490066225165565</v>
      </c>
      <c r="H25" s="50"/>
      <c r="I25" s="193" t="s">
        <v>46</v>
      </c>
      <c r="J25" s="68">
        <v>6639</v>
      </c>
      <c r="K25" s="68">
        <v>10714</v>
      </c>
      <c r="L25" s="49">
        <f t="shared" si="2"/>
        <v>-0.38034347582602201</v>
      </c>
      <c r="M25" s="52">
        <f t="shared" si="3"/>
        <v>0.51120351120351115</v>
      </c>
      <c r="N25" s="53"/>
      <c r="O25" s="194" t="s">
        <v>47</v>
      </c>
      <c r="P25" s="86">
        <v>6348</v>
      </c>
      <c r="Q25" s="86">
        <v>6953</v>
      </c>
      <c r="R25" s="49">
        <f t="shared" si="4"/>
        <v>-8.7012800230116497E-2</v>
      </c>
      <c r="S25" s="52">
        <f t="shared" si="5"/>
        <v>0.48879648879648879</v>
      </c>
      <c r="T25" s="55"/>
    </row>
    <row r="26" spans="3:20" ht="15.6" customHeight="1">
      <c r="C26" s="280"/>
      <c r="D26" s="70" t="s">
        <v>48</v>
      </c>
      <c r="E26" s="56">
        <f t="shared" si="0"/>
        <v>6350</v>
      </c>
      <c r="F26" s="48">
        <f t="shared" si="0"/>
        <v>8638</v>
      </c>
      <c r="G26" s="58">
        <f t="shared" si="1"/>
        <v>-0.26487612873350314</v>
      </c>
      <c r="H26" s="71">
        <f>E26/E23</f>
        <v>1.3187954309449637</v>
      </c>
      <c r="I26" s="195" t="s">
        <v>33</v>
      </c>
      <c r="J26" s="72">
        <v>2971</v>
      </c>
      <c r="K26" s="72">
        <v>5020</v>
      </c>
      <c r="L26" s="58">
        <f t="shared" si="2"/>
        <v>-0.40816733067729083</v>
      </c>
      <c r="M26" s="73">
        <f t="shared" si="3"/>
        <v>0.4678740157480315</v>
      </c>
      <c r="N26" s="74">
        <f>J26/J23</f>
        <v>1.283923941227312</v>
      </c>
      <c r="O26" s="196" t="s">
        <v>34</v>
      </c>
      <c r="P26" s="87">
        <v>3379</v>
      </c>
      <c r="Q26" s="87">
        <v>3618</v>
      </c>
      <c r="R26" s="58">
        <f t="shared" si="4"/>
        <v>-6.6058595909342183E-2</v>
      </c>
      <c r="S26" s="73">
        <f t="shared" si="5"/>
        <v>0.53212598425196855</v>
      </c>
      <c r="T26" s="76">
        <f>P26/P23</f>
        <v>1.3510595761695321</v>
      </c>
    </row>
    <row r="27" spans="3:20" ht="13.5" customHeight="1">
      <c r="C27" s="278" t="s">
        <v>49</v>
      </c>
      <c r="D27" s="77" t="s">
        <v>36</v>
      </c>
      <c r="E27" s="78">
        <f t="shared" si="0"/>
        <v>3334</v>
      </c>
      <c r="F27" s="79">
        <f t="shared" si="0"/>
        <v>3524</v>
      </c>
      <c r="G27" s="80">
        <f t="shared" si="1"/>
        <v>-5.3916004540295118E-2</v>
      </c>
      <c r="H27" s="81"/>
      <c r="I27" s="197" t="s">
        <v>50</v>
      </c>
      <c r="J27" s="198">
        <v>2037</v>
      </c>
      <c r="K27" s="198">
        <v>2159</v>
      </c>
      <c r="L27" s="80">
        <f t="shared" si="2"/>
        <v>-5.6507642427049559E-2</v>
      </c>
      <c r="M27" s="82">
        <f t="shared" si="3"/>
        <v>0.6109778044391122</v>
      </c>
      <c r="N27" s="83"/>
      <c r="O27" s="199" t="s">
        <v>51</v>
      </c>
      <c r="P27" s="84">
        <v>1297</v>
      </c>
      <c r="Q27" s="84">
        <v>1365</v>
      </c>
      <c r="R27" s="80">
        <f t="shared" si="4"/>
        <v>-4.981684981684982E-2</v>
      </c>
      <c r="S27" s="82">
        <f t="shared" si="5"/>
        <v>0.3890221955608878</v>
      </c>
      <c r="T27" s="85"/>
    </row>
    <row r="28" spans="3:20" ht="15.6" customHeight="1">
      <c r="C28" s="279"/>
      <c r="D28" s="67" t="s">
        <v>52</v>
      </c>
      <c r="E28" s="47">
        <f t="shared" si="0"/>
        <v>1452</v>
      </c>
      <c r="F28" s="48">
        <f t="shared" si="0"/>
        <v>1607</v>
      </c>
      <c r="G28" s="49">
        <f t="shared" si="1"/>
        <v>-9.6453018046048541E-2</v>
      </c>
      <c r="H28" s="50"/>
      <c r="I28" s="193" t="s">
        <v>53</v>
      </c>
      <c r="J28" s="68">
        <v>705</v>
      </c>
      <c r="K28" s="68">
        <v>776</v>
      </c>
      <c r="L28" s="49">
        <f t="shared" si="2"/>
        <v>-9.1494845360824736E-2</v>
      </c>
      <c r="M28" s="52">
        <f t="shared" si="3"/>
        <v>0.48553719008264462</v>
      </c>
      <c r="N28" s="53"/>
      <c r="O28" s="194" t="s">
        <v>54</v>
      </c>
      <c r="P28" s="86">
        <v>747</v>
      </c>
      <c r="Q28" s="86">
        <v>831</v>
      </c>
      <c r="R28" s="80">
        <f t="shared" si="4"/>
        <v>-0.10108303249097472</v>
      </c>
      <c r="S28" s="52">
        <f t="shared" si="5"/>
        <v>0.51446280991735538</v>
      </c>
      <c r="T28" s="55"/>
    </row>
    <row r="29" spans="3:20" ht="15.6" customHeight="1">
      <c r="C29" s="279"/>
      <c r="D29" s="67" t="s">
        <v>26</v>
      </c>
      <c r="E29" s="47">
        <f t="shared" si="0"/>
        <v>48089</v>
      </c>
      <c r="F29" s="48">
        <f t="shared" si="0"/>
        <v>57506</v>
      </c>
      <c r="G29" s="49">
        <f t="shared" si="1"/>
        <v>-0.16375682537474351</v>
      </c>
      <c r="H29" s="50"/>
      <c r="I29" s="193" t="s">
        <v>55</v>
      </c>
      <c r="J29" s="51">
        <v>30996</v>
      </c>
      <c r="K29" s="51">
        <v>37996</v>
      </c>
      <c r="L29" s="49">
        <f t="shared" si="2"/>
        <v>-0.18422991893883567</v>
      </c>
      <c r="M29" s="52">
        <f t="shared" si="3"/>
        <v>0.64455488781218162</v>
      </c>
      <c r="N29" s="53"/>
      <c r="O29" s="194" t="s">
        <v>56</v>
      </c>
      <c r="P29" s="86">
        <v>17093</v>
      </c>
      <c r="Q29" s="86">
        <v>19510</v>
      </c>
      <c r="R29" s="49">
        <f t="shared" si="4"/>
        <v>-0.1238851870835469</v>
      </c>
      <c r="S29" s="52">
        <f t="shared" si="5"/>
        <v>0.35544511218781843</v>
      </c>
      <c r="T29" s="55"/>
    </row>
    <row r="30" spans="3:20" ht="15.6" customHeight="1">
      <c r="C30" s="279"/>
      <c r="D30" s="67" t="s">
        <v>29</v>
      </c>
      <c r="E30" s="47">
        <f t="shared" si="0"/>
        <v>28480</v>
      </c>
      <c r="F30" s="48">
        <f t="shared" si="0"/>
        <v>34204</v>
      </c>
      <c r="G30" s="49">
        <f t="shared" si="1"/>
        <v>-0.16734884808794293</v>
      </c>
      <c r="H30" s="50"/>
      <c r="I30" s="193" t="s">
        <v>57</v>
      </c>
      <c r="J30" s="51">
        <v>17507</v>
      </c>
      <c r="K30" s="51">
        <v>21521</v>
      </c>
      <c r="L30" s="49">
        <f t="shared" si="2"/>
        <v>-0.18651549649179872</v>
      </c>
      <c r="M30" s="52">
        <f t="shared" si="3"/>
        <v>0.61471207865168542</v>
      </c>
      <c r="N30" s="53"/>
      <c r="O30" s="194" t="s">
        <v>58</v>
      </c>
      <c r="P30" s="86">
        <v>10973</v>
      </c>
      <c r="Q30" s="86">
        <v>12683</v>
      </c>
      <c r="R30" s="49">
        <f t="shared" si="4"/>
        <v>-0.13482614523377751</v>
      </c>
      <c r="S30" s="52">
        <f t="shared" si="5"/>
        <v>0.38528792134831463</v>
      </c>
      <c r="T30" s="55"/>
    </row>
    <row r="31" spans="3:20" ht="15.6" customHeight="1">
      <c r="C31" s="280"/>
      <c r="D31" s="70" t="s">
        <v>59</v>
      </c>
      <c r="E31" s="56">
        <f t="shared" si="0"/>
        <v>727</v>
      </c>
      <c r="F31" s="48">
        <f t="shared" si="0"/>
        <v>909</v>
      </c>
      <c r="G31" s="58">
        <f t="shared" si="1"/>
        <v>-0.20022002200220021</v>
      </c>
      <c r="H31" s="50"/>
      <c r="I31" s="195" t="s">
        <v>60</v>
      </c>
      <c r="J31" s="60">
        <v>430</v>
      </c>
      <c r="K31" s="60">
        <v>555</v>
      </c>
      <c r="L31" s="189">
        <f t="shared" si="2"/>
        <v>-0.22522522522522523</v>
      </c>
      <c r="M31" s="73">
        <f t="shared" si="3"/>
        <v>0.59147180192572213</v>
      </c>
      <c r="N31" s="74">
        <f>J31/J29</f>
        <v>1.38727577751968E-2</v>
      </c>
      <c r="O31" s="196" t="s">
        <v>61</v>
      </c>
      <c r="P31" s="87">
        <v>297</v>
      </c>
      <c r="Q31" s="87">
        <v>354</v>
      </c>
      <c r="R31" s="58">
        <f t="shared" si="4"/>
        <v>-0.16101694915254236</v>
      </c>
      <c r="S31" s="73">
        <f t="shared" si="5"/>
        <v>0.40852819807427787</v>
      </c>
      <c r="T31" s="76">
        <f>P31/P29</f>
        <v>1.7375533844263734E-2</v>
      </c>
    </row>
    <row r="32" spans="3:20">
      <c r="C32" s="263" t="s">
        <v>62</v>
      </c>
      <c r="D32" s="265" t="s">
        <v>36</v>
      </c>
      <c r="E32" s="267">
        <f>J32+J33+P32</f>
        <v>11701</v>
      </c>
      <c r="F32" s="296">
        <f>K32+K33+Q32</f>
        <v>11085</v>
      </c>
      <c r="G32" s="269">
        <f t="shared" si="1"/>
        <v>5.5570590888588185E-2</v>
      </c>
      <c r="H32" s="39"/>
      <c r="I32" s="191" t="s">
        <v>63</v>
      </c>
      <c r="J32" s="40">
        <v>7636</v>
      </c>
      <c r="K32" s="40">
        <v>7104</v>
      </c>
      <c r="L32" s="80">
        <f t="shared" si="2"/>
        <v>7.4887387387387386E-2</v>
      </c>
      <c r="M32" s="46">
        <f t="shared" si="3"/>
        <v>0.65259379540210238</v>
      </c>
      <c r="N32" s="42"/>
      <c r="O32" s="271" t="s">
        <v>64</v>
      </c>
      <c r="P32" s="40">
        <v>3560</v>
      </c>
      <c r="Q32" s="40">
        <v>3567</v>
      </c>
      <c r="R32" s="38">
        <f t="shared" si="4"/>
        <v>-1.9624334174376226E-3</v>
      </c>
      <c r="S32" s="46">
        <f t="shared" si="5"/>
        <v>0.30424750021365693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505</v>
      </c>
      <c r="K33" s="51">
        <v>414</v>
      </c>
      <c r="L33" s="49">
        <f t="shared" si="2"/>
        <v>0.21980676328502416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1032</v>
      </c>
      <c r="F34" s="48">
        <f t="shared" si="6"/>
        <v>1045</v>
      </c>
      <c r="G34" s="49">
        <f t="shared" ref="G34:G51" si="7">(E34-F34)/F34</f>
        <v>-1.2440191387559809E-2</v>
      </c>
      <c r="H34" s="50"/>
      <c r="I34" s="193" t="s">
        <v>68</v>
      </c>
      <c r="J34" s="51">
        <v>558</v>
      </c>
      <c r="K34" s="51">
        <v>638</v>
      </c>
      <c r="L34" s="49">
        <f t="shared" si="2"/>
        <v>-0.12539184952978055</v>
      </c>
      <c r="M34" s="52">
        <f t="shared" ref="M34:M51" si="8">J34/$E34</f>
        <v>0.54069767441860461</v>
      </c>
      <c r="N34" s="53"/>
      <c r="O34" s="194" t="s">
        <v>69</v>
      </c>
      <c r="P34" s="86">
        <v>474</v>
      </c>
      <c r="Q34" s="86">
        <v>407</v>
      </c>
      <c r="R34" s="49">
        <f t="shared" ref="R34:R44" si="9">(P34-Q34)/Q34</f>
        <v>0.16461916461916462</v>
      </c>
      <c r="S34" s="52">
        <f t="shared" ref="S34:S44" si="10">P34/$E34</f>
        <v>0.45930232558139533</v>
      </c>
      <c r="T34" s="55"/>
    </row>
    <row r="35" spans="3:20">
      <c r="C35" s="90" t="s">
        <v>70</v>
      </c>
      <c r="D35" s="67" t="s">
        <v>36</v>
      </c>
      <c r="E35" s="47">
        <f t="shared" si="6"/>
        <v>409</v>
      </c>
      <c r="F35" s="48">
        <f t="shared" si="6"/>
        <v>374</v>
      </c>
      <c r="G35" s="49">
        <f t="shared" si="7"/>
        <v>9.3582887700534759E-2</v>
      </c>
      <c r="H35" s="50"/>
      <c r="I35" s="193" t="s">
        <v>71</v>
      </c>
      <c r="J35" s="51">
        <v>233</v>
      </c>
      <c r="K35" s="51">
        <v>207</v>
      </c>
      <c r="L35" s="49">
        <f t="shared" si="2"/>
        <v>0.12560386473429952</v>
      </c>
      <c r="M35" s="91">
        <f t="shared" si="8"/>
        <v>0.56968215158924207</v>
      </c>
      <c r="N35" s="53"/>
      <c r="O35" s="194" t="s">
        <v>72</v>
      </c>
      <c r="P35" s="86">
        <v>176</v>
      </c>
      <c r="Q35" s="86">
        <v>167</v>
      </c>
      <c r="R35" s="49">
        <f t="shared" si="9"/>
        <v>5.3892215568862277E-2</v>
      </c>
      <c r="S35" s="52">
        <f t="shared" si="10"/>
        <v>0.43031784841075793</v>
      </c>
      <c r="T35" s="55"/>
    </row>
    <row r="36" spans="3:20">
      <c r="C36" s="90" t="s">
        <v>73</v>
      </c>
      <c r="D36" s="67" t="s">
        <v>36</v>
      </c>
      <c r="E36" s="47">
        <f t="shared" si="6"/>
        <v>971</v>
      </c>
      <c r="F36" s="48">
        <f t="shared" si="6"/>
        <v>849</v>
      </c>
      <c r="G36" s="49">
        <f t="shared" si="7"/>
        <v>0.143698468786808</v>
      </c>
      <c r="H36" s="50"/>
      <c r="I36" s="193" t="s">
        <v>74</v>
      </c>
      <c r="J36" s="92">
        <v>407</v>
      </c>
      <c r="K36" s="92">
        <v>319</v>
      </c>
      <c r="L36" s="49">
        <f t="shared" si="2"/>
        <v>0.27586206896551724</v>
      </c>
      <c r="M36" s="91">
        <f t="shared" si="8"/>
        <v>0.41915550978372812</v>
      </c>
      <c r="N36" s="53"/>
      <c r="O36" s="194" t="s">
        <v>75</v>
      </c>
      <c r="P36" s="86">
        <v>564</v>
      </c>
      <c r="Q36" s="86">
        <v>530</v>
      </c>
      <c r="R36" s="49">
        <f t="shared" si="9"/>
        <v>6.4150943396226415E-2</v>
      </c>
      <c r="S36" s="52">
        <f t="shared" si="10"/>
        <v>0.58084449021627194</v>
      </c>
      <c r="T36" s="55"/>
    </row>
    <row r="37" spans="3:20">
      <c r="C37" s="93" t="s">
        <v>76</v>
      </c>
      <c r="D37" s="67" t="s">
        <v>36</v>
      </c>
      <c r="E37" s="47">
        <f t="shared" si="6"/>
        <v>75</v>
      </c>
      <c r="F37" s="48">
        <f t="shared" si="6"/>
        <v>89</v>
      </c>
      <c r="G37" s="49">
        <f t="shared" si="7"/>
        <v>-0.15730337078651685</v>
      </c>
      <c r="H37" s="50"/>
      <c r="I37" s="193" t="s">
        <v>77</v>
      </c>
      <c r="J37" s="94">
        <v>37</v>
      </c>
      <c r="K37" s="94">
        <v>34</v>
      </c>
      <c r="L37" s="49">
        <f t="shared" si="2"/>
        <v>8.8235294117647065E-2</v>
      </c>
      <c r="M37" s="91">
        <f t="shared" si="8"/>
        <v>0.49333333333333335</v>
      </c>
      <c r="N37" s="53"/>
      <c r="O37" s="194" t="s">
        <v>78</v>
      </c>
      <c r="P37" s="86">
        <v>38</v>
      </c>
      <c r="Q37" s="86">
        <v>55</v>
      </c>
      <c r="R37" s="49">
        <f t="shared" si="9"/>
        <v>-0.30909090909090908</v>
      </c>
      <c r="S37" s="52">
        <f t="shared" si="10"/>
        <v>0.50666666666666671</v>
      </c>
      <c r="T37" s="55"/>
    </row>
    <row r="38" spans="3:20">
      <c r="C38" s="93" t="s">
        <v>79</v>
      </c>
      <c r="D38" s="67" t="s">
        <v>36</v>
      </c>
      <c r="E38" s="47">
        <f t="shared" si="6"/>
        <v>26</v>
      </c>
      <c r="F38" s="48">
        <f t="shared" si="6"/>
        <v>21</v>
      </c>
      <c r="G38" s="49">
        <f t="shared" si="7"/>
        <v>0.23809523809523808</v>
      </c>
      <c r="H38" s="50"/>
      <c r="I38" s="193" t="s">
        <v>80</v>
      </c>
      <c r="J38" s="51">
        <v>21</v>
      </c>
      <c r="K38" s="51">
        <v>13</v>
      </c>
      <c r="L38" s="49">
        <f t="shared" si="2"/>
        <v>0.61538461538461542</v>
      </c>
      <c r="M38" s="91">
        <f t="shared" si="8"/>
        <v>0.80769230769230771</v>
      </c>
      <c r="N38" s="53"/>
      <c r="O38" s="194" t="s">
        <v>81</v>
      </c>
      <c r="P38" s="86">
        <v>5</v>
      </c>
      <c r="Q38" s="86">
        <v>8</v>
      </c>
      <c r="R38" s="49">
        <f t="shared" si="9"/>
        <v>-0.375</v>
      </c>
      <c r="S38" s="91">
        <f t="shared" si="10"/>
        <v>0.19230769230769232</v>
      </c>
      <c r="T38" s="55"/>
    </row>
    <row r="39" spans="3:20">
      <c r="C39" s="93" t="s">
        <v>82</v>
      </c>
      <c r="D39" s="67" t="s">
        <v>36</v>
      </c>
      <c r="E39" s="47">
        <f t="shared" si="6"/>
        <v>1476</v>
      </c>
      <c r="F39" s="48">
        <f t="shared" si="6"/>
        <v>1682</v>
      </c>
      <c r="G39" s="49">
        <f t="shared" si="7"/>
        <v>-0.12247324613555291</v>
      </c>
      <c r="H39" s="50"/>
      <c r="I39" s="193" t="s">
        <v>185</v>
      </c>
      <c r="J39" s="51">
        <v>1078</v>
      </c>
      <c r="K39" s="51">
        <v>1321</v>
      </c>
      <c r="L39" s="49">
        <f t="shared" si="2"/>
        <v>-0.18395155185465556</v>
      </c>
      <c r="M39" s="91">
        <f t="shared" si="8"/>
        <v>0.73035230352303526</v>
      </c>
      <c r="N39" s="53"/>
      <c r="O39" s="194" t="s">
        <v>185</v>
      </c>
      <c r="P39" s="86">
        <v>398</v>
      </c>
      <c r="Q39" s="86">
        <v>361</v>
      </c>
      <c r="R39" s="49">
        <f t="shared" si="9"/>
        <v>0.10249307479224377</v>
      </c>
      <c r="S39" s="91">
        <f t="shared" si="10"/>
        <v>0.26964769647696479</v>
      </c>
      <c r="T39" s="55"/>
    </row>
    <row r="40" spans="3:20">
      <c r="C40" s="93" t="s">
        <v>85</v>
      </c>
      <c r="D40" s="67" t="s">
        <v>36</v>
      </c>
      <c r="E40" s="47">
        <f t="shared" si="6"/>
        <v>123</v>
      </c>
      <c r="F40" s="48">
        <f t="shared" si="6"/>
        <v>113</v>
      </c>
      <c r="G40" s="49">
        <f t="shared" si="7"/>
        <v>8.8495575221238937E-2</v>
      </c>
      <c r="H40" s="50"/>
      <c r="I40" s="193" t="s">
        <v>186</v>
      </c>
      <c r="J40" s="95">
        <v>50</v>
      </c>
      <c r="K40" s="95">
        <v>59</v>
      </c>
      <c r="L40" s="49">
        <f t="shared" si="2"/>
        <v>-0.15254237288135594</v>
      </c>
      <c r="M40" s="91">
        <f t="shared" si="8"/>
        <v>0.4065040650406504</v>
      </c>
      <c r="N40" s="53"/>
      <c r="O40" s="194" t="s">
        <v>186</v>
      </c>
      <c r="P40" s="96">
        <v>73</v>
      </c>
      <c r="Q40" s="96">
        <v>54</v>
      </c>
      <c r="R40" s="49">
        <f t="shared" si="9"/>
        <v>0.35185185185185186</v>
      </c>
      <c r="S40" s="91">
        <f t="shared" si="10"/>
        <v>0.5934959349593496</v>
      </c>
      <c r="T40" s="55"/>
    </row>
    <row r="41" spans="3:20">
      <c r="C41" s="93" t="s">
        <v>88</v>
      </c>
      <c r="D41" s="67" t="s">
        <v>36</v>
      </c>
      <c r="E41" s="56">
        <f t="shared" si="6"/>
        <v>5597</v>
      </c>
      <c r="F41" s="57">
        <f t="shared" si="6"/>
        <v>3524</v>
      </c>
      <c r="G41" s="58">
        <f t="shared" si="7"/>
        <v>0.58825198637911469</v>
      </c>
      <c r="H41" s="50"/>
      <c r="I41" s="212" t="s">
        <v>89</v>
      </c>
      <c r="J41" s="60">
        <v>2037</v>
      </c>
      <c r="K41" s="60">
        <v>2159</v>
      </c>
      <c r="L41" s="58">
        <f t="shared" si="2"/>
        <v>-5.6507642427049559E-2</v>
      </c>
      <c r="M41" s="61">
        <f t="shared" si="8"/>
        <v>0.36394497051992136</v>
      </c>
      <c r="N41" s="62"/>
      <c r="O41" s="212" t="s">
        <v>90</v>
      </c>
      <c r="P41" s="220">
        <v>3560</v>
      </c>
      <c r="Q41" s="220">
        <v>1365</v>
      </c>
      <c r="R41" s="58">
        <f t="shared" si="9"/>
        <v>1.6080586080586081</v>
      </c>
      <c r="S41" s="73">
        <f t="shared" si="10"/>
        <v>0.63605502948007864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18761</v>
      </c>
      <c r="F44" s="37">
        <f>K44+Q44</f>
        <v>21401</v>
      </c>
      <c r="G44" s="38">
        <f t="shared" si="7"/>
        <v>-0.12335872155506752</v>
      </c>
      <c r="H44" s="39"/>
      <c r="I44" s="191" t="s">
        <v>98</v>
      </c>
      <c r="J44" s="40">
        <v>15367</v>
      </c>
      <c r="K44" s="40">
        <v>17202</v>
      </c>
      <c r="L44" s="38">
        <f t="shared" si="2"/>
        <v>-0.10667364259969771</v>
      </c>
      <c r="M44" s="44">
        <f t="shared" si="8"/>
        <v>0.81909279889131714</v>
      </c>
      <c r="N44" s="42"/>
      <c r="O44" s="192" t="s">
        <v>99</v>
      </c>
      <c r="P44" s="105">
        <v>3394</v>
      </c>
      <c r="Q44" s="105">
        <v>4199</v>
      </c>
      <c r="R44" s="38">
        <f t="shared" si="9"/>
        <v>-0.19171231245534651</v>
      </c>
      <c r="S44" s="44">
        <f t="shared" si="10"/>
        <v>0.18090720110868291</v>
      </c>
      <c r="T44" s="45"/>
    </row>
    <row r="45" spans="3:20">
      <c r="C45" s="252" t="s">
        <v>100</v>
      </c>
      <c r="D45" s="67" t="s">
        <v>16</v>
      </c>
      <c r="E45" s="47">
        <f>J45</f>
        <v>589</v>
      </c>
      <c r="F45" s="48">
        <f>K45</f>
        <v>572</v>
      </c>
      <c r="G45" s="49">
        <f t="shared" si="7"/>
        <v>2.972027972027972E-2</v>
      </c>
      <c r="H45" s="50"/>
      <c r="I45" s="193" t="s">
        <v>101</v>
      </c>
      <c r="J45" s="51">
        <v>589</v>
      </c>
      <c r="K45" s="51">
        <v>572</v>
      </c>
      <c r="L45" s="49">
        <f t="shared" si="2"/>
        <v>2.972027972027972E-2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280</v>
      </c>
      <c r="F46" s="48">
        <f>K46</f>
        <v>25</v>
      </c>
      <c r="G46" s="49">
        <f t="shared" si="7"/>
        <v>10.199999999999999</v>
      </c>
      <c r="H46" s="50"/>
      <c r="I46" s="193" t="s">
        <v>104</v>
      </c>
      <c r="J46" s="51">
        <v>280</v>
      </c>
      <c r="K46" s="51">
        <v>25</v>
      </c>
      <c r="L46" s="49">
        <f t="shared" si="2"/>
        <v>10.199999999999999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2767</v>
      </c>
      <c r="F47" s="48">
        <f t="shared" si="11"/>
        <v>3359</v>
      </c>
      <c r="G47" s="49">
        <f t="shared" si="7"/>
        <v>-0.17624292944328671</v>
      </c>
      <c r="H47" s="50"/>
      <c r="I47" s="193" t="s">
        <v>106</v>
      </c>
      <c r="J47" s="51">
        <v>1649</v>
      </c>
      <c r="K47" s="51">
        <v>2145</v>
      </c>
      <c r="L47" s="49">
        <f t="shared" si="2"/>
        <v>-0.23123543123543125</v>
      </c>
      <c r="M47" s="52">
        <f t="shared" si="8"/>
        <v>0.59595229490422841</v>
      </c>
      <c r="N47" s="53"/>
      <c r="O47" s="194" t="s">
        <v>107</v>
      </c>
      <c r="P47" s="51">
        <v>1118</v>
      </c>
      <c r="Q47" s="51">
        <v>1214</v>
      </c>
      <c r="R47" s="49">
        <f>(P47-Q47)/Q47</f>
        <v>-7.907742998352553E-2</v>
      </c>
      <c r="S47" s="52">
        <f>P47/$E47</f>
        <v>0.40404770509577159</v>
      </c>
      <c r="T47" s="55"/>
    </row>
    <row r="48" spans="3:20" ht="15.6" customHeight="1">
      <c r="C48" s="261"/>
      <c r="D48" s="67" t="s">
        <v>22</v>
      </c>
      <c r="E48" s="47">
        <f t="shared" si="11"/>
        <v>1801</v>
      </c>
      <c r="F48" s="48">
        <f t="shared" si="11"/>
        <v>1944</v>
      </c>
      <c r="G48" s="49">
        <f t="shared" si="7"/>
        <v>-7.3559670781893002E-2</v>
      </c>
      <c r="H48" s="50"/>
      <c r="I48" s="193" t="s">
        <v>108</v>
      </c>
      <c r="J48" s="51">
        <v>215</v>
      </c>
      <c r="K48" s="51">
        <v>215</v>
      </c>
      <c r="L48" s="49">
        <f t="shared" si="2"/>
        <v>0</v>
      </c>
      <c r="M48" s="52">
        <f t="shared" si="8"/>
        <v>0.11937812326485286</v>
      </c>
      <c r="N48" s="53"/>
      <c r="O48" s="194" t="s">
        <v>109</v>
      </c>
      <c r="P48" s="54">
        <v>1586</v>
      </c>
      <c r="Q48" s="54">
        <v>1729</v>
      </c>
      <c r="R48" s="49">
        <f>(P48-Q48)/Q48</f>
        <v>-8.2706766917293228E-2</v>
      </c>
      <c r="S48" s="52">
        <f>P48/$E48</f>
        <v>0.88062187673514714</v>
      </c>
      <c r="T48" s="55"/>
    </row>
    <row r="49" spans="3:20" ht="15.6" customHeight="1">
      <c r="C49" s="261"/>
      <c r="D49" s="67" t="s">
        <v>110</v>
      </c>
      <c r="E49" s="47">
        <f t="shared" si="11"/>
        <v>1218</v>
      </c>
      <c r="F49" s="48">
        <f t="shared" si="11"/>
        <v>1209</v>
      </c>
      <c r="G49" s="49">
        <f t="shared" si="7"/>
        <v>7.4441687344913151E-3</v>
      </c>
      <c r="H49" s="50"/>
      <c r="I49" s="193" t="s">
        <v>111</v>
      </c>
      <c r="J49" s="51">
        <v>137</v>
      </c>
      <c r="K49" s="51">
        <v>148</v>
      </c>
      <c r="L49" s="49">
        <f t="shared" si="2"/>
        <v>-7.4324324324324328E-2</v>
      </c>
      <c r="M49" s="52">
        <f t="shared" si="8"/>
        <v>0.11247947454844007</v>
      </c>
      <c r="N49" s="53"/>
      <c r="O49" s="194" t="s">
        <v>38</v>
      </c>
      <c r="P49" s="106">
        <v>1081</v>
      </c>
      <c r="Q49" s="106">
        <v>1061</v>
      </c>
      <c r="R49" s="49">
        <f>(P49-Q49)/Q49</f>
        <v>1.8850141376060319E-2</v>
      </c>
      <c r="S49" s="52">
        <f>P49/$E49</f>
        <v>0.88752052545155991</v>
      </c>
      <c r="T49" s="55"/>
    </row>
    <row r="50" spans="3:20" ht="15.95" customHeight="1">
      <c r="C50" s="261"/>
      <c r="D50" s="67" t="s">
        <v>112</v>
      </c>
      <c r="E50" s="47">
        <f t="shared" si="11"/>
        <v>3472</v>
      </c>
      <c r="F50" s="48">
        <f t="shared" si="11"/>
        <v>3802</v>
      </c>
      <c r="G50" s="49">
        <f t="shared" si="7"/>
        <v>-8.6796422935297213E-2</v>
      </c>
      <c r="H50" s="50"/>
      <c r="I50" s="193" t="s">
        <v>113</v>
      </c>
      <c r="J50" s="51">
        <v>702</v>
      </c>
      <c r="K50" s="51">
        <v>995</v>
      </c>
      <c r="L50" s="49">
        <f t="shared" si="2"/>
        <v>-0.29447236180904524</v>
      </c>
      <c r="M50" s="52">
        <f t="shared" si="8"/>
        <v>0.2021889400921659</v>
      </c>
      <c r="N50" s="53"/>
      <c r="O50" s="194" t="s">
        <v>114</v>
      </c>
      <c r="P50" s="106">
        <v>2770</v>
      </c>
      <c r="Q50" s="106">
        <v>2807</v>
      </c>
      <c r="R50" s="49">
        <f>(P50-Q50)/Q50</f>
        <v>-1.3181332383327396E-2</v>
      </c>
      <c r="S50" s="52">
        <f>P50/$E50</f>
        <v>0.79781105990783407</v>
      </c>
      <c r="T50" s="55"/>
    </row>
    <row r="51" spans="3:20" ht="15.95" customHeight="1">
      <c r="C51" s="262"/>
      <c r="D51" s="167" t="s">
        <v>115</v>
      </c>
      <c r="E51" s="168">
        <f t="shared" si="11"/>
        <v>371</v>
      </c>
      <c r="F51" s="169">
        <f t="shared" si="11"/>
        <v>441</v>
      </c>
      <c r="G51" s="170">
        <f t="shared" si="7"/>
        <v>-0.15873015873015872</v>
      </c>
      <c r="H51" s="171"/>
      <c r="I51" s="218" t="s">
        <v>116</v>
      </c>
      <c r="J51" s="175">
        <v>64</v>
      </c>
      <c r="K51" s="175">
        <v>78</v>
      </c>
      <c r="L51" s="176">
        <f t="shared" si="2"/>
        <v>-0.17948717948717949</v>
      </c>
      <c r="M51" s="173">
        <f t="shared" si="8"/>
        <v>0.1725067385444744</v>
      </c>
      <c r="N51" s="174"/>
      <c r="O51" s="219" t="s">
        <v>117</v>
      </c>
      <c r="P51" s="172">
        <v>307</v>
      </c>
      <c r="Q51" s="172">
        <v>363</v>
      </c>
      <c r="R51" s="170">
        <f>(P51-Q51)/Q51</f>
        <v>-0.15426997245179064</v>
      </c>
      <c r="S51" s="173">
        <f>P51/$E51</f>
        <v>0.8274932614555256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>
      <c r="C59" s="123" t="s">
        <v>7</v>
      </c>
      <c r="D59" s="124">
        <f>E59+F59</f>
        <v>407471</v>
      </c>
      <c r="E59" s="124">
        <f>J15</f>
        <v>318013</v>
      </c>
      <c r="F59" s="124">
        <f>P15</f>
        <v>89458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0.78045554162136688</v>
      </c>
      <c r="F60" s="133">
        <f>F59/D59</f>
        <v>0.21954445837863307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65159</v>
      </c>
      <c r="E61" s="136">
        <v>51233</v>
      </c>
      <c r="F61" s="136">
        <v>13926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0.78627664635737193</v>
      </c>
      <c r="F62" s="137">
        <f>F61/$D$61</f>
        <v>0.21372335364262804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320</v>
      </c>
      <c r="D67" s="158">
        <v>1675940</v>
      </c>
      <c r="E67" s="159"/>
      <c r="F67" s="139"/>
      <c r="G67" s="128"/>
      <c r="H67" s="145"/>
      <c r="I67" s="160"/>
    </row>
    <row r="68" spans="3:9" ht="13.5" customHeight="1">
      <c r="C68" s="157" t="s">
        <v>316</v>
      </c>
      <c r="D68" s="158">
        <v>1635898</v>
      </c>
      <c r="E68" s="156"/>
      <c r="F68" s="161"/>
      <c r="G68" s="128"/>
      <c r="H68" s="145"/>
      <c r="I68" s="160"/>
    </row>
    <row r="69" spans="3:9">
      <c r="C69" s="157" t="s">
        <v>313</v>
      </c>
      <c r="D69" s="158">
        <v>1352325</v>
      </c>
      <c r="E69" s="110"/>
      <c r="F69" s="139"/>
      <c r="G69" s="128"/>
      <c r="H69" s="182">
        <f>SUM(D67:D70)</f>
        <v>6151300</v>
      </c>
      <c r="I69" s="183"/>
    </row>
    <row r="70" spans="3:9">
      <c r="C70" s="157" t="s">
        <v>311</v>
      </c>
      <c r="D70" s="158">
        <v>1487137</v>
      </c>
      <c r="E70" s="112"/>
      <c r="F70" s="161"/>
      <c r="H70" s="183"/>
      <c r="I70" s="183"/>
    </row>
    <row r="71" spans="3:9">
      <c r="C71" s="157" t="s">
        <v>321</v>
      </c>
      <c r="D71" s="158">
        <v>1501332</v>
      </c>
      <c r="E71" s="112"/>
      <c r="F71" s="161"/>
      <c r="H71" s="184"/>
      <c r="I71" s="183"/>
    </row>
    <row r="72" spans="3:9">
      <c r="C72" s="157" t="s">
        <v>318</v>
      </c>
      <c r="D72" s="158">
        <v>1721900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320</v>
      </c>
      <c r="D77" s="158">
        <v>375927</v>
      </c>
      <c r="E77" s="181">
        <f t="shared" ref="E77:E82" si="12">D77/D67</f>
        <v>0.22430814945642447</v>
      </c>
      <c r="F77" s="162"/>
      <c r="H77" s="185"/>
      <c r="I77" s="186"/>
    </row>
    <row r="78" spans="3:9">
      <c r="C78" s="157" t="s">
        <v>316</v>
      </c>
      <c r="D78" s="158">
        <v>393045</v>
      </c>
      <c r="E78" s="181">
        <f t="shared" si="12"/>
        <v>0.24026253470570905</v>
      </c>
      <c r="F78" s="164"/>
      <c r="H78" s="183"/>
      <c r="I78" s="183"/>
    </row>
    <row r="79" spans="3:9">
      <c r="C79" s="157" t="s">
        <v>313</v>
      </c>
      <c r="D79" s="158">
        <v>421743</v>
      </c>
      <c r="E79" s="181">
        <f t="shared" si="12"/>
        <v>0.31186512118018966</v>
      </c>
      <c r="F79" s="161"/>
      <c r="H79" s="187">
        <f>SUM(D77:D80)</f>
        <v>1622714</v>
      </c>
      <c r="I79" s="188">
        <f>H79/H69</f>
        <v>0.26380017232129793</v>
      </c>
    </row>
    <row r="80" spans="3:9" ht="17.45" customHeight="1">
      <c r="C80" s="157" t="s">
        <v>311</v>
      </c>
      <c r="D80" s="158">
        <v>431999</v>
      </c>
      <c r="E80" s="181">
        <f t="shared" si="12"/>
        <v>0.2904903852166949</v>
      </c>
      <c r="F80" s="162"/>
      <c r="H80" s="185"/>
      <c r="I80" s="186"/>
    </row>
    <row r="81" spans="3:5">
      <c r="C81" s="157" t="s">
        <v>321</v>
      </c>
      <c r="D81" s="158">
        <v>425416</v>
      </c>
      <c r="E81" s="181">
        <f t="shared" si="12"/>
        <v>0.28335904383574051</v>
      </c>
    </row>
    <row r="82" spans="3:5">
      <c r="C82" s="157" t="s">
        <v>318</v>
      </c>
      <c r="D82" s="158">
        <v>407471</v>
      </c>
      <c r="E82" s="181">
        <f t="shared" si="12"/>
        <v>0.23664033916022997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18D8C3B-A155-411E-AA7E-DA2AC54C6A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'24.7월4주차'!D77:D82</xm:f>
              <xm:sqref>E76</xm:sqref>
            </x14:sparkline>
          </x14:sparklines>
        </x14:sparklineGroup>
        <x14:sparklineGroup displayEmptyCellsAs="gap" xr2:uid="{343FB7C5-CD69-4F12-AC95-BBBEDD060E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'24.7월4주차'!D67:D73</xm:f>
              <xm:sqref>E66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F901-34C0-4CC9-B05C-4821FBF65860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322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>
      <c r="C15" s="290" t="s">
        <v>13</v>
      </c>
      <c r="D15" s="291"/>
      <c r="E15" s="36">
        <f t="shared" ref="E15:F31" si="0">J15+P15</f>
        <v>425416</v>
      </c>
      <c r="F15" s="37">
        <f t="shared" si="0"/>
        <v>431999</v>
      </c>
      <c r="G15" s="38">
        <f t="shared" ref="G15:G32" si="1">(E15-F15)/F15</f>
        <v>-1.5238461200141667E-2</v>
      </c>
      <c r="H15" s="39"/>
      <c r="I15" s="191" t="s">
        <v>14</v>
      </c>
      <c r="J15" s="43">
        <v>331078</v>
      </c>
      <c r="K15" s="43">
        <v>333913</v>
      </c>
      <c r="L15" s="38">
        <f t="shared" ref="L15:L51" si="2">(J15-K15)/K15</f>
        <v>-8.4902354804994116E-3</v>
      </c>
      <c r="M15" s="41">
        <f t="shared" ref="M15:M32" si="3">J15/$E15</f>
        <v>0.77824529401809051</v>
      </c>
      <c r="N15" s="42"/>
      <c r="O15" s="192" t="s">
        <v>15</v>
      </c>
      <c r="P15" s="40">
        <v>94338</v>
      </c>
      <c r="Q15" s="40">
        <v>98086</v>
      </c>
      <c r="R15" s="38">
        <f t="shared" ref="R15:R32" si="4">(P15-Q15)/Q15</f>
        <v>-3.8211365536366046E-2</v>
      </c>
      <c r="S15" s="44">
        <f t="shared" ref="S15:S32" si="5">P15/$E15</f>
        <v>0.22175470598190947</v>
      </c>
      <c r="T15" s="45"/>
    </row>
    <row r="16" spans="1:20">
      <c r="C16" s="292" t="s">
        <v>16</v>
      </c>
      <c r="D16" s="293"/>
      <c r="E16" s="47">
        <f t="shared" si="0"/>
        <v>34759</v>
      </c>
      <c r="F16" s="48">
        <f t="shared" si="0"/>
        <v>36822</v>
      </c>
      <c r="G16" s="49">
        <f t="shared" si="1"/>
        <v>-5.6026288631796206E-2</v>
      </c>
      <c r="H16" s="50"/>
      <c r="I16" s="193" t="s">
        <v>17</v>
      </c>
      <c r="J16" s="54">
        <v>23298</v>
      </c>
      <c r="K16" s="54">
        <v>23515</v>
      </c>
      <c r="L16" s="49">
        <f t="shared" si="2"/>
        <v>-9.2281522432489903E-3</v>
      </c>
      <c r="M16" s="52">
        <f t="shared" si="3"/>
        <v>0.67027244742368886</v>
      </c>
      <c r="N16" s="53"/>
      <c r="O16" s="194" t="s">
        <v>18</v>
      </c>
      <c r="P16" s="51">
        <v>11461</v>
      </c>
      <c r="Q16" s="51">
        <v>13307</v>
      </c>
      <c r="R16" s="49">
        <f t="shared" si="4"/>
        <v>-0.13872397986022394</v>
      </c>
      <c r="S16" s="52">
        <f t="shared" si="5"/>
        <v>0.32972755257631114</v>
      </c>
      <c r="T16" s="55"/>
    </row>
    <row r="17" spans="3:20">
      <c r="C17" s="294" t="s">
        <v>19</v>
      </c>
      <c r="D17" s="295"/>
      <c r="E17" s="56">
        <f t="shared" si="0"/>
        <v>127709</v>
      </c>
      <c r="F17" s="57">
        <f t="shared" si="0"/>
        <v>127935</v>
      </c>
      <c r="G17" s="58">
        <f t="shared" si="1"/>
        <v>-1.7665220619846015E-3</v>
      </c>
      <c r="H17" s="59"/>
      <c r="I17" s="195" t="s">
        <v>20</v>
      </c>
      <c r="J17" s="60">
        <v>98044</v>
      </c>
      <c r="K17" s="60">
        <v>97568</v>
      </c>
      <c r="L17" s="58">
        <f t="shared" si="2"/>
        <v>4.8786487372909151E-3</v>
      </c>
      <c r="M17" s="61">
        <f t="shared" si="3"/>
        <v>0.76771410002427398</v>
      </c>
      <c r="N17" s="62"/>
      <c r="O17" s="196" t="s">
        <v>21</v>
      </c>
      <c r="P17" s="60">
        <v>29665</v>
      </c>
      <c r="Q17" s="60">
        <v>30367</v>
      </c>
      <c r="R17" s="58">
        <f t="shared" si="4"/>
        <v>-2.3117199591662002E-2</v>
      </c>
      <c r="S17" s="61">
        <f t="shared" si="5"/>
        <v>0.23228589997572607</v>
      </c>
      <c r="T17" s="63"/>
    </row>
    <row r="18" spans="3:20">
      <c r="C18" s="278" t="s">
        <v>22</v>
      </c>
      <c r="D18" s="64" t="s">
        <v>23</v>
      </c>
      <c r="E18" s="36">
        <f t="shared" si="0"/>
        <v>153464</v>
      </c>
      <c r="F18" s="37">
        <f t="shared" si="0"/>
        <v>157422</v>
      </c>
      <c r="G18" s="38">
        <f t="shared" si="1"/>
        <v>-2.5142610308597272E-2</v>
      </c>
      <c r="H18" s="39"/>
      <c r="I18" s="191" t="s">
        <v>24</v>
      </c>
      <c r="J18" s="65">
        <v>118312</v>
      </c>
      <c r="K18" s="65">
        <v>120693</v>
      </c>
      <c r="L18" s="38">
        <f t="shared" si="2"/>
        <v>-1.9727738974091288E-2</v>
      </c>
      <c r="M18" s="41">
        <f t="shared" si="3"/>
        <v>0.77094302246780999</v>
      </c>
      <c r="N18" s="42"/>
      <c r="O18" s="192" t="s">
        <v>25</v>
      </c>
      <c r="P18" s="66">
        <v>35152</v>
      </c>
      <c r="Q18" s="66">
        <v>36729</v>
      </c>
      <c r="R18" s="38">
        <f t="shared" si="4"/>
        <v>-4.2936099539873124E-2</v>
      </c>
      <c r="S18" s="41">
        <f t="shared" si="5"/>
        <v>0.22905697753218995</v>
      </c>
      <c r="T18" s="45"/>
    </row>
    <row r="19" spans="3:20" ht="15.6" customHeight="1">
      <c r="C19" s="279"/>
      <c r="D19" s="67" t="s">
        <v>26</v>
      </c>
      <c r="E19" s="47">
        <f t="shared" si="0"/>
        <v>130845</v>
      </c>
      <c r="F19" s="37">
        <f t="shared" si="0"/>
        <v>139350</v>
      </c>
      <c r="G19" s="49">
        <f t="shared" si="1"/>
        <v>-6.1033369214208828E-2</v>
      </c>
      <c r="H19" s="50"/>
      <c r="I19" s="193" t="s">
        <v>27</v>
      </c>
      <c r="J19" s="68">
        <v>103513</v>
      </c>
      <c r="K19" s="68">
        <v>110740</v>
      </c>
      <c r="L19" s="49">
        <f t="shared" si="2"/>
        <v>-6.526097164529529E-2</v>
      </c>
      <c r="M19" s="52">
        <f t="shared" si="3"/>
        <v>0.79111162061981732</v>
      </c>
      <c r="N19" s="53"/>
      <c r="O19" s="194" t="s">
        <v>28</v>
      </c>
      <c r="P19" s="69">
        <v>27332</v>
      </c>
      <c r="Q19" s="69">
        <v>28610</v>
      </c>
      <c r="R19" s="49">
        <f t="shared" si="4"/>
        <v>-4.46696959105208E-2</v>
      </c>
      <c r="S19" s="52">
        <f t="shared" si="5"/>
        <v>0.20888837938018265</v>
      </c>
      <c r="T19" s="55"/>
    </row>
    <row r="20" spans="3:20" ht="14.1" customHeight="1">
      <c r="C20" s="279"/>
      <c r="D20" s="67" t="s">
        <v>29</v>
      </c>
      <c r="E20" s="47">
        <f t="shared" si="0"/>
        <v>2662</v>
      </c>
      <c r="F20" s="37">
        <f t="shared" si="0"/>
        <v>2817</v>
      </c>
      <c r="G20" s="49">
        <f t="shared" si="1"/>
        <v>-5.5023074192403265E-2</v>
      </c>
      <c r="H20" s="50"/>
      <c r="I20" s="193" t="s">
        <v>30</v>
      </c>
      <c r="J20" s="68">
        <v>1897</v>
      </c>
      <c r="K20" s="68">
        <v>2033</v>
      </c>
      <c r="L20" s="49">
        <f t="shared" si="2"/>
        <v>-6.6896212493851456E-2</v>
      </c>
      <c r="M20" s="52">
        <f t="shared" si="3"/>
        <v>0.71262208865514653</v>
      </c>
      <c r="N20" s="53"/>
      <c r="O20" s="194" t="s">
        <v>31</v>
      </c>
      <c r="P20" s="69">
        <v>765</v>
      </c>
      <c r="Q20" s="69">
        <v>784</v>
      </c>
      <c r="R20" s="49">
        <f t="shared" si="4"/>
        <v>-2.423469387755102E-2</v>
      </c>
      <c r="S20" s="52">
        <f t="shared" si="5"/>
        <v>0.28737791134485352</v>
      </c>
      <c r="T20" s="55"/>
    </row>
    <row r="21" spans="3:20" ht="13.5" customHeight="1">
      <c r="C21" s="280"/>
      <c r="D21" s="70" t="s">
        <v>32</v>
      </c>
      <c r="E21" s="56">
        <f t="shared" si="0"/>
        <v>867</v>
      </c>
      <c r="F21" s="37">
        <f t="shared" si="0"/>
        <v>3510</v>
      </c>
      <c r="G21" s="58">
        <f t="shared" si="1"/>
        <v>-0.75299145299145298</v>
      </c>
      <c r="H21" s="71">
        <f>E21/E19</f>
        <v>6.6261607245213803E-3</v>
      </c>
      <c r="I21" s="195" t="s">
        <v>33</v>
      </c>
      <c r="J21" s="72">
        <v>592</v>
      </c>
      <c r="K21" s="72">
        <v>670</v>
      </c>
      <c r="L21" s="58">
        <f t="shared" si="2"/>
        <v>-0.11641791044776119</v>
      </c>
      <c r="M21" s="73">
        <f t="shared" si="3"/>
        <v>0.68281430219146477</v>
      </c>
      <c r="N21" s="74">
        <f>J21/J19</f>
        <v>5.7190884236762536E-3</v>
      </c>
      <c r="O21" s="196" t="s">
        <v>34</v>
      </c>
      <c r="P21" s="75">
        <v>275</v>
      </c>
      <c r="Q21" s="75">
        <v>2840</v>
      </c>
      <c r="R21" s="58">
        <f t="shared" si="4"/>
        <v>-0.903169014084507</v>
      </c>
      <c r="S21" s="73">
        <f t="shared" si="5"/>
        <v>0.31718569780853517</v>
      </c>
      <c r="T21" s="76">
        <f>P21/P19</f>
        <v>1.0061466412995755E-2</v>
      </c>
    </row>
    <row r="22" spans="3:20" ht="13.5" customHeight="1">
      <c r="C22" s="278" t="s">
        <v>35</v>
      </c>
      <c r="D22" s="77" t="s">
        <v>36</v>
      </c>
      <c r="E22" s="78">
        <f t="shared" si="0"/>
        <v>6814</v>
      </c>
      <c r="F22" s="79">
        <f t="shared" si="0"/>
        <v>6678</v>
      </c>
      <c r="G22" s="80">
        <f t="shared" si="1"/>
        <v>2.0365378855944895E-2</v>
      </c>
      <c r="H22" s="81"/>
      <c r="I22" s="197" t="s">
        <v>37</v>
      </c>
      <c r="J22" s="198">
        <v>3442</v>
      </c>
      <c r="K22" s="198">
        <v>3422</v>
      </c>
      <c r="L22" s="80">
        <f t="shared" si="2"/>
        <v>5.8445353594389245E-3</v>
      </c>
      <c r="M22" s="82">
        <f t="shared" si="3"/>
        <v>0.50513648371000885</v>
      </c>
      <c r="N22" s="83"/>
      <c r="O22" s="199" t="s">
        <v>38</v>
      </c>
      <c r="P22" s="84">
        <v>3372</v>
      </c>
      <c r="Q22" s="84">
        <v>3256</v>
      </c>
      <c r="R22" s="80">
        <f t="shared" si="4"/>
        <v>3.562653562653563E-2</v>
      </c>
      <c r="S22" s="82">
        <f t="shared" si="5"/>
        <v>0.4948635162899912</v>
      </c>
      <c r="T22" s="85"/>
    </row>
    <row r="23" spans="3:20" ht="15.6" customHeight="1">
      <c r="C23" s="279"/>
      <c r="D23" s="67" t="s">
        <v>39</v>
      </c>
      <c r="E23" s="47">
        <f t="shared" si="0"/>
        <v>5463</v>
      </c>
      <c r="F23" s="48">
        <f t="shared" si="0"/>
        <v>5382</v>
      </c>
      <c r="G23" s="49">
        <f t="shared" si="1"/>
        <v>1.5050167224080268E-2</v>
      </c>
      <c r="H23" s="50"/>
      <c r="I23" s="193" t="s">
        <v>40</v>
      </c>
      <c r="J23" s="68">
        <v>2629</v>
      </c>
      <c r="K23" s="68">
        <v>2576</v>
      </c>
      <c r="L23" s="49">
        <f t="shared" si="2"/>
        <v>2.0574534161490684E-2</v>
      </c>
      <c r="M23" s="52">
        <f t="shared" si="3"/>
        <v>0.481237415339557</v>
      </c>
      <c r="N23" s="53"/>
      <c r="O23" s="194" t="s">
        <v>41</v>
      </c>
      <c r="P23" s="86">
        <v>2834</v>
      </c>
      <c r="Q23" s="86">
        <v>2806</v>
      </c>
      <c r="R23" s="49">
        <f t="shared" si="4"/>
        <v>9.9786172487526734E-3</v>
      </c>
      <c r="S23" s="52">
        <f t="shared" si="5"/>
        <v>0.518762584660443</v>
      </c>
      <c r="T23" s="55"/>
    </row>
    <row r="24" spans="3:20" ht="15.6" customHeight="1">
      <c r="C24" s="279"/>
      <c r="D24" s="67" t="s">
        <v>42</v>
      </c>
      <c r="E24" s="47">
        <f t="shared" si="0"/>
        <v>19758</v>
      </c>
      <c r="F24" s="48">
        <f t="shared" si="0"/>
        <v>20283</v>
      </c>
      <c r="G24" s="49">
        <f t="shared" si="1"/>
        <v>-2.5883745008134892E-2</v>
      </c>
      <c r="H24" s="50"/>
      <c r="I24" s="193" t="s">
        <v>43</v>
      </c>
      <c r="J24" s="68">
        <v>11701</v>
      </c>
      <c r="K24" s="68">
        <v>12279</v>
      </c>
      <c r="L24" s="49">
        <f t="shared" si="2"/>
        <v>-4.7072237152862614E-2</v>
      </c>
      <c r="M24" s="52">
        <f t="shared" si="3"/>
        <v>0.5922158113169349</v>
      </c>
      <c r="N24" s="53"/>
      <c r="O24" s="194" t="s">
        <v>44</v>
      </c>
      <c r="P24" s="86">
        <v>8057</v>
      </c>
      <c r="Q24" s="86">
        <v>8004</v>
      </c>
      <c r="R24" s="49">
        <f t="shared" si="4"/>
        <v>6.6216891554222888E-3</v>
      </c>
      <c r="S24" s="52">
        <f t="shared" si="5"/>
        <v>0.4077841886830651</v>
      </c>
      <c r="T24" s="55"/>
    </row>
    <row r="25" spans="3:20" ht="15.6" customHeight="1">
      <c r="C25" s="279"/>
      <c r="D25" s="67" t="s">
        <v>45</v>
      </c>
      <c r="E25" s="47">
        <f t="shared" si="0"/>
        <v>17667</v>
      </c>
      <c r="F25" s="48">
        <f t="shared" si="0"/>
        <v>18093</v>
      </c>
      <c r="G25" s="49">
        <f t="shared" si="1"/>
        <v>-2.3545017410048084E-2</v>
      </c>
      <c r="H25" s="50"/>
      <c r="I25" s="193" t="s">
        <v>46</v>
      </c>
      <c r="J25" s="68">
        <v>10714</v>
      </c>
      <c r="K25" s="68">
        <v>11205</v>
      </c>
      <c r="L25" s="49">
        <f t="shared" si="2"/>
        <v>-4.381972333779563E-2</v>
      </c>
      <c r="M25" s="52">
        <f t="shared" si="3"/>
        <v>0.60644138789834157</v>
      </c>
      <c r="N25" s="53"/>
      <c r="O25" s="194" t="s">
        <v>47</v>
      </c>
      <c r="P25" s="86">
        <v>6953</v>
      </c>
      <c r="Q25" s="86">
        <v>6888</v>
      </c>
      <c r="R25" s="49">
        <f t="shared" si="4"/>
        <v>9.4367015098722421E-3</v>
      </c>
      <c r="S25" s="52">
        <f t="shared" si="5"/>
        <v>0.39355861210165843</v>
      </c>
      <c r="T25" s="55"/>
    </row>
    <row r="26" spans="3:20" ht="15.6" customHeight="1">
      <c r="C26" s="280"/>
      <c r="D26" s="70" t="s">
        <v>48</v>
      </c>
      <c r="E26" s="56">
        <f t="shared" si="0"/>
        <v>8638</v>
      </c>
      <c r="F26" s="48">
        <f t="shared" si="0"/>
        <v>8952</v>
      </c>
      <c r="G26" s="58">
        <f t="shared" si="1"/>
        <v>-3.5075960679177835E-2</v>
      </c>
      <c r="H26" s="71">
        <f>E26/E23</f>
        <v>1.5811825004576241</v>
      </c>
      <c r="I26" s="195" t="s">
        <v>33</v>
      </c>
      <c r="J26" s="72">
        <v>5020</v>
      </c>
      <c r="K26" s="72">
        <v>5338</v>
      </c>
      <c r="L26" s="58">
        <f t="shared" si="2"/>
        <v>-5.9572873735481452E-2</v>
      </c>
      <c r="M26" s="73">
        <f t="shared" si="3"/>
        <v>0.58115304468626994</v>
      </c>
      <c r="N26" s="74">
        <f>J26/J23</f>
        <v>1.9094712818562192</v>
      </c>
      <c r="O26" s="196" t="s">
        <v>34</v>
      </c>
      <c r="P26" s="87">
        <v>3618</v>
      </c>
      <c r="Q26" s="87">
        <v>3614</v>
      </c>
      <c r="R26" s="58">
        <f t="shared" si="4"/>
        <v>1.1068068622025456E-3</v>
      </c>
      <c r="S26" s="73">
        <f t="shared" si="5"/>
        <v>0.41884695531373001</v>
      </c>
      <c r="T26" s="76">
        <f>P26/P23</f>
        <v>1.2766407904022583</v>
      </c>
    </row>
    <row r="27" spans="3:20" ht="13.5" customHeight="1">
      <c r="C27" s="278" t="s">
        <v>49</v>
      </c>
      <c r="D27" s="77" t="s">
        <v>36</v>
      </c>
      <c r="E27" s="78">
        <f t="shared" si="0"/>
        <v>3524</v>
      </c>
      <c r="F27" s="79">
        <f t="shared" si="0"/>
        <v>3658</v>
      </c>
      <c r="G27" s="80">
        <f t="shared" si="1"/>
        <v>-3.6632039365773646E-2</v>
      </c>
      <c r="H27" s="81"/>
      <c r="I27" s="197" t="s">
        <v>50</v>
      </c>
      <c r="J27" s="198">
        <v>2159</v>
      </c>
      <c r="K27" s="198">
        <v>2192</v>
      </c>
      <c r="L27" s="80">
        <f t="shared" si="2"/>
        <v>-1.5054744525547446E-2</v>
      </c>
      <c r="M27" s="82">
        <f t="shared" si="3"/>
        <v>0.61265607264472188</v>
      </c>
      <c r="N27" s="83"/>
      <c r="O27" s="199" t="s">
        <v>51</v>
      </c>
      <c r="P27" s="84">
        <v>1365</v>
      </c>
      <c r="Q27" s="84">
        <v>1466</v>
      </c>
      <c r="R27" s="80">
        <f t="shared" si="4"/>
        <v>-6.8894952251023198E-2</v>
      </c>
      <c r="S27" s="82">
        <f t="shared" si="5"/>
        <v>0.38734392735527812</v>
      </c>
      <c r="T27" s="85"/>
    </row>
    <row r="28" spans="3:20" ht="15.6" customHeight="1">
      <c r="C28" s="279"/>
      <c r="D28" s="67" t="s">
        <v>52</v>
      </c>
      <c r="E28" s="47">
        <f t="shared" si="0"/>
        <v>1607</v>
      </c>
      <c r="F28" s="48">
        <f t="shared" si="0"/>
        <v>1731</v>
      </c>
      <c r="G28" s="49">
        <f t="shared" si="1"/>
        <v>-7.163489312536106E-2</v>
      </c>
      <c r="H28" s="50"/>
      <c r="I28" s="193" t="s">
        <v>53</v>
      </c>
      <c r="J28" s="68">
        <v>776</v>
      </c>
      <c r="K28" s="68">
        <v>826</v>
      </c>
      <c r="L28" s="49">
        <f t="shared" si="2"/>
        <v>-6.0532687651331719E-2</v>
      </c>
      <c r="M28" s="52">
        <f t="shared" si="3"/>
        <v>0.48288736776602365</v>
      </c>
      <c r="N28" s="53"/>
      <c r="O28" s="194" t="s">
        <v>54</v>
      </c>
      <c r="P28" s="86">
        <v>831</v>
      </c>
      <c r="Q28" s="86">
        <v>905</v>
      </c>
      <c r="R28" s="80">
        <f t="shared" si="4"/>
        <v>-8.1767955801104977E-2</v>
      </c>
      <c r="S28" s="52">
        <f t="shared" si="5"/>
        <v>0.5171126322339763</v>
      </c>
      <c r="T28" s="55"/>
    </row>
    <row r="29" spans="3:20" ht="15.6" customHeight="1">
      <c r="C29" s="279"/>
      <c r="D29" s="67" t="s">
        <v>26</v>
      </c>
      <c r="E29" s="47">
        <f t="shared" si="0"/>
        <v>57506</v>
      </c>
      <c r="F29" s="48">
        <f t="shared" si="0"/>
        <v>55404</v>
      </c>
      <c r="G29" s="49">
        <f t="shared" si="1"/>
        <v>3.7939498953144177E-2</v>
      </c>
      <c r="H29" s="50"/>
      <c r="I29" s="193" t="s">
        <v>55</v>
      </c>
      <c r="J29" s="51">
        <v>37996</v>
      </c>
      <c r="K29" s="51">
        <v>35800</v>
      </c>
      <c r="L29" s="49">
        <f t="shared" si="2"/>
        <v>6.134078212290503E-2</v>
      </c>
      <c r="M29" s="52">
        <f t="shared" si="3"/>
        <v>0.66073105415087119</v>
      </c>
      <c r="N29" s="53"/>
      <c r="O29" s="194" t="s">
        <v>56</v>
      </c>
      <c r="P29" s="86">
        <v>19510</v>
      </c>
      <c r="Q29" s="86">
        <v>19604</v>
      </c>
      <c r="R29" s="49">
        <f t="shared" si="4"/>
        <v>-4.7949398082024076E-3</v>
      </c>
      <c r="S29" s="52">
        <f t="shared" si="5"/>
        <v>0.33926894584912881</v>
      </c>
      <c r="T29" s="55"/>
    </row>
    <row r="30" spans="3:20" ht="15.6" customHeight="1">
      <c r="C30" s="279"/>
      <c r="D30" s="67" t="s">
        <v>29</v>
      </c>
      <c r="E30" s="47">
        <f t="shared" si="0"/>
        <v>34204</v>
      </c>
      <c r="F30" s="48">
        <f t="shared" si="0"/>
        <v>32984</v>
      </c>
      <c r="G30" s="49">
        <f t="shared" si="1"/>
        <v>3.6987630366238179E-2</v>
      </c>
      <c r="H30" s="50"/>
      <c r="I30" s="193" t="s">
        <v>57</v>
      </c>
      <c r="J30" s="51">
        <v>21521</v>
      </c>
      <c r="K30" s="51">
        <v>20291</v>
      </c>
      <c r="L30" s="49">
        <f t="shared" si="2"/>
        <v>6.0618007983835195E-2</v>
      </c>
      <c r="M30" s="52">
        <f t="shared" si="3"/>
        <v>0.62919541574084903</v>
      </c>
      <c r="N30" s="53"/>
      <c r="O30" s="194" t="s">
        <v>58</v>
      </c>
      <c r="P30" s="86">
        <v>12683</v>
      </c>
      <c r="Q30" s="86">
        <v>12693</v>
      </c>
      <c r="R30" s="49">
        <f t="shared" si="4"/>
        <v>-7.8783581501615067E-4</v>
      </c>
      <c r="S30" s="52">
        <f t="shared" si="5"/>
        <v>0.37080458425915097</v>
      </c>
      <c r="T30" s="55"/>
    </row>
    <row r="31" spans="3:20" ht="15.6" customHeight="1">
      <c r="C31" s="280"/>
      <c r="D31" s="70" t="s">
        <v>59</v>
      </c>
      <c r="E31" s="56">
        <f t="shared" si="0"/>
        <v>909</v>
      </c>
      <c r="F31" s="48">
        <f t="shared" si="0"/>
        <v>891</v>
      </c>
      <c r="G31" s="58">
        <f t="shared" si="1"/>
        <v>2.0202020202020204E-2</v>
      </c>
      <c r="H31" s="50"/>
      <c r="I31" s="195" t="s">
        <v>60</v>
      </c>
      <c r="J31" s="60">
        <v>555</v>
      </c>
      <c r="K31" s="60">
        <v>539</v>
      </c>
      <c r="L31" s="189">
        <f t="shared" si="2"/>
        <v>2.9684601113172542E-2</v>
      </c>
      <c r="M31" s="73">
        <f t="shared" si="3"/>
        <v>0.61056105610561051</v>
      </c>
      <c r="N31" s="74">
        <f>J31/J29</f>
        <v>1.4606800715864827E-2</v>
      </c>
      <c r="O31" s="196" t="s">
        <v>61</v>
      </c>
      <c r="P31" s="87">
        <v>354</v>
      </c>
      <c r="Q31" s="87">
        <v>352</v>
      </c>
      <c r="R31" s="58">
        <f t="shared" si="4"/>
        <v>5.681818181818182E-3</v>
      </c>
      <c r="S31" s="73">
        <f t="shared" si="5"/>
        <v>0.38943894389438943</v>
      </c>
      <c r="T31" s="76">
        <f>P31/P29</f>
        <v>1.814454126089185E-2</v>
      </c>
    </row>
    <row r="32" spans="3:20">
      <c r="C32" s="263" t="s">
        <v>62</v>
      </c>
      <c r="D32" s="265" t="s">
        <v>36</v>
      </c>
      <c r="E32" s="267">
        <f>J32+J33+P32</f>
        <v>11085</v>
      </c>
      <c r="F32" s="296">
        <f>K32+K33+Q32</f>
        <v>11290</v>
      </c>
      <c r="G32" s="269">
        <f t="shared" si="1"/>
        <v>-1.8157661647475641E-2</v>
      </c>
      <c r="H32" s="39"/>
      <c r="I32" s="191" t="s">
        <v>63</v>
      </c>
      <c r="J32" s="40">
        <v>7104</v>
      </c>
      <c r="K32" s="40">
        <v>7262</v>
      </c>
      <c r="L32" s="80">
        <f t="shared" si="2"/>
        <v>-2.1757091710272652E-2</v>
      </c>
      <c r="M32" s="46">
        <f t="shared" si="3"/>
        <v>0.64086603518267926</v>
      </c>
      <c r="N32" s="42"/>
      <c r="O32" s="271" t="s">
        <v>64</v>
      </c>
      <c r="P32" s="40">
        <v>3567</v>
      </c>
      <c r="Q32" s="40">
        <v>3655</v>
      </c>
      <c r="R32" s="38">
        <f t="shared" si="4"/>
        <v>-2.4076607387140903E-2</v>
      </c>
      <c r="S32" s="46">
        <f t="shared" si="5"/>
        <v>0.32178619756427607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414</v>
      </c>
      <c r="K33" s="51">
        <v>373</v>
      </c>
      <c r="L33" s="49">
        <f t="shared" si="2"/>
        <v>0.10991957104557641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1045</v>
      </c>
      <c r="F34" s="48">
        <f t="shared" si="6"/>
        <v>1062</v>
      </c>
      <c r="G34" s="49">
        <f t="shared" ref="G34:G51" si="7">(E34-F34)/F34</f>
        <v>-1.60075329566855E-2</v>
      </c>
      <c r="H34" s="50"/>
      <c r="I34" s="193" t="s">
        <v>68</v>
      </c>
      <c r="J34" s="51">
        <v>638</v>
      </c>
      <c r="K34" s="51">
        <v>615</v>
      </c>
      <c r="L34" s="49">
        <f t="shared" si="2"/>
        <v>3.7398373983739838E-2</v>
      </c>
      <c r="M34" s="52">
        <f t="shared" ref="M34:M51" si="8">J34/$E34</f>
        <v>0.61052631578947369</v>
      </c>
      <c r="N34" s="53"/>
      <c r="O34" s="194" t="s">
        <v>69</v>
      </c>
      <c r="P34" s="86">
        <v>407</v>
      </c>
      <c r="Q34" s="86">
        <v>447</v>
      </c>
      <c r="R34" s="49">
        <f t="shared" ref="R34:R44" si="9">(P34-Q34)/Q34</f>
        <v>-8.9485458612975396E-2</v>
      </c>
      <c r="S34" s="52">
        <f t="shared" ref="S34:S44" si="10">P34/$E34</f>
        <v>0.38947368421052631</v>
      </c>
      <c r="T34" s="55"/>
    </row>
    <row r="35" spans="3:20">
      <c r="C35" s="90" t="s">
        <v>70</v>
      </c>
      <c r="D35" s="67" t="s">
        <v>36</v>
      </c>
      <c r="E35" s="47">
        <f t="shared" si="6"/>
        <v>374</v>
      </c>
      <c r="F35" s="48">
        <f t="shared" si="6"/>
        <v>407</v>
      </c>
      <c r="G35" s="49">
        <f t="shared" si="7"/>
        <v>-8.1081081081081086E-2</v>
      </c>
      <c r="H35" s="50"/>
      <c r="I35" s="193" t="s">
        <v>71</v>
      </c>
      <c r="J35" s="51">
        <v>207</v>
      </c>
      <c r="K35" s="51">
        <v>242</v>
      </c>
      <c r="L35" s="49">
        <f t="shared" si="2"/>
        <v>-0.14462809917355371</v>
      </c>
      <c r="M35" s="91">
        <f t="shared" si="8"/>
        <v>0.553475935828877</v>
      </c>
      <c r="N35" s="53"/>
      <c r="O35" s="194" t="s">
        <v>72</v>
      </c>
      <c r="P35" s="86">
        <v>167</v>
      </c>
      <c r="Q35" s="86">
        <v>165</v>
      </c>
      <c r="R35" s="49">
        <f t="shared" si="9"/>
        <v>1.2121212121212121E-2</v>
      </c>
      <c r="S35" s="52">
        <f t="shared" si="10"/>
        <v>0.446524064171123</v>
      </c>
      <c r="T35" s="55"/>
    </row>
    <row r="36" spans="3:20">
      <c r="C36" s="90" t="s">
        <v>73</v>
      </c>
      <c r="D36" s="67" t="s">
        <v>36</v>
      </c>
      <c r="E36" s="47">
        <f t="shared" si="6"/>
        <v>849</v>
      </c>
      <c r="F36" s="48">
        <f t="shared" si="6"/>
        <v>929</v>
      </c>
      <c r="G36" s="49">
        <f t="shared" si="7"/>
        <v>-8.6114101184068897E-2</v>
      </c>
      <c r="H36" s="50"/>
      <c r="I36" s="193" t="s">
        <v>74</v>
      </c>
      <c r="J36" s="92">
        <v>319</v>
      </c>
      <c r="K36" s="92">
        <v>372</v>
      </c>
      <c r="L36" s="49">
        <f t="shared" si="2"/>
        <v>-0.1424731182795699</v>
      </c>
      <c r="M36" s="91">
        <f t="shared" si="8"/>
        <v>0.37573616018845701</v>
      </c>
      <c r="N36" s="53"/>
      <c r="O36" s="194" t="s">
        <v>75</v>
      </c>
      <c r="P36" s="86">
        <v>530</v>
      </c>
      <c r="Q36" s="86">
        <v>557</v>
      </c>
      <c r="R36" s="49">
        <f t="shared" si="9"/>
        <v>-4.8473967684021541E-2</v>
      </c>
      <c r="S36" s="52">
        <f t="shared" si="10"/>
        <v>0.62426383981154299</v>
      </c>
      <c r="T36" s="55"/>
    </row>
    <row r="37" spans="3:20">
      <c r="C37" s="93" t="s">
        <v>76</v>
      </c>
      <c r="D37" s="67" t="s">
        <v>36</v>
      </c>
      <c r="E37" s="47">
        <f t="shared" si="6"/>
        <v>89</v>
      </c>
      <c r="F37" s="48">
        <f t="shared" si="6"/>
        <v>112</v>
      </c>
      <c r="G37" s="49">
        <f t="shared" si="7"/>
        <v>-0.20535714285714285</v>
      </c>
      <c r="H37" s="50"/>
      <c r="I37" s="193" t="s">
        <v>77</v>
      </c>
      <c r="J37" s="94">
        <v>34</v>
      </c>
      <c r="K37" s="94">
        <v>52</v>
      </c>
      <c r="L37" s="49">
        <f t="shared" si="2"/>
        <v>-0.34615384615384615</v>
      </c>
      <c r="M37" s="91">
        <f t="shared" si="8"/>
        <v>0.38202247191011235</v>
      </c>
      <c r="N37" s="53"/>
      <c r="O37" s="194" t="s">
        <v>78</v>
      </c>
      <c r="P37" s="86">
        <v>55</v>
      </c>
      <c r="Q37" s="86">
        <v>60</v>
      </c>
      <c r="R37" s="49">
        <f t="shared" si="9"/>
        <v>-8.3333333333333329E-2</v>
      </c>
      <c r="S37" s="52">
        <f t="shared" si="10"/>
        <v>0.6179775280898876</v>
      </c>
      <c r="T37" s="55"/>
    </row>
    <row r="38" spans="3:20">
      <c r="C38" s="93" t="s">
        <v>79</v>
      </c>
      <c r="D38" s="67" t="s">
        <v>36</v>
      </c>
      <c r="E38" s="47">
        <f t="shared" si="6"/>
        <v>21</v>
      </c>
      <c r="F38" s="48">
        <f t="shared" si="6"/>
        <v>23</v>
      </c>
      <c r="G38" s="49">
        <f t="shared" si="7"/>
        <v>-8.6956521739130432E-2</v>
      </c>
      <c r="H38" s="50"/>
      <c r="I38" s="193" t="s">
        <v>80</v>
      </c>
      <c r="J38" s="51">
        <v>13</v>
      </c>
      <c r="K38" s="51">
        <v>17</v>
      </c>
      <c r="L38" s="49">
        <f t="shared" si="2"/>
        <v>-0.23529411764705882</v>
      </c>
      <c r="M38" s="91">
        <f t="shared" si="8"/>
        <v>0.61904761904761907</v>
      </c>
      <c r="N38" s="53"/>
      <c r="O38" s="194" t="s">
        <v>81</v>
      </c>
      <c r="P38" s="86">
        <v>8</v>
      </c>
      <c r="Q38" s="86">
        <v>6</v>
      </c>
      <c r="R38" s="49">
        <f t="shared" si="9"/>
        <v>0.33333333333333331</v>
      </c>
      <c r="S38" s="91">
        <f t="shared" si="10"/>
        <v>0.38095238095238093</v>
      </c>
      <c r="T38" s="55"/>
    </row>
    <row r="39" spans="3:20">
      <c r="C39" s="93" t="s">
        <v>82</v>
      </c>
      <c r="D39" s="67" t="s">
        <v>36</v>
      </c>
      <c r="E39" s="47">
        <f t="shared" si="6"/>
        <v>1682</v>
      </c>
      <c r="F39" s="48">
        <f t="shared" si="6"/>
        <v>1084</v>
      </c>
      <c r="G39" s="49">
        <f t="shared" si="7"/>
        <v>0.55166051660516602</v>
      </c>
      <c r="H39" s="50"/>
      <c r="I39" s="193" t="s">
        <v>185</v>
      </c>
      <c r="J39" s="51">
        <v>1321</v>
      </c>
      <c r="K39" s="51">
        <v>748</v>
      </c>
      <c r="L39" s="49">
        <f t="shared" si="2"/>
        <v>0.76604278074866305</v>
      </c>
      <c r="M39" s="91">
        <f t="shared" si="8"/>
        <v>0.7853745541022592</v>
      </c>
      <c r="N39" s="53"/>
      <c r="O39" s="194" t="s">
        <v>185</v>
      </c>
      <c r="P39" s="86">
        <v>361</v>
      </c>
      <c r="Q39" s="86">
        <v>336</v>
      </c>
      <c r="R39" s="49">
        <f t="shared" si="9"/>
        <v>7.4404761904761904E-2</v>
      </c>
      <c r="S39" s="91">
        <f t="shared" si="10"/>
        <v>0.2146254458977408</v>
      </c>
      <c r="T39" s="55"/>
    </row>
    <row r="40" spans="3:20">
      <c r="C40" s="93" t="s">
        <v>85</v>
      </c>
      <c r="D40" s="67" t="s">
        <v>36</v>
      </c>
      <c r="E40" s="47">
        <f t="shared" si="6"/>
        <v>113</v>
      </c>
      <c r="F40" s="48">
        <f t="shared" si="6"/>
        <v>119</v>
      </c>
      <c r="G40" s="49">
        <f t="shared" si="7"/>
        <v>-5.0420168067226892E-2</v>
      </c>
      <c r="H40" s="50"/>
      <c r="I40" s="193" t="s">
        <v>186</v>
      </c>
      <c r="J40" s="95">
        <v>59</v>
      </c>
      <c r="K40" s="95">
        <v>47</v>
      </c>
      <c r="L40" s="49">
        <f t="shared" si="2"/>
        <v>0.25531914893617019</v>
      </c>
      <c r="M40" s="91">
        <f t="shared" si="8"/>
        <v>0.52212389380530977</v>
      </c>
      <c r="N40" s="53"/>
      <c r="O40" s="194" t="s">
        <v>186</v>
      </c>
      <c r="P40" s="96">
        <v>54</v>
      </c>
      <c r="Q40" s="96">
        <v>72</v>
      </c>
      <c r="R40" s="49">
        <f t="shared" si="9"/>
        <v>-0.25</v>
      </c>
      <c r="S40" s="91">
        <f t="shared" si="10"/>
        <v>0.47787610619469029</v>
      </c>
      <c r="T40" s="55"/>
    </row>
    <row r="41" spans="3:20">
      <c r="C41" s="93" t="s">
        <v>88</v>
      </c>
      <c r="D41" s="67" t="s">
        <v>36</v>
      </c>
      <c r="E41" s="56">
        <f t="shared" si="6"/>
        <v>3524</v>
      </c>
      <c r="F41" s="57">
        <f t="shared" si="6"/>
        <v>3658</v>
      </c>
      <c r="G41" s="58">
        <f t="shared" si="7"/>
        <v>-3.6632039365773646E-2</v>
      </c>
      <c r="H41" s="50"/>
      <c r="I41" s="212" t="s">
        <v>89</v>
      </c>
      <c r="J41" s="60">
        <v>2159</v>
      </c>
      <c r="K41" s="60">
        <v>2192</v>
      </c>
      <c r="L41" s="58">
        <f t="shared" si="2"/>
        <v>-1.5054744525547446E-2</v>
      </c>
      <c r="M41" s="61">
        <f t="shared" si="8"/>
        <v>0.61265607264472188</v>
      </c>
      <c r="N41" s="62"/>
      <c r="O41" s="212" t="s">
        <v>90</v>
      </c>
      <c r="P41" s="220">
        <v>1365</v>
      </c>
      <c r="Q41" s="220">
        <v>1466</v>
      </c>
      <c r="R41" s="58">
        <f t="shared" si="9"/>
        <v>-6.8894952251023198E-2</v>
      </c>
      <c r="S41" s="73">
        <f t="shared" si="10"/>
        <v>0.38734392735527812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2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2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21401</v>
      </c>
      <c r="F44" s="37">
        <f>K44+Q44</f>
        <v>20504</v>
      </c>
      <c r="G44" s="38">
        <f t="shared" si="7"/>
        <v>4.3747561451424111E-2</v>
      </c>
      <c r="H44" s="39"/>
      <c r="I44" s="191" t="s">
        <v>98</v>
      </c>
      <c r="J44" s="40">
        <v>17202</v>
      </c>
      <c r="K44" s="40">
        <v>16529</v>
      </c>
      <c r="L44" s="38">
        <f t="shared" si="2"/>
        <v>4.0716316776574508E-2</v>
      </c>
      <c r="M44" s="44">
        <f t="shared" si="8"/>
        <v>0.80379421522358774</v>
      </c>
      <c r="N44" s="42"/>
      <c r="O44" s="192" t="s">
        <v>99</v>
      </c>
      <c r="P44" s="105">
        <v>4199</v>
      </c>
      <c r="Q44" s="105">
        <v>3975</v>
      </c>
      <c r="R44" s="38">
        <f t="shared" si="9"/>
        <v>5.6352201257861632E-2</v>
      </c>
      <c r="S44" s="44">
        <f t="shared" si="10"/>
        <v>0.19620578477641232</v>
      </c>
      <c r="T44" s="45"/>
    </row>
    <row r="45" spans="3:20">
      <c r="C45" s="252" t="s">
        <v>100</v>
      </c>
      <c r="D45" s="67" t="s">
        <v>16</v>
      </c>
      <c r="E45" s="47">
        <f>J45</f>
        <v>572</v>
      </c>
      <c r="F45" s="48">
        <f>K45</f>
        <v>575</v>
      </c>
      <c r="G45" s="49">
        <f t="shared" si="7"/>
        <v>-5.2173913043478265E-3</v>
      </c>
      <c r="H45" s="50"/>
      <c r="I45" s="193" t="s">
        <v>101</v>
      </c>
      <c r="J45" s="51">
        <v>572</v>
      </c>
      <c r="K45" s="51">
        <v>575</v>
      </c>
      <c r="L45" s="49">
        <f t="shared" si="2"/>
        <v>-5.2173913043478265E-3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25</v>
      </c>
      <c r="F46" s="48">
        <f>K46</f>
        <v>18</v>
      </c>
      <c r="G46" s="49">
        <f t="shared" si="7"/>
        <v>0.3888888888888889</v>
      </c>
      <c r="H46" s="50"/>
      <c r="I46" s="193" t="s">
        <v>104</v>
      </c>
      <c r="J46" s="51">
        <v>25</v>
      </c>
      <c r="K46" s="51">
        <v>18</v>
      </c>
      <c r="L46" s="49">
        <f t="shared" si="2"/>
        <v>0.3888888888888889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3359</v>
      </c>
      <c r="F47" s="48">
        <f t="shared" si="11"/>
        <v>3515</v>
      </c>
      <c r="G47" s="49">
        <f t="shared" si="7"/>
        <v>-4.4381223328591748E-2</v>
      </c>
      <c r="H47" s="50"/>
      <c r="I47" s="193" t="s">
        <v>106</v>
      </c>
      <c r="J47" s="51">
        <v>2145</v>
      </c>
      <c r="K47" s="51">
        <v>2237</v>
      </c>
      <c r="L47" s="49">
        <f t="shared" si="2"/>
        <v>-4.1126508717031739E-2</v>
      </c>
      <c r="M47" s="52">
        <f t="shared" si="8"/>
        <v>0.63858291158082758</v>
      </c>
      <c r="N47" s="53"/>
      <c r="O47" s="194" t="s">
        <v>107</v>
      </c>
      <c r="P47" s="51">
        <v>1214</v>
      </c>
      <c r="Q47" s="51">
        <v>1278</v>
      </c>
      <c r="R47" s="49">
        <f>(P47-Q47)/Q47</f>
        <v>-5.0078247261345854E-2</v>
      </c>
      <c r="S47" s="52">
        <f>P47/$E47</f>
        <v>0.36141708841917236</v>
      </c>
      <c r="T47" s="55"/>
    </row>
    <row r="48" spans="3:20" ht="15.6" customHeight="1">
      <c r="C48" s="261"/>
      <c r="D48" s="67" t="s">
        <v>22</v>
      </c>
      <c r="E48" s="47">
        <f t="shared" si="11"/>
        <v>1944</v>
      </c>
      <c r="F48" s="48">
        <f t="shared" si="11"/>
        <v>2008</v>
      </c>
      <c r="G48" s="49">
        <f t="shared" si="7"/>
        <v>-3.1872509960159362E-2</v>
      </c>
      <c r="H48" s="50"/>
      <c r="I48" s="193" t="s">
        <v>108</v>
      </c>
      <c r="J48" s="51">
        <v>215</v>
      </c>
      <c r="K48" s="51">
        <v>210</v>
      </c>
      <c r="L48" s="49">
        <f t="shared" si="2"/>
        <v>2.3809523809523808E-2</v>
      </c>
      <c r="M48" s="52">
        <f t="shared" si="8"/>
        <v>0.11059670781893004</v>
      </c>
      <c r="N48" s="53"/>
      <c r="O48" s="194" t="s">
        <v>109</v>
      </c>
      <c r="P48" s="54">
        <v>1729</v>
      </c>
      <c r="Q48" s="54">
        <v>1798</v>
      </c>
      <c r="R48" s="49">
        <f>(P48-Q48)/Q48</f>
        <v>-3.8375973303670742E-2</v>
      </c>
      <c r="S48" s="52">
        <f>P48/$E48</f>
        <v>0.88940329218106995</v>
      </c>
      <c r="T48" s="55"/>
    </row>
    <row r="49" spans="3:20" ht="15.6" customHeight="1">
      <c r="C49" s="261"/>
      <c r="D49" s="67" t="s">
        <v>110</v>
      </c>
      <c r="E49" s="47">
        <f t="shared" si="11"/>
        <v>1209</v>
      </c>
      <c r="F49" s="48">
        <f t="shared" si="11"/>
        <v>1249</v>
      </c>
      <c r="G49" s="49">
        <f t="shared" si="7"/>
        <v>-3.2025620496397116E-2</v>
      </c>
      <c r="H49" s="50"/>
      <c r="I49" s="193" t="s">
        <v>111</v>
      </c>
      <c r="J49" s="51">
        <v>148</v>
      </c>
      <c r="K49" s="51">
        <v>126</v>
      </c>
      <c r="L49" s="49">
        <f t="shared" si="2"/>
        <v>0.17460317460317459</v>
      </c>
      <c r="M49" s="52">
        <f t="shared" si="8"/>
        <v>0.12241521918941274</v>
      </c>
      <c r="N49" s="53"/>
      <c r="O49" s="194" t="s">
        <v>38</v>
      </c>
      <c r="P49" s="106">
        <v>1061</v>
      </c>
      <c r="Q49" s="106">
        <v>1123</v>
      </c>
      <c r="R49" s="49">
        <f>(P49-Q49)/Q49</f>
        <v>-5.5209260908281391E-2</v>
      </c>
      <c r="S49" s="52">
        <f>P49/$E49</f>
        <v>0.87758478081058722</v>
      </c>
      <c r="T49" s="55"/>
    </row>
    <row r="50" spans="3:20" ht="15.95" customHeight="1">
      <c r="C50" s="261"/>
      <c r="D50" s="67" t="s">
        <v>112</v>
      </c>
      <c r="E50" s="47">
        <f t="shared" si="11"/>
        <v>3802</v>
      </c>
      <c r="F50" s="48">
        <f t="shared" si="11"/>
        <v>3905</v>
      </c>
      <c r="G50" s="49">
        <f t="shared" si="7"/>
        <v>-2.6376440460947503E-2</v>
      </c>
      <c r="H50" s="50"/>
      <c r="I50" s="193" t="s">
        <v>113</v>
      </c>
      <c r="J50" s="51">
        <v>995</v>
      </c>
      <c r="K50" s="51">
        <v>994</v>
      </c>
      <c r="L50" s="49">
        <f t="shared" si="2"/>
        <v>1.006036217303823E-3</v>
      </c>
      <c r="M50" s="52">
        <f t="shared" si="8"/>
        <v>0.26170436612309311</v>
      </c>
      <c r="N50" s="53"/>
      <c r="O50" s="194" t="s">
        <v>114</v>
      </c>
      <c r="P50" s="106">
        <v>2807</v>
      </c>
      <c r="Q50" s="106">
        <v>2911</v>
      </c>
      <c r="R50" s="49">
        <f>(P50-Q50)/Q50</f>
        <v>-3.5726554448643075E-2</v>
      </c>
      <c r="S50" s="52">
        <f>P50/$E50</f>
        <v>0.73829563387690689</v>
      </c>
      <c r="T50" s="55"/>
    </row>
    <row r="51" spans="3:20" ht="15.95" customHeight="1">
      <c r="C51" s="262"/>
      <c r="D51" s="167" t="s">
        <v>115</v>
      </c>
      <c r="E51" s="168">
        <f t="shared" si="11"/>
        <v>441</v>
      </c>
      <c r="F51" s="169">
        <f t="shared" si="11"/>
        <v>513</v>
      </c>
      <c r="G51" s="170">
        <f t="shared" si="7"/>
        <v>-0.14035087719298245</v>
      </c>
      <c r="H51" s="171"/>
      <c r="I51" s="218" t="s">
        <v>116</v>
      </c>
      <c r="J51" s="175">
        <v>78</v>
      </c>
      <c r="K51" s="175">
        <v>84</v>
      </c>
      <c r="L51" s="176">
        <f t="shared" si="2"/>
        <v>-7.1428571428571425E-2</v>
      </c>
      <c r="M51" s="173">
        <f t="shared" si="8"/>
        <v>0.17687074829931973</v>
      </c>
      <c r="N51" s="174"/>
      <c r="O51" s="219" t="s">
        <v>117</v>
      </c>
      <c r="P51" s="172">
        <v>363</v>
      </c>
      <c r="Q51" s="172">
        <v>429</v>
      </c>
      <c r="R51" s="170">
        <f>(P51-Q51)/Q51</f>
        <v>-0.15384615384615385</v>
      </c>
      <c r="S51" s="173">
        <f>P51/$E51</f>
        <v>0.8231292517006803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>
      <c r="C59" s="123" t="s">
        <v>7</v>
      </c>
      <c r="D59" s="124">
        <f>E59+F59</f>
        <v>425416</v>
      </c>
      <c r="E59" s="124">
        <f>J15</f>
        <v>331078</v>
      </c>
      <c r="F59" s="124">
        <f>P15</f>
        <v>94338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0.77824529401809051</v>
      </c>
      <c r="F60" s="133">
        <f>F59/D59</f>
        <v>0.22175470598190947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67562</v>
      </c>
      <c r="E61" s="136">
        <v>52875</v>
      </c>
      <c r="F61" s="136">
        <v>14687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0.78261448743376449</v>
      </c>
      <c r="F62" s="137">
        <f>F61/$D$61</f>
        <v>0.21738551256623545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323</v>
      </c>
      <c r="D67" s="158">
        <v>1669650</v>
      </c>
      <c r="E67" s="159"/>
      <c r="F67" s="139"/>
      <c r="G67" s="128"/>
      <c r="H67" s="145"/>
      <c r="I67" s="160"/>
    </row>
    <row r="68" spans="3:9" ht="13.5" customHeight="1">
      <c r="C68" s="157" t="s">
        <v>320</v>
      </c>
      <c r="D68" s="158">
        <v>1675940</v>
      </c>
      <c r="E68" s="156"/>
      <c r="F68" s="161"/>
      <c r="G68" s="128"/>
      <c r="H68" s="145"/>
      <c r="I68" s="160"/>
    </row>
    <row r="69" spans="3:9">
      <c r="C69" s="157" t="s">
        <v>316</v>
      </c>
      <c r="D69" s="158">
        <v>1635898</v>
      </c>
      <c r="E69" s="110"/>
      <c r="F69" s="139"/>
      <c r="G69" s="128"/>
      <c r="H69" s="182">
        <f>SUM(D67:D70)</f>
        <v>6333813</v>
      </c>
      <c r="I69" s="183"/>
    </row>
    <row r="70" spans="3:9">
      <c r="C70" s="157" t="s">
        <v>313</v>
      </c>
      <c r="D70" s="158">
        <v>1352325</v>
      </c>
      <c r="E70" s="112"/>
      <c r="F70" s="161"/>
      <c r="H70" s="183"/>
      <c r="I70" s="183"/>
    </row>
    <row r="71" spans="3:9">
      <c r="C71" s="157" t="s">
        <v>311</v>
      </c>
      <c r="D71" s="158">
        <v>1487137</v>
      </c>
      <c r="E71" s="112"/>
      <c r="F71" s="161"/>
      <c r="H71" s="184"/>
      <c r="I71" s="183"/>
    </row>
    <row r="72" spans="3:9">
      <c r="C72" s="157" t="s">
        <v>321</v>
      </c>
      <c r="D72" s="158">
        <v>1501332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323</v>
      </c>
      <c r="D77" s="158">
        <v>384957</v>
      </c>
      <c r="E77" s="181">
        <f t="shared" ref="E77:E82" si="12">D77/D67</f>
        <v>0.2305614949240859</v>
      </c>
      <c r="F77" s="162"/>
      <c r="H77" s="185"/>
      <c r="I77" s="186"/>
    </row>
    <row r="78" spans="3:9">
      <c r="C78" s="157" t="s">
        <v>320</v>
      </c>
      <c r="D78" s="158">
        <v>375927</v>
      </c>
      <c r="E78" s="181">
        <f t="shared" si="12"/>
        <v>0.22430814945642447</v>
      </c>
      <c r="F78" s="164"/>
      <c r="H78" s="183"/>
      <c r="I78" s="183"/>
    </row>
    <row r="79" spans="3:9">
      <c r="C79" s="157" t="s">
        <v>316</v>
      </c>
      <c r="D79" s="158">
        <v>393045</v>
      </c>
      <c r="E79" s="181">
        <f t="shared" si="12"/>
        <v>0.24026253470570905</v>
      </c>
      <c r="F79" s="161"/>
      <c r="H79" s="187">
        <f>SUM(D77:D80)</f>
        <v>1575672</v>
      </c>
      <c r="I79" s="188">
        <f>H79/H69</f>
        <v>0.24877147462357982</v>
      </c>
    </row>
    <row r="80" spans="3:9" ht="17.45" customHeight="1">
      <c r="C80" s="157" t="s">
        <v>313</v>
      </c>
      <c r="D80" s="158">
        <v>421743</v>
      </c>
      <c r="E80" s="181">
        <f t="shared" si="12"/>
        <v>0.31186512118018966</v>
      </c>
      <c r="F80" s="162"/>
      <c r="H80" s="185"/>
      <c r="I80" s="186"/>
    </row>
    <row r="81" spans="3:5">
      <c r="C81" s="157" t="s">
        <v>311</v>
      </c>
      <c r="D81" s="158">
        <v>431999</v>
      </c>
      <c r="E81" s="181">
        <f t="shared" si="12"/>
        <v>0.2904903852166949</v>
      </c>
    </row>
    <row r="82" spans="3:5">
      <c r="C82" s="157" t="s">
        <v>321</v>
      </c>
      <c r="D82" s="158">
        <v>425416</v>
      </c>
      <c r="E82" s="181">
        <f t="shared" si="12"/>
        <v>0.28335904383574051</v>
      </c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5E1EA7F-7A2E-4568-8673-687477C5B6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'24.7월3주차'!D67:D73</xm:f>
              <xm:sqref>E66</xm:sqref>
            </x14:sparkline>
          </x14:sparklines>
        </x14:sparklineGroup>
        <x14:sparklineGroup displayEmptyCellsAs="gap" xr2:uid="{E0E72C58-E800-42AF-8A71-B1A57C8A75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'24.7월3주차'!D77:D82</xm:f>
              <xm:sqref>E76</xm:sqref>
            </x14:sparkline>
          </x14:sparklines>
        </x14:sparklineGroup>
      </x14:sparklineGroup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BFE2-BC5C-48EF-84BC-30D01EDE8427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324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>
      <c r="C15" s="290" t="s">
        <v>13</v>
      </c>
      <c r="D15" s="291"/>
      <c r="E15" s="36">
        <f t="shared" ref="E15:E31" si="0">J15+P15</f>
        <v>431999</v>
      </c>
      <c r="F15" s="37">
        <f t="shared" ref="F15:F31" si="1">K15+Q15</f>
        <v>421743</v>
      </c>
      <c r="G15" s="38">
        <f t="shared" ref="G15:G32" si="2">(E15-F15)/F15</f>
        <v>2.4318127390377552E-2</v>
      </c>
      <c r="H15" s="39"/>
      <c r="I15" s="191" t="s">
        <v>14</v>
      </c>
      <c r="J15" s="43">
        <v>333913</v>
      </c>
      <c r="K15" s="43">
        <v>328749</v>
      </c>
      <c r="L15" s="38">
        <f t="shared" ref="L15:L51" si="3">(J15-K15)/K15</f>
        <v>1.5708032571962197E-2</v>
      </c>
      <c r="M15" s="41">
        <f t="shared" ref="M15:M32" si="4">J15/$E15</f>
        <v>0.77294854849201045</v>
      </c>
      <c r="N15" s="42"/>
      <c r="O15" s="192" t="s">
        <v>15</v>
      </c>
      <c r="P15" s="40">
        <v>98086</v>
      </c>
      <c r="Q15" s="40">
        <v>92994</v>
      </c>
      <c r="R15" s="38">
        <f t="shared" ref="R15:R32" si="5">(P15-Q15)/Q15</f>
        <v>5.4756220831451492E-2</v>
      </c>
      <c r="S15" s="44">
        <f t="shared" ref="S15:S32" si="6">P15/$E15</f>
        <v>0.22705145150798961</v>
      </c>
      <c r="T15" s="45"/>
    </row>
    <row r="16" spans="1:20">
      <c r="C16" s="292" t="s">
        <v>16</v>
      </c>
      <c r="D16" s="293"/>
      <c r="E16" s="47">
        <f t="shared" si="0"/>
        <v>36822</v>
      </c>
      <c r="F16" s="48">
        <f t="shared" si="1"/>
        <v>38835</v>
      </c>
      <c r="G16" s="49">
        <f t="shared" si="2"/>
        <v>-5.1834685206643492E-2</v>
      </c>
      <c r="H16" s="50"/>
      <c r="I16" s="193" t="s">
        <v>17</v>
      </c>
      <c r="J16" s="54">
        <v>23515</v>
      </c>
      <c r="K16" s="54">
        <v>24961</v>
      </c>
      <c r="L16" s="49">
        <f t="shared" si="3"/>
        <v>-5.7930371379351787E-2</v>
      </c>
      <c r="M16" s="52">
        <f t="shared" si="4"/>
        <v>0.63861278583455539</v>
      </c>
      <c r="N16" s="53"/>
      <c r="O16" s="194" t="s">
        <v>18</v>
      </c>
      <c r="P16" s="51">
        <v>13307</v>
      </c>
      <c r="Q16" s="51">
        <v>13874</v>
      </c>
      <c r="R16" s="49">
        <f t="shared" si="5"/>
        <v>-4.0867810292633706E-2</v>
      </c>
      <c r="S16" s="52">
        <f t="shared" si="6"/>
        <v>0.36138721416544456</v>
      </c>
      <c r="T16" s="55"/>
    </row>
    <row r="17" spans="3:20">
      <c r="C17" s="294" t="s">
        <v>19</v>
      </c>
      <c r="D17" s="295"/>
      <c r="E17" s="56">
        <f t="shared" si="0"/>
        <v>127935</v>
      </c>
      <c r="F17" s="57">
        <f t="shared" si="1"/>
        <v>129120</v>
      </c>
      <c r="G17" s="58">
        <f t="shared" si="2"/>
        <v>-9.1775092936802975E-3</v>
      </c>
      <c r="H17" s="59"/>
      <c r="I17" s="195" t="s">
        <v>20</v>
      </c>
      <c r="J17" s="60">
        <v>97568</v>
      </c>
      <c r="K17" s="60">
        <v>99889</v>
      </c>
      <c r="L17" s="58">
        <f t="shared" si="3"/>
        <v>-2.323579172881899E-2</v>
      </c>
      <c r="M17" s="61">
        <f t="shared" si="4"/>
        <v>0.76263727674209558</v>
      </c>
      <c r="N17" s="62"/>
      <c r="O17" s="196" t="s">
        <v>21</v>
      </c>
      <c r="P17" s="60">
        <v>30367</v>
      </c>
      <c r="Q17" s="60">
        <v>29231</v>
      </c>
      <c r="R17" s="58">
        <f t="shared" si="5"/>
        <v>3.8862851082754613E-2</v>
      </c>
      <c r="S17" s="61">
        <f t="shared" si="6"/>
        <v>0.23736272325790442</v>
      </c>
      <c r="T17" s="63"/>
    </row>
    <row r="18" spans="3:20">
      <c r="C18" s="278" t="s">
        <v>22</v>
      </c>
      <c r="D18" s="64" t="s">
        <v>23</v>
      </c>
      <c r="E18" s="36">
        <f t="shared" si="0"/>
        <v>157422</v>
      </c>
      <c r="F18" s="37">
        <f t="shared" si="1"/>
        <v>160816</v>
      </c>
      <c r="G18" s="38">
        <f t="shared" si="2"/>
        <v>-2.1104865187543526E-2</v>
      </c>
      <c r="H18" s="39"/>
      <c r="I18" s="191" t="s">
        <v>24</v>
      </c>
      <c r="J18" s="65">
        <v>120693</v>
      </c>
      <c r="K18" s="65">
        <v>124702</v>
      </c>
      <c r="L18" s="38">
        <f t="shared" si="3"/>
        <v>-3.2148642363394334E-2</v>
      </c>
      <c r="M18" s="41">
        <f t="shared" si="4"/>
        <v>0.76668445325303958</v>
      </c>
      <c r="N18" s="42"/>
      <c r="O18" s="192" t="s">
        <v>25</v>
      </c>
      <c r="P18" s="66">
        <v>36729</v>
      </c>
      <c r="Q18" s="66">
        <v>36114</v>
      </c>
      <c r="R18" s="38">
        <f t="shared" si="5"/>
        <v>1.7029406878218974E-2</v>
      </c>
      <c r="S18" s="41">
        <f t="shared" si="6"/>
        <v>0.23331554674696039</v>
      </c>
      <c r="T18" s="45"/>
    </row>
    <row r="19" spans="3:20" ht="15.6" customHeight="1">
      <c r="C19" s="279"/>
      <c r="D19" s="67" t="s">
        <v>26</v>
      </c>
      <c r="E19" s="47">
        <f t="shared" si="0"/>
        <v>139350</v>
      </c>
      <c r="F19" s="37">
        <f t="shared" si="1"/>
        <v>141303</v>
      </c>
      <c r="G19" s="49">
        <f t="shared" si="2"/>
        <v>-1.3821362603766374E-2</v>
      </c>
      <c r="H19" s="50"/>
      <c r="I19" s="193" t="s">
        <v>27</v>
      </c>
      <c r="J19" s="68">
        <v>110740</v>
      </c>
      <c r="K19" s="68">
        <v>113277</v>
      </c>
      <c r="L19" s="49">
        <f t="shared" si="3"/>
        <v>-2.2396426459034051E-2</v>
      </c>
      <c r="M19" s="52">
        <f t="shared" si="4"/>
        <v>0.79468963042698237</v>
      </c>
      <c r="N19" s="53"/>
      <c r="O19" s="194" t="s">
        <v>28</v>
      </c>
      <c r="P19" s="69">
        <v>28610</v>
      </c>
      <c r="Q19" s="69">
        <v>28026</v>
      </c>
      <c r="R19" s="49">
        <f t="shared" si="5"/>
        <v>2.0837793477485194E-2</v>
      </c>
      <c r="S19" s="52">
        <f t="shared" si="6"/>
        <v>0.20531036957301757</v>
      </c>
      <c r="T19" s="55"/>
    </row>
    <row r="20" spans="3:20" ht="14.1" customHeight="1">
      <c r="C20" s="279"/>
      <c r="D20" s="67" t="s">
        <v>29</v>
      </c>
      <c r="E20" s="47">
        <f t="shared" si="0"/>
        <v>2817</v>
      </c>
      <c r="F20" s="37">
        <f t="shared" si="1"/>
        <v>3038</v>
      </c>
      <c r="G20" s="49">
        <f t="shared" si="2"/>
        <v>-7.2745227123107312E-2</v>
      </c>
      <c r="H20" s="50"/>
      <c r="I20" s="193" t="s">
        <v>30</v>
      </c>
      <c r="J20" s="68">
        <v>2033</v>
      </c>
      <c r="K20" s="68">
        <v>2165</v>
      </c>
      <c r="L20" s="49">
        <f t="shared" si="3"/>
        <v>-6.0969976905311779E-2</v>
      </c>
      <c r="M20" s="52">
        <f t="shared" si="4"/>
        <v>0.72168974085906989</v>
      </c>
      <c r="N20" s="53"/>
      <c r="O20" s="194" t="s">
        <v>31</v>
      </c>
      <c r="P20" s="69">
        <v>784</v>
      </c>
      <c r="Q20" s="69">
        <v>873</v>
      </c>
      <c r="R20" s="49">
        <f t="shared" si="5"/>
        <v>-0.10194730813287514</v>
      </c>
      <c r="S20" s="52">
        <f t="shared" si="6"/>
        <v>0.27831025914093005</v>
      </c>
      <c r="T20" s="55"/>
    </row>
    <row r="21" spans="3:20" ht="13.5" customHeight="1">
      <c r="C21" s="280"/>
      <c r="D21" s="70" t="s">
        <v>32</v>
      </c>
      <c r="E21" s="56">
        <f t="shared" si="0"/>
        <v>3510</v>
      </c>
      <c r="F21" s="37">
        <f t="shared" si="1"/>
        <v>1025</v>
      </c>
      <c r="G21" s="58">
        <f t="shared" si="2"/>
        <v>2.424390243902439</v>
      </c>
      <c r="H21" s="71">
        <f>E21/E19</f>
        <v>2.518837459634015E-2</v>
      </c>
      <c r="I21" s="195" t="s">
        <v>33</v>
      </c>
      <c r="J21" s="72">
        <v>670</v>
      </c>
      <c r="K21" s="72">
        <v>683</v>
      </c>
      <c r="L21" s="58">
        <f t="shared" si="3"/>
        <v>-1.9033674963396779E-2</v>
      </c>
      <c r="M21" s="73">
        <f t="shared" si="4"/>
        <v>0.19088319088319089</v>
      </c>
      <c r="N21" s="74">
        <f>J21/J19</f>
        <v>6.0502076936969481E-3</v>
      </c>
      <c r="O21" s="196" t="s">
        <v>34</v>
      </c>
      <c r="P21" s="75">
        <v>2840</v>
      </c>
      <c r="Q21" s="75">
        <v>342</v>
      </c>
      <c r="R21" s="58">
        <f t="shared" si="5"/>
        <v>7.3040935672514617</v>
      </c>
      <c r="S21" s="73">
        <f t="shared" si="6"/>
        <v>0.80911680911680917</v>
      </c>
      <c r="T21" s="76">
        <f>P21/P19</f>
        <v>9.926599091226844E-2</v>
      </c>
    </row>
    <row r="22" spans="3:20" ht="13.5" customHeight="1">
      <c r="C22" s="278" t="s">
        <v>35</v>
      </c>
      <c r="D22" s="77" t="s">
        <v>36</v>
      </c>
      <c r="E22" s="78">
        <f t="shared" si="0"/>
        <v>6678</v>
      </c>
      <c r="F22" s="79">
        <f t="shared" si="1"/>
        <v>5579</v>
      </c>
      <c r="G22" s="80">
        <f t="shared" si="2"/>
        <v>0.19698870765370138</v>
      </c>
      <c r="H22" s="81"/>
      <c r="I22" s="197" t="s">
        <v>37</v>
      </c>
      <c r="J22" s="198">
        <v>3422</v>
      </c>
      <c r="K22" s="198">
        <v>2595</v>
      </c>
      <c r="L22" s="80">
        <f t="shared" si="3"/>
        <v>0.31868978805394993</v>
      </c>
      <c r="M22" s="82">
        <f t="shared" si="4"/>
        <v>0.51242887091943701</v>
      </c>
      <c r="N22" s="83"/>
      <c r="O22" s="199" t="s">
        <v>38</v>
      </c>
      <c r="P22" s="84">
        <v>3256</v>
      </c>
      <c r="Q22" s="84">
        <v>2984</v>
      </c>
      <c r="R22" s="80">
        <f t="shared" si="5"/>
        <v>9.1152815013404831E-2</v>
      </c>
      <c r="S22" s="82">
        <f t="shared" si="6"/>
        <v>0.48757112908056305</v>
      </c>
      <c r="T22" s="85"/>
    </row>
    <row r="23" spans="3:20" ht="15.6" customHeight="1">
      <c r="C23" s="279"/>
      <c r="D23" s="67" t="s">
        <v>39</v>
      </c>
      <c r="E23" s="47">
        <f t="shared" si="0"/>
        <v>5382</v>
      </c>
      <c r="F23" s="48">
        <f t="shared" si="1"/>
        <v>5123</v>
      </c>
      <c r="G23" s="49">
        <f t="shared" si="2"/>
        <v>5.0556314659379271E-2</v>
      </c>
      <c r="H23" s="50"/>
      <c r="I23" s="193" t="s">
        <v>40</v>
      </c>
      <c r="J23" s="68">
        <v>2576</v>
      </c>
      <c r="K23" s="68">
        <v>2436</v>
      </c>
      <c r="L23" s="49">
        <f t="shared" si="3"/>
        <v>5.7471264367816091E-2</v>
      </c>
      <c r="M23" s="52">
        <f t="shared" si="4"/>
        <v>0.47863247863247865</v>
      </c>
      <c r="N23" s="53"/>
      <c r="O23" s="194" t="s">
        <v>41</v>
      </c>
      <c r="P23" s="86">
        <v>2806</v>
      </c>
      <c r="Q23" s="86">
        <v>2687</v>
      </c>
      <c r="R23" s="49">
        <f t="shared" si="5"/>
        <v>4.4287309266840345E-2</v>
      </c>
      <c r="S23" s="52">
        <f t="shared" si="6"/>
        <v>0.5213675213675214</v>
      </c>
      <c r="T23" s="55"/>
    </row>
    <row r="24" spans="3:20" ht="15.6" customHeight="1">
      <c r="C24" s="279"/>
      <c r="D24" s="67" t="s">
        <v>42</v>
      </c>
      <c r="E24" s="47">
        <f t="shared" si="0"/>
        <v>20283</v>
      </c>
      <c r="F24" s="48">
        <f t="shared" si="1"/>
        <v>14937</v>
      </c>
      <c r="G24" s="49">
        <f t="shared" si="2"/>
        <v>0.35790319341233179</v>
      </c>
      <c r="H24" s="50"/>
      <c r="I24" s="193" t="s">
        <v>43</v>
      </c>
      <c r="J24" s="68">
        <v>12279</v>
      </c>
      <c r="K24" s="68">
        <v>8753</v>
      </c>
      <c r="L24" s="49">
        <f t="shared" si="3"/>
        <v>0.40283331429224267</v>
      </c>
      <c r="M24" s="52">
        <f t="shared" si="4"/>
        <v>0.60538381896169202</v>
      </c>
      <c r="N24" s="53"/>
      <c r="O24" s="194" t="s">
        <v>44</v>
      </c>
      <c r="P24" s="86">
        <v>8004</v>
      </c>
      <c r="Q24" s="86">
        <v>6184</v>
      </c>
      <c r="R24" s="49">
        <f t="shared" si="5"/>
        <v>0.29430789133247087</v>
      </c>
      <c r="S24" s="52">
        <f t="shared" si="6"/>
        <v>0.39461618103830792</v>
      </c>
      <c r="T24" s="55"/>
    </row>
    <row r="25" spans="3:20" ht="15.6" customHeight="1">
      <c r="C25" s="279"/>
      <c r="D25" s="67" t="s">
        <v>45</v>
      </c>
      <c r="E25" s="47">
        <f t="shared" si="0"/>
        <v>18093</v>
      </c>
      <c r="F25" s="48">
        <f t="shared" si="1"/>
        <v>13146</v>
      </c>
      <c r="G25" s="49">
        <f t="shared" si="2"/>
        <v>0.37631218621633955</v>
      </c>
      <c r="H25" s="50"/>
      <c r="I25" s="193" t="s">
        <v>46</v>
      </c>
      <c r="J25" s="68">
        <v>11205</v>
      </c>
      <c r="K25" s="68">
        <v>7892</v>
      </c>
      <c r="L25" s="49">
        <f t="shared" si="3"/>
        <v>0.41979219462747086</v>
      </c>
      <c r="M25" s="52">
        <f t="shared" si="4"/>
        <v>0.61930028187696895</v>
      </c>
      <c r="N25" s="53"/>
      <c r="O25" s="194" t="s">
        <v>47</v>
      </c>
      <c r="P25" s="86">
        <v>6888</v>
      </c>
      <c r="Q25" s="86">
        <v>5254</v>
      </c>
      <c r="R25" s="49">
        <f t="shared" si="5"/>
        <v>0.31100114198705747</v>
      </c>
      <c r="S25" s="52">
        <f t="shared" si="6"/>
        <v>0.38069971812303099</v>
      </c>
      <c r="T25" s="55"/>
    </row>
    <row r="26" spans="3:20" ht="15.6" customHeight="1">
      <c r="C26" s="280"/>
      <c r="D26" s="70" t="s">
        <v>48</v>
      </c>
      <c r="E26" s="56">
        <f t="shared" si="0"/>
        <v>8952</v>
      </c>
      <c r="F26" s="48">
        <f t="shared" si="1"/>
        <v>6248</v>
      </c>
      <c r="G26" s="58">
        <f t="shared" si="2"/>
        <v>0.43277848911651728</v>
      </c>
      <c r="H26" s="71">
        <f>E26/E23</f>
        <v>1.6633221850613156</v>
      </c>
      <c r="I26" s="195" t="s">
        <v>33</v>
      </c>
      <c r="J26" s="72">
        <v>5338</v>
      </c>
      <c r="K26" s="72">
        <v>3581</v>
      </c>
      <c r="L26" s="58">
        <f t="shared" si="3"/>
        <v>0.49064507120915946</v>
      </c>
      <c r="M26" s="73">
        <f t="shared" si="4"/>
        <v>0.59629133154602321</v>
      </c>
      <c r="N26" s="74">
        <f>J26/J23</f>
        <v>2.0722049689440993</v>
      </c>
      <c r="O26" s="196" t="s">
        <v>34</v>
      </c>
      <c r="P26" s="87">
        <v>3614</v>
      </c>
      <c r="Q26" s="87">
        <v>2667</v>
      </c>
      <c r="R26" s="58">
        <f t="shared" si="5"/>
        <v>0.35508061492313459</v>
      </c>
      <c r="S26" s="73">
        <f t="shared" si="6"/>
        <v>0.40370866845397674</v>
      </c>
      <c r="T26" s="76">
        <f>P26/P23</f>
        <v>1.2879543834640057</v>
      </c>
    </row>
    <row r="27" spans="3:20" ht="13.5" customHeight="1">
      <c r="C27" s="278" t="s">
        <v>49</v>
      </c>
      <c r="D27" s="77" t="s">
        <v>36</v>
      </c>
      <c r="E27" s="78">
        <f t="shared" si="0"/>
        <v>3658</v>
      </c>
      <c r="F27" s="79">
        <f t="shared" si="1"/>
        <v>3494</v>
      </c>
      <c r="G27" s="80">
        <f t="shared" si="2"/>
        <v>4.6937607326846022E-2</v>
      </c>
      <c r="H27" s="81"/>
      <c r="I27" s="197" t="s">
        <v>50</v>
      </c>
      <c r="J27" s="198">
        <v>2192</v>
      </c>
      <c r="K27" s="198">
        <v>2130</v>
      </c>
      <c r="L27" s="80">
        <f t="shared" si="3"/>
        <v>2.9107981220657279E-2</v>
      </c>
      <c r="M27" s="82">
        <f t="shared" si="4"/>
        <v>0.59923455440131224</v>
      </c>
      <c r="N27" s="83"/>
      <c r="O27" s="199" t="s">
        <v>51</v>
      </c>
      <c r="P27" s="84">
        <v>1466</v>
      </c>
      <c r="Q27" s="84">
        <v>1364</v>
      </c>
      <c r="R27" s="80">
        <f t="shared" si="5"/>
        <v>7.4780058651026396E-2</v>
      </c>
      <c r="S27" s="82">
        <f t="shared" si="6"/>
        <v>0.40076544559868782</v>
      </c>
      <c r="T27" s="85"/>
    </row>
    <row r="28" spans="3:20" ht="15.6" customHeight="1">
      <c r="C28" s="279"/>
      <c r="D28" s="67" t="s">
        <v>52</v>
      </c>
      <c r="E28" s="47">
        <f t="shared" si="0"/>
        <v>1731</v>
      </c>
      <c r="F28" s="48">
        <f t="shared" si="1"/>
        <v>1542</v>
      </c>
      <c r="G28" s="49">
        <f t="shared" si="2"/>
        <v>0.122568093385214</v>
      </c>
      <c r="H28" s="50"/>
      <c r="I28" s="193" t="s">
        <v>53</v>
      </c>
      <c r="J28" s="68">
        <v>826</v>
      </c>
      <c r="K28" s="68">
        <v>764</v>
      </c>
      <c r="L28" s="49">
        <f t="shared" si="3"/>
        <v>8.1151832460732987E-2</v>
      </c>
      <c r="M28" s="52">
        <f t="shared" si="4"/>
        <v>0.47718082033506642</v>
      </c>
      <c r="N28" s="53"/>
      <c r="O28" s="194" t="s">
        <v>54</v>
      </c>
      <c r="P28" s="86">
        <v>905</v>
      </c>
      <c r="Q28" s="86">
        <v>778</v>
      </c>
      <c r="R28" s="80">
        <f t="shared" si="5"/>
        <v>0.16323907455012854</v>
      </c>
      <c r="S28" s="52">
        <f t="shared" si="6"/>
        <v>0.52281917966493352</v>
      </c>
      <c r="T28" s="55"/>
    </row>
    <row r="29" spans="3:20" ht="15.6" customHeight="1">
      <c r="C29" s="279"/>
      <c r="D29" s="67" t="s">
        <v>26</v>
      </c>
      <c r="E29" s="47">
        <f t="shared" si="0"/>
        <v>55404</v>
      </c>
      <c r="F29" s="48">
        <f t="shared" si="1"/>
        <v>50993</v>
      </c>
      <c r="G29" s="49">
        <f t="shared" si="2"/>
        <v>8.6502068911419219E-2</v>
      </c>
      <c r="H29" s="50"/>
      <c r="I29" s="193" t="s">
        <v>55</v>
      </c>
      <c r="J29" s="51">
        <v>35800</v>
      </c>
      <c r="K29" s="51">
        <v>32875</v>
      </c>
      <c r="L29" s="49">
        <f t="shared" si="3"/>
        <v>8.8973384030418254E-2</v>
      </c>
      <c r="M29" s="52">
        <f t="shared" si="4"/>
        <v>0.64616273193271245</v>
      </c>
      <c r="N29" s="53"/>
      <c r="O29" s="194" t="s">
        <v>56</v>
      </c>
      <c r="P29" s="86">
        <v>19604</v>
      </c>
      <c r="Q29" s="86">
        <v>18118</v>
      </c>
      <c r="R29" s="49">
        <f t="shared" si="5"/>
        <v>8.20178827685175E-2</v>
      </c>
      <c r="S29" s="52">
        <f t="shared" si="6"/>
        <v>0.35383726806728755</v>
      </c>
      <c r="T29" s="55"/>
    </row>
    <row r="30" spans="3:20" ht="15.6" customHeight="1">
      <c r="C30" s="279"/>
      <c r="D30" s="67" t="s">
        <v>29</v>
      </c>
      <c r="E30" s="47">
        <f t="shared" si="0"/>
        <v>32984</v>
      </c>
      <c r="F30" s="48">
        <f t="shared" si="1"/>
        <v>31492</v>
      </c>
      <c r="G30" s="49">
        <f t="shared" si="2"/>
        <v>4.7377111647402513E-2</v>
      </c>
      <c r="H30" s="50"/>
      <c r="I30" s="193" t="s">
        <v>57</v>
      </c>
      <c r="J30" s="51">
        <v>20291</v>
      </c>
      <c r="K30" s="51">
        <v>19463</v>
      </c>
      <c r="L30" s="49">
        <f t="shared" si="3"/>
        <v>4.2542259672198532E-2</v>
      </c>
      <c r="M30" s="52">
        <f t="shared" si="4"/>
        <v>0.61517705554208102</v>
      </c>
      <c r="N30" s="53"/>
      <c r="O30" s="194" t="s">
        <v>58</v>
      </c>
      <c r="P30" s="86">
        <v>12693</v>
      </c>
      <c r="Q30" s="86">
        <v>12029</v>
      </c>
      <c r="R30" s="49">
        <f t="shared" si="5"/>
        <v>5.5199933494056032E-2</v>
      </c>
      <c r="S30" s="52">
        <f t="shared" si="6"/>
        <v>0.38482294445791898</v>
      </c>
      <c r="T30" s="55"/>
    </row>
    <row r="31" spans="3:20" ht="15.6" customHeight="1">
      <c r="C31" s="280"/>
      <c r="D31" s="70" t="s">
        <v>59</v>
      </c>
      <c r="E31" s="56">
        <f t="shared" si="0"/>
        <v>891</v>
      </c>
      <c r="F31" s="48">
        <f t="shared" si="1"/>
        <v>790</v>
      </c>
      <c r="G31" s="58">
        <f t="shared" si="2"/>
        <v>0.12784810126582277</v>
      </c>
      <c r="H31" s="50"/>
      <c r="I31" s="195" t="s">
        <v>60</v>
      </c>
      <c r="J31" s="60">
        <v>539</v>
      </c>
      <c r="K31" s="60">
        <v>452</v>
      </c>
      <c r="L31" s="189">
        <f t="shared" si="3"/>
        <v>0.19247787610619468</v>
      </c>
      <c r="M31" s="73">
        <f t="shared" si="4"/>
        <v>0.60493827160493829</v>
      </c>
      <c r="N31" s="74">
        <f>J31/J29</f>
        <v>1.505586592178771E-2</v>
      </c>
      <c r="O31" s="196" t="s">
        <v>61</v>
      </c>
      <c r="P31" s="87">
        <v>352</v>
      </c>
      <c r="Q31" s="87">
        <v>338</v>
      </c>
      <c r="R31" s="58">
        <f t="shared" si="5"/>
        <v>4.142011834319527E-2</v>
      </c>
      <c r="S31" s="73">
        <f t="shared" si="6"/>
        <v>0.39506172839506171</v>
      </c>
      <c r="T31" s="76">
        <f>P31/P29</f>
        <v>1.7955519281779228E-2</v>
      </c>
    </row>
    <row r="32" spans="3:20">
      <c r="C32" s="263" t="s">
        <v>62</v>
      </c>
      <c r="D32" s="265" t="s">
        <v>36</v>
      </c>
      <c r="E32" s="267">
        <f>J32+J33+P32</f>
        <v>11290</v>
      </c>
      <c r="F32" s="296">
        <f>K32+K33+Q32</f>
        <v>12432</v>
      </c>
      <c r="G32" s="269">
        <f t="shared" si="2"/>
        <v>-9.1859716859716861E-2</v>
      </c>
      <c r="H32" s="39"/>
      <c r="I32" s="191" t="s">
        <v>63</v>
      </c>
      <c r="J32" s="40">
        <v>7262</v>
      </c>
      <c r="K32" s="40">
        <v>8027</v>
      </c>
      <c r="L32" s="80">
        <f t="shared" si="3"/>
        <v>-9.5303351189734639E-2</v>
      </c>
      <c r="M32" s="46">
        <f t="shared" si="4"/>
        <v>0.64322409211691767</v>
      </c>
      <c r="N32" s="42"/>
      <c r="O32" s="271" t="s">
        <v>64</v>
      </c>
      <c r="P32" s="40">
        <v>3655</v>
      </c>
      <c r="Q32" s="40">
        <v>4006</v>
      </c>
      <c r="R32" s="38">
        <f t="shared" si="5"/>
        <v>-8.7618572141787324E-2</v>
      </c>
      <c r="S32" s="46">
        <f t="shared" si="6"/>
        <v>0.32373782108060228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373</v>
      </c>
      <c r="K33" s="51">
        <v>399</v>
      </c>
      <c r="L33" s="49">
        <f t="shared" si="3"/>
        <v>-6.5162907268170422E-2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7">J34+P34</f>
        <v>1062</v>
      </c>
      <c r="F34" s="48">
        <f t="shared" si="7"/>
        <v>1030</v>
      </c>
      <c r="G34" s="49">
        <f t="shared" ref="G34:G51" si="8">(E34-F34)/F34</f>
        <v>3.1067961165048542E-2</v>
      </c>
      <c r="H34" s="50"/>
      <c r="I34" s="193" t="s">
        <v>68</v>
      </c>
      <c r="J34" s="51">
        <v>615</v>
      </c>
      <c r="K34" s="51">
        <v>575</v>
      </c>
      <c r="L34" s="49">
        <f t="shared" si="3"/>
        <v>6.9565217391304349E-2</v>
      </c>
      <c r="M34" s="52">
        <f t="shared" ref="M34:M51" si="9">J34/$E34</f>
        <v>0.57909604519774016</v>
      </c>
      <c r="N34" s="53"/>
      <c r="O34" s="194" t="s">
        <v>69</v>
      </c>
      <c r="P34" s="86">
        <v>447</v>
      </c>
      <c r="Q34" s="86">
        <v>455</v>
      </c>
      <c r="R34" s="49">
        <f t="shared" ref="R34:R44" si="10">(P34-Q34)/Q34</f>
        <v>-1.7582417582417582E-2</v>
      </c>
      <c r="S34" s="52">
        <f t="shared" ref="S34:S44" si="11">P34/$E34</f>
        <v>0.42090395480225989</v>
      </c>
      <c r="T34" s="55"/>
    </row>
    <row r="35" spans="3:20">
      <c r="C35" s="90" t="s">
        <v>70</v>
      </c>
      <c r="D35" s="67" t="s">
        <v>36</v>
      </c>
      <c r="E35" s="47">
        <f t="shared" si="7"/>
        <v>407</v>
      </c>
      <c r="F35" s="48">
        <f t="shared" si="7"/>
        <v>421</v>
      </c>
      <c r="G35" s="49">
        <f t="shared" si="8"/>
        <v>-3.3254156769596199E-2</v>
      </c>
      <c r="H35" s="50"/>
      <c r="I35" s="193" t="s">
        <v>71</v>
      </c>
      <c r="J35" s="51">
        <v>242</v>
      </c>
      <c r="K35" s="51">
        <v>263</v>
      </c>
      <c r="L35" s="49">
        <f t="shared" si="3"/>
        <v>-7.9847908745247151E-2</v>
      </c>
      <c r="M35" s="91">
        <f t="shared" si="9"/>
        <v>0.59459459459459463</v>
      </c>
      <c r="N35" s="53"/>
      <c r="O35" s="194" t="s">
        <v>72</v>
      </c>
      <c r="P35" s="86">
        <v>165</v>
      </c>
      <c r="Q35" s="86">
        <v>158</v>
      </c>
      <c r="R35" s="49">
        <f t="shared" si="10"/>
        <v>4.4303797468354431E-2</v>
      </c>
      <c r="S35" s="52">
        <f t="shared" si="11"/>
        <v>0.40540540540540543</v>
      </c>
      <c r="T35" s="55"/>
    </row>
    <row r="36" spans="3:20">
      <c r="C36" s="90" t="s">
        <v>73</v>
      </c>
      <c r="D36" s="67" t="s">
        <v>36</v>
      </c>
      <c r="E36" s="47">
        <f t="shared" si="7"/>
        <v>929</v>
      </c>
      <c r="F36" s="48">
        <f t="shared" si="7"/>
        <v>972</v>
      </c>
      <c r="G36" s="49">
        <f t="shared" si="8"/>
        <v>-4.4238683127572016E-2</v>
      </c>
      <c r="H36" s="50"/>
      <c r="I36" s="193" t="s">
        <v>74</v>
      </c>
      <c r="J36" s="92">
        <v>372</v>
      </c>
      <c r="K36" s="92">
        <v>433</v>
      </c>
      <c r="L36" s="49">
        <f t="shared" si="3"/>
        <v>-0.14087759815242495</v>
      </c>
      <c r="M36" s="91">
        <f t="shared" si="9"/>
        <v>0.40043057050592035</v>
      </c>
      <c r="N36" s="53"/>
      <c r="O36" s="194" t="s">
        <v>75</v>
      </c>
      <c r="P36" s="86">
        <v>557</v>
      </c>
      <c r="Q36" s="86">
        <v>539</v>
      </c>
      <c r="R36" s="49">
        <f t="shared" si="10"/>
        <v>3.3395176252319109E-2</v>
      </c>
      <c r="S36" s="52">
        <f t="shared" si="11"/>
        <v>0.59956942949407965</v>
      </c>
      <c r="T36" s="55"/>
    </row>
    <row r="37" spans="3:20">
      <c r="C37" s="93" t="s">
        <v>76</v>
      </c>
      <c r="D37" s="67" t="s">
        <v>36</v>
      </c>
      <c r="E37" s="47">
        <f t="shared" si="7"/>
        <v>112</v>
      </c>
      <c r="F37" s="48">
        <f t="shared" si="7"/>
        <v>92</v>
      </c>
      <c r="G37" s="49">
        <f t="shared" si="8"/>
        <v>0.21739130434782608</v>
      </c>
      <c r="H37" s="50"/>
      <c r="I37" s="193" t="s">
        <v>77</v>
      </c>
      <c r="J37" s="94">
        <v>52</v>
      </c>
      <c r="K37" s="94">
        <v>41</v>
      </c>
      <c r="L37" s="49">
        <f t="shared" si="3"/>
        <v>0.26829268292682928</v>
      </c>
      <c r="M37" s="91">
        <f t="shared" si="9"/>
        <v>0.4642857142857143</v>
      </c>
      <c r="N37" s="53"/>
      <c r="O37" s="194" t="s">
        <v>78</v>
      </c>
      <c r="P37" s="86">
        <v>60</v>
      </c>
      <c r="Q37" s="86">
        <v>51</v>
      </c>
      <c r="R37" s="49">
        <f t="shared" si="10"/>
        <v>0.17647058823529413</v>
      </c>
      <c r="S37" s="52">
        <f t="shared" si="11"/>
        <v>0.5357142857142857</v>
      </c>
      <c r="T37" s="55"/>
    </row>
    <row r="38" spans="3:20">
      <c r="C38" s="93" t="s">
        <v>79</v>
      </c>
      <c r="D38" s="67" t="s">
        <v>36</v>
      </c>
      <c r="E38" s="47">
        <f t="shared" si="7"/>
        <v>23</v>
      </c>
      <c r="F38" s="48">
        <f t="shared" si="7"/>
        <v>16</v>
      </c>
      <c r="G38" s="49">
        <f t="shared" si="8"/>
        <v>0.4375</v>
      </c>
      <c r="H38" s="50"/>
      <c r="I38" s="193" t="s">
        <v>80</v>
      </c>
      <c r="J38" s="51">
        <v>17</v>
      </c>
      <c r="K38" s="51">
        <v>11</v>
      </c>
      <c r="L38" s="49">
        <f t="shared" si="3"/>
        <v>0.54545454545454541</v>
      </c>
      <c r="M38" s="91">
        <f t="shared" si="9"/>
        <v>0.73913043478260865</v>
      </c>
      <c r="N38" s="53"/>
      <c r="O38" s="194" t="s">
        <v>81</v>
      </c>
      <c r="P38" s="86">
        <v>6</v>
      </c>
      <c r="Q38" s="86">
        <v>5</v>
      </c>
      <c r="R38" s="49">
        <f t="shared" si="10"/>
        <v>0.2</v>
      </c>
      <c r="S38" s="91">
        <f t="shared" si="11"/>
        <v>0.2608695652173913</v>
      </c>
      <c r="T38" s="55"/>
    </row>
    <row r="39" spans="3:20">
      <c r="C39" s="93" t="s">
        <v>82</v>
      </c>
      <c r="D39" s="67" t="s">
        <v>36</v>
      </c>
      <c r="E39" s="47">
        <f t="shared" si="7"/>
        <v>1084</v>
      </c>
      <c r="F39" s="48">
        <f t="shared" si="7"/>
        <v>1258</v>
      </c>
      <c r="G39" s="49">
        <f t="shared" si="8"/>
        <v>-0.13831478537360889</v>
      </c>
      <c r="H39" s="50"/>
      <c r="I39" s="193" t="s">
        <v>185</v>
      </c>
      <c r="J39" s="51">
        <v>748</v>
      </c>
      <c r="K39" s="51">
        <v>899</v>
      </c>
      <c r="L39" s="49">
        <f t="shared" si="3"/>
        <v>-0.16796440489432704</v>
      </c>
      <c r="M39" s="91">
        <f t="shared" si="9"/>
        <v>0.69003690036900367</v>
      </c>
      <c r="N39" s="53"/>
      <c r="O39" s="194" t="s">
        <v>185</v>
      </c>
      <c r="P39" s="86">
        <v>336</v>
      </c>
      <c r="Q39" s="86">
        <v>359</v>
      </c>
      <c r="R39" s="49">
        <f t="shared" si="10"/>
        <v>-6.4066852367688026E-2</v>
      </c>
      <c r="S39" s="91">
        <f t="shared" si="11"/>
        <v>0.30996309963099633</v>
      </c>
      <c r="T39" s="55"/>
    </row>
    <row r="40" spans="3:20">
      <c r="C40" s="93" t="s">
        <v>85</v>
      </c>
      <c r="D40" s="67" t="s">
        <v>36</v>
      </c>
      <c r="E40" s="47">
        <f t="shared" si="7"/>
        <v>119</v>
      </c>
      <c r="F40" s="48">
        <f t="shared" si="7"/>
        <v>108</v>
      </c>
      <c r="G40" s="49">
        <f t="shared" si="8"/>
        <v>0.10185185185185185</v>
      </c>
      <c r="H40" s="50"/>
      <c r="I40" s="193" t="s">
        <v>186</v>
      </c>
      <c r="J40" s="95">
        <v>47</v>
      </c>
      <c r="K40" s="95">
        <v>49</v>
      </c>
      <c r="L40" s="49">
        <f t="shared" si="3"/>
        <v>-4.0816326530612242E-2</v>
      </c>
      <c r="M40" s="91">
        <f t="shared" si="9"/>
        <v>0.3949579831932773</v>
      </c>
      <c r="N40" s="53"/>
      <c r="O40" s="194" t="s">
        <v>186</v>
      </c>
      <c r="P40" s="96">
        <v>72</v>
      </c>
      <c r="Q40" s="96">
        <v>59</v>
      </c>
      <c r="R40" s="49">
        <f t="shared" si="10"/>
        <v>0.22033898305084745</v>
      </c>
      <c r="S40" s="91">
        <f t="shared" si="11"/>
        <v>0.60504201680672265</v>
      </c>
      <c r="T40" s="55"/>
    </row>
    <row r="41" spans="3:20">
      <c r="C41" s="93" t="s">
        <v>88</v>
      </c>
      <c r="D41" s="67" t="s">
        <v>36</v>
      </c>
      <c r="E41" s="56">
        <f t="shared" si="7"/>
        <v>3658</v>
      </c>
      <c r="F41" s="57">
        <f t="shared" si="7"/>
        <v>3494</v>
      </c>
      <c r="G41" s="58">
        <f t="shared" si="8"/>
        <v>4.6937607326846022E-2</v>
      </c>
      <c r="H41" s="50"/>
      <c r="I41" s="212" t="s">
        <v>89</v>
      </c>
      <c r="J41" s="60">
        <v>2192</v>
      </c>
      <c r="K41" s="60">
        <v>2130</v>
      </c>
      <c r="L41" s="58">
        <f t="shared" si="3"/>
        <v>2.9107981220657279E-2</v>
      </c>
      <c r="M41" s="61">
        <f t="shared" si="9"/>
        <v>0.59923455440131224</v>
      </c>
      <c r="N41" s="62"/>
      <c r="O41" s="212" t="s">
        <v>90</v>
      </c>
      <c r="P41" s="220">
        <v>1466</v>
      </c>
      <c r="Q41" s="220">
        <v>1364</v>
      </c>
      <c r="R41" s="58">
        <f t="shared" si="10"/>
        <v>7.4780058651026396E-2</v>
      </c>
      <c r="S41" s="73">
        <f t="shared" si="11"/>
        <v>0.40076544559868782</v>
      </c>
      <c r="T41" s="63"/>
    </row>
    <row r="42" spans="3:20" ht="11.25" hidden="1" customHeight="1">
      <c r="C42" s="93" t="s">
        <v>91</v>
      </c>
      <c r="D42" s="67" t="s">
        <v>36</v>
      </c>
      <c r="E42" s="36" t="e">
        <f>#REF!+J42+P42</f>
        <v>#REF!</v>
      </c>
      <c r="F42" s="37" t="e">
        <f>#REF!+K42+Q42</f>
        <v>#REF!</v>
      </c>
      <c r="G42" s="38" t="e">
        <f t="shared" si="8"/>
        <v>#REF!</v>
      </c>
      <c r="H42" s="50"/>
      <c r="I42" s="165" t="s">
        <v>92</v>
      </c>
      <c r="J42" s="40"/>
      <c r="K42" s="40"/>
      <c r="L42" s="38" t="e">
        <f t="shared" si="3"/>
        <v>#DIV/0!</v>
      </c>
      <c r="M42" s="44" t="e">
        <f t="shared" si="9"/>
        <v>#REF!</v>
      </c>
      <c r="N42" s="42"/>
      <c r="O42" s="166" t="s">
        <v>93</v>
      </c>
      <c r="P42" s="105"/>
      <c r="Q42" s="105"/>
      <c r="R42" s="38" t="e">
        <f t="shared" si="10"/>
        <v>#DIV/0!</v>
      </c>
      <c r="S42" s="41" t="e">
        <f t="shared" si="11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8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3"/>
        <v>#DIV/0!</v>
      </c>
      <c r="M43" s="103" t="e">
        <f t="shared" si="9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10"/>
        <v>0</v>
      </c>
      <c r="S43" s="103" t="e">
        <f t="shared" si="11"/>
        <v>#REF!</v>
      </c>
      <c r="T43" s="104"/>
    </row>
    <row r="44" spans="3:20">
      <c r="C44" s="250" t="s">
        <v>97</v>
      </c>
      <c r="D44" s="251"/>
      <c r="E44" s="36">
        <f>J44+P44</f>
        <v>20504</v>
      </c>
      <c r="F44" s="37">
        <f>K44+Q44</f>
        <v>26838</v>
      </c>
      <c r="G44" s="38">
        <f t="shared" si="8"/>
        <v>-0.23600864445934869</v>
      </c>
      <c r="H44" s="39"/>
      <c r="I44" s="191" t="s">
        <v>98</v>
      </c>
      <c r="J44" s="40">
        <v>16529</v>
      </c>
      <c r="K44" s="40">
        <v>20758</v>
      </c>
      <c r="L44" s="38">
        <f t="shared" si="3"/>
        <v>-0.20372868291742943</v>
      </c>
      <c r="M44" s="44">
        <f t="shared" si="9"/>
        <v>0.80613538821693331</v>
      </c>
      <c r="N44" s="42"/>
      <c r="O44" s="192" t="s">
        <v>99</v>
      </c>
      <c r="P44" s="105">
        <v>3975</v>
      </c>
      <c r="Q44" s="105">
        <v>6080</v>
      </c>
      <c r="R44" s="38">
        <f t="shared" si="10"/>
        <v>-0.34621710526315791</v>
      </c>
      <c r="S44" s="44">
        <f t="shared" si="11"/>
        <v>0.19386461178306671</v>
      </c>
      <c r="T44" s="45"/>
    </row>
    <row r="45" spans="3:20">
      <c r="C45" s="252" t="s">
        <v>100</v>
      </c>
      <c r="D45" s="67" t="s">
        <v>16</v>
      </c>
      <c r="E45" s="47">
        <f>J45</f>
        <v>575</v>
      </c>
      <c r="F45" s="48">
        <f>K45</f>
        <v>558</v>
      </c>
      <c r="G45" s="49">
        <f t="shared" si="8"/>
        <v>3.046594982078853E-2</v>
      </c>
      <c r="H45" s="50"/>
      <c r="I45" s="193" t="s">
        <v>101</v>
      </c>
      <c r="J45" s="51">
        <v>575</v>
      </c>
      <c r="K45" s="51">
        <v>558</v>
      </c>
      <c r="L45" s="49">
        <f t="shared" si="3"/>
        <v>3.046594982078853E-2</v>
      </c>
      <c r="M45" s="91">
        <f t="shared" si="9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18</v>
      </c>
      <c r="F46" s="48">
        <f>K46</f>
        <v>33</v>
      </c>
      <c r="G46" s="49">
        <f t="shared" si="8"/>
        <v>-0.45454545454545453</v>
      </c>
      <c r="H46" s="50"/>
      <c r="I46" s="193" t="s">
        <v>104</v>
      </c>
      <c r="J46" s="51">
        <v>18</v>
      </c>
      <c r="K46" s="51">
        <v>33</v>
      </c>
      <c r="L46" s="49">
        <f t="shared" si="3"/>
        <v>-0.45454545454545453</v>
      </c>
      <c r="M46" s="91">
        <f t="shared" si="9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2">J47+P47</f>
        <v>3515</v>
      </c>
      <c r="F47" s="48">
        <f t="shared" si="12"/>
        <v>3048</v>
      </c>
      <c r="G47" s="49">
        <f t="shared" si="8"/>
        <v>0.15321522309711286</v>
      </c>
      <c r="H47" s="50"/>
      <c r="I47" s="193" t="s">
        <v>106</v>
      </c>
      <c r="J47" s="51">
        <v>2237</v>
      </c>
      <c r="K47" s="51">
        <v>1742</v>
      </c>
      <c r="L47" s="49">
        <f t="shared" si="3"/>
        <v>0.28415614236509756</v>
      </c>
      <c r="M47" s="52">
        <f t="shared" si="9"/>
        <v>0.63641536273115218</v>
      </c>
      <c r="N47" s="53"/>
      <c r="O47" s="194" t="s">
        <v>107</v>
      </c>
      <c r="P47" s="51">
        <v>1278</v>
      </c>
      <c r="Q47" s="51">
        <v>1306</v>
      </c>
      <c r="R47" s="49">
        <f>(P47-Q47)/Q47</f>
        <v>-2.1439509954058193E-2</v>
      </c>
      <c r="S47" s="52">
        <f>P47/$E47</f>
        <v>0.36358463726884782</v>
      </c>
      <c r="T47" s="55"/>
    </row>
    <row r="48" spans="3:20" ht="15.6" customHeight="1">
      <c r="C48" s="261"/>
      <c r="D48" s="67" t="s">
        <v>22</v>
      </c>
      <c r="E48" s="47">
        <f t="shared" si="12"/>
        <v>2008</v>
      </c>
      <c r="F48" s="48">
        <f t="shared" si="12"/>
        <v>2032</v>
      </c>
      <c r="G48" s="49">
        <f t="shared" si="8"/>
        <v>-1.1811023622047244E-2</v>
      </c>
      <c r="H48" s="50"/>
      <c r="I48" s="193" t="s">
        <v>108</v>
      </c>
      <c r="J48" s="51">
        <v>210</v>
      </c>
      <c r="K48" s="51">
        <v>211</v>
      </c>
      <c r="L48" s="49">
        <f t="shared" si="3"/>
        <v>-4.7393364928909956E-3</v>
      </c>
      <c r="M48" s="52">
        <f t="shared" si="9"/>
        <v>0.10458167330677291</v>
      </c>
      <c r="N48" s="53"/>
      <c r="O48" s="194" t="s">
        <v>109</v>
      </c>
      <c r="P48" s="54">
        <v>1798</v>
      </c>
      <c r="Q48" s="54">
        <v>1821</v>
      </c>
      <c r="R48" s="49">
        <f>(P48-Q48)/Q48</f>
        <v>-1.2630422844590884E-2</v>
      </c>
      <c r="S48" s="52">
        <f>P48/$E48</f>
        <v>0.89541832669322707</v>
      </c>
      <c r="T48" s="55"/>
    </row>
    <row r="49" spans="3:20" ht="15.6" customHeight="1">
      <c r="C49" s="261"/>
      <c r="D49" s="67" t="s">
        <v>110</v>
      </c>
      <c r="E49" s="47">
        <f t="shared" si="12"/>
        <v>1249</v>
      </c>
      <c r="F49" s="48">
        <f t="shared" si="12"/>
        <v>1120</v>
      </c>
      <c r="G49" s="49">
        <f t="shared" si="8"/>
        <v>0.11517857142857142</v>
      </c>
      <c r="H49" s="50"/>
      <c r="I49" s="193" t="s">
        <v>111</v>
      </c>
      <c r="J49" s="51">
        <v>126</v>
      </c>
      <c r="K49" s="51">
        <v>109</v>
      </c>
      <c r="L49" s="49">
        <f t="shared" si="3"/>
        <v>0.15596330275229359</v>
      </c>
      <c r="M49" s="52">
        <f t="shared" si="9"/>
        <v>0.10088070456365092</v>
      </c>
      <c r="N49" s="53"/>
      <c r="O49" s="194" t="s">
        <v>38</v>
      </c>
      <c r="P49" s="106">
        <v>1123</v>
      </c>
      <c r="Q49" s="106">
        <v>1011</v>
      </c>
      <c r="R49" s="49">
        <f>(P49-Q49)/Q49</f>
        <v>0.11078140454995054</v>
      </c>
      <c r="S49" s="52">
        <f>P49/$E49</f>
        <v>0.89911929543634905</v>
      </c>
      <c r="T49" s="55"/>
    </row>
    <row r="50" spans="3:20" ht="15.95" customHeight="1">
      <c r="C50" s="261"/>
      <c r="D50" s="67" t="s">
        <v>112</v>
      </c>
      <c r="E50" s="47">
        <f t="shared" si="12"/>
        <v>3905</v>
      </c>
      <c r="F50" s="48">
        <f t="shared" si="12"/>
        <v>3764</v>
      </c>
      <c r="G50" s="49">
        <f t="shared" si="8"/>
        <v>3.7460148777895858E-2</v>
      </c>
      <c r="H50" s="50"/>
      <c r="I50" s="193" t="s">
        <v>113</v>
      </c>
      <c r="J50" s="51">
        <v>994</v>
      </c>
      <c r="K50" s="51">
        <v>791</v>
      </c>
      <c r="L50" s="49">
        <f t="shared" si="3"/>
        <v>0.25663716814159293</v>
      </c>
      <c r="M50" s="52">
        <f t="shared" si="9"/>
        <v>0.25454545454545452</v>
      </c>
      <c r="N50" s="53"/>
      <c r="O50" s="194" t="s">
        <v>114</v>
      </c>
      <c r="P50" s="106">
        <v>2911</v>
      </c>
      <c r="Q50" s="106">
        <v>2973</v>
      </c>
      <c r="R50" s="49">
        <f>(P50-Q50)/Q50</f>
        <v>-2.0854355869492094E-2</v>
      </c>
      <c r="S50" s="52">
        <f>P50/$E50</f>
        <v>0.74545454545454548</v>
      </c>
      <c r="T50" s="55"/>
    </row>
    <row r="51" spans="3:20" ht="15.95" customHeight="1">
      <c r="C51" s="262"/>
      <c r="D51" s="167" t="s">
        <v>115</v>
      </c>
      <c r="E51" s="168">
        <f t="shared" si="12"/>
        <v>513</v>
      </c>
      <c r="F51" s="169">
        <f t="shared" si="12"/>
        <v>468</v>
      </c>
      <c r="G51" s="170">
        <f t="shared" si="8"/>
        <v>9.6153846153846159E-2</v>
      </c>
      <c r="H51" s="171"/>
      <c r="I51" s="218" t="s">
        <v>116</v>
      </c>
      <c r="J51" s="175">
        <v>84</v>
      </c>
      <c r="K51" s="175">
        <v>62</v>
      </c>
      <c r="L51" s="176">
        <f t="shared" si="3"/>
        <v>0.35483870967741937</v>
      </c>
      <c r="M51" s="173">
        <f t="shared" si="9"/>
        <v>0.16374269005847952</v>
      </c>
      <c r="N51" s="174"/>
      <c r="O51" s="219" t="s">
        <v>117</v>
      </c>
      <c r="P51" s="172">
        <v>429</v>
      </c>
      <c r="Q51" s="172">
        <v>406</v>
      </c>
      <c r="R51" s="170">
        <f>(P51-Q51)/Q51</f>
        <v>5.6650246305418719E-2</v>
      </c>
      <c r="S51" s="173">
        <f>P51/$E51</f>
        <v>0.83625730994152048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>
      <c r="C59" s="123" t="s">
        <v>7</v>
      </c>
      <c r="D59" s="124">
        <f>E59+F59</f>
        <v>431999</v>
      </c>
      <c r="E59" s="124">
        <f>J15</f>
        <v>333913</v>
      </c>
      <c r="F59" s="124">
        <f>P15</f>
        <v>98086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0.77294854849201045</v>
      </c>
      <c r="F60" s="133">
        <f>F59/D59</f>
        <v>0.22705145150798961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68906</v>
      </c>
      <c r="E61" s="136">
        <v>53628</v>
      </c>
      <c r="F61" s="136">
        <v>15278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0.77827765361506984</v>
      </c>
      <c r="F62" s="137">
        <f>F61/$D$61</f>
        <v>0.22172234638493019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325</v>
      </c>
      <c r="D67" s="158">
        <v>1382553</v>
      </c>
      <c r="E67" s="159"/>
      <c r="F67" s="139"/>
      <c r="G67" s="128"/>
      <c r="H67" s="145"/>
      <c r="I67" s="160"/>
    </row>
    <row r="68" spans="3:9" ht="13.5" customHeight="1">
      <c r="C68" s="157" t="s">
        <v>323</v>
      </c>
      <c r="D68" s="158">
        <v>1669650</v>
      </c>
      <c r="E68" s="156"/>
      <c r="F68" s="161"/>
      <c r="G68" s="128"/>
      <c r="H68" s="145"/>
      <c r="I68" s="160"/>
    </row>
    <row r="69" spans="3:9">
      <c r="C69" s="157" t="s">
        <v>320</v>
      </c>
      <c r="D69" s="158">
        <v>1675940</v>
      </c>
      <c r="E69" s="110"/>
      <c r="F69" s="139"/>
      <c r="G69" s="128"/>
      <c r="H69" s="182">
        <f>SUM(D67:D70)</f>
        <v>6364041</v>
      </c>
      <c r="I69" s="183"/>
    </row>
    <row r="70" spans="3:9">
      <c r="C70" s="157" t="s">
        <v>316</v>
      </c>
      <c r="D70" s="158">
        <v>1635898</v>
      </c>
      <c r="E70" s="112"/>
      <c r="F70" s="161"/>
      <c r="H70" s="183"/>
      <c r="I70" s="183"/>
    </row>
    <row r="71" spans="3:9">
      <c r="C71" s="157" t="s">
        <v>313</v>
      </c>
      <c r="D71" s="158">
        <v>1352325</v>
      </c>
      <c r="E71" s="112"/>
      <c r="F71" s="161"/>
      <c r="H71" s="184"/>
      <c r="I71" s="183"/>
    </row>
    <row r="72" spans="3:9">
      <c r="C72" s="157" t="s">
        <v>311</v>
      </c>
      <c r="D72" s="158">
        <v>1487137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325</v>
      </c>
      <c r="D77" s="158">
        <v>367734</v>
      </c>
      <c r="E77" s="181">
        <f t="shared" ref="E77:E82" si="13">D77/D67</f>
        <v>0.26598184662721791</v>
      </c>
      <c r="F77" s="162"/>
      <c r="H77" s="185"/>
      <c r="I77" s="186"/>
    </row>
    <row r="78" spans="3:9">
      <c r="C78" s="157" t="s">
        <v>323</v>
      </c>
      <c r="D78" s="158">
        <v>384957</v>
      </c>
      <c r="E78" s="181">
        <f t="shared" si="13"/>
        <v>0.2305614949240859</v>
      </c>
      <c r="F78" s="164"/>
      <c r="H78" s="183"/>
      <c r="I78" s="183"/>
    </row>
    <row r="79" spans="3:9">
      <c r="C79" s="157" t="s">
        <v>320</v>
      </c>
      <c r="D79" s="158">
        <v>375927</v>
      </c>
      <c r="E79" s="181">
        <f t="shared" si="13"/>
        <v>0.22430814945642447</v>
      </c>
      <c r="F79" s="161"/>
      <c r="H79" s="187">
        <f>SUM(D77:D80)</f>
        <v>1521663</v>
      </c>
      <c r="I79" s="188">
        <f>H79/H69</f>
        <v>0.23910326787649544</v>
      </c>
    </row>
    <row r="80" spans="3:9" ht="17.45" customHeight="1">
      <c r="C80" s="157" t="s">
        <v>316</v>
      </c>
      <c r="D80" s="158">
        <v>393045</v>
      </c>
      <c r="E80" s="181">
        <f t="shared" si="13"/>
        <v>0.24026253470570905</v>
      </c>
      <c r="F80" s="162"/>
      <c r="H80" s="185"/>
      <c r="I80" s="186"/>
    </row>
    <row r="81" spans="3:5">
      <c r="C81" s="157" t="s">
        <v>313</v>
      </c>
      <c r="D81" s="158">
        <v>421743</v>
      </c>
      <c r="E81" s="181">
        <f t="shared" si="13"/>
        <v>0.31186512118018966</v>
      </c>
    </row>
    <row r="82" spans="3:5">
      <c r="C82" s="157" t="s">
        <v>311</v>
      </c>
      <c r="D82" s="158">
        <v>431999</v>
      </c>
      <c r="E82" s="181">
        <f t="shared" si="13"/>
        <v>0.2904903852166949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pageMargins left="0.7" right="0.7" top="0.75" bottom="0.75" header="0.3" footer="0.3"/>
  <pageSetup paperSize="9" scale="10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4EB25AF-7A8A-42CC-8A57-7794247743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'24.7월2주차'!D77:D82</xm:f>
              <xm:sqref>E76</xm:sqref>
            </x14:sparkline>
          </x14:sparklines>
        </x14:sparklineGroup>
        <x14:sparklineGroup displayEmptyCellsAs="gap" xr2:uid="{0D99E2FF-5573-4CA5-9EBE-6546B678E7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'24.7월2주차'!D67:D73</xm:f>
              <xm:sqref>E66</xm:sqref>
            </x14:sparkline>
          </x14:sparklines>
        </x14:sparklineGroup>
      </x14:sparklineGroup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A6C7-54A1-44EE-9C23-41C00649242F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0" width="13.875" style="15" customWidth="1"/>
    <col min="11" max="11" width="8.75" style="15" bestFit="1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8.1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326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>
      <c r="C14" s="283"/>
      <c r="D14" s="284"/>
      <c r="E14" s="29" t="s">
        <v>7</v>
      </c>
      <c r="F14" s="30" t="s">
        <v>8</v>
      </c>
      <c r="G14" s="31" t="s">
        <v>9</v>
      </c>
      <c r="H14" s="32" t="s">
        <v>10</v>
      </c>
      <c r="I14" s="289"/>
      <c r="J14" s="33" t="s">
        <v>7</v>
      </c>
      <c r="K14" s="33" t="s">
        <v>8</v>
      </c>
      <c r="L14" s="31" t="s">
        <v>9</v>
      </c>
      <c r="M14" s="34" t="s">
        <v>11</v>
      </c>
      <c r="N14" s="32" t="s">
        <v>10</v>
      </c>
      <c r="O14" s="274"/>
      <c r="P14" s="33" t="s">
        <v>7</v>
      </c>
      <c r="Q14" s="33" t="s">
        <v>8</v>
      </c>
      <c r="R14" s="31" t="s">
        <v>12</v>
      </c>
      <c r="S14" s="34" t="s">
        <v>11</v>
      </c>
      <c r="T14" s="35" t="s">
        <v>10</v>
      </c>
    </row>
    <row r="15" spans="1:20" ht="13.5" customHeight="1">
      <c r="C15" s="290" t="s">
        <v>13</v>
      </c>
      <c r="D15" s="291"/>
      <c r="E15" s="36">
        <f t="shared" ref="E15:F31" si="0">J15+P15</f>
        <v>421743</v>
      </c>
      <c r="F15" s="37">
        <f t="shared" si="0"/>
        <v>393045</v>
      </c>
      <c r="G15" s="38">
        <f>(E15-F15)/F15</f>
        <v>7.3014540319810708E-2</v>
      </c>
      <c r="H15" s="39"/>
      <c r="I15" s="191" t="s">
        <v>14</v>
      </c>
      <c r="J15" s="43">
        <v>328749</v>
      </c>
      <c r="K15" s="43">
        <v>303376</v>
      </c>
      <c r="L15" s="38">
        <f t="shared" ref="L15:L51" si="1">(J15-K15)/K15</f>
        <v>8.3635488634565686E-2</v>
      </c>
      <c r="M15" s="41">
        <f t="shared" ref="M15:M32" si="2">J15/$E15</f>
        <v>0.77950078602371586</v>
      </c>
      <c r="N15" s="42"/>
      <c r="O15" s="192" t="s">
        <v>15</v>
      </c>
      <c r="P15" s="40">
        <v>92994</v>
      </c>
      <c r="Q15" s="40">
        <v>89669</v>
      </c>
      <c r="R15" s="38">
        <f t="shared" ref="R15:R32" si="3">(P15-Q15)/Q15</f>
        <v>3.7080819458229712E-2</v>
      </c>
      <c r="S15" s="44">
        <f t="shared" ref="S15:S32" si="4">P15/$E15</f>
        <v>0.22049921397628414</v>
      </c>
      <c r="T15" s="45"/>
    </row>
    <row r="16" spans="1:20">
      <c r="C16" s="292" t="s">
        <v>16</v>
      </c>
      <c r="D16" s="293"/>
      <c r="E16" s="47">
        <f t="shared" si="0"/>
        <v>38835</v>
      </c>
      <c r="F16" s="48">
        <f t="shared" si="0"/>
        <v>37072</v>
      </c>
      <c r="G16" s="49">
        <f t="shared" ref="G16:G32" si="5">(E16-F16)/F16</f>
        <v>4.7556107034959001E-2</v>
      </c>
      <c r="H16" s="50"/>
      <c r="I16" s="193" t="s">
        <v>17</v>
      </c>
      <c r="J16" s="54">
        <v>24961</v>
      </c>
      <c r="K16" s="54">
        <v>23135</v>
      </c>
      <c r="L16" s="49">
        <f t="shared" si="1"/>
        <v>7.8928031121677109E-2</v>
      </c>
      <c r="M16" s="52">
        <f t="shared" si="2"/>
        <v>0.64274494656881676</v>
      </c>
      <c r="N16" s="53"/>
      <c r="O16" s="194" t="s">
        <v>18</v>
      </c>
      <c r="P16" s="51">
        <v>13874</v>
      </c>
      <c r="Q16" s="51">
        <v>13937</v>
      </c>
      <c r="R16" s="49">
        <f t="shared" si="3"/>
        <v>-4.5203415369161224E-3</v>
      </c>
      <c r="S16" s="52">
        <f t="shared" si="4"/>
        <v>0.35725505343118319</v>
      </c>
      <c r="T16" s="55"/>
    </row>
    <row r="17" spans="3:20">
      <c r="C17" s="294" t="s">
        <v>19</v>
      </c>
      <c r="D17" s="295"/>
      <c r="E17" s="56">
        <f t="shared" si="0"/>
        <v>129120</v>
      </c>
      <c r="F17" s="57">
        <f t="shared" si="0"/>
        <v>102744</v>
      </c>
      <c r="G17" s="58">
        <f t="shared" si="5"/>
        <v>0.25671572062602194</v>
      </c>
      <c r="H17" s="59"/>
      <c r="I17" s="195" t="s">
        <v>20</v>
      </c>
      <c r="J17" s="60">
        <v>99889</v>
      </c>
      <c r="K17" s="60">
        <v>77631</v>
      </c>
      <c r="L17" s="58">
        <f t="shared" si="1"/>
        <v>0.28671535855521635</v>
      </c>
      <c r="M17" s="61">
        <f t="shared" si="2"/>
        <v>0.77361369268897151</v>
      </c>
      <c r="N17" s="62"/>
      <c r="O17" s="196" t="s">
        <v>21</v>
      </c>
      <c r="P17" s="60">
        <v>29231</v>
      </c>
      <c r="Q17" s="60">
        <v>25113</v>
      </c>
      <c r="R17" s="58">
        <f t="shared" si="3"/>
        <v>0.16397881575279735</v>
      </c>
      <c r="S17" s="61">
        <f t="shared" si="4"/>
        <v>0.22638630731102849</v>
      </c>
      <c r="T17" s="63"/>
    </row>
    <row r="18" spans="3:20">
      <c r="C18" s="278" t="s">
        <v>22</v>
      </c>
      <c r="D18" s="64" t="s">
        <v>23</v>
      </c>
      <c r="E18" s="36">
        <f t="shared" si="0"/>
        <v>160816</v>
      </c>
      <c r="F18" s="37">
        <f t="shared" si="0"/>
        <v>162054</v>
      </c>
      <c r="G18" s="38">
        <f t="shared" si="5"/>
        <v>-7.6394288323645204E-3</v>
      </c>
      <c r="H18" s="39"/>
      <c r="I18" s="191" t="s">
        <v>24</v>
      </c>
      <c r="J18" s="65">
        <v>124702</v>
      </c>
      <c r="K18" s="65">
        <v>124938</v>
      </c>
      <c r="L18" s="38">
        <f t="shared" si="1"/>
        <v>-1.8889369127087035E-3</v>
      </c>
      <c r="M18" s="41">
        <f t="shared" si="2"/>
        <v>0.77543279275693966</v>
      </c>
      <c r="N18" s="42"/>
      <c r="O18" s="192" t="s">
        <v>25</v>
      </c>
      <c r="P18" s="66">
        <v>36114</v>
      </c>
      <c r="Q18" s="66">
        <v>37116</v>
      </c>
      <c r="R18" s="38">
        <f t="shared" si="3"/>
        <v>-2.6996443582282575E-2</v>
      </c>
      <c r="S18" s="41">
        <f t="shared" si="4"/>
        <v>0.2245672072430604</v>
      </c>
      <c r="T18" s="45"/>
    </row>
    <row r="19" spans="3:20" ht="15.6" customHeight="1">
      <c r="C19" s="279"/>
      <c r="D19" s="67" t="s">
        <v>26</v>
      </c>
      <c r="E19" s="47">
        <f t="shared" si="0"/>
        <v>141303</v>
      </c>
      <c r="F19" s="37">
        <f t="shared" si="0"/>
        <v>130327</v>
      </c>
      <c r="G19" s="49">
        <f t="shared" si="5"/>
        <v>8.4218926239382472E-2</v>
      </c>
      <c r="H19" s="50"/>
      <c r="I19" s="193" t="s">
        <v>27</v>
      </c>
      <c r="J19" s="68">
        <v>113277</v>
      </c>
      <c r="K19" s="68">
        <v>103741</v>
      </c>
      <c r="L19" s="49">
        <f t="shared" si="1"/>
        <v>9.1921226901610739E-2</v>
      </c>
      <c r="M19" s="52">
        <f t="shared" si="2"/>
        <v>0.80166026199019125</v>
      </c>
      <c r="N19" s="53"/>
      <c r="O19" s="194" t="s">
        <v>28</v>
      </c>
      <c r="P19" s="69">
        <v>28026</v>
      </c>
      <c r="Q19" s="69">
        <v>26586</v>
      </c>
      <c r="R19" s="49">
        <f t="shared" si="3"/>
        <v>5.4163845633039949E-2</v>
      </c>
      <c r="S19" s="52">
        <f t="shared" si="4"/>
        <v>0.1983397380098087</v>
      </c>
      <c r="T19" s="55"/>
    </row>
    <row r="20" spans="3:20" ht="14.1" customHeight="1">
      <c r="C20" s="279"/>
      <c r="D20" s="67" t="s">
        <v>29</v>
      </c>
      <c r="E20" s="47">
        <f t="shared" si="0"/>
        <v>3038</v>
      </c>
      <c r="F20" s="37">
        <f t="shared" si="0"/>
        <v>2765</v>
      </c>
      <c r="G20" s="49">
        <f t="shared" si="5"/>
        <v>9.8734177215189872E-2</v>
      </c>
      <c r="H20" s="50"/>
      <c r="I20" s="193" t="s">
        <v>30</v>
      </c>
      <c r="J20" s="68">
        <v>2165</v>
      </c>
      <c r="K20" s="68">
        <v>1963</v>
      </c>
      <c r="L20" s="49">
        <f t="shared" si="1"/>
        <v>0.10290371879775853</v>
      </c>
      <c r="M20" s="52">
        <f t="shared" si="2"/>
        <v>0.7126398946675444</v>
      </c>
      <c r="N20" s="53"/>
      <c r="O20" s="194" t="s">
        <v>31</v>
      </c>
      <c r="P20" s="69">
        <v>873</v>
      </c>
      <c r="Q20" s="69">
        <v>802</v>
      </c>
      <c r="R20" s="49">
        <f t="shared" si="3"/>
        <v>8.8528678304239397E-2</v>
      </c>
      <c r="S20" s="52">
        <f t="shared" si="4"/>
        <v>0.28736010533245554</v>
      </c>
      <c r="T20" s="55"/>
    </row>
    <row r="21" spans="3:20" ht="13.5" customHeight="1">
      <c r="C21" s="280"/>
      <c r="D21" s="70" t="s">
        <v>32</v>
      </c>
      <c r="E21" s="56">
        <f t="shared" si="0"/>
        <v>1025</v>
      </c>
      <c r="F21" s="37">
        <f t="shared" si="0"/>
        <v>905</v>
      </c>
      <c r="G21" s="58">
        <f t="shared" si="5"/>
        <v>0.13259668508287292</v>
      </c>
      <c r="H21" s="71">
        <f>E21/E19</f>
        <v>7.2539153450386761E-3</v>
      </c>
      <c r="I21" s="195" t="s">
        <v>33</v>
      </c>
      <c r="J21" s="72">
        <v>683</v>
      </c>
      <c r="K21" s="72">
        <v>639</v>
      </c>
      <c r="L21" s="58">
        <f t="shared" si="1"/>
        <v>6.8857589984350542E-2</v>
      </c>
      <c r="M21" s="73">
        <f t="shared" si="2"/>
        <v>0.66634146341463418</v>
      </c>
      <c r="N21" s="74">
        <f>J21/J19</f>
        <v>6.0294675883012438E-3</v>
      </c>
      <c r="O21" s="196" t="s">
        <v>34</v>
      </c>
      <c r="P21" s="75">
        <v>342</v>
      </c>
      <c r="Q21" s="75">
        <v>266</v>
      </c>
      <c r="R21" s="58">
        <f t="shared" si="3"/>
        <v>0.2857142857142857</v>
      </c>
      <c r="S21" s="73">
        <f t="shared" si="4"/>
        <v>0.33365853658536587</v>
      </c>
      <c r="T21" s="76">
        <f>P21/P19</f>
        <v>1.2202954399486191E-2</v>
      </c>
    </row>
    <row r="22" spans="3:20" ht="13.5" customHeight="1">
      <c r="C22" s="278" t="s">
        <v>35</v>
      </c>
      <c r="D22" s="77" t="s">
        <v>36</v>
      </c>
      <c r="E22" s="78">
        <f t="shared" si="0"/>
        <v>5579</v>
      </c>
      <c r="F22" s="79">
        <f t="shared" si="0"/>
        <v>5188</v>
      </c>
      <c r="G22" s="80">
        <f t="shared" si="5"/>
        <v>7.5366229760986891E-2</v>
      </c>
      <c r="H22" s="81"/>
      <c r="I22" s="197" t="s">
        <v>37</v>
      </c>
      <c r="J22" s="198">
        <v>2595</v>
      </c>
      <c r="K22" s="198">
        <v>2276</v>
      </c>
      <c r="L22" s="80">
        <f t="shared" si="1"/>
        <v>0.14015817223198593</v>
      </c>
      <c r="M22" s="82">
        <f t="shared" si="2"/>
        <v>0.4651371213479118</v>
      </c>
      <c r="N22" s="83"/>
      <c r="O22" s="199" t="s">
        <v>38</v>
      </c>
      <c r="P22" s="84">
        <v>2984</v>
      </c>
      <c r="Q22" s="84">
        <v>2912</v>
      </c>
      <c r="R22" s="80">
        <f t="shared" si="3"/>
        <v>2.4725274725274724E-2</v>
      </c>
      <c r="S22" s="82">
        <f t="shared" si="4"/>
        <v>0.53486287865208815</v>
      </c>
      <c r="T22" s="85"/>
    </row>
    <row r="23" spans="3:20" ht="15.6" customHeight="1">
      <c r="C23" s="279"/>
      <c r="D23" s="67" t="s">
        <v>39</v>
      </c>
      <c r="E23" s="47">
        <f t="shared" si="0"/>
        <v>5123</v>
      </c>
      <c r="F23" s="48">
        <f t="shared" si="0"/>
        <v>4910</v>
      </c>
      <c r="G23" s="49">
        <f t="shared" si="5"/>
        <v>4.3380855397148678E-2</v>
      </c>
      <c r="H23" s="50"/>
      <c r="I23" s="193" t="s">
        <v>40</v>
      </c>
      <c r="J23" s="68">
        <v>2436</v>
      </c>
      <c r="K23" s="68">
        <v>2462</v>
      </c>
      <c r="L23" s="49">
        <f t="shared" si="1"/>
        <v>-1.0560519902518278E-2</v>
      </c>
      <c r="M23" s="52">
        <f t="shared" si="2"/>
        <v>0.47550263517470232</v>
      </c>
      <c r="N23" s="53"/>
      <c r="O23" s="194" t="s">
        <v>41</v>
      </c>
      <c r="P23" s="86">
        <v>2687</v>
      </c>
      <c r="Q23" s="86">
        <v>2448</v>
      </c>
      <c r="R23" s="49">
        <f t="shared" si="3"/>
        <v>9.7630718954248366E-2</v>
      </c>
      <c r="S23" s="52">
        <f t="shared" si="4"/>
        <v>0.52449736482529763</v>
      </c>
      <c r="T23" s="55"/>
    </row>
    <row r="24" spans="3:20" ht="15.6" customHeight="1">
      <c r="C24" s="279"/>
      <c r="D24" s="67" t="s">
        <v>42</v>
      </c>
      <c r="E24" s="47">
        <f t="shared" si="0"/>
        <v>14937</v>
      </c>
      <c r="F24" s="48">
        <f t="shared" si="0"/>
        <v>14598</v>
      </c>
      <c r="G24" s="49">
        <f t="shared" si="5"/>
        <v>2.3222359227291409E-2</v>
      </c>
      <c r="H24" s="50"/>
      <c r="I24" s="193" t="s">
        <v>43</v>
      </c>
      <c r="J24" s="68">
        <v>8753</v>
      </c>
      <c r="K24" s="68">
        <v>8394</v>
      </c>
      <c r="L24" s="49">
        <f t="shared" si="1"/>
        <v>4.2768644269716466E-2</v>
      </c>
      <c r="M24" s="52">
        <f t="shared" si="2"/>
        <v>0.58599451027649463</v>
      </c>
      <c r="N24" s="53"/>
      <c r="O24" s="194" t="s">
        <v>44</v>
      </c>
      <c r="P24" s="86">
        <v>6184</v>
      </c>
      <c r="Q24" s="86">
        <v>6204</v>
      </c>
      <c r="R24" s="49">
        <f t="shared" si="3"/>
        <v>-3.2237266279819469E-3</v>
      </c>
      <c r="S24" s="52">
        <f t="shared" si="4"/>
        <v>0.41400548972350537</v>
      </c>
      <c r="T24" s="55"/>
    </row>
    <row r="25" spans="3:20" ht="15.6" customHeight="1">
      <c r="C25" s="279"/>
      <c r="D25" s="67" t="s">
        <v>45</v>
      </c>
      <c r="E25" s="47">
        <f t="shared" si="0"/>
        <v>13146</v>
      </c>
      <c r="F25" s="48">
        <f t="shared" si="0"/>
        <v>12818</v>
      </c>
      <c r="G25" s="49">
        <f t="shared" si="5"/>
        <v>2.5589015447027616E-2</v>
      </c>
      <c r="H25" s="50"/>
      <c r="I25" s="193" t="s">
        <v>46</v>
      </c>
      <c r="J25" s="68">
        <v>7892</v>
      </c>
      <c r="K25" s="68">
        <v>7576</v>
      </c>
      <c r="L25" s="49">
        <f t="shared" si="1"/>
        <v>4.171066525871172E-2</v>
      </c>
      <c r="M25" s="52">
        <f t="shared" si="2"/>
        <v>0.60033470257112431</v>
      </c>
      <c r="N25" s="53"/>
      <c r="O25" s="194" t="s">
        <v>47</v>
      </c>
      <c r="P25" s="86">
        <v>5254</v>
      </c>
      <c r="Q25" s="86">
        <v>5242</v>
      </c>
      <c r="R25" s="49">
        <f t="shared" si="3"/>
        <v>2.2892025944296068E-3</v>
      </c>
      <c r="S25" s="52">
        <f t="shared" si="4"/>
        <v>0.39966529742887569</v>
      </c>
      <c r="T25" s="55"/>
    </row>
    <row r="26" spans="3:20" ht="15.6" customHeight="1">
      <c r="C26" s="280"/>
      <c r="D26" s="70" t="s">
        <v>48</v>
      </c>
      <c r="E26" s="56">
        <f t="shared" si="0"/>
        <v>6248</v>
      </c>
      <c r="F26" s="48">
        <f t="shared" si="0"/>
        <v>6069</v>
      </c>
      <c r="G26" s="58">
        <f t="shared" si="5"/>
        <v>2.9494150601417038E-2</v>
      </c>
      <c r="H26" s="71">
        <f>E26/E23</f>
        <v>1.2195978918602381</v>
      </c>
      <c r="I26" s="195" t="s">
        <v>33</v>
      </c>
      <c r="J26" s="72">
        <v>3581</v>
      </c>
      <c r="K26" s="72">
        <v>3378</v>
      </c>
      <c r="L26" s="58">
        <f t="shared" si="1"/>
        <v>6.0094730609828298E-2</v>
      </c>
      <c r="M26" s="73">
        <f t="shared" si="2"/>
        <v>0.57314340588988477</v>
      </c>
      <c r="N26" s="74">
        <f>J26/J23</f>
        <v>1.4700328407224958</v>
      </c>
      <c r="O26" s="196" t="s">
        <v>34</v>
      </c>
      <c r="P26" s="87">
        <v>2667</v>
      </c>
      <c r="Q26" s="87">
        <v>2691</v>
      </c>
      <c r="R26" s="58">
        <f t="shared" si="3"/>
        <v>-8.918617614269788E-3</v>
      </c>
      <c r="S26" s="73">
        <f t="shared" si="4"/>
        <v>0.42685659411011523</v>
      </c>
      <c r="T26" s="76">
        <f>P26/P23</f>
        <v>0.99255675474506888</v>
      </c>
    </row>
    <row r="27" spans="3:20" ht="13.5" customHeight="1">
      <c r="C27" s="278" t="s">
        <v>49</v>
      </c>
      <c r="D27" s="77" t="s">
        <v>36</v>
      </c>
      <c r="E27" s="200">
        <f t="shared" si="0"/>
        <v>3494</v>
      </c>
      <c r="F27" s="201">
        <f t="shared" si="0"/>
        <v>3299</v>
      </c>
      <c r="G27" s="202">
        <f t="shared" si="5"/>
        <v>5.9108820854804484E-2</v>
      </c>
      <c r="H27" s="203"/>
      <c r="I27" s="204" t="s">
        <v>50</v>
      </c>
      <c r="J27" s="205">
        <v>2130</v>
      </c>
      <c r="K27" s="205">
        <v>1936</v>
      </c>
      <c r="L27" s="202">
        <f t="shared" si="1"/>
        <v>0.10020661157024793</v>
      </c>
      <c r="M27" s="206">
        <f t="shared" si="2"/>
        <v>0.60961648540354896</v>
      </c>
      <c r="N27" s="207"/>
      <c r="O27" s="208" t="s">
        <v>51</v>
      </c>
      <c r="P27" s="209">
        <v>1364</v>
      </c>
      <c r="Q27" s="209">
        <v>1363</v>
      </c>
      <c r="R27" s="202">
        <f t="shared" si="3"/>
        <v>7.3367571533382249E-4</v>
      </c>
      <c r="S27" s="206">
        <f t="shared" si="4"/>
        <v>0.39038351459645104</v>
      </c>
      <c r="T27" s="85"/>
    </row>
    <row r="28" spans="3:20" ht="15.6" customHeight="1">
      <c r="C28" s="279"/>
      <c r="D28" s="67" t="s">
        <v>52</v>
      </c>
      <c r="E28" s="47">
        <f t="shared" si="0"/>
        <v>1542</v>
      </c>
      <c r="F28" s="48">
        <f t="shared" si="0"/>
        <v>1436</v>
      </c>
      <c r="G28" s="49">
        <f t="shared" si="5"/>
        <v>7.3816155988857934E-2</v>
      </c>
      <c r="H28" s="50"/>
      <c r="I28" s="193" t="s">
        <v>53</v>
      </c>
      <c r="J28" s="68">
        <v>764</v>
      </c>
      <c r="K28" s="68">
        <v>622</v>
      </c>
      <c r="L28" s="49">
        <f t="shared" si="1"/>
        <v>0.22829581993569131</v>
      </c>
      <c r="M28" s="52">
        <f t="shared" si="2"/>
        <v>0.49546044098573283</v>
      </c>
      <c r="N28" s="53"/>
      <c r="O28" s="194" t="s">
        <v>54</v>
      </c>
      <c r="P28" s="86">
        <v>778</v>
      </c>
      <c r="Q28" s="86">
        <v>814</v>
      </c>
      <c r="R28" s="202">
        <f t="shared" si="3"/>
        <v>-4.4226044226044224E-2</v>
      </c>
      <c r="S28" s="52">
        <f t="shared" si="4"/>
        <v>0.50453955901426717</v>
      </c>
      <c r="T28" s="55"/>
    </row>
    <row r="29" spans="3:20" ht="15.6" customHeight="1">
      <c r="C29" s="279"/>
      <c r="D29" s="67" t="s">
        <v>26</v>
      </c>
      <c r="E29" s="47">
        <f t="shared" si="0"/>
        <v>50993</v>
      </c>
      <c r="F29" s="48">
        <f t="shared" si="0"/>
        <v>46111</v>
      </c>
      <c r="G29" s="49">
        <f t="shared" si="5"/>
        <v>0.1058749539155516</v>
      </c>
      <c r="H29" s="50"/>
      <c r="I29" s="193" t="s">
        <v>55</v>
      </c>
      <c r="J29" s="51">
        <v>32875</v>
      </c>
      <c r="K29" s="51">
        <v>28997</v>
      </c>
      <c r="L29" s="49">
        <f t="shared" si="1"/>
        <v>0.13373797289374764</v>
      </c>
      <c r="M29" s="52">
        <f t="shared" si="2"/>
        <v>0.64469633086894285</v>
      </c>
      <c r="N29" s="53"/>
      <c r="O29" s="194" t="s">
        <v>56</v>
      </c>
      <c r="P29" s="86">
        <v>18118</v>
      </c>
      <c r="Q29" s="86">
        <v>17114</v>
      </c>
      <c r="R29" s="49">
        <f t="shared" si="3"/>
        <v>5.8665420123875191E-2</v>
      </c>
      <c r="S29" s="52">
        <f t="shared" si="4"/>
        <v>0.35530366913105721</v>
      </c>
      <c r="T29" s="55"/>
    </row>
    <row r="30" spans="3:20" ht="15.6" customHeight="1">
      <c r="C30" s="279"/>
      <c r="D30" s="67" t="s">
        <v>29</v>
      </c>
      <c r="E30" s="47">
        <f t="shared" si="0"/>
        <v>31492</v>
      </c>
      <c r="F30" s="48">
        <f t="shared" si="0"/>
        <v>29064</v>
      </c>
      <c r="G30" s="49">
        <f t="shared" si="5"/>
        <v>8.3539774291219379E-2</v>
      </c>
      <c r="H30" s="50"/>
      <c r="I30" s="193" t="s">
        <v>57</v>
      </c>
      <c r="J30" s="51">
        <v>19463</v>
      </c>
      <c r="K30" s="51">
        <v>17697</v>
      </c>
      <c r="L30" s="49">
        <f t="shared" si="1"/>
        <v>9.979092501553935E-2</v>
      </c>
      <c r="M30" s="52">
        <f t="shared" si="2"/>
        <v>0.61802997586688679</v>
      </c>
      <c r="N30" s="53"/>
      <c r="O30" s="194" t="s">
        <v>58</v>
      </c>
      <c r="P30" s="86">
        <v>12029</v>
      </c>
      <c r="Q30" s="86">
        <v>11367</v>
      </c>
      <c r="R30" s="49">
        <f t="shared" si="3"/>
        <v>5.8238761326647313E-2</v>
      </c>
      <c r="S30" s="52">
        <f t="shared" si="4"/>
        <v>0.38197002413311315</v>
      </c>
      <c r="T30" s="55"/>
    </row>
    <row r="31" spans="3:20" ht="15.6" customHeight="1">
      <c r="C31" s="280"/>
      <c r="D31" s="70" t="s">
        <v>59</v>
      </c>
      <c r="E31" s="56">
        <f t="shared" si="0"/>
        <v>790</v>
      </c>
      <c r="F31" s="48">
        <f t="shared" si="0"/>
        <v>771</v>
      </c>
      <c r="G31" s="58">
        <f t="shared" si="5"/>
        <v>2.464332036316472E-2</v>
      </c>
      <c r="H31" s="50"/>
      <c r="I31" s="195" t="s">
        <v>60</v>
      </c>
      <c r="J31" s="60">
        <v>452</v>
      </c>
      <c r="K31" s="60">
        <v>304</v>
      </c>
      <c r="L31" s="189">
        <f t="shared" si="1"/>
        <v>0.48684210526315791</v>
      </c>
      <c r="M31" s="73">
        <f t="shared" si="2"/>
        <v>0.57215189873417727</v>
      </c>
      <c r="N31" s="74">
        <f>J31/J29</f>
        <v>1.3749049429657795E-2</v>
      </c>
      <c r="O31" s="196" t="s">
        <v>61</v>
      </c>
      <c r="P31" s="87">
        <v>338</v>
      </c>
      <c r="Q31" s="87">
        <v>467</v>
      </c>
      <c r="R31" s="58">
        <f t="shared" si="3"/>
        <v>-0.27623126338329762</v>
      </c>
      <c r="S31" s="73">
        <f t="shared" si="4"/>
        <v>0.42784810126582279</v>
      </c>
      <c r="T31" s="76">
        <f>P31/P29</f>
        <v>1.8655480737388232E-2</v>
      </c>
    </row>
    <row r="32" spans="3:20">
      <c r="C32" s="263" t="s">
        <v>62</v>
      </c>
      <c r="D32" s="265" t="s">
        <v>36</v>
      </c>
      <c r="E32" s="267">
        <f>J32+J33+P32</f>
        <v>12432</v>
      </c>
      <c r="F32" s="296">
        <f>K32+K33+Q32</f>
        <v>11557</v>
      </c>
      <c r="G32" s="269">
        <f t="shared" si="5"/>
        <v>7.5711689884918235E-2</v>
      </c>
      <c r="H32" s="39"/>
      <c r="I32" s="191" t="s">
        <v>63</v>
      </c>
      <c r="J32" s="40">
        <v>8027</v>
      </c>
      <c r="K32" s="40">
        <v>7221</v>
      </c>
      <c r="L32" s="80">
        <f t="shared" si="1"/>
        <v>0.11161888935050547</v>
      </c>
      <c r="M32" s="46">
        <f t="shared" si="2"/>
        <v>0.64567245817245822</v>
      </c>
      <c r="N32" s="42"/>
      <c r="O32" s="271" t="s">
        <v>64</v>
      </c>
      <c r="P32" s="40">
        <v>4006</v>
      </c>
      <c r="Q32" s="40">
        <v>3958</v>
      </c>
      <c r="R32" s="38">
        <f t="shared" si="3"/>
        <v>1.212733703890854E-2</v>
      </c>
      <c r="S32" s="46">
        <f t="shared" si="4"/>
        <v>0.32223294723294721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399</v>
      </c>
      <c r="K33" s="51">
        <v>378</v>
      </c>
      <c r="L33" s="49">
        <f t="shared" si="1"/>
        <v>5.5555555555555552E-2</v>
      </c>
      <c r="M33" s="89"/>
      <c r="N33" s="53"/>
      <c r="O33" s="272"/>
      <c r="P33" s="65">
        <v>0</v>
      </c>
      <c r="Q33" s="65">
        <v>0</v>
      </c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1030</v>
      </c>
      <c r="F34" s="48">
        <f t="shared" si="6"/>
        <v>681</v>
      </c>
      <c r="G34" s="49">
        <f t="shared" ref="G34:G51" si="7">(E34-F34)/F34</f>
        <v>0.51248164464023493</v>
      </c>
      <c r="H34" s="50"/>
      <c r="I34" s="193" t="s">
        <v>68</v>
      </c>
      <c r="J34" s="51">
        <v>575</v>
      </c>
      <c r="K34" s="51">
        <v>502</v>
      </c>
      <c r="L34" s="49">
        <f t="shared" si="1"/>
        <v>0.1454183266932271</v>
      </c>
      <c r="M34" s="52">
        <f t="shared" ref="M34:M51" si="8">J34/$E34</f>
        <v>0.55825242718446599</v>
      </c>
      <c r="N34" s="53"/>
      <c r="O34" s="194" t="s">
        <v>69</v>
      </c>
      <c r="P34" s="86">
        <v>455</v>
      </c>
      <c r="Q34" s="86">
        <v>179</v>
      </c>
      <c r="R34" s="49">
        <f t="shared" ref="R34:R44" si="9">(P34-Q34)/Q34</f>
        <v>1.5418994413407821</v>
      </c>
      <c r="S34" s="52">
        <f t="shared" ref="S34:S44" si="10">P34/$E34</f>
        <v>0.44174757281553401</v>
      </c>
      <c r="T34" s="55"/>
    </row>
    <row r="35" spans="3:20">
      <c r="C35" s="90" t="s">
        <v>70</v>
      </c>
      <c r="D35" s="67" t="s">
        <v>36</v>
      </c>
      <c r="E35" s="47">
        <f t="shared" si="6"/>
        <v>421</v>
      </c>
      <c r="F35" s="48">
        <f t="shared" si="6"/>
        <v>425</v>
      </c>
      <c r="G35" s="49">
        <f t="shared" si="7"/>
        <v>-9.4117647058823521E-3</v>
      </c>
      <c r="H35" s="50"/>
      <c r="I35" s="193" t="s">
        <v>71</v>
      </c>
      <c r="J35" s="51">
        <v>263</v>
      </c>
      <c r="K35" s="51">
        <v>262</v>
      </c>
      <c r="L35" s="49">
        <f t="shared" si="1"/>
        <v>3.8167938931297708E-3</v>
      </c>
      <c r="M35" s="91">
        <f t="shared" si="8"/>
        <v>0.62470308788598572</v>
      </c>
      <c r="N35" s="53"/>
      <c r="O35" s="194" t="s">
        <v>72</v>
      </c>
      <c r="P35" s="86">
        <v>158</v>
      </c>
      <c r="Q35" s="86">
        <v>163</v>
      </c>
      <c r="R35" s="49">
        <f t="shared" si="9"/>
        <v>-3.0674846625766871E-2</v>
      </c>
      <c r="S35" s="52">
        <f t="shared" si="10"/>
        <v>0.37529691211401423</v>
      </c>
      <c r="T35" s="55"/>
    </row>
    <row r="36" spans="3:20">
      <c r="C36" s="90" t="s">
        <v>73</v>
      </c>
      <c r="D36" s="67" t="s">
        <v>36</v>
      </c>
      <c r="E36" s="47">
        <f t="shared" si="6"/>
        <v>972</v>
      </c>
      <c r="F36" s="48">
        <f t="shared" si="6"/>
        <v>949</v>
      </c>
      <c r="G36" s="49">
        <f t="shared" si="7"/>
        <v>2.4236037934668071E-2</v>
      </c>
      <c r="H36" s="50"/>
      <c r="I36" s="193" t="s">
        <v>74</v>
      </c>
      <c r="J36" s="92">
        <v>433</v>
      </c>
      <c r="K36" s="92">
        <v>396</v>
      </c>
      <c r="L36" s="49">
        <f t="shared" si="1"/>
        <v>9.3434343434343439E-2</v>
      </c>
      <c r="M36" s="91">
        <f t="shared" si="8"/>
        <v>0.44547325102880658</v>
      </c>
      <c r="N36" s="53"/>
      <c r="O36" s="194" t="s">
        <v>75</v>
      </c>
      <c r="P36" s="86">
        <v>539</v>
      </c>
      <c r="Q36" s="86">
        <v>553</v>
      </c>
      <c r="R36" s="49">
        <f t="shared" si="9"/>
        <v>-2.5316455696202531E-2</v>
      </c>
      <c r="S36" s="52">
        <f t="shared" si="10"/>
        <v>0.55452674897119336</v>
      </c>
      <c r="T36" s="55"/>
    </row>
    <row r="37" spans="3:20">
      <c r="C37" s="93" t="s">
        <v>76</v>
      </c>
      <c r="D37" s="67" t="s">
        <v>36</v>
      </c>
      <c r="E37" s="47">
        <f t="shared" si="6"/>
        <v>92</v>
      </c>
      <c r="F37" s="48">
        <f t="shared" si="6"/>
        <v>85</v>
      </c>
      <c r="G37" s="49">
        <f t="shared" si="7"/>
        <v>8.2352941176470587E-2</v>
      </c>
      <c r="H37" s="50"/>
      <c r="I37" s="193" t="s">
        <v>77</v>
      </c>
      <c r="J37" s="94">
        <v>41</v>
      </c>
      <c r="K37" s="94">
        <v>36</v>
      </c>
      <c r="L37" s="49">
        <f t="shared" si="1"/>
        <v>0.1388888888888889</v>
      </c>
      <c r="M37" s="91">
        <f t="shared" si="8"/>
        <v>0.44565217391304346</v>
      </c>
      <c r="N37" s="53"/>
      <c r="O37" s="194" t="s">
        <v>78</v>
      </c>
      <c r="P37" s="86">
        <v>51</v>
      </c>
      <c r="Q37" s="86">
        <v>49</v>
      </c>
      <c r="R37" s="49">
        <f t="shared" si="9"/>
        <v>4.0816326530612242E-2</v>
      </c>
      <c r="S37" s="52">
        <f t="shared" si="10"/>
        <v>0.55434782608695654</v>
      </c>
      <c r="T37" s="55"/>
    </row>
    <row r="38" spans="3:20">
      <c r="C38" s="93" t="s">
        <v>79</v>
      </c>
      <c r="D38" s="67" t="s">
        <v>36</v>
      </c>
      <c r="E38" s="47">
        <f t="shared" si="6"/>
        <v>16</v>
      </c>
      <c r="F38" s="48">
        <f t="shared" si="6"/>
        <v>12</v>
      </c>
      <c r="G38" s="49">
        <f t="shared" si="7"/>
        <v>0.33333333333333331</v>
      </c>
      <c r="H38" s="50"/>
      <c r="I38" s="193" t="s">
        <v>80</v>
      </c>
      <c r="J38" s="51">
        <v>11</v>
      </c>
      <c r="K38" s="51">
        <v>7</v>
      </c>
      <c r="L38" s="49">
        <f t="shared" si="1"/>
        <v>0.5714285714285714</v>
      </c>
      <c r="M38" s="91">
        <f t="shared" si="8"/>
        <v>0.6875</v>
      </c>
      <c r="N38" s="53"/>
      <c r="O38" s="194" t="s">
        <v>81</v>
      </c>
      <c r="P38" s="86">
        <v>5</v>
      </c>
      <c r="Q38" s="86">
        <v>5</v>
      </c>
      <c r="R38" s="49">
        <f t="shared" si="9"/>
        <v>0</v>
      </c>
      <c r="S38" s="91">
        <f t="shared" si="10"/>
        <v>0.3125</v>
      </c>
      <c r="T38" s="55"/>
    </row>
    <row r="39" spans="3:20">
      <c r="C39" s="93" t="s">
        <v>82</v>
      </c>
      <c r="D39" s="67" t="s">
        <v>36</v>
      </c>
      <c r="E39" s="47">
        <f t="shared" si="6"/>
        <v>1258</v>
      </c>
      <c r="F39" s="48">
        <f t="shared" si="6"/>
        <v>746</v>
      </c>
      <c r="G39" s="49">
        <f t="shared" si="7"/>
        <v>0.68632707774798929</v>
      </c>
      <c r="H39" s="50"/>
      <c r="I39" s="193" t="s">
        <v>185</v>
      </c>
      <c r="J39" s="51">
        <v>899</v>
      </c>
      <c r="K39" s="51">
        <v>488</v>
      </c>
      <c r="L39" s="49">
        <f t="shared" si="1"/>
        <v>0.84221311475409832</v>
      </c>
      <c r="M39" s="91">
        <f t="shared" si="8"/>
        <v>0.71462639109697934</v>
      </c>
      <c r="N39" s="53"/>
      <c r="O39" s="194" t="s">
        <v>185</v>
      </c>
      <c r="P39" s="86">
        <v>359</v>
      </c>
      <c r="Q39" s="86">
        <v>258</v>
      </c>
      <c r="R39" s="49">
        <f t="shared" si="9"/>
        <v>0.39147286821705424</v>
      </c>
      <c r="S39" s="91">
        <f t="shared" si="10"/>
        <v>0.28537360890302066</v>
      </c>
      <c r="T39" s="55"/>
    </row>
    <row r="40" spans="3:20">
      <c r="C40" s="93" t="s">
        <v>85</v>
      </c>
      <c r="D40" s="67" t="s">
        <v>36</v>
      </c>
      <c r="E40" s="47">
        <f t="shared" si="6"/>
        <v>108</v>
      </c>
      <c r="F40" s="48">
        <f t="shared" si="6"/>
        <v>128</v>
      </c>
      <c r="G40" s="49">
        <f t="shared" si="7"/>
        <v>-0.15625</v>
      </c>
      <c r="H40" s="50"/>
      <c r="I40" s="193" t="s">
        <v>186</v>
      </c>
      <c r="J40" s="95">
        <v>49</v>
      </c>
      <c r="K40" s="95">
        <v>65</v>
      </c>
      <c r="L40" s="49">
        <f t="shared" si="1"/>
        <v>-0.24615384615384617</v>
      </c>
      <c r="M40" s="91">
        <f t="shared" si="8"/>
        <v>0.45370370370370372</v>
      </c>
      <c r="N40" s="53"/>
      <c r="O40" s="194" t="s">
        <v>186</v>
      </c>
      <c r="P40" s="96">
        <v>59</v>
      </c>
      <c r="Q40" s="96">
        <v>63</v>
      </c>
      <c r="R40" s="49">
        <f t="shared" si="9"/>
        <v>-6.3492063492063489E-2</v>
      </c>
      <c r="S40" s="91">
        <f t="shared" si="10"/>
        <v>0.54629629629629628</v>
      </c>
      <c r="T40" s="55"/>
    </row>
    <row r="41" spans="3:20">
      <c r="C41" s="93" t="s">
        <v>88</v>
      </c>
      <c r="D41" s="67" t="s">
        <v>36</v>
      </c>
      <c r="E41" s="211">
        <f t="shared" si="6"/>
        <v>3494</v>
      </c>
      <c r="F41" s="57">
        <f t="shared" si="6"/>
        <v>3299</v>
      </c>
      <c r="G41" s="58">
        <f t="shared" si="7"/>
        <v>5.9108820854804484E-2</v>
      </c>
      <c r="H41" s="50"/>
      <c r="I41" s="212" t="s">
        <v>89</v>
      </c>
      <c r="J41" s="60">
        <v>2130</v>
      </c>
      <c r="K41" s="60">
        <v>1936</v>
      </c>
      <c r="L41" s="58">
        <f t="shared" si="1"/>
        <v>0.10020661157024793</v>
      </c>
      <c r="M41" s="61">
        <f t="shared" si="8"/>
        <v>0.60961648540354896</v>
      </c>
      <c r="N41" s="62"/>
      <c r="O41" s="212" t="s">
        <v>90</v>
      </c>
      <c r="P41" s="213">
        <v>1364</v>
      </c>
      <c r="Q41" s="213">
        <v>1363</v>
      </c>
      <c r="R41" s="58">
        <f t="shared" si="9"/>
        <v>7.3367571533382249E-4</v>
      </c>
      <c r="S41" s="73">
        <f t="shared" si="10"/>
        <v>0.39038351459645104</v>
      </c>
      <c r="T41" s="63"/>
    </row>
    <row r="42" spans="3:20" ht="11.25" hidden="1" customHeight="1">
      <c r="C42" s="93" t="s">
        <v>91</v>
      </c>
      <c r="D42" s="67" t="s">
        <v>36</v>
      </c>
      <c r="E42" s="214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1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>
        <v>0</v>
      </c>
      <c r="K43" s="216">
        <v>0</v>
      </c>
      <c r="L43" s="100" t="e">
        <f t="shared" si="1"/>
        <v>#DIV/0!</v>
      </c>
      <c r="M43" s="103" t="e">
        <f t="shared" si="8"/>
        <v>#REF!</v>
      </c>
      <c r="N43" s="102"/>
      <c r="O43" s="180" t="s">
        <v>96</v>
      </c>
      <c r="P43" s="217">
        <v>120</v>
      </c>
      <c r="Q43" s="217">
        <v>120</v>
      </c>
      <c r="R43" s="100">
        <f t="shared" si="9"/>
        <v>0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26838</v>
      </c>
      <c r="F44" s="37">
        <f>K44+Q44</f>
        <v>27200</v>
      </c>
      <c r="G44" s="38">
        <f t="shared" si="7"/>
        <v>-1.3308823529411765E-2</v>
      </c>
      <c r="H44" s="39"/>
      <c r="I44" s="191" t="s">
        <v>98</v>
      </c>
      <c r="J44" s="40">
        <v>20758</v>
      </c>
      <c r="K44" s="40">
        <v>20459</v>
      </c>
      <c r="L44" s="38">
        <f t="shared" si="1"/>
        <v>1.4614595043746029E-2</v>
      </c>
      <c r="M44" s="44">
        <f t="shared" si="8"/>
        <v>0.77345554810343542</v>
      </c>
      <c r="N44" s="42"/>
      <c r="O44" s="192" t="s">
        <v>99</v>
      </c>
      <c r="P44" s="105">
        <v>6080</v>
      </c>
      <c r="Q44" s="105">
        <v>6741</v>
      </c>
      <c r="R44" s="38">
        <f t="shared" si="9"/>
        <v>-9.8056668150126092E-2</v>
      </c>
      <c r="S44" s="44">
        <f t="shared" si="10"/>
        <v>0.22654445189656458</v>
      </c>
      <c r="T44" s="45"/>
    </row>
    <row r="45" spans="3:20">
      <c r="C45" s="252" t="s">
        <v>100</v>
      </c>
      <c r="D45" s="67" t="s">
        <v>16</v>
      </c>
      <c r="E45" s="47">
        <f>J45</f>
        <v>558</v>
      </c>
      <c r="F45" s="48">
        <f>K45</f>
        <v>563</v>
      </c>
      <c r="G45" s="49">
        <f t="shared" si="7"/>
        <v>-8.8809946714031966E-3</v>
      </c>
      <c r="H45" s="50"/>
      <c r="I45" s="193" t="s">
        <v>101</v>
      </c>
      <c r="J45" s="51">
        <v>558</v>
      </c>
      <c r="K45" s="51">
        <v>563</v>
      </c>
      <c r="L45" s="49">
        <f t="shared" si="1"/>
        <v>-8.8809946714031966E-3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33</v>
      </c>
      <c r="F46" s="48">
        <f>K46</f>
        <v>23</v>
      </c>
      <c r="G46" s="49">
        <f t="shared" si="7"/>
        <v>0.43478260869565216</v>
      </c>
      <c r="H46" s="50"/>
      <c r="I46" s="193" t="s">
        <v>104</v>
      </c>
      <c r="J46" s="51">
        <v>33</v>
      </c>
      <c r="K46" s="51">
        <v>23</v>
      </c>
      <c r="L46" s="49">
        <f t="shared" si="1"/>
        <v>0.43478260869565216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3048</v>
      </c>
      <c r="F47" s="48">
        <f t="shared" si="11"/>
        <v>3166</v>
      </c>
      <c r="G47" s="49">
        <f t="shared" si="7"/>
        <v>-3.7271004421983576E-2</v>
      </c>
      <c r="H47" s="50"/>
      <c r="I47" s="193" t="s">
        <v>106</v>
      </c>
      <c r="J47" s="51">
        <v>1742</v>
      </c>
      <c r="K47" s="51">
        <v>1764</v>
      </c>
      <c r="L47" s="49">
        <f t="shared" si="1"/>
        <v>-1.2471655328798186E-2</v>
      </c>
      <c r="M47" s="52">
        <f t="shared" si="8"/>
        <v>0.57152230971128604</v>
      </c>
      <c r="N47" s="53"/>
      <c r="O47" s="194" t="s">
        <v>107</v>
      </c>
      <c r="P47" s="51">
        <v>1306</v>
      </c>
      <c r="Q47" s="51">
        <v>1402</v>
      </c>
      <c r="R47" s="49">
        <f>(P47-Q47)/Q47</f>
        <v>-6.8473609129814553E-2</v>
      </c>
      <c r="S47" s="52">
        <f>P47/$E47</f>
        <v>0.42847769028871391</v>
      </c>
      <c r="T47" s="55"/>
    </row>
    <row r="48" spans="3:20" ht="15.6" customHeight="1">
      <c r="C48" s="261"/>
      <c r="D48" s="67" t="s">
        <v>22</v>
      </c>
      <c r="E48" s="47">
        <f t="shared" si="11"/>
        <v>2032</v>
      </c>
      <c r="F48" s="48">
        <f t="shared" si="11"/>
        <v>2270</v>
      </c>
      <c r="G48" s="49">
        <f t="shared" si="7"/>
        <v>-0.10484581497797357</v>
      </c>
      <c r="H48" s="50"/>
      <c r="I48" s="193" t="s">
        <v>108</v>
      </c>
      <c r="J48" s="51">
        <v>211</v>
      </c>
      <c r="K48" s="51">
        <v>221</v>
      </c>
      <c r="L48" s="49">
        <f t="shared" si="1"/>
        <v>-4.5248868778280542E-2</v>
      </c>
      <c r="M48" s="52">
        <f t="shared" si="8"/>
        <v>0.10383858267716535</v>
      </c>
      <c r="N48" s="53"/>
      <c r="O48" s="194" t="s">
        <v>109</v>
      </c>
      <c r="P48" s="54">
        <v>1821</v>
      </c>
      <c r="Q48" s="54">
        <v>2049</v>
      </c>
      <c r="R48" s="49">
        <f>(P48-Q48)/Q48</f>
        <v>-0.11127379209370425</v>
      </c>
      <c r="S48" s="52">
        <f>P48/$E48</f>
        <v>0.89616141732283461</v>
      </c>
      <c r="T48" s="55"/>
    </row>
    <row r="49" spans="3:20" ht="15.6" customHeight="1">
      <c r="C49" s="261"/>
      <c r="D49" s="67" t="s">
        <v>110</v>
      </c>
      <c r="E49" s="47">
        <f t="shared" si="11"/>
        <v>1120</v>
      </c>
      <c r="F49" s="48">
        <f t="shared" si="11"/>
        <v>1167</v>
      </c>
      <c r="G49" s="49">
        <f t="shared" si="7"/>
        <v>-4.0274207369323051E-2</v>
      </c>
      <c r="H49" s="50"/>
      <c r="I49" s="193" t="s">
        <v>111</v>
      </c>
      <c r="J49" s="51">
        <v>109</v>
      </c>
      <c r="K49" s="51">
        <v>115</v>
      </c>
      <c r="L49" s="49">
        <f t="shared" si="1"/>
        <v>-5.2173913043478258E-2</v>
      </c>
      <c r="M49" s="52">
        <f t="shared" si="8"/>
        <v>9.7321428571428573E-2</v>
      </c>
      <c r="N49" s="53"/>
      <c r="O49" s="194" t="s">
        <v>38</v>
      </c>
      <c r="P49" s="106">
        <v>1011</v>
      </c>
      <c r="Q49" s="106">
        <v>1052</v>
      </c>
      <c r="R49" s="49">
        <f>(P49-Q49)/Q49</f>
        <v>-3.8973384030418251E-2</v>
      </c>
      <c r="S49" s="52">
        <f>P49/$E49</f>
        <v>0.90267857142857144</v>
      </c>
      <c r="T49" s="55"/>
    </row>
    <row r="50" spans="3:20" ht="15.95" customHeight="1">
      <c r="C50" s="261"/>
      <c r="D50" s="67" t="s">
        <v>112</v>
      </c>
      <c r="E50" s="47">
        <f t="shared" si="11"/>
        <v>3764</v>
      </c>
      <c r="F50" s="48">
        <f t="shared" si="11"/>
        <v>3767</v>
      </c>
      <c r="G50" s="49">
        <f t="shared" si="7"/>
        <v>-7.9638970002654627E-4</v>
      </c>
      <c r="H50" s="50"/>
      <c r="I50" s="193" t="s">
        <v>113</v>
      </c>
      <c r="J50" s="51">
        <v>791</v>
      </c>
      <c r="K50" s="51">
        <v>795</v>
      </c>
      <c r="L50" s="49">
        <f t="shared" si="1"/>
        <v>-5.0314465408805029E-3</v>
      </c>
      <c r="M50" s="52">
        <f t="shared" si="8"/>
        <v>0.21014877789585548</v>
      </c>
      <c r="N50" s="53"/>
      <c r="O50" s="194" t="s">
        <v>114</v>
      </c>
      <c r="P50" s="106">
        <v>2973</v>
      </c>
      <c r="Q50" s="106">
        <v>2972</v>
      </c>
      <c r="R50" s="49">
        <f>(P50-Q50)/Q50</f>
        <v>3.3647375504710633E-4</v>
      </c>
      <c r="S50" s="52">
        <f>P50/$E50</f>
        <v>0.78985122210414449</v>
      </c>
      <c r="T50" s="55"/>
    </row>
    <row r="51" spans="3:20" ht="15.95" customHeight="1">
      <c r="C51" s="262"/>
      <c r="D51" s="167" t="s">
        <v>115</v>
      </c>
      <c r="E51" s="168">
        <f t="shared" si="11"/>
        <v>468</v>
      </c>
      <c r="F51" s="169">
        <f t="shared" si="11"/>
        <v>601</v>
      </c>
      <c r="G51" s="170">
        <f t="shared" si="7"/>
        <v>-0.22129783693843594</v>
      </c>
      <c r="H51" s="171"/>
      <c r="I51" s="218" t="s">
        <v>116</v>
      </c>
      <c r="J51" s="175">
        <v>62</v>
      </c>
      <c r="K51" s="175">
        <v>69</v>
      </c>
      <c r="L51" s="176">
        <f t="shared" si="1"/>
        <v>-0.10144927536231885</v>
      </c>
      <c r="M51" s="173">
        <f t="shared" si="8"/>
        <v>0.13247863247863248</v>
      </c>
      <c r="N51" s="174"/>
      <c r="O51" s="219" t="s">
        <v>117</v>
      </c>
      <c r="P51" s="172">
        <v>406</v>
      </c>
      <c r="Q51" s="172">
        <v>532</v>
      </c>
      <c r="R51" s="170">
        <f>(P51-Q51)/Q51</f>
        <v>-0.23684210526315788</v>
      </c>
      <c r="S51" s="173">
        <f>P51/$E51</f>
        <v>0.86752136752136755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>
      <c r="C59" s="123" t="s">
        <v>7</v>
      </c>
      <c r="D59" s="124">
        <f>E59+F59</f>
        <v>421743</v>
      </c>
      <c r="E59" s="124">
        <f>J15</f>
        <v>328749</v>
      </c>
      <c r="F59" s="124">
        <f>P15</f>
        <v>92994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0.77950078602371586</v>
      </c>
      <c r="F60" s="133">
        <f>F59/D59</f>
        <v>0.22049921397628414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67323</v>
      </c>
      <c r="E61" s="136">
        <v>52855</v>
      </c>
      <c r="F61" s="136">
        <v>14468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0.78509573251340548</v>
      </c>
      <c r="F62" s="137">
        <f>F61/$D$61</f>
        <v>0.21490426748659447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 t="s">
        <v>327</v>
      </c>
      <c r="D67" s="158">
        <v>1443713</v>
      </c>
      <c r="E67" s="159"/>
      <c r="F67" s="139"/>
      <c r="G67" s="128"/>
      <c r="H67" s="145"/>
      <c r="I67" s="160"/>
    </row>
    <row r="68" spans="3:9" ht="13.5" customHeight="1">
      <c r="C68" s="157" t="s">
        <v>325</v>
      </c>
      <c r="D68" s="158">
        <v>1382553</v>
      </c>
      <c r="E68" s="156"/>
      <c r="F68" s="161"/>
      <c r="G68" s="128"/>
      <c r="H68" s="145"/>
      <c r="I68" s="160"/>
    </row>
    <row r="69" spans="3:9">
      <c r="C69" s="157" t="s">
        <v>328</v>
      </c>
      <c r="D69" s="158">
        <v>1669650</v>
      </c>
      <c r="E69" s="110"/>
      <c r="F69" s="139"/>
      <c r="G69" s="128"/>
      <c r="H69" s="182">
        <f>SUM(D67:D70)</f>
        <v>6171856</v>
      </c>
      <c r="I69" s="183"/>
    </row>
    <row r="70" spans="3:9">
      <c r="C70" s="157" t="s">
        <v>329</v>
      </c>
      <c r="D70" s="158">
        <v>1675940</v>
      </c>
      <c r="E70" s="112"/>
      <c r="F70" s="161"/>
      <c r="H70" s="183"/>
      <c r="I70" s="183"/>
    </row>
    <row r="71" spans="3:9">
      <c r="C71" s="157" t="s">
        <v>330</v>
      </c>
      <c r="D71" s="158">
        <v>1635898</v>
      </c>
      <c r="E71" s="112"/>
      <c r="F71" s="161"/>
      <c r="H71" s="184"/>
      <c r="I71" s="183"/>
    </row>
    <row r="72" spans="3:9">
      <c r="C72" s="157" t="s">
        <v>331</v>
      </c>
      <c r="D72" s="158">
        <v>1352325</v>
      </c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 t="s">
        <v>327</v>
      </c>
      <c r="D77" s="158">
        <v>369804</v>
      </c>
      <c r="E77" s="181">
        <f t="shared" ref="E77:E82" si="12">D77/D67</f>
        <v>0.25614786318333355</v>
      </c>
      <c r="F77" s="162"/>
      <c r="H77" s="185"/>
      <c r="I77" s="186"/>
    </row>
    <row r="78" spans="3:9">
      <c r="C78" s="157" t="s">
        <v>325</v>
      </c>
      <c r="D78" s="158">
        <v>367734</v>
      </c>
      <c r="E78" s="181">
        <f t="shared" si="12"/>
        <v>0.26598184662721791</v>
      </c>
      <c r="F78" s="164"/>
      <c r="H78" s="183"/>
      <c r="I78" s="183"/>
    </row>
    <row r="79" spans="3:9">
      <c r="C79" s="157" t="s">
        <v>328</v>
      </c>
      <c r="D79" s="158">
        <v>384957</v>
      </c>
      <c r="E79" s="181">
        <f t="shared" si="12"/>
        <v>0.2305614949240859</v>
      </c>
      <c r="F79" s="161"/>
      <c r="H79" s="187">
        <f>SUM(D77:D80)</f>
        <v>1498422</v>
      </c>
      <c r="I79" s="188">
        <f>H79/H69</f>
        <v>0.24278304613717494</v>
      </c>
    </row>
    <row r="80" spans="3:9" ht="17.45" customHeight="1">
      <c r="C80" s="157" t="s">
        <v>329</v>
      </c>
      <c r="D80" s="158">
        <v>375927</v>
      </c>
      <c r="E80" s="181">
        <f t="shared" si="12"/>
        <v>0.22430814945642447</v>
      </c>
      <c r="F80" s="162"/>
      <c r="H80" s="185"/>
      <c r="I80" s="186"/>
    </row>
    <row r="81" spans="3:5">
      <c r="C81" s="157" t="s">
        <v>330</v>
      </c>
      <c r="D81" s="158">
        <v>393045</v>
      </c>
      <c r="E81" s="181">
        <f t="shared" si="12"/>
        <v>0.24026253470570905</v>
      </c>
    </row>
    <row r="82" spans="3:5">
      <c r="C82" s="157" t="s">
        <v>331</v>
      </c>
      <c r="D82" s="158">
        <v>421743</v>
      </c>
      <c r="E82" s="181">
        <f t="shared" si="12"/>
        <v>0.31186512118018966</v>
      </c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FB6AE02-5031-4B20-A339-A23ADAC041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'24.7월1주차'!D67:D73</xm:f>
              <xm:sqref>E66</xm:sqref>
            </x14:sparkline>
          </x14:sparklines>
        </x14:sparklineGroup>
        <x14:sparklineGroup displayEmptyCellsAs="gap" xr2:uid="{00422E96-A729-430D-925A-B5DF763CE6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'24.7월1주차'!D77:D82</xm:f>
              <xm:sqref>E76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DB52-0378-43A8-97B6-59560E94C7E6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6" width="14.875" style="15" bestFit="1" customWidth="1"/>
    <col min="7" max="7" width="9.375" style="108" customWidth="1"/>
    <col min="8" max="8" width="9.5" style="9" bestFit="1" customWidth="1"/>
    <col min="9" max="9" width="20.5" style="107" bestFit="1" customWidth="1"/>
    <col min="10" max="11" width="15.625" style="15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15.6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332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33" t="s">
        <v>333</v>
      </c>
      <c r="F14" s="33" t="s">
        <v>334</v>
      </c>
      <c r="G14" s="31" t="s">
        <v>9</v>
      </c>
      <c r="H14" s="32" t="s">
        <v>10</v>
      </c>
      <c r="I14" s="289"/>
      <c r="J14" s="33" t="s">
        <v>333</v>
      </c>
      <c r="K14" s="33" t="s">
        <v>334</v>
      </c>
      <c r="L14" s="31" t="s">
        <v>9</v>
      </c>
      <c r="M14" s="34" t="s">
        <v>11</v>
      </c>
      <c r="N14" s="32" t="s">
        <v>10</v>
      </c>
      <c r="O14" s="274"/>
      <c r="P14" s="33" t="s">
        <v>333</v>
      </c>
      <c r="Q14" s="33" t="s">
        <v>334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9518711</v>
      </c>
      <c r="F15" s="37">
        <f t="shared" si="0"/>
        <v>6205324</v>
      </c>
      <c r="G15" s="38">
        <f>(E15-F15)/F15</f>
        <v>0.53395874252496722</v>
      </c>
      <c r="H15" s="39"/>
      <c r="I15" s="191" t="s">
        <v>14</v>
      </c>
      <c r="J15" s="43">
        <v>7491210</v>
      </c>
      <c r="K15" s="43">
        <v>4663263</v>
      </c>
      <c r="L15" s="38">
        <f t="shared" ref="L15:L51" si="1">(J15-K15)/K15</f>
        <v>0.60643094760042482</v>
      </c>
      <c r="M15" s="41">
        <f t="shared" ref="M15:M32" si="2">J15/$E15</f>
        <v>0.78699836564005354</v>
      </c>
      <c r="N15" s="42"/>
      <c r="O15" s="192" t="s">
        <v>15</v>
      </c>
      <c r="P15" s="40">
        <v>2027501</v>
      </c>
      <c r="Q15" s="40">
        <v>1542061</v>
      </c>
      <c r="R15" s="38">
        <f t="shared" ref="R15:R32" si="3">(P15-Q15)/Q15</f>
        <v>0.31479947939802638</v>
      </c>
      <c r="S15" s="44">
        <f t="shared" ref="S15:S32" si="4">P15/$E15</f>
        <v>0.21300163435994643</v>
      </c>
      <c r="T15" s="45"/>
    </row>
    <row r="16" spans="1:20">
      <c r="C16" s="292" t="s">
        <v>16</v>
      </c>
      <c r="D16" s="293"/>
      <c r="E16" s="47">
        <f t="shared" si="0"/>
        <v>834083</v>
      </c>
      <c r="F16" s="48">
        <f t="shared" si="0"/>
        <v>735207</v>
      </c>
      <c r="G16" s="49">
        <f t="shared" ref="G16:G32" si="5">(E16-F16)/F16</f>
        <v>0.13448729405459958</v>
      </c>
      <c r="H16" s="50"/>
      <c r="I16" s="193" t="s">
        <v>17</v>
      </c>
      <c r="J16" s="54">
        <v>511800</v>
      </c>
      <c r="K16" s="54">
        <v>467776</v>
      </c>
      <c r="L16" s="49">
        <f t="shared" si="1"/>
        <v>9.4113421808728961E-2</v>
      </c>
      <c r="M16" s="52">
        <f t="shared" si="2"/>
        <v>0.61360799824477896</v>
      </c>
      <c r="N16" s="53"/>
      <c r="O16" s="194" t="s">
        <v>18</v>
      </c>
      <c r="P16" s="51">
        <v>322283</v>
      </c>
      <c r="Q16" s="51">
        <v>267431</v>
      </c>
      <c r="R16" s="49">
        <f t="shared" si="3"/>
        <v>0.20510711174097243</v>
      </c>
      <c r="S16" s="52">
        <f t="shared" si="4"/>
        <v>0.38639200175522098</v>
      </c>
      <c r="T16" s="55"/>
    </row>
    <row r="17" spans="3:20">
      <c r="C17" s="294" t="s">
        <v>19</v>
      </c>
      <c r="D17" s="295"/>
      <c r="E17" s="56">
        <f t="shared" si="0"/>
        <v>2507844</v>
      </c>
      <c r="F17" s="57">
        <f t="shared" si="0"/>
        <v>440735</v>
      </c>
      <c r="G17" s="58">
        <f t="shared" si="5"/>
        <v>4.6901403337606498</v>
      </c>
      <c r="H17" s="59"/>
      <c r="I17" s="195" t="s">
        <v>20</v>
      </c>
      <c r="J17" s="60">
        <v>1896172</v>
      </c>
      <c r="K17" s="60">
        <v>265369</v>
      </c>
      <c r="L17" s="58">
        <f t="shared" si="1"/>
        <v>6.1454163824712005</v>
      </c>
      <c r="M17" s="61">
        <f t="shared" si="2"/>
        <v>0.75609647171036154</v>
      </c>
      <c r="N17" s="62"/>
      <c r="O17" s="196" t="s">
        <v>21</v>
      </c>
      <c r="P17" s="60">
        <v>611672</v>
      </c>
      <c r="Q17" s="60">
        <v>175366</v>
      </c>
      <c r="R17" s="58">
        <f t="shared" si="3"/>
        <v>2.4879737235267956</v>
      </c>
      <c r="S17" s="61">
        <f t="shared" si="4"/>
        <v>0.24390352828963843</v>
      </c>
      <c r="T17" s="63"/>
    </row>
    <row r="18" spans="3:20">
      <c r="C18" s="278" t="s">
        <v>22</v>
      </c>
      <c r="D18" s="64" t="s">
        <v>23</v>
      </c>
      <c r="E18" s="36">
        <f t="shared" si="0"/>
        <v>3659909</v>
      </c>
      <c r="F18" s="37">
        <f t="shared" si="0"/>
        <v>3559206</v>
      </c>
      <c r="G18" s="38">
        <f t="shared" si="5"/>
        <v>2.8293669992689379E-2</v>
      </c>
      <c r="H18" s="39"/>
      <c r="I18" s="191" t="s">
        <v>24</v>
      </c>
      <c r="J18" s="65">
        <v>2886720</v>
      </c>
      <c r="K18" s="65">
        <v>2394609</v>
      </c>
      <c r="L18" s="38">
        <f t="shared" si="1"/>
        <v>0.2055078720576094</v>
      </c>
      <c r="M18" s="41">
        <f t="shared" si="2"/>
        <v>0.7887409222469739</v>
      </c>
      <c r="N18" s="42"/>
      <c r="O18" s="192" t="s">
        <v>25</v>
      </c>
      <c r="P18" s="66">
        <v>773189</v>
      </c>
      <c r="Q18" s="66">
        <v>1164597</v>
      </c>
      <c r="R18" s="38">
        <f t="shared" si="3"/>
        <v>-0.33608879294725985</v>
      </c>
      <c r="S18" s="41">
        <f t="shared" si="4"/>
        <v>0.2112590777530261</v>
      </c>
      <c r="T18" s="45"/>
    </row>
    <row r="19" spans="3:20" ht="15.6" customHeight="1">
      <c r="C19" s="279"/>
      <c r="D19" s="67" t="s">
        <v>26</v>
      </c>
      <c r="E19" s="47">
        <f t="shared" si="0"/>
        <v>2769015</v>
      </c>
      <c r="F19" s="37">
        <f t="shared" si="0"/>
        <v>2132315</v>
      </c>
      <c r="G19" s="49">
        <f t="shared" si="5"/>
        <v>0.29859565777101416</v>
      </c>
      <c r="H19" s="50"/>
      <c r="I19" s="193" t="s">
        <v>27</v>
      </c>
      <c r="J19" s="68">
        <v>2191581</v>
      </c>
      <c r="K19" s="68">
        <v>1635170</v>
      </c>
      <c r="L19" s="49">
        <f t="shared" si="1"/>
        <v>0.34027715772671957</v>
      </c>
      <c r="M19" s="52">
        <f t="shared" si="2"/>
        <v>0.79146591838614089</v>
      </c>
      <c r="N19" s="53"/>
      <c r="O19" s="194" t="s">
        <v>28</v>
      </c>
      <c r="P19" s="69">
        <v>577434</v>
      </c>
      <c r="Q19" s="69">
        <v>497145</v>
      </c>
      <c r="R19" s="49">
        <f t="shared" si="3"/>
        <v>0.16150016594756056</v>
      </c>
      <c r="S19" s="52">
        <f t="shared" si="4"/>
        <v>0.20853408161385908</v>
      </c>
      <c r="T19" s="55"/>
    </row>
    <row r="20" spans="3:20" ht="14.1" customHeight="1">
      <c r="C20" s="279"/>
      <c r="D20" s="67" t="s">
        <v>29</v>
      </c>
      <c r="E20" s="47">
        <f t="shared" si="0"/>
        <v>62567</v>
      </c>
      <c r="F20" s="37">
        <f t="shared" si="0"/>
        <v>48891</v>
      </c>
      <c r="G20" s="49">
        <f t="shared" si="5"/>
        <v>0.27972428463316357</v>
      </c>
      <c r="H20" s="50"/>
      <c r="I20" s="193" t="s">
        <v>30</v>
      </c>
      <c r="J20" s="68">
        <v>45283</v>
      </c>
      <c r="K20" s="68">
        <v>33518</v>
      </c>
      <c r="L20" s="49">
        <f t="shared" si="1"/>
        <v>0.3510054299182529</v>
      </c>
      <c r="M20" s="52">
        <f t="shared" si="2"/>
        <v>0.72375213770837665</v>
      </c>
      <c r="N20" s="53"/>
      <c r="O20" s="194" t="s">
        <v>31</v>
      </c>
      <c r="P20" s="69">
        <v>17284</v>
      </c>
      <c r="Q20" s="69">
        <v>15373</v>
      </c>
      <c r="R20" s="49">
        <f t="shared" si="3"/>
        <v>0.12430885318415404</v>
      </c>
      <c r="S20" s="52">
        <f t="shared" si="4"/>
        <v>0.2762478622916234</v>
      </c>
      <c r="T20" s="55"/>
    </row>
    <row r="21" spans="3:20" ht="13.5" customHeight="1">
      <c r="C21" s="280"/>
      <c r="D21" s="70" t="s">
        <v>32</v>
      </c>
      <c r="E21" s="56">
        <f t="shared" si="0"/>
        <v>21846</v>
      </c>
      <c r="F21" s="37">
        <f t="shared" si="0"/>
        <v>17076</v>
      </c>
      <c r="G21" s="58">
        <f t="shared" si="5"/>
        <v>0.27933942375263526</v>
      </c>
      <c r="H21" s="71">
        <f>E21/E19</f>
        <v>7.8894480528274493E-3</v>
      </c>
      <c r="I21" s="195" t="s">
        <v>33</v>
      </c>
      <c r="J21" s="72">
        <v>15186</v>
      </c>
      <c r="K21" s="72">
        <v>10990</v>
      </c>
      <c r="L21" s="58">
        <f t="shared" si="1"/>
        <v>0.38180163785259325</v>
      </c>
      <c r="M21" s="73">
        <f t="shared" si="2"/>
        <v>0.69513869815984619</v>
      </c>
      <c r="N21" s="74">
        <f>J21/J19</f>
        <v>6.9292442305349429E-3</v>
      </c>
      <c r="O21" s="196" t="s">
        <v>34</v>
      </c>
      <c r="P21" s="75">
        <v>6660</v>
      </c>
      <c r="Q21" s="75">
        <v>6086</v>
      </c>
      <c r="R21" s="58">
        <f t="shared" si="3"/>
        <v>9.4314820900427213E-2</v>
      </c>
      <c r="S21" s="73">
        <f t="shared" si="4"/>
        <v>0.30486130184015381</v>
      </c>
      <c r="T21" s="76">
        <f>P21/P19</f>
        <v>1.1533785679402322E-2</v>
      </c>
    </row>
    <row r="22" spans="3:20" ht="13.5" customHeight="1">
      <c r="C22" s="278" t="s">
        <v>35</v>
      </c>
      <c r="D22" s="77" t="s">
        <v>36</v>
      </c>
      <c r="E22" s="78">
        <f t="shared" si="0"/>
        <v>144176</v>
      </c>
      <c r="F22" s="79">
        <f t="shared" si="0"/>
        <v>139150</v>
      </c>
      <c r="G22" s="80">
        <f t="shared" si="5"/>
        <v>3.6119295724038804E-2</v>
      </c>
      <c r="H22" s="81"/>
      <c r="I22" s="197" t="s">
        <v>37</v>
      </c>
      <c r="J22" s="198">
        <v>71782</v>
      </c>
      <c r="K22" s="198">
        <v>70220</v>
      </c>
      <c r="L22" s="80">
        <f t="shared" si="1"/>
        <v>2.2244374821988037E-2</v>
      </c>
      <c r="M22" s="82">
        <f t="shared" si="2"/>
        <v>0.49787759405171456</v>
      </c>
      <c r="N22" s="83"/>
      <c r="O22" s="199" t="s">
        <v>38</v>
      </c>
      <c r="P22" s="84">
        <v>72394</v>
      </c>
      <c r="Q22" s="84">
        <v>68930</v>
      </c>
      <c r="R22" s="80">
        <f t="shared" si="3"/>
        <v>5.0253880748585521E-2</v>
      </c>
      <c r="S22" s="82">
        <f t="shared" si="4"/>
        <v>0.50212240594828539</v>
      </c>
      <c r="T22" s="85"/>
    </row>
    <row r="23" spans="3:20" ht="15.6" customHeight="1">
      <c r="C23" s="279"/>
      <c r="D23" s="67" t="s">
        <v>39</v>
      </c>
      <c r="E23" s="47">
        <f t="shared" si="0"/>
        <v>116725</v>
      </c>
      <c r="F23" s="48">
        <f t="shared" si="0"/>
        <v>116060</v>
      </c>
      <c r="G23" s="49">
        <f t="shared" si="5"/>
        <v>5.7297949336550056E-3</v>
      </c>
      <c r="H23" s="50"/>
      <c r="I23" s="193" t="s">
        <v>40</v>
      </c>
      <c r="J23" s="68">
        <v>57167</v>
      </c>
      <c r="K23" s="68">
        <v>58261</v>
      </c>
      <c r="L23" s="49">
        <f t="shared" si="1"/>
        <v>-1.8777569900962909E-2</v>
      </c>
      <c r="M23" s="52">
        <f t="shared" si="2"/>
        <v>0.48975797815378025</v>
      </c>
      <c r="N23" s="53"/>
      <c r="O23" s="194" t="s">
        <v>41</v>
      </c>
      <c r="P23" s="86">
        <v>59558</v>
      </c>
      <c r="Q23" s="86">
        <v>57799</v>
      </c>
      <c r="R23" s="49">
        <f t="shared" si="3"/>
        <v>3.0433052474956312E-2</v>
      </c>
      <c r="S23" s="52">
        <f t="shared" si="4"/>
        <v>0.5102420218462197</v>
      </c>
      <c r="T23" s="55"/>
    </row>
    <row r="24" spans="3:20" ht="15.6" customHeight="1">
      <c r="C24" s="279"/>
      <c r="D24" s="67" t="s">
        <v>42</v>
      </c>
      <c r="E24" s="47">
        <f t="shared" si="0"/>
        <v>366392</v>
      </c>
      <c r="F24" s="48">
        <f t="shared" si="0"/>
        <v>335119</v>
      </c>
      <c r="G24" s="49">
        <f t="shared" si="5"/>
        <v>9.331908963681558E-2</v>
      </c>
      <c r="H24" s="50"/>
      <c r="I24" s="193" t="s">
        <v>43</v>
      </c>
      <c r="J24" s="68">
        <v>213333</v>
      </c>
      <c r="K24" s="68">
        <v>195537</v>
      </c>
      <c r="L24" s="49">
        <f t="shared" si="1"/>
        <v>9.1010908421424078E-2</v>
      </c>
      <c r="M24" s="52">
        <f t="shared" si="2"/>
        <v>0.58225343348108038</v>
      </c>
      <c r="N24" s="53"/>
      <c r="O24" s="194" t="s">
        <v>44</v>
      </c>
      <c r="P24" s="86">
        <v>153059</v>
      </c>
      <c r="Q24" s="86">
        <v>139582</v>
      </c>
      <c r="R24" s="49">
        <f t="shared" si="3"/>
        <v>9.6552564084194242E-2</v>
      </c>
      <c r="S24" s="52">
        <f t="shared" si="4"/>
        <v>0.41774656651891962</v>
      </c>
      <c r="T24" s="55"/>
    </row>
    <row r="25" spans="3:20" ht="15.6" customHeight="1">
      <c r="C25" s="279"/>
      <c r="D25" s="67" t="s">
        <v>45</v>
      </c>
      <c r="E25" s="47">
        <f t="shared" si="0"/>
        <v>325870</v>
      </c>
      <c r="F25" s="48">
        <f t="shared" si="0"/>
        <v>295814</v>
      </c>
      <c r="G25" s="49">
        <f t="shared" si="5"/>
        <v>0.1016043865401908</v>
      </c>
      <c r="H25" s="50"/>
      <c r="I25" s="193" t="s">
        <v>46</v>
      </c>
      <c r="J25" s="68">
        <v>195294</v>
      </c>
      <c r="K25" s="68">
        <v>177842</v>
      </c>
      <c r="L25" s="49">
        <f t="shared" si="1"/>
        <v>9.8132049797010831E-2</v>
      </c>
      <c r="M25" s="52">
        <f t="shared" si="2"/>
        <v>0.59930033448921349</v>
      </c>
      <c r="N25" s="53"/>
      <c r="O25" s="194" t="s">
        <v>47</v>
      </c>
      <c r="P25" s="86">
        <v>130576</v>
      </c>
      <c r="Q25" s="86">
        <v>117972</v>
      </c>
      <c r="R25" s="49">
        <f t="shared" si="3"/>
        <v>0.10683891092801681</v>
      </c>
      <c r="S25" s="52">
        <f t="shared" si="4"/>
        <v>0.40069966551078651</v>
      </c>
      <c r="T25" s="55"/>
    </row>
    <row r="26" spans="3:20" ht="15.6" customHeight="1">
      <c r="C26" s="280"/>
      <c r="D26" s="70" t="s">
        <v>48</v>
      </c>
      <c r="E26" s="56">
        <f t="shared" si="0"/>
        <v>153731</v>
      </c>
      <c r="F26" s="48">
        <f t="shared" si="0"/>
        <v>153324</v>
      </c>
      <c r="G26" s="58">
        <f t="shared" si="5"/>
        <v>2.6545094049202993E-3</v>
      </c>
      <c r="H26" s="71">
        <f>E26/E23</f>
        <v>1.3170357678303706</v>
      </c>
      <c r="I26" s="195" t="s">
        <v>33</v>
      </c>
      <c r="J26" s="72">
        <v>88150</v>
      </c>
      <c r="K26" s="72">
        <v>83104</v>
      </c>
      <c r="L26" s="58">
        <f t="shared" si="1"/>
        <v>6.0719098960338849E-2</v>
      </c>
      <c r="M26" s="73">
        <f t="shared" si="2"/>
        <v>0.57340419303848933</v>
      </c>
      <c r="N26" s="74">
        <f>J26/J23</f>
        <v>1.5419735161894099</v>
      </c>
      <c r="O26" s="196" t="s">
        <v>34</v>
      </c>
      <c r="P26" s="87">
        <v>65581</v>
      </c>
      <c r="Q26" s="87">
        <v>70220</v>
      </c>
      <c r="R26" s="58">
        <f t="shared" si="3"/>
        <v>-6.6063799487325547E-2</v>
      </c>
      <c r="S26" s="73">
        <f t="shared" si="4"/>
        <v>0.42659580696151067</v>
      </c>
      <c r="T26" s="76">
        <f>P26/P23</f>
        <v>1.101128311897646</v>
      </c>
    </row>
    <row r="27" spans="3:20" ht="13.5" customHeight="1">
      <c r="C27" s="278" t="s">
        <v>49</v>
      </c>
      <c r="D27" s="77" t="s">
        <v>36</v>
      </c>
      <c r="E27" s="200">
        <f t="shared" si="0"/>
        <v>81599</v>
      </c>
      <c r="F27" s="201">
        <f t="shared" si="0"/>
        <v>40535</v>
      </c>
      <c r="G27" s="202">
        <f t="shared" si="5"/>
        <v>1.0130504502281978</v>
      </c>
      <c r="H27" s="203"/>
      <c r="I27" s="204" t="s">
        <v>50</v>
      </c>
      <c r="J27" s="205">
        <v>50630</v>
      </c>
      <c r="K27" s="205">
        <v>21282</v>
      </c>
      <c r="L27" s="202">
        <f t="shared" si="1"/>
        <v>1.3790057325439338</v>
      </c>
      <c r="M27" s="206">
        <f t="shared" si="2"/>
        <v>0.62047329011384944</v>
      </c>
      <c r="N27" s="207"/>
      <c r="O27" s="208" t="s">
        <v>51</v>
      </c>
      <c r="P27" s="209">
        <v>30969</v>
      </c>
      <c r="Q27" s="209">
        <v>19253</v>
      </c>
      <c r="R27" s="202">
        <f t="shared" si="3"/>
        <v>0.60852854100659637</v>
      </c>
      <c r="S27" s="206">
        <f t="shared" si="4"/>
        <v>0.37952670988615056</v>
      </c>
      <c r="T27" s="85"/>
    </row>
    <row r="28" spans="3:20" ht="15.6" customHeight="1">
      <c r="C28" s="279"/>
      <c r="D28" s="67" t="s">
        <v>52</v>
      </c>
      <c r="E28" s="47">
        <f t="shared" si="0"/>
        <v>42973</v>
      </c>
      <c r="F28" s="48">
        <f t="shared" si="0"/>
        <v>19133</v>
      </c>
      <c r="G28" s="49">
        <f t="shared" si="5"/>
        <v>1.2460147389327341</v>
      </c>
      <c r="H28" s="50"/>
      <c r="I28" s="193" t="s">
        <v>53</v>
      </c>
      <c r="J28" s="68">
        <v>22775</v>
      </c>
      <c r="K28" s="68">
        <v>7170</v>
      </c>
      <c r="L28" s="49">
        <f t="shared" si="1"/>
        <v>2.1764295676429568</v>
      </c>
      <c r="M28" s="52">
        <f t="shared" si="2"/>
        <v>0.52998394340632493</v>
      </c>
      <c r="N28" s="53"/>
      <c r="O28" s="194" t="s">
        <v>54</v>
      </c>
      <c r="P28" s="86">
        <v>20198</v>
      </c>
      <c r="Q28" s="86">
        <v>11963</v>
      </c>
      <c r="R28" s="202">
        <f t="shared" si="3"/>
        <v>0.68837248181894173</v>
      </c>
      <c r="S28" s="52">
        <f t="shared" si="4"/>
        <v>0.47001605659367512</v>
      </c>
      <c r="T28" s="55"/>
    </row>
    <row r="29" spans="3:20" ht="15.6" customHeight="1">
      <c r="C29" s="279"/>
      <c r="D29" s="67" t="s">
        <v>26</v>
      </c>
      <c r="E29" s="47">
        <f t="shared" si="0"/>
        <v>1619305</v>
      </c>
      <c r="F29" s="48">
        <f t="shared" si="0"/>
        <v>219806</v>
      </c>
      <c r="G29" s="49">
        <f t="shared" si="5"/>
        <v>6.366973603996251</v>
      </c>
      <c r="H29" s="50"/>
      <c r="I29" s="193" t="s">
        <v>55</v>
      </c>
      <c r="J29" s="51">
        <v>1138718</v>
      </c>
      <c r="K29" s="51">
        <v>135131</v>
      </c>
      <c r="L29" s="49">
        <f t="shared" si="1"/>
        <v>7.4267710591944116</v>
      </c>
      <c r="M29" s="52">
        <f t="shared" si="2"/>
        <v>0.7032140331809017</v>
      </c>
      <c r="N29" s="53"/>
      <c r="O29" s="194" t="s">
        <v>56</v>
      </c>
      <c r="P29" s="86">
        <v>480587</v>
      </c>
      <c r="Q29" s="86">
        <v>84675</v>
      </c>
      <c r="R29" s="49">
        <f t="shared" si="3"/>
        <v>4.6756657809270745</v>
      </c>
      <c r="S29" s="52">
        <f t="shared" si="4"/>
        <v>0.2967859668190983</v>
      </c>
      <c r="T29" s="55"/>
    </row>
    <row r="30" spans="3:20" ht="15.6" customHeight="1">
      <c r="C30" s="279"/>
      <c r="D30" s="67" t="s">
        <v>29</v>
      </c>
      <c r="E30" s="47">
        <f t="shared" si="0"/>
        <v>972899</v>
      </c>
      <c r="F30" s="48">
        <f t="shared" si="0"/>
        <v>52184</v>
      </c>
      <c r="G30" s="49">
        <f t="shared" si="5"/>
        <v>17.643626398896213</v>
      </c>
      <c r="H30" s="50"/>
      <c r="I30" s="193" t="s">
        <v>57</v>
      </c>
      <c r="J30" s="51">
        <v>648113</v>
      </c>
      <c r="K30" s="51">
        <v>30973</v>
      </c>
      <c r="L30" s="49">
        <f t="shared" si="1"/>
        <v>19.925096051399606</v>
      </c>
      <c r="M30" s="52">
        <f t="shared" si="2"/>
        <v>0.66616678606926305</v>
      </c>
      <c r="N30" s="53"/>
      <c r="O30" s="194" t="s">
        <v>58</v>
      </c>
      <c r="P30" s="86">
        <v>324786</v>
      </c>
      <c r="Q30" s="86">
        <v>21211</v>
      </c>
      <c r="R30" s="49">
        <f t="shared" si="3"/>
        <v>14.312149356465985</v>
      </c>
      <c r="S30" s="52">
        <f t="shared" si="4"/>
        <v>0.33383321393073689</v>
      </c>
      <c r="T30" s="55"/>
    </row>
    <row r="31" spans="3:20" ht="15.6" customHeight="1">
      <c r="C31" s="280"/>
      <c r="D31" s="70" t="s">
        <v>59</v>
      </c>
      <c r="E31" s="56">
        <f t="shared" si="0"/>
        <v>26206</v>
      </c>
      <c r="F31" s="48">
        <f t="shared" si="0"/>
        <v>10686</v>
      </c>
      <c r="G31" s="58">
        <f t="shared" si="5"/>
        <v>1.452367583754445</v>
      </c>
      <c r="H31" s="50"/>
      <c r="I31" s="195" t="s">
        <v>60</v>
      </c>
      <c r="J31" s="60">
        <v>16669</v>
      </c>
      <c r="K31" s="60">
        <v>3516</v>
      </c>
      <c r="L31" s="189">
        <f t="shared" si="1"/>
        <v>3.7408987485779295</v>
      </c>
      <c r="M31" s="73">
        <f t="shared" si="2"/>
        <v>0.63607570785316336</v>
      </c>
      <c r="N31" s="74">
        <f>J31/J29</f>
        <v>1.4638391594758316E-2</v>
      </c>
      <c r="O31" s="196" t="s">
        <v>61</v>
      </c>
      <c r="P31" s="87">
        <v>9537</v>
      </c>
      <c r="Q31" s="87">
        <v>7170</v>
      </c>
      <c r="R31" s="58">
        <f t="shared" si="3"/>
        <v>0.33012552301255232</v>
      </c>
      <c r="S31" s="73">
        <f t="shared" si="4"/>
        <v>0.36392429214683658</v>
      </c>
      <c r="T31" s="76">
        <f>P31/P29</f>
        <v>1.9844481852401334E-2</v>
      </c>
    </row>
    <row r="32" spans="3:20">
      <c r="C32" s="263" t="s">
        <v>62</v>
      </c>
      <c r="D32" s="265" t="s">
        <v>36</v>
      </c>
      <c r="E32" s="267">
        <f>J32+J33+P32</f>
        <v>284715</v>
      </c>
      <c r="F32" s="296">
        <f>K32+K33+Q32</f>
        <v>199520</v>
      </c>
      <c r="G32" s="269">
        <f t="shared" si="5"/>
        <v>0.4269997995188452</v>
      </c>
      <c r="H32" s="39"/>
      <c r="I32" s="191" t="s">
        <v>63</v>
      </c>
      <c r="J32" s="40">
        <v>192023</v>
      </c>
      <c r="K32" s="40">
        <v>123026</v>
      </c>
      <c r="L32" s="80">
        <f t="shared" si="1"/>
        <v>0.56083266951701272</v>
      </c>
      <c r="M32" s="46">
        <f t="shared" si="2"/>
        <v>0.67443935163233404</v>
      </c>
      <c r="N32" s="42"/>
      <c r="O32" s="271" t="s">
        <v>64</v>
      </c>
      <c r="P32" s="40">
        <v>83707</v>
      </c>
      <c r="Q32" s="40">
        <v>68578</v>
      </c>
      <c r="R32" s="38">
        <f t="shared" si="3"/>
        <v>0.22061010819796437</v>
      </c>
      <c r="S32" s="46">
        <f t="shared" si="4"/>
        <v>0.29400277470452907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8985</v>
      </c>
      <c r="K33" s="51">
        <v>7916</v>
      </c>
      <c r="L33" s="49">
        <f t="shared" si="1"/>
        <v>0.13504295098534613</v>
      </c>
      <c r="M33" s="89"/>
      <c r="N33" s="53"/>
      <c r="O33" s="272"/>
      <c r="P33" s="65"/>
      <c r="Q33" s="65"/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19917</v>
      </c>
      <c r="F34" s="48">
        <f t="shared" si="6"/>
        <v>17785</v>
      </c>
      <c r="G34" s="49">
        <f t="shared" ref="G34:G51" si="7">(E34-F34)/F34</f>
        <v>0.11987630025302221</v>
      </c>
      <c r="H34" s="50"/>
      <c r="I34" s="193" t="s">
        <v>68</v>
      </c>
      <c r="J34" s="51">
        <v>12792</v>
      </c>
      <c r="K34" s="51">
        <v>10474</v>
      </c>
      <c r="L34" s="49">
        <f t="shared" si="1"/>
        <v>0.22130991025396218</v>
      </c>
      <c r="M34" s="52">
        <f t="shared" ref="M34:M51" si="8">J34/$E34</f>
        <v>0.64226540141587585</v>
      </c>
      <c r="N34" s="53"/>
      <c r="O34" s="194" t="s">
        <v>69</v>
      </c>
      <c r="P34" s="86">
        <v>7125</v>
      </c>
      <c r="Q34" s="86">
        <v>7311</v>
      </c>
      <c r="R34" s="49">
        <f t="shared" ref="R34:R44" si="9">(P34-Q34)/Q34</f>
        <v>-2.5441116126384899E-2</v>
      </c>
      <c r="S34" s="52">
        <f t="shared" ref="S34:S44" si="10">P34/$E34</f>
        <v>0.3577345985841241</v>
      </c>
      <c r="T34" s="55"/>
    </row>
    <row r="35" spans="3:20">
      <c r="C35" s="90" t="s">
        <v>70</v>
      </c>
      <c r="D35" s="67" t="s">
        <v>36</v>
      </c>
      <c r="E35" s="47">
        <f t="shared" si="6"/>
        <v>10097</v>
      </c>
      <c r="F35" s="48">
        <f t="shared" si="6"/>
        <v>8527</v>
      </c>
      <c r="G35" s="49">
        <f t="shared" si="7"/>
        <v>0.18412102732496774</v>
      </c>
      <c r="H35" s="50"/>
      <c r="I35" s="193" t="s">
        <v>71</v>
      </c>
      <c r="J35" s="51">
        <v>6109</v>
      </c>
      <c r="K35" s="51">
        <v>2315</v>
      </c>
      <c r="L35" s="49">
        <f t="shared" si="1"/>
        <v>1.6388768898488122</v>
      </c>
      <c r="M35" s="91">
        <f t="shared" si="8"/>
        <v>0.60503119738536204</v>
      </c>
      <c r="N35" s="53"/>
      <c r="O35" s="194" t="s">
        <v>72</v>
      </c>
      <c r="P35" s="86">
        <v>3988</v>
      </c>
      <c r="Q35" s="86">
        <v>6212</v>
      </c>
      <c r="R35" s="49">
        <f t="shared" si="9"/>
        <v>-0.35801674179008369</v>
      </c>
      <c r="S35" s="52">
        <f t="shared" si="10"/>
        <v>0.39496880261463801</v>
      </c>
      <c r="T35" s="55"/>
    </row>
    <row r="36" spans="3:20">
      <c r="C36" s="90" t="s">
        <v>73</v>
      </c>
      <c r="D36" s="67" t="s">
        <v>36</v>
      </c>
      <c r="E36" s="47">
        <f t="shared" si="6"/>
        <v>27846</v>
      </c>
      <c r="F36" s="48">
        <f t="shared" si="6"/>
        <v>22327</v>
      </c>
      <c r="G36" s="49">
        <f t="shared" si="7"/>
        <v>0.24718950150042548</v>
      </c>
      <c r="H36" s="50"/>
      <c r="I36" s="193" t="s">
        <v>74</v>
      </c>
      <c r="J36" s="92">
        <v>14378</v>
      </c>
      <c r="K36" s="92">
        <v>8140</v>
      </c>
      <c r="L36" s="49">
        <f t="shared" si="1"/>
        <v>0.76633906633906634</v>
      </c>
      <c r="M36" s="91">
        <f t="shared" si="8"/>
        <v>0.5163398692810458</v>
      </c>
      <c r="N36" s="53"/>
      <c r="O36" s="194" t="s">
        <v>75</v>
      </c>
      <c r="P36" s="86">
        <v>13468</v>
      </c>
      <c r="Q36" s="86">
        <v>14187</v>
      </c>
      <c r="R36" s="49">
        <f t="shared" si="9"/>
        <v>-5.0680200183266369E-2</v>
      </c>
      <c r="S36" s="52">
        <f t="shared" si="10"/>
        <v>0.48366013071895425</v>
      </c>
      <c r="T36" s="55"/>
    </row>
    <row r="37" spans="3:20">
      <c r="C37" s="93" t="s">
        <v>76</v>
      </c>
      <c r="D37" s="67" t="s">
        <v>36</v>
      </c>
      <c r="E37" s="47">
        <f t="shared" si="6"/>
        <v>1985</v>
      </c>
      <c r="F37" s="48">
        <f t="shared" si="6"/>
        <v>1469</v>
      </c>
      <c r="G37" s="49">
        <f t="shared" si="7"/>
        <v>0.35125936010891762</v>
      </c>
      <c r="H37" s="50"/>
      <c r="I37" s="193" t="s">
        <v>77</v>
      </c>
      <c r="J37" s="94">
        <v>1070</v>
      </c>
      <c r="K37" s="94">
        <v>549</v>
      </c>
      <c r="L37" s="49">
        <f t="shared" si="1"/>
        <v>0.94899817850637525</v>
      </c>
      <c r="M37" s="91">
        <f t="shared" si="8"/>
        <v>0.53904282115869018</v>
      </c>
      <c r="N37" s="53"/>
      <c r="O37" s="194" t="s">
        <v>78</v>
      </c>
      <c r="P37" s="86">
        <v>915</v>
      </c>
      <c r="Q37" s="86">
        <v>920</v>
      </c>
      <c r="R37" s="49">
        <f t="shared" si="9"/>
        <v>-5.434782608695652E-3</v>
      </c>
      <c r="S37" s="52">
        <f t="shared" si="10"/>
        <v>0.46095717884130982</v>
      </c>
      <c r="T37" s="55"/>
    </row>
    <row r="38" spans="3:20">
      <c r="C38" s="93" t="s">
        <v>79</v>
      </c>
      <c r="D38" s="67" t="s">
        <v>36</v>
      </c>
      <c r="E38" s="47">
        <f t="shared" si="6"/>
        <v>661</v>
      </c>
      <c r="F38" s="48">
        <f t="shared" si="6"/>
        <v>4276</v>
      </c>
      <c r="G38" s="49">
        <f t="shared" si="7"/>
        <v>-0.84541627689429377</v>
      </c>
      <c r="H38" s="50"/>
      <c r="I38" s="193" t="s">
        <v>80</v>
      </c>
      <c r="J38" s="51">
        <v>470</v>
      </c>
      <c r="K38" s="51">
        <v>3430</v>
      </c>
      <c r="L38" s="49">
        <f t="shared" si="1"/>
        <v>-0.86297376093294464</v>
      </c>
      <c r="M38" s="91">
        <f t="shared" si="8"/>
        <v>0.71104387291981841</v>
      </c>
      <c r="N38" s="53"/>
      <c r="O38" s="194" t="s">
        <v>81</v>
      </c>
      <c r="P38" s="86">
        <v>191</v>
      </c>
      <c r="Q38" s="86">
        <v>846</v>
      </c>
      <c r="R38" s="49">
        <f t="shared" si="9"/>
        <v>-0.77423167848699759</v>
      </c>
      <c r="S38" s="91">
        <f t="shared" si="10"/>
        <v>0.28895612708018154</v>
      </c>
      <c r="T38" s="55"/>
    </row>
    <row r="39" spans="3:20">
      <c r="C39" s="93" t="s">
        <v>82</v>
      </c>
      <c r="D39" s="67" t="s">
        <v>36</v>
      </c>
      <c r="E39" s="47">
        <f t="shared" si="6"/>
        <v>26214</v>
      </c>
      <c r="F39" s="48">
        <f t="shared" si="6"/>
        <v>9309</v>
      </c>
      <c r="G39" s="49">
        <f t="shared" si="7"/>
        <v>1.8159845310989364</v>
      </c>
      <c r="H39" s="50"/>
      <c r="I39" s="193" t="s">
        <v>185</v>
      </c>
      <c r="J39" s="51">
        <v>17927</v>
      </c>
      <c r="K39" s="51">
        <v>4866</v>
      </c>
      <c r="L39" s="49">
        <f t="shared" si="1"/>
        <v>2.6841348129880807</v>
      </c>
      <c r="M39" s="91">
        <f t="shared" si="8"/>
        <v>0.6838712138551919</v>
      </c>
      <c r="N39" s="53"/>
      <c r="O39" s="194" t="s">
        <v>185</v>
      </c>
      <c r="P39" s="86">
        <v>8287</v>
      </c>
      <c r="Q39" s="86">
        <v>4443</v>
      </c>
      <c r="R39" s="49">
        <f t="shared" si="9"/>
        <v>0.86518118388476251</v>
      </c>
      <c r="S39" s="91">
        <f t="shared" si="10"/>
        <v>0.3161287861448081</v>
      </c>
      <c r="T39" s="55"/>
    </row>
    <row r="40" spans="3:20">
      <c r="C40" s="93" t="s">
        <v>85</v>
      </c>
      <c r="D40" s="67" t="s">
        <v>36</v>
      </c>
      <c r="E40" s="47">
        <f t="shared" si="6"/>
        <v>3556</v>
      </c>
      <c r="F40" s="48">
        <f t="shared" si="6"/>
        <v>1844</v>
      </c>
      <c r="G40" s="49">
        <f t="shared" si="7"/>
        <v>0.92841648590021697</v>
      </c>
      <c r="H40" s="50"/>
      <c r="I40" s="193" t="s">
        <v>186</v>
      </c>
      <c r="J40" s="95">
        <v>1963</v>
      </c>
      <c r="K40" s="95">
        <v>500</v>
      </c>
      <c r="L40" s="49">
        <f t="shared" si="1"/>
        <v>2.9260000000000002</v>
      </c>
      <c r="M40" s="91">
        <f t="shared" si="8"/>
        <v>0.55202474690663672</v>
      </c>
      <c r="N40" s="53"/>
      <c r="O40" s="194" t="s">
        <v>186</v>
      </c>
      <c r="P40" s="96">
        <v>1593</v>
      </c>
      <c r="Q40" s="96">
        <v>1344</v>
      </c>
      <c r="R40" s="49">
        <f t="shared" si="9"/>
        <v>0.18526785714285715</v>
      </c>
      <c r="S40" s="91">
        <f t="shared" si="10"/>
        <v>0.44797525309336333</v>
      </c>
      <c r="T40" s="55"/>
    </row>
    <row r="41" spans="3:20">
      <c r="C41" s="93" t="s">
        <v>88</v>
      </c>
      <c r="D41" s="67" t="s">
        <v>36</v>
      </c>
      <c r="E41" s="211">
        <f t="shared" si="6"/>
        <v>81599</v>
      </c>
      <c r="F41" s="57">
        <f t="shared" si="6"/>
        <v>40535</v>
      </c>
      <c r="G41" s="58">
        <f t="shared" si="7"/>
        <v>1.0130504502281978</v>
      </c>
      <c r="H41" s="50"/>
      <c r="I41" s="212" t="s">
        <v>89</v>
      </c>
      <c r="J41" s="60">
        <v>50630</v>
      </c>
      <c r="K41" s="60">
        <v>21282</v>
      </c>
      <c r="L41" s="58">
        <f t="shared" si="1"/>
        <v>1.3790057325439338</v>
      </c>
      <c r="M41" s="61">
        <f t="shared" si="8"/>
        <v>0.62047329011384944</v>
      </c>
      <c r="N41" s="62"/>
      <c r="O41" s="212" t="s">
        <v>90</v>
      </c>
      <c r="P41" s="213">
        <v>30969</v>
      </c>
      <c r="Q41" s="213">
        <v>19253</v>
      </c>
      <c r="R41" s="58">
        <f t="shared" si="9"/>
        <v>0.60852854100659637</v>
      </c>
      <c r="S41" s="73">
        <f t="shared" si="10"/>
        <v>0.37952670988615056</v>
      </c>
      <c r="T41" s="63"/>
    </row>
    <row r="42" spans="3:20" ht="11.25" hidden="1" customHeight="1">
      <c r="C42" s="93" t="s">
        <v>91</v>
      </c>
      <c r="D42" s="67" t="s">
        <v>36</v>
      </c>
      <c r="E42" s="214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1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/>
      <c r="L43" s="100" t="e">
        <f t="shared" si="1"/>
        <v>#DIV/0!</v>
      </c>
      <c r="M43" s="103" t="e">
        <f t="shared" si="8"/>
        <v>#REF!</v>
      </c>
      <c r="N43" s="102"/>
      <c r="O43" s="180" t="s">
        <v>96</v>
      </c>
      <c r="P43" s="217"/>
      <c r="Q43" s="217"/>
      <c r="R43" s="100" t="e">
        <f t="shared" si="9"/>
        <v>#DIV/0!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231713</v>
      </c>
      <c r="F44" s="37">
        <f>K44+Q44</f>
        <v>357813</v>
      </c>
      <c r="G44" s="38">
        <f t="shared" si="7"/>
        <v>-0.35241872151095682</v>
      </c>
      <c r="H44" s="39"/>
      <c r="I44" s="191" t="s">
        <v>98</v>
      </c>
      <c r="J44" s="40">
        <v>181713</v>
      </c>
      <c r="K44" s="40">
        <v>259802</v>
      </c>
      <c r="L44" s="38">
        <f t="shared" si="1"/>
        <v>-0.30057120422475575</v>
      </c>
      <c r="M44" s="44">
        <f t="shared" si="8"/>
        <v>0.78421581870676227</v>
      </c>
      <c r="N44" s="42"/>
      <c r="O44" s="192" t="s">
        <v>99</v>
      </c>
      <c r="P44" s="105">
        <v>50000</v>
      </c>
      <c r="Q44" s="105">
        <v>98011</v>
      </c>
      <c r="R44" s="38">
        <f t="shared" si="9"/>
        <v>-0.48985317974513065</v>
      </c>
      <c r="S44" s="44">
        <f t="shared" si="10"/>
        <v>0.21578418129323776</v>
      </c>
      <c r="T44" s="45"/>
    </row>
    <row r="45" spans="3:20">
      <c r="C45" s="252" t="s">
        <v>100</v>
      </c>
      <c r="D45" s="67" t="s">
        <v>16</v>
      </c>
      <c r="E45" s="47">
        <f>J45</f>
        <v>8861</v>
      </c>
      <c r="F45" s="48">
        <f>K45</f>
        <v>14936</v>
      </c>
      <c r="G45" s="49">
        <f t="shared" si="7"/>
        <v>-0.40673540439207284</v>
      </c>
      <c r="H45" s="50"/>
      <c r="I45" s="193" t="s">
        <v>101</v>
      </c>
      <c r="J45" s="51">
        <v>8861</v>
      </c>
      <c r="K45" s="51">
        <v>14936</v>
      </c>
      <c r="L45" s="49">
        <f t="shared" si="1"/>
        <v>-0.40673540439207284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605</v>
      </c>
      <c r="F46" s="48">
        <f>K46</f>
        <v>692</v>
      </c>
      <c r="G46" s="49">
        <f t="shared" si="7"/>
        <v>-0.12572254335260116</v>
      </c>
      <c r="H46" s="50"/>
      <c r="I46" s="193" t="s">
        <v>104</v>
      </c>
      <c r="J46" s="51">
        <v>605</v>
      </c>
      <c r="K46" s="51">
        <v>692</v>
      </c>
      <c r="L46" s="49">
        <f t="shared" si="1"/>
        <v>-0.12572254335260116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68925</v>
      </c>
      <c r="F47" s="48">
        <f t="shared" si="11"/>
        <v>64754</v>
      </c>
      <c r="G47" s="49">
        <f t="shared" si="7"/>
        <v>6.4413009234950733E-2</v>
      </c>
      <c r="H47" s="50"/>
      <c r="I47" s="193" t="s">
        <v>106</v>
      </c>
      <c r="J47" s="51">
        <v>41896</v>
      </c>
      <c r="K47" s="51">
        <v>38351</v>
      </c>
      <c r="L47" s="49">
        <f t="shared" si="1"/>
        <v>9.2435660087090296E-2</v>
      </c>
      <c r="M47" s="52">
        <f t="shared" si="8"/>
        <v>0.60784911135291986</v>
      </c>
      <c r="N47" s="53"/>
      <c r="O47" s="194" t="s">
        <v>107</v>
      </c>
      <c r="P47" s="51">
        <v>27029</v>
      </c>
      <c r="Q47" s="51">
        <v>26403</v>
      </c>
      <c r="R47" s="49">
        <f>(P47-Q47)/Q47</f>
        <v>2.3709426959057683E-2</v>
      </c>
      <c r="S47" s="52">
        <f>P47/$E47</f>
        <v>0.39215088864708014</v>
      </c>
      <c r="T47" s="55"/>
    </row>
    <row r="48" spans="3:20" ht="15.6" customHeight="1">
      <c r="C48" s="261"/>
      <c r="D48" s="67" t="s">
        <v>22</v>
      </c>
      <c r="E48" s="47">
        <f t="shared" si="11"/>
        <v>42251</v>
      </c>
      <c r="F48" s="48">
        <f t="shared" si="11"/>
        <v>38379</v>
      </c>
      <c r="G48" s="49">
        <f t="shared" si="7"/>
        <v>0.10088850673545428</v>
      </c>
      <c r="H48" s="50"/>
      <c r="I48" s="193" t="s">
        <v>108</v>
      </c>
      <c r="J48" s="51">
        <v>4390</v>
      </c>
      <c r="K48" s="51">
        <v>3171</v>
      </c>
      <c r="L48" s="49">
        <f t="shared" si="1"/>
        <v>0.38442131819615261</v>
      </c>
      <c r="M48" s="52">
        <f t="shared" si="8"/>
        <v>0.10390286620435019</v>
      </c>
      <c r="N48" s="53"/>
      <c r="O48" s="194" t="s">
        <v>109</v>
      </c>
      <c r="P48" s="54">
        <v>37861</v>
      </c>
      <c r="Q48" s="54">
        <v>35208</v>
      </c>
      <c r="R48" s="49">
        <f>(P48-Q48)/Q48</f>
        <v>7.535219268348102E-2</v>
      </c>
      <c r="S48" s="52">
        <f>P48/$E48</f>
        <v>0.89609713379564981</v>
      </c>
      <c r="T48" s="55"/>
    </row>
    <row r="49" spans="3:20" ht="15.6" customHeight="1">
      <c r="C49" s="261"/>
      <c r="D49" s="67" t="s">
        <v>110</v>
      </c>
      <c r="E49" s="47">
        <f t="shared" si="11"/>
        <v>24026</v>
      </c>
      <c r="F49" s="48">
        <f t="shared" si="11"/>
        <v>25977</v>
      </c>
      <c r="G49" s="49">
        <f t="shared" si="7"/>
        <v>-7.5104900488894025E-2</v>
      </c>
      <c r="H49" s="50"/>
      <c r="I49" s="193" t="s">
        <v>111</v>
      </c>
      <c r="J49" s="51">
        <v>2673</v>
      </c>
      <c r="K49" s="51">
        <v>3389</v>
      </c>
      <c r="L49" s="49">
        <f t="shared" si="1"/>
        <v>-0.2112717615815875</v>
      </c>
      <c r="M49" s="52">
        <f t="shared" si="8"/>
        <v>0.11125447431948722</v>
      </c>
      <c r="N49" s="53"/>
      <c r="O49" s="194" t="s">
        <v>38</v>
      </c>
      <c r="P49" s="106">
        <v>21353</v>
      </c>
      <c r="Q49" s="106">
        <v>22588</v>
      </c>
      <c r="R49" s="49">
        <f>(P49-Q49)/Q49</f>
        <v>-5.4675048698423941E-2</v>
      </c>
      <c r="S49" s="52">
        <f>P49/$E49</f>
        <v>0.88874552568051279</v>
      </c>
      <c r="T49" s="55"/>
    </row>
    <row r="50" spans="3:20" ht="15.95" customHeight="1">
      <c r="C50" s="261"/>
      <c r="D50" s="67" t="s">
        <v>112</v>
      </c>
      <c r="E50" s="47">
        <f t="shared" si="11"/>
        <v>71015</v>
      </c>
      <c r="F50" s="48">
        <f t="shared" si="11"/>
        <v>86203</v>
      </c>
      <c r="G50" s="49">
        <f t="shared" si="7"/>
        <v>-0.1761887637321207</v>
      </c>
      <c r="H50" s="50"/>
      <c r="I50" s="193" t="s">
        <v>113</v>
      </c>
      <c r="J50" s="51">
        <v>17959</v>
      </c>
      <c r="K50" s="51">
        <v>21351</v>
      </c>
      <c r="L50" s="49">
        <f t="shared" si="1"/>
        <v>-0.15886843707554682</v>
      </c>
      <c r="M50" s="52">
        <f t="shared" si="8"/>
        <v>0.25289023445750897</v>
      </c>
      <c r="N50" s="53"/>
      <c r="O50" s="194" t="s">
        <v>114</v>
      </c>
      <c r="P50" s="106">
        <v>53056</v>
      </c>
      <c r="Q50" s="106">
        <v>64852</v>
      </c>
      <c r="R50" s="49">
        <f>(P50-Q50)/Q50</f>
        <v>-0.18189107506322086</v>
      </c>
      <c r="S50" s="52">
        <f>P50/$E50</f>
        <v>0.74710976554249098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12826</v>
      </c>
      <c r="F51" s="169">
        <f t="shared" si="11"/>
        <v>7991</v>
      </c>
      <c r="G51" s="170">
        <f t="shared" si="7"/>
        <v>0.60505568764860473</v>
      </c>
      <c r="H51" s="171"/>
      <c r="I51" s="218" t="s">
        <v>116</v>
      </c>
      <c r="J51" s="175">
        <v>3249</v>
      </c>
      <c r="K51" s="175">
        <v>917</v>
      </c>
      <c r="L51" s="176">
        <f t="shared" si="1"/>
        <v>2.5430752453653218</v>
      </c>
      <c r="M51" s="173">
        <f t="shared" si="8"/>
        <v>0.25331358178699515</v>
      </c>
      <c r="N51" s="174"/>
      <c r="O51" s="219" t="s">
        <v>117</v>
      </c>
      <c r="P51" s="172">
        <v>9577</v>
      </c>
      <c r="Q51" s="172">
        <v>7074</v>
      </c>
      <c r="R51" s="170">
        <f>(P51-Q51)/Q51</f>
        <v>0.35383093016680806</v>
      </c>
      <c r="S51" s="173">
        <f>P51/$E51</f>
        <v>0.74668641821300485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9518711</v>
      </c>
      <c r="E59" s="124">
        <f>J15</f>
        <v>7491210</v>
      </c>
      <c r="F59" s="124">
        <f>P15</f>
        <v>2027501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0.78699836564005354</v>
      </c>
      <c r="F60" s="133">
        <f>F59/D59</f>
        <v>0.21300163435994643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67323</v>
      </c>
      <c r="E61" s="136">
        <v>52855</v>
      </c>
      <c r="F61" s="136">
        <v>14468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0.78509573251340548</v>
      </c>
      <c r="F62" s="137">
        <f>F61/$D$61</f>
        <v>0.21490426748659447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/>
      <c r="D67" s="158"/>
      <c r="E67" s="159"/>
      <c r="F67" s="139"/>
      <c r="G67" s="128"/>
      <c r="H67" s="145"/>
      <c r="I67" s="160"/>
    </row>
    <row r="68" spans="3:9" ht="13.5" customHeight="1">
      <c r="C68" s="157"/>
      <c r="D68" s="158"/>
      <c r="E68" s="156"/>
      <c r="F68" s="161"/>
      <c r="G68" s="128"/>
      <c r="H68" s="145"/>
      <c r="I68" s="160"/>
    </row>
    <row r="69" spans="3:9">
      <c r="C69" s="157"/>
      <c r="D69" s="158"/>
      <c r="E69" s="110"/>
      <c r="F69" s="139"/>
      <c r="G69" s="128"/>
      <c r="H69" s="182">
        <f>SUM(D67:D70)</f>
        <v>0</v>
      </c>
      <c r="I69" s="183"/>
    </row>
    <row r="70" spans="3:9">
      <c r="C70" s="157"/>
      <c r="D70" s="158"/>
      <c r="E70" s="112"/>
      <c r="F70" s="161"/>
      <c r="H70" s="183"/>
      <c r="I70" s="183"/>
    </row>
    <row r="71" spans="3:9">
      <c r="C71" s="157"/>
      <c r="D71" s="158"/>
      <c r="E71" s="112"/>
      <c r="F71" s="161"/>
      <c r="H71" s="184"/>
      <c r="I71" s="183"/>
    </row>
    <row r="72" spans="3:9">
      <c r="C72" s="157"/>
      <c r="D72" s="158"/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/>
      <c r="D77" s="158"/>
      <c r="E77" s="181" t="e">
        <f t="shared" ref="E77:E82" si="12">D77/D67</f>
        <v>#DIV/0!</v>
      </c>
      <c r="F77" s="162"/>
      <c r="H77" s="185"/>
      <c r="I77" s="186"/>
    </row>
    <row r="78" spans="3:9">
      <c r="C78" s="157"/>
      <c r="D78" s="158"/>
      <c r="E78" s="181" t="e">
        <f t="shared" si="12"/>
        <v>#DIV/0!</v>
      </c>
      <c r="F78" s="164"/>
      <c r="H78" s="183"/>
      <c r="I78" s="183"/>
    </row>
    <row r="79" spans="3:9">
      <c r="C79" s="157"/>
      <c r="D79" s="158"/>
      <c r="E79" s="181" t="e">
        <f t="shared" si="12"/>
        <v>#DIV/0!</v>
      </c>
      <c r="F79" s="161"/>
      <c r="H79" s="187">
        <f>SUM(D77:D80)</f>
        <v>0</v>
      </c>
      <c r="I79" s="188" t="e">
        <f>H79/H69</f>
        <v>#DIV/0!</v>
      </c>
    </row>
    <row r="80" spans="3:9" ht="17.45" customHeight="1">
      <c r="C80" s="157"/>
      <c r="D80" s="158"/>
      <c r="E80" s="181" t="e">
        <f t="shared" si="12"/>
        <v>#DIV/0!</v>
      </c>
      <c r="F80" s="162"/>
      <c r="H80" s="185"/>
      <c r="I80" s="186"/>
    </row>
    <row r="81" spans="3:5">
      <c r="C81" s="157"/>
      <c r="D81" s="158"/>
      <c r="E81" s="181" t="e">
        <f t="shared" si="12"/>
        <v>#DIV/0!</v>
      </c>
    </row>
    <row r="82" spans="3:5">
      <c r="C82" s="157"/>
      <c r="D82" s="158"/>
      <c r="E82" s="181" t="e">
        <f t="shared" si="12"/>
        <v>#DIV/0!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7C85EA2-227D-411C-B58D-49AE7D5C18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'2024년도_하반기'!D67:D73</xm:f>
              <xm:sqref>E66</xm:sqref>
            </x14:sparkline>
          </x14:sparklines>
        </x14:sparklineGroup>
        <x14:sparklineGroup displayEmptyCellsAs="gap" xr2:uid="{45EC8669-4C5F-4648-8818-8FD42B9029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'2024년도_하반기'!D77:D82</xm:f>
              <xm:sqref>E76</xm:sqref>
            </x14:sparkline>
          </x14:sparklines>
        </x14:sparklineGroup>
      </x14:sparklineGroup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B40E-19C4-45E0-8C34-996C833F6704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6" width="14.875" style="15" bestFit="1" customWidth="1"/>
    <col min="7" max="7" width="9.375" style="108" customWidth="1"/>
    <col min="8" max="8" width="9.5" style="9" bestFit="1" customWidth="1"/>
    <col min="9" max="9" width="20.5" style="107" bestFit="1" customWidth="1"/>
    <col min="10" max="11" width="15.625" style="15" customWidth="1"/>
    <col min="12" max="12" width="10.5" style="9" bestFit="1" customWidth="1"/>
    <col min="13" max="13" width="8.125" style="17" customWidth="1"/>
    <col min="14" max="14" width="8.125" style="9" customWidth="1"/>
    <col min="15" max="15" width="20.625" style="107" customWidth="1"/>
    <col min="16" max="17" width="15.6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332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33" t="s">
        <v>335</v>
      </c>
      <c r="F14" s="33" t="s">
        <v>336</v>
      </c>
      <c r="G14" s="31" t="s">
        <v>9</v>
      </c>
      <c r="H14" s="32" t="s">
        <v>10</v>
      </c>
      <c r="I14" s="289"/>
      <c r="J14" s="33" t="s">
        <v>335</v>
      </c>
      <c r="K14" s="33" t="s">
        <v>336</v>
      </c>
      <c r="L14" s="31" t="s">
        <v>9</v>
      </c>
      <c r="M14" s="34" t="s">
        <v>11</v>
      </c>
      <c r="N14" s="32" t="s">
        <v>10</v>
      </c>
      <c r="O14" s="274"/>
      <c r="P14" s="33" t="s">
        <v>335</v>
      </c>
      <c r="Q14" s="33" t="s">
        <v>336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7171544</v>
      </c>
      <c r="F15" s="37">
        <f t="shared" si="0"/>
        <v>4758730</v>
      </c>
      <c r="G15" s="38">
        <f>(E15-F15)/F15</f>
        <v>0.50702897621844478</v>
      </c>
      <c r="H15" s="39"/>
      <c r="I15" s="191" t="s">
        <v>14</v>
      </c>
      <c r="J15" s="43">
        <v>5456418</v>
      </c>
      <c r="K15" s="43">
        <v>3170325</v>
      </c>
      <c r="L15" s="38">
        <f t="shared" ref="L15:L51" si="1">(J15-K15)/K15</f>
        <v>0.72109105533344375</v>
      </c>
      <c r="M15" s="41">
        <f t="shared" ref="M15:M32" si="2">J15/$E15</f>
        <v>0.76084285336602553</v>
      </c>
      <c r="N15" s="42"/>
      <c r="O15" s="192" t="s">
        <v>15</v>
      </c>
      <c r="P15" s="40">
        <v>1715126</v>
      </c>
      <c r="Q15" s="40">
        <v>1588405</v>
      </c>
      <c r="R15" s="38">
        <f t="shared" ref="R15:R32" si="3">(P15-Q15)/Q15</f>
        <v>7.9778771786792407E-2</v>
      </c>
      <c r="S15" s="44">
        <f t="shared" ref="S15:S32" si="4">P15/$E15</f>
        <v>0.2391571466339745</v>
      </c>
      <c r="T15" s="45"/>
    </row>
    <row r="16" spans="1:20">
      <c r="C16" s="292" t="s">
        <v>16</v>
      </c>
      <c r="D16" s="293"/>
      <c r="E16" s="47">
        <f t="shared" si="0"/>
        <v>811877</v>
      </c>
      <c r="F16" s="48">
        <f t="shared" si="0"/>
        <v>498318</v>
      </c>
      <c r="G16" s="49">
        <f t="shared" ref="G16:G32" si="5">(E16-F16)/F16</f>
        <v>0.62923474568448257</v>
      </c>
      <c r="H16" s="50"/>
      <c r="I16" s="193" t="s">
        <v>17</v>
      </c>
      <c r="J16" s="54">
        <v>519183</v>
      </c>
      <c r="K16" s="54">
        <v>260757</v>
      </c>
      <c r="L16" s="49">
        <f t="shared" si="1"/>
        <v>0.99106064266731098</v>
      </c>
      <c r="M16" s="52">
        <f t="shared" si="2"/>
        <v>0.63948479880573039</v>
      </c>
      <c r="N16" s="53"/>
      <c r="O16" s="194" t="s">
        <v>18</v>
      </c>
      <c r="P16" s="51">
        <v>292694</v>
      </c>
      <c r="Q16" s="51">
        <v>237561</v>
      </c>
      <c r="R16" s="49">
        <f t="shared" si="3"/>
        <v>0.23207933962224439</v>
      </c>
      <c r="S16" s="52">
        <f t="shared" si="4"/>
        <v>0.36051520119426955</v>
      </c>
      <c r="T16" s="55"/>
    </row>
    <row r="17" spans="3:20">
      <c r="C17" s="294" t="s">
        <v>19</v>
      </c>
      <c r="D17" s="295"/>
      <c r="E17" s="56">
        <f t="shared" si="0"/>
        <v>880294</v>
      </c>
      <c r="F17" s="57">
        <f t="shared" si="0"/>
        <v>144153</v>
      </c>
      <c r="G17" s="58">
        <f t="shared" si="5"/>
        <v>5.1066644468030491</v>
      </c>
      <c r="H17" s="59"/>
      <c r="I17" s="195" t="s">
        <v>20</v>
      </c>
      <c r="J17" s="60">
        <v>595855</v>
      </c>
      <c r="K17" s="60">
        <v>58803</v>
      </c>
      <c r="L17" s="58">
        <f t="shared" si="1"/>
        <v>9.1330714419332342</v>
      </c>
      <c r="M17" s="61">
        <f t="shared" si="2"/>
        <v>0.6768818144847063</v>
      </c>
      <c r="N17" s="62"/>
      <c r="O17" s="196" t="s">
        <v>21</v>
      </c>
      <c r="P17" s="60">
        <v>284439</v>
      </c>
      <c r="Q17" s="60">
        <v>85350</v>
      </c>
      <c r="R17" s="58">
        <f t="shared" si="3"/>
        <v>2.3326186291739894</v>
      </c>
      <c r="S17" s="61">
        <f t="shared" si="4"/>
        <v>0.32311818551529375</v>
      </c>
      <c r="T17" s="63"/>
    </row>
    <row r="18" spans="3:20">
      <c r="C18" s="278" t="s">
        <v>22</v>
      </c>
      <c r="D18" s="64" t="s">
        <v>23</v>
      </c>
      <c r="E18" s="36">
        <f t="shared" si="0"/>
        <v>3783673</v>
      </c>
      <c r="F18" s="37">
        <f t="shared" si="0"/>
        <v>2592621</v>
      </c>
      <c r="G18" s="38">
        <f t="shared" si="5"/>
        <v>0.45940073770905965</v>
      </c>
      <c r="H18" s="39"/>
      <c r="I18" s="191" t="s">
        <v>24</v>
      </c>
      <c r="J18" s="65">
        <v>2933425</v>
      </c>
      <c r="K18" s="65">
        <v>1736586</v>
      </c>
      <c r="L18" s="38">
        <f t="shared" si="1"/>
        <v>0.68919074552023341</v>
      </c>
      <c r="M18" s="41">
        <f t="shared" si="2"/>
        <v>0.77528502066642646</v>
      </c>
      <c r="N18" s="42"/>
      <c r="O18" s="192" t="s">
        <v>25</v>
      </c>
      <c r="P18" s="66">
        <v>850248</v>
      </c>
      <c r="Q18" s="66">
        <v>856035</v>
      </c>
      <c r="R18" s="38">
        <f t="shared" si="3"/>
        <v>-6.7602376071071862E-3</v>
      </c>
      <c r="S18" s="41">
        <f t="shared" si="4"/>
        <v>0.22471497933357348</v>
      </c>
      <c r="T18" s="45"/>
    </row>
    <row r="19" spans="3:20" ht="15.6" customHeight="1">
      <c r="C19" s="279"/>
      <c r="D19" s="67" t="s">
        <v>26</v>
      </c>
      <c r="E19" s="47">
        <f t="shared" si="0"/>
        <v>2287493</v>
      </c>
      <c r="F19" s="37">
        <f t="shared" si="0"/>
        <v>1263932</v>
      </c>
      <c r="G19" s="49">
        <f t="shared" si="5"/>
        <v>0.80982283857042947</v>
      </c>
      <c r="H19" s="50"/>
      <c r="I19" s="193" t="s">
        <v>27</v>
      </c>
      <c r="J19" s="68">
        <v>1813964</v>
      </c>
      <c r="K19" s="68">
        <v>912790</v>
      </c>
      <c r="L19" s="49">
        <f t="shared" si="1"/>
        <v>0.98727418135606215</v>
      </c>
      <c r="M19" s="52">
        <f t="shared" si="2"/>
        <v>0.79299215341861151</v>
      </c>
      <c r="N19" s="53"/>
      <c r="O19" s="194" t="s">
        <v>28</v>
      </c>
      <c r="P19" s="69">
        <v>473529</v>
      </c>
      <c r="Q19" s="69">
        <v>351142</v>
      </c>
      <c r="R19" s="49">
        <f t="shared" si="3"/>
        <v>0.34853990693223824</v>
      </c>
      <c r="S19" s="52">
        <f t="shared" si="4"/>
        <v>0.20700784658138843</v>
      </c>
      <c r="T19" s="55"/>
    </row>
    <row r="20" spans="3:20" ht="14.1" customHeight="1">
      <c r="C20" s="279"/>
      <c r="D20" s="67" t="s">
        <v>29</v>
      </c>
      <c r="E20" s="47">
        <f t="shared" si="0"/>
        <v>55588</v>
      </c>
      <c r="F20" s="37">
        <f t="shared" si="0"/>
        <v>25137</v>
      </c>
      <c r="G20" s="49">
        <f t="shared" si="5"/>
        <v>1.2114015196721963</v>
      </c>
      <c r="H20" s="50"/>
      <c r="I20" s="193" t="s">
        <v>30</v>
      </c>
      <c r="J20" s="68">
        <v>39265</v>
      </c>
      <c r="K20" s="68">
        <v>14954</v>
      </c>
      <c r="L20" s="49">
        <f t="shared" si="1"/>
        <v>1.6257188712050288</v>
      </c>
      <c r="M20" s="52">
        <f t="shared" si="2"/>
        <v>0.70635748722745917</v>
      </c>
      <c r="N20" s="53"/>
      <c r="O20" s="194" t="s">
        <v>31</v>
      </c>
      <c r="P20" s="69">
        <v>16323</v>
      </c>
      <c r="Q20" s="69">
        <v>10183</v>
      </c>
      <c r="R20" s="49">
        <f t="shared" si="3"/>
        <v>0.60296572719237951</v>
      </c>
      <c r="S20" s="52">
        <f t="shared" si="4"/>
        <v>0.29364251277254083</v>
      </c>
      <c r="T20" s="55"/>
    </row>
    <row r="21" spans="3:20" ht="13.5" customHeight="1">
      <c r="C21" s="280"/>
      <c r="D21" s="70" t="s">
        <v>32</v>
      </c>
      <c r="E21" s="56">
        <f t="shared" si="0"/>
        <v>20194</v>
      </c>
      <c r="F21" s="37">
        <f t="shared" si="0"/>
        <v>7554</v>
      </c>
      <c r="G21" s="58">
        <f t="shared" si="5"/>
        <v>1.6732856764628012</v>
      </c>
      <c r="H21" s="71">
        <f>E21/E19</f>
        <v>8.8280051567370919E-3</v>
      </c>
      <c r="I21" s="195" t="s">
        <v>33</v>
      </c>
      <c r="J21" s="72">
        <v>13915</v>
      </c>
      <c r="K21" s="72">
        <v>4355</v>
      </c>
      <c r="L21" s="58">
        <f t="shared" si="1"/>
        <v>2.1951779563719862</v>
      </c>
      <c r="M21" s="73">
        <f t="shared" si="2"/>
        <v>0.68906605922551256</v>
      </c>
      <c r="N21" s="74">
        <f>J21/J19</f>
        <v>7.6710452908657504E-3</v>
      </c>
      <c r="O21" s="196" t="s">
        <v>34</v>
      </c>
      <c r="P21" s="75">
        <v>6279</v>
      </c>
      <c r="Q21" s="75">
        <v>3199</v>
      </c>
      <c r="R21" s="58">
        <f t="shared" si="3"/>
        <v>0.96280087527352298</v>
      </c>
      <c r="S21" s="73">
        <f t="shared" si="4"/>
        <v>0.31093394077448749</v>
      </c>
      <c r="T21" s="76">
        <f>P21/P19</f>
        <v>1.3260011530444808E-2</v>
      </c>
    </row>
    <row r="22" spans="3:20" ht="13.5" customHeight="1">
      <c r="C22" s="278" t="s">
        <v>35</v>
      </c>
      <c r="D22" s="77" t="s">
        <v>36</v>
      </c>
      <c r="E22" s="78">
        <f t="shared" si="0"/>
        <v>140977</v>
      </c>
      <c r="F22" s="79">
        <f t="shared" si="0"/>
        <v>155030</v>
      </c>
      <c r="G22" s="80">
        <f t="shared" si="5"/>
        <v>-9.0646971553892799E-2</v>
      </c>
      <c r="H22" s="81"/>
      <c r="I22" s="197" t="s">
        <v>37</v>
      </c>
      <c r="J22" s="198">
        <v>71150</v>
      </c>
      <c r="K22" s="198">
        <v>79148</v>
      </c>
      <c r="L22" s="80">
        <f t="shared" si="1"/>
        <v>-0.10105119522919088</v>
      </c>
      <c r="M22" s="82">
        <f t="shared" si="2"/>
        <v>0.50469225476496171</v>
      </c>
      <c r="N22" s="83"/>
      <c r="O22" s="199" t="s">
        <v>38</v>
      </c>
      <c r="P22" s="84">
        <v>69827</v>
      </c>
      <c r="Q22" s="84">
        <v>75882</v>
      </c>
      <c r="R22" s="80">
        <f t="shared" si="3"/>
        <v>-7.9794944782688906E-2</v>
      </c>
      <c r="S22" s="82">
        <f t="shared" si="4"/>
        <v>0.49530774523503834</v>
      </c>
      <c r="T22" s="85"/>
    </row>
    <row r="23" spans="3:20" ht="15.6" customHeight="1">
      <c r="C23" s="279"/>
      <c r="D23" s="67" t="s">
        <v>39</v>
      </c>
      <c r="E23" s="47">
        <f t="shared" si="0"/>
        <v>111771</v>
      </c>
      <c r="F23" s="48">
        <f t="shared" si="0"/>
        <v>111922</v>
      </c>
      <c r="G23" s="49">
        <f t="shared" si="5"/>
        <v>-1.3491538750201033E-3</v>
      </c>
      <c r="H23" s="50"/>
      <c r="I23" s="193" t="s">
        <v>40</v>
      </c>
      <c r="J23" s="68">
        <v>55112</v>
      </c>
      <c r="K23" s="68">
        <v>59140</v>
      </c>
      <c r="L23" s="49">
        <f t="shared" si="1"/>
        <v>-6.8109570510652695E-2</v>
      </c>
      <c r="M23" s="52">
        <f t="shared" si="2"/>
        <v>0.49307960025409098</v>
      </c>
      <c r="N23" s="53"/>
      <c r="O23" s="194" t="s">
        <v>41</v>
      </c>
      <c r="P23" s="86">
        <v>56659</v>
      </c>
      <c r="Q23" s="86">
        <v>52782</v>
      </c>
      <c r="R23" s="49">
        <f t="shared" si="3"/>
        <v>7.3453071122731237E-2</v>
      </c>
      <c r="S23" s="52">
        <f t="shared" si="4"/>
        <v>0.50692039974590908</v>
      </c>
      <c r="T23" s="55"/>
    </row>
    <row r="24" spans="3:20" ht="15.6" customHeight="1">
      <c r="C24" s="279"/>
      <c r="D24" s="67" t="s">
        <v>42</v>
      </c>
      <c r="E24" s="47">
        <f t="shared" si="0"/>
        <v>343310</v>
      </c>
      <c r="F24" s="48">
        <f t="shared" si="0"/>
        <v>482047</v>
      </c>
      <c r="G24" s="49">
        <f t="shared" si="5"/>
        <v>-0.28780803531605842</v>
      </c>
      <c r="H24" s="50"/>
      <c r="I24" s="193" t="s">
        <v>43</v>
      </c>
      <c r="J24" s="68">
        <v>197280</v>
      </c>
      <c r="K24" s="68">
        <v>276504</v>
      </c>
      <c r="L24" s="49">
        <f t="shared" si="1"/>
        <v>-0.2865202673379047</v>
      </c>
      <c r="M24" s="52">
        <f t="shared" si="2"/>
        <v>0.57464099501907895</v>
      </c>
      <c r="N24" s="53"/>
      <c r="O24" s="194" t="s">
        <v>44</v>
      </c>
      <c r="P24" s="86">
        <v>146030</v>
      </c>
      <c r="Q24" s="86">
        <v>205543</v>
      </c>
      <c r="R24" s="49">
        <f t="shared" si="3"/>
        <v>-0.28954038814262711</v>
      </c>
      <c r="S24" s="52">
        <f t="shared" si="4"/>
        <v>0.42535900498092105</v>
      </c>
      <c r="T24" s="55"/>
    </row>
    <row r="25" spans="3:20" ht="15.6" customHeight="1">
      <c r="C25" s="279"/>
      <c r="D25" s="67" t="s">
        <v>45</v>
      </c>
      <c r="E25" s="47">
        <f t="shared" si="0"/>
        <v>304942</v>
      </c>
      <c r="F25" s="48">
        <f t="shared" si="0"/>
        <v>428037</v>
      </c>
      <c r="G25" s="49">
        <f t="shared" si="5"/>
        <v>-0.28758027927492247</v>
      </c>
      <c r="H25" s="50"/>
      <c r="I25" s="193" t="s">
        <v>46</v>
      </c>
      <c r="J25" s="68">
        <v>181437</v>
      </c>
      <c r="K25" s="68">
        <v>253152</v>
      </c>
      <c r="L25" s="49">
        <f t="shared" si="1"/>
        <v>-0.28328830109973457</v>
      </c>
      <c r="M25" s="52">
        <f t="shared" si="2"/>
        <v>0.59498855520066107</v>
      </c>
      <c r="N25" s="53"/>
      <c r="O25" s="194" t="s">
        <v>47</v>
      </c>
      <c r="P25" s="86">
        <v>123505</v>
      </c>
      <c r="Q25" s="86">
        <v>174885</v>
      </c>
      <c r="R25" s="49">
        <f t="shared" si="3"/>
        <v>-0.29379306401349459</v>
      </c>
      <c r="S25" s="52">
        <f t="shared" si="4"/>
        <v>0.40501144479933887</v>
      </c>
      <c r="T25" s="55"/>
    </row>
    <row r="26" spans="3:20" ht="15.6" customHeight="1">
      <c r="C26" s="280"/>
      <c r="D26" s="70" t="s">
        <v>48</v>
      </c>
      <c r="E26" s="56">
        <f t="shared" si="0"/>
        <v>147964</v>
      </c>
      <c r="F26" s="48">
        <f t="shared" si="0"/>
        <v>203495</v>
      </c>
      <c r="G26" s="58">
        <f t="shared" si="5"/>
        <v>-0.27288631170299027</v>
      </c>
      <c r="H26" s="71">
        <f>E26/E23</f>
        <v>1.3238138694294586</v>
      </c>
      <c r="I26" s="195" t="s">
        <v>33</v>
      </c>
      <c r="J26" s="72">
        <v>85098</v>
      </c>
      <c r="K26" s="72">
        <v>115367</v>
      </c>
      <c r="L26" s="58">
        <f t="shared" si="1"/>
        <v>-0.26237138869867466</v>
      </c>
      <c r="M26" s="73">
        <f t="shared" si="2"/>
        <v>0.57512638209294153</v>
      </c>
      <c r="N26" s="74">
        <f>J26/J23</f>
        <v>1.5440920307736972</v>
      </c>
      <c r="O26" s="196" t="s">
        <v>34</v>
      </c>
      <c r="P26" s="87">
        <v>62866</v>
      </c>
      <c r="Q26" s="87">
        <v>88128</v>
      </c>
      <c r="R26" s="58">
        <f t="shared" si="3"/>
        <v>-0.28665123456790126</v>
      </c>
      <c r="S26" s="73">
        <f t="shared" si="4"/>
        <v>0.42487361790705847</v>
      </c>
      <c r="T26" s="76">
        <f>P26/P23</f>
        <v>1.1095501156038758</v>
      </c>
    </row>
    <row r="27" spans="3:20" ht="13.5" customHeight="1">
      <c r="C27" s="278" t="s">
        <v>49</v>
      </c>
      <c r="D27" s="77" t="s">
        <v>36</v>
      </c>
      <c r="E27" s="200">
        <f t="shared" si="0"/>
        <v>65549</v>
      </c>
      <c r="F27" s="201">
        <f t="shared" si="0"/>
        <v>23865</v>
      </c>
      <c r="G27" s="202">
        <f t="shared" si="5"/>
        <v>1.7466582861931699</v>
      </c>
      <c r="H27" s="203"/>
      <c r="I27" s="204" t="s">
        <v>50</v>
      </c>
      <c r="J27" s="205">
        <v>32800</v>
      </c>
      <c r="K27" s="205">
        <v>8260</v>
      </c>
      <c r="L27" s="202">
        <f t="shared" si="1"/>
        <v>2.9709443099273609</v>
      </c>
      <c r="M27" s="206">
        <f t="shared" si="2"/>
        <v>0.5003890219530428</v>
      </c>
      <c r="N27" s="207"/>
      <c r="O27" s="208" t="s">
        <v>51</v>
      </c>
      <c r="P27" s="209">
        <v>32749</v>
      </c>
      <c r="Q27" s="209">
        <v>15605</v>
      </c>
      <c r="R27" s="202">
        <f t="shared" si="3"/>
        <v>1.0986222364626723</v>
      </c>
      <c r="S27" s="206">
        <f t="shared" si="4"/>
        <v>0.49961097804695725</v>
      </c>
      <c r="T27" s="85"/>
    </row>
    <row r="28" spans="3:20" ht="15.6" customHeight="1">
      <c r="C28" s="279"/>
      <c r="D28" s="67" t="s">
        <v>52</v>
      </c>
      <c r="E28" s="47">
        <f t="shared" si="0"/>
        <v>26328</v>
      </c>
      <c r="F28" s="48">
        <f t="shared" si="0"/>
        <v>14875</v>
      </c>
      <c r="G28" s="49">
        <f t="shared" si="5"/>
        <v>0.7699495798319328</v>
      </c>
      <c r="H28" s="50"/>
      <c r="I28" s="193" t="s">
        <v>53</v>
      </c>
      <c r="J28" s="68">
        <v>11011</v>
      </c>
      <c r="K28" s="68">
        <v>4050</v>
      </c>
      <c r="L28" s="49">
        <f t="shared" si="1"/>
        <v>1.7187654320987655</v>
      </c>
      <c r="M28" s="52">
        <f t="shared" si="2"/>
        <v>0.41822394408994229</v>
      </c>
      <c r="N28" s="53"/>
      <c r="O28" s="194" t="s">
        <v>54</v>
      </c>
      <c r="P28" s="86">
        <v>15317</v>
      </c>
      <c r="Q28" s="86">
        <v>10825</v>
      </c>
      <c r="R28" s="202">
        <f t="shared" si="3"/>
        <v>0.41496535796766743</v>
      </c>
      <c r="S28" s="52">
        <f t="shared" si="4"/>
        <v>0.58177605591005777</v>
      </c>
      <c r="T28" s="55"/>
    </row>
    <row r="29" spans="3:20" ht="15.6" customHeight="1">
      <c r="C29" s="279"/>
      <c r="D29" s="67" t="s">
        <v>26</v>
      </c>
      <c r="E29" s="47">
        <f t="shared" si="0"/>
        <v>555741</v>
      </c>
      <c r="F29" s="48">
        <f t="shared" si="0"/>
        <v>102798</v>
      </c>
      <c r="G29" s="49">
        <f t="shared" si="5"/>
        <v>4.4061460339695326</v>
      </c>
      <c r="H29" s="50"/>
      <c r="I29" s="193" t="s">
        <v>55</v>
      </c>
      <c r="J29" s="51">
        <v>355263</v>
      </c>
      <c r="K29" s="51">
        <v>53487</v>
      </c>
      <c r="L29" s="49">
        <f t="shared" si="1"/>
        <v>5.6420438611251331</v>
      </c>
      <c r="M29" s="52">
        <f t="shared" si="2"/>
        <v>0.6392600150069907</v>
      </c>
      <c r="N29" s="53"/>
      <c r="O29" s="194" t="s">
        <v>56</v>
      </c>
      <c r="P29" s="86">
        <v>200478</v>
      </c>
      <c r="Q29" s="86">
        <v>49311</v>
      </c>
      <c r="R29" s="49">
        <f t="shared" si="3"/>
        <v>3.0655837439922129</v>
      </c>
      <c r="S29" s="52">
        <f t="shared" si="4"/>
        <v>0.36073998499300935</v>
      </c>
      <c r="T29" s="55"/>
    </row>
    <row r="30" spans="3:20" ht="15.6" customHeight="1">
      <c r="C30" s="279"/>
      <c r="D30" s="67" t="s">
        <v>29</v>
      </c>
      <c r="E30" s="47">
        <f t="shared" si="0"/>
        <v>278257</v>
      </c>
      <c r="F30" s="48">
        <f t="shared" si="0"/>
        <v>13360</v>
      </c>
      <c r="G30" s="49">
        <f t="shared" si="5"/>
        <v>19.827619760479042</v>
      </c>
      <c r="H30" s="50"/>
      <c r="I30" s="193" t="s">
        <v>57</v>
      </c>
      <c r="J30" s="51">
        <v>165620</v>
      </c>
      <c r="K30" s="51">
        <v>6062</v>
      </c>
      <c r="L30" s="49">
        <f t="shared" si="1"/>
        <v>26.321016166281755</v>
      </c>
      <c r="M30" s="52">
        <f t="shared" si="2"/>
        <v>0.59520515207164604</v>
      </c>
      <c r="N30" s="53"/>
      <c r="O30" s="194" t="s">
        <v>58</v>
      </c>
      <c r="P30" s="86">
        <v>112637</v>
      </c>
      <c r="Q30" s="86">
        <v>7298</v>
      </c>
      <c r="R30" s="49">
        <f t="shared" si="3"/>
        <v>14.433954508084406</v>
      </c>
      <c r="S30" s="52">
        <f t="shared" si="4"/>
        <v>0.40479484792835402</v>
      </c>
      <c r="T30" s="55"/>
    </row>
    <row r="31" spans="3:20" ht="15.6" customHeight="1">
      <c r="C31" s="280"/>
      <c r="D31" s="70" t="s">
        <v>59</v>
      </c>
      <c r="E31" s="56">
        <f t="shared" si="0"/>
        <v>11098</v>
      </c>
      <c r="F31" s="48">
        <f t="shared" si="0"/>
        <v>3250</v>
      </c>
      <c r="G31" s="58">
        <f t="shared" si="5"/>
        <v>2.4147692307692306</v>
      </c>
      <c r="H31" s="50"/>
      <c r="I31" s="195" t="s">
        <v>60</v>
      </c>
      <c r="J31" s="60">
        <v>6634</v>
      </c>
      <c r="K31" s="60">
        <v>1475</v>
      </c>
      <c r="L31" s="189">
        <f t="shared" si="1"/>
        <v>3.4976271186440679</v>
      </c>
      <c r="M31" s="73">
        <f t="shared" si="2"/>
        <v>0.5977653631284916</v>
      </c>
      <c r="N31" s="74">
        <f>J31/J29</f>
        <v>1.8673489780810272E-2</v>
      </c>
      <c r="O31" s="196" t="s">
        <v>61</v>
      </c>
      <c r="P31" s="87">
        <v>4464</v>
      </c>
      <c r="Q31" s="87">
        <v>1775</v>
      </c>
      <c r="R31" s="58">
        <f t="shared" si="3"/>
        <v>1.5149295774647886</v>
      </c>
      <c r="S31" s="73">
        <f t="shared" si="4"/>
        <v>0.4022346368715084</v>
      </c>
      <c r="T31" s="76">
        <f>P31/P29</f>
        <v>2.226678239008769E-2</v>
      </c>
    </row>
    <row r="32" spans="3:20">
      <c r="C32" s="263" t="s">
        <v>62</v>
      </c>
      <c r="D32" s="265" t="s">
        <v>36</v>
      </c>
      <c r="E32" s="267">
        <f>J32+J33+P32</f>
        <v>261932</v>
      </c>
      <c r="F32" s="296">
        <f>K32+K33+Q32</f>
        <v>69360</v>
      </c>
      <c r="G32" s="269">
        <f t="shared" si="5"/>
        <v>2.7764129181084201</v>
      </c>
      <c r="H32" s="39"/>
      <c r="I32" s="191" t="s">
        <v>63</v>
      </c>
      <c r="J32" s="40">
        <v>166387</v>
      </c>
      <c r="K32" s="40">
        <v>62308</v>
      </c>
      <c r="L32" s="80">
        <f t="shared" si="1"/>
        <v>1.6703954548372602</v>
      </c>
      <c r="M32" s="46">
        <f t="shared" si="2"/>
        <v>0.63522975428737227</v>
      </c>
      <c r="N32" s="42"/>
      <c r="O32" s="271" t="s">
        <v>64</v>
      </c>
      <c r="P32" s="40">
        <v>85672</v>
      </c>
      <c r="Q32" s="40">
        <v>2722</v>
      </c>
      <c r="R32" s="38">
        <f t="shared" si="3"/>
        <v>30.473916238060252</v>
      </c>
      <c r="S32" s="46">
        <f t="shared" si="4"/>
        <v>0.3270772566925767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9873</v>
      </c>
      <c r="K33" s="51">
        <v>4330</v>
      </c>
      <c r="L33" s="49">
        <f t="shared" si="1"/>
        <v>1.2801385681293302</v>
      </c>
      <c r="M33" s="89"/>
      <c r="N33" s="53"/>
      <c r="O33" s="272"/>
      <c r="P33" s="65"/>
      <c r="Q33" s="65"/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20932</v>
      </c>
      <c r="F34" s="48">
        <f t="shared" si="6"/>
        <v>7378</v>
      </c>
      <c r="G34" s="49">
        <f t="shared" ref="G34:G51" si="7">(E34-F34)/F34</f>
        <v>1.8370832203849281</v>
      </c>
      <c r="H34" s="50"/>
      <c r="I34" s="193" t="s">
        <v>68</v>
      </c>
      <c r="J34" s="51">
        <v>14405</v>
      </c>
      <c r="K34" s="51">
        <v>7064</v>
      </c>
      <c r="L34" s="49">
        <f t="shared" si="1"/>
        <v>1.0392129105322763</v>
      </c>
      <c r="M34" s="52">
        <f t="shared" ref="M34:M51" si="8">J34/$E34</f>
        <v>0.68818077584559523</v>
      </c>
      <c r="N34" s="53"/>
      <c r="O34" s="194" t="s">
        <v>69</v>
      </c>
      <c r="P34" s="86">
        <v>6527</v>
      </c>
      <c r="Q34" s="86">
        <v>314</v>
      </c>
      <c r="R34" s="49">
        <f t="shared" ref="R34:R44" si="9">(P34-Q34)/Q34</f>
        <v>19.786624203821656</v>
      </c>
      <c r="S34" s="52">
        <f t="shared" ref="S34:S44" si="10">P34/$E34</f>
        <v>0.31181922415440472</v>
      </c>
      <c r="T34" s="55"/>
    </row>
    <row r="35" spans="3:20">
      <c r="C35" s="90" t="s">
        <v>70</v>
      </c>
      <c r="D35" s="67" t="s">
        <v>36</v>
      </c>
      <c r="E35" s="47">
        <f t="shared" si="6"/>
        <v>12080</v>
      </c>
      <c r="F35" s="48">
        <f t="shared" si="6"/>
        <v>2323</v>
      </c>
      <c r="G35" s="49">
        <f t="shared" si="7"/>
        <v>4.2001721911321566</v>
      </c>
      <c r="H35" s="50"/>
      <c r="I35" s="193" t="s">
        <v>71</v>
      </c>
      <c r="J35" s="51">
        <v>6585</v>
      </c>
      <c r="K35" s="51">
        <v>2014</v>
      </c>
      <c r="L35" s="49">
        <f t="shared" si="1"/>
        <v>2.2696127110228401</v>
      </c>
      <c r="M35" s="91">
        <f t="shared" si="8"/>
        <v>0.54511589403973515</v>
      </c>
      <c r="N35" s="53"/>
      <c r="O35" s="194" t="s">
        <v>72</v>
      </c>
      <c r="P35" s="86">
        <v>5495</v>
      </c>
      <c r="Q35" s="86">
        <v>309</v>
      </c>
      <c r="R35" s="49">
        <f t="shared" si="9"/>
        <v>16.783171521035598</v>
      </c>
      <c r="S35" s="52">
        <f t="shared" si="10"/>
        <v>0.45488410596026491</v>
      </c>
      <c r="T35" s="55"/>
    </row>
    <row r="36" spans="3:20">
      <c r="C36" s="90" t="s">
        <v>73</v>
      </c>
      <c r="D36" s="67" t="s">
        <v>36</v>
      </c>
      <c r="E36" s="47">
        <f t="shared" si="6"/>
        <v>23773</v>
      </c>
      <c r="F36" s="48">
        <f t="shared" si="6"/>
        <v>3262</v>
      </c>
      <c r="G36" s="49">
        <f t="shared" si="7"/>
        <v>6.2878602084610664</v>
      </c>
      <c r="H36" s="50"/>
      <c r="I36" s="193" t="s">
        <v>74</v>
      </c>
      <c r="J36" s="92">
        <v>9813</v>
      </c>
      <c r="K36" s="92">
        <v>3121</v>
      </c>
      <c r="L36" s="49">
        <f t="shared" si="1"/>
        <v>2.144184556231977</v>
      </c>
      <c r="M36" s="91">
        <f t="shared" si="8"/>
        <v>0.41277920329785894</v>
      </c>
      <c r="N36" s="53"/>
      <c r="O36" s="194" t="s">
        <v>75</v>
      </c>
      <c r="P36" s="86">
        <v>13960</v>
      </c>
      <c r="Q36" s="86">
        <v>141</v>
      </c>
      <c r="R36" s="49">
        <f t="shared" si="9"/>
        <v>98.00709219858156</v>
      </c>
      <c r="S36" s="52">
        <f t="shared" si="10"/>
        <v>0.58722079670214111</v>
      </c>
      <c r="T36" s="55"/>
    </row>
    <row r="37" spans="3:20">
      <c r="C37" s="93" t="s">
        <v>76</v>
      </c>
      <c r="D37" s="67" t="s">
        <v>36</v>
      </c>
      <c r="E37" s="47">
        <f t="shared" si="6"/>
        <v>1991</v>
      </c>
      <c r="F37" s="48">
        <f t="shared" si="6"/>
        <v>417</v>
      </c>
      <c r="G37" s="49">
        <f t="shared" si="7"/>
        <v>3.7745803357314149</v>
      </c>
      <c r="H37" s="50"/>
      <c r="I37" s="193" t="s">
        <v>77</v>
      </c>
      <c r="J37" s="94">
        <v>999</v>
      </c>
      <c r="K37" s="94">
        <v>362</v>
      </c>
      <c r="L37" s="49">
        <f t="shared" si="1"/>
        <v>1.7596685082872927</v>
      </c>
      <c r="M37" s="91">
        <f t="shared" si="8"/>
        <v>0.50175791059768959</v>
      </c>
      <c r="N37" s="53"/>
      <c r="O37" s="194" t="s">
        <v>78</v>
      </c>
      <c r="P37" s="86">
        <v>992</v>
      </c>
      <c r="Q37" s="86">
        <v>55</v>
      </c>
      <c r="R37" s="49">
        <f t="shared" si="9"/>
        <v>17.036363636363635</v>
      </c>
      <c r="S37" s="52">
        <f t="shared" si="10"/>
        <v>0.49824208940231041</v>
      </c>
      <c r="T37" s="55"/>
    </row>
    <row r="38" spans="3:20">
      <c r="C38" s="93" t="s">
        <v>79</v>
      </c>
      <c r="D38" s="67" t="s">
        <v>36</v>
      </c>
      <c r="E38" s="47">
        <f t="shared" si="6"/>
        <v>1694</v>
      </c>
      <c r="F38" s="48">
        <f t="shared" si="6"/>
        <v>26</v>
      </c>
      <c r="G38" s="49">
        <f t="shared" si="7"/>
        <v>64.15384615384616</v>
      </c>
      <c r="H38" s="50"/>
      <c r="I38" s="193" t="s">
        <v>80</v>
      </c>
      <c r="J38" s="51">
        <v>1451</v>
      </c>
      <c r="K38" s="51">
        <v>1</v>
      </c>
      <c r="L38" s="49">
        <f t="shared" si="1"/>
        <v>1450</v>
      </c>
      <c r="M38" s="91">
        <f t="shared" si="8"/>
        <v>0.85655253837072021</v>
      </c>
      <c r="N38" s="53"/>
      <c r="O38" s="194" t="s">
        <v>81</v>
      </c>
      <c r="P38" s="86">
        <v>243</v>
      </c>
      <c r="Q38" s="86">
        <v>25</v>
      </c>
      <c r="R38" s="49">
        <f t="shared" si="9"/>
        <v>8.7200000000000006</v>
      </c>
      <c r="S38" s="91">
        <f t="shared" si="10"/>
        <v>0.14344746162927982</v>
      </c>
      <c r="T38" s="55"/>
    </row>
    <row r="39" spans="3:20">
      <c r="C39" s="93" t="s">
        <v>82</v>
      </c>
      <c r="D39" s="67" t="s">
        <v>36</v>
      </c>
      <c r="E39" s="47">
        <f t="shared" si="6"/>
        <v>16582</v>
      </c>
      <c r="F39" s="48">
        <f t="shared" si="6"/>
        <v>108</v>
      </c>
      <c r="G39" s="49">
        <f t="shared" si="7"/>
        <v>152.53703703703704</v>
      </c>
      <c r="H39" s="50"/>
      <c r="I39" s="193" t="s">
        <v>185</v>
      </c>
      <c r="J39" s="51">
        <v>9709</v>
      </c>
      <c r="K39" s="51">
        <v>26</v>
      </c>
      <c r="L39" s="49">
        <f t="shared" si="1"/>
        <v>372.42307692307691</v>
      </c>
      <c r="M39" s="91">
        <f t="shared" si="8"/>
        <v>0.58551441321915332</v>
      </c>
      <c r="N39" s="53"/>
      <c r="O39" s="194" t="s">
        <v>185</v>
      </c>
      <c r="P39" s="86">
        <v>6873</v>
      </c>
      <c r="Q39" s="86">
        <v>82</v>
      </c>
      <c r="R39" s="49">
        <f t="shared" si="9"/>
        <v>82.817073170731703</v>
      </c>
      <c r="S39" s="91">
        <f t="shared" si="10"/>
        <v>0.41448558678084668</v>
      </c>
      <c r="T39" s="55"/>
    </row>
    <row r="40" spans="3:20">
      <c r="C40" s="93" t="s">
        <v>85</v>
      </c>
      <c r="D40" s="67" t="s">
        <v>36</v>
      </c>
      <c r="E40" s="47">
        <f t="shared" si="6"/>
        <v>2903</v>
      </c>
      <c r="F40" s="48">
        <f t="shared" si="6"/>
        <v>50</v>
      </c>
      <c r="G40" s="49">
        <f t="shared" si="7"/>
        <v>57.06</v>
      </c>
      <c r="H40" s="50"/>
      <c r="I40" s="193" t="s">
        <v>186</v>
      </c>
      <c r="J40" s="95">
        <v>1428</v>
      </c>
      <c r="K40" s="95">
        <v>9</v>
      </c>
      <c r="L40" s="49">
        <f t="shared" si="1"/>
        <v>157.66666666666666</v>
      </c>
      <c r="M40" s="91">
        <f t="shared" si="8"/>
        <v>0.49190492593868412</v>
      </c>
      <c r="N40" s="53"/>
      <c r="O40" s="194" t="s">
        <v>186</v>
      </c>
      <c r="P40" s="96">
        <v>1475</v>
      </c>
      <c r="Q40" s="96">
        <v>41</v>
      </c>
      <c r="R40" s="49">
        <f t="shared" si="9"/>
        <v>34.975609756097562</v>
      </c>
      <c r="S40" s="91">
        <f t="shared" si="10"/>
        <v>0.50809507406131593</v>
      </c>
      <c r="T40" s="55"/>
    </row>
    <row r="41" spans="3:20">
      <c r="C41" s="93" t="s">
        <v>88</v>
      </c>
      <c r="D41" s="67" t="s">
        <v>36</v>
      </c>
      <c r="E41" s="211">
        <f t="shared" si="6"/>
        <v>65549</v>
      </c>
      <c r="F41" s="57">
        <f t="shared" si="6"/>
        <v>23865</v>
      </c>
      <c r="G41" s="58">
        <f t="shared" si="7"/>
        <v>1.7466582861931699</v>
      </c>
      <c r="H41" s="50"/>
      <c r="I41" s="212" t="s">
        <v>89</v>
      </c>
      <c r="J41" s="60">
        <v>32800</v>
      </c>
      <c r="K41" s="60">
        <v>8260</v>
      </c>
      <c r="L41" s="58">
        <f t="shared" si="1"/>
        <v>2.9709443099273609</v>
      </c>
      <c r="M41" s="61">
        <f t="shared" si="8"/>
        <v>0.5003890219530428</v>
      </c>
      <c r="N41" s="62"/>
      <c r="O41" s="212" t="s">
        <v>90</v>
      </c>
      <c r="P41" s="213">
        <v>32749</v>
      </c>
      <c r="Q41" s="213">
        <v>15605</v>
      </c>
      <c r="R41" s="58">
        <f t="shared" si="9"/>
        <v>1.0986222364626723</v>
      </c>
      <c r="S41" s="73">
        <f t="shared" si="10"/>
        <v>0.49961097804695725</v>
      </c>
      <c r="T41" s="63"/>
    </row>
    <row r="42" spans="3:20" ht="11.25" hidden="1" customHeight="1">
      <c r="C42" s="93" t="s">
        <v>91</v>
      </c>
      <c r="D42" s="67" t="s">
        <v>36</v>
      </c>
      <c r="E42" s="214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1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/>
      <c r="L43" s="100" t="e">
        <f t="shared" si="1"/>
        <v>#DIV/0!</v>
      </c>
      <c r="M43" s="103" t="e">
        <f t="shared" si="8"/>
        <v>#REF!</v>
      </c>
      <c r="N43" s="102"/>
      <c r="O43" s="180" t="s">
        <v>96</v>
      </c>
      <c r="P43" s="217"/>
      <c r="Q43" s="217"/>
      <c r="R43" s="100" t="e">
        <f t="shared" si="9"/>
        <v>#DIV/0!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751528</v>
      </c>
      <c r="F44" s="37">
        <f>K44+Q44</f>
        <v>252999</v>
      </c>
      <c r="G44" s="38">
        <f t="shared" si="7"/>
        <v>1.970478144182388</v>
      </c>
      <c r="H44" s="39"/>
      <c r="I44" s="191" t="s">
        <v>98</v>
      </c>
      <c r="J44" s="40">
        <v>464727</v>
      </c>
      <c r="K44" s="40">
        <v>135842</v>
      </c>
      <c r="L44" s="38">
        <f t="shared" si="1"/>
        <v>2.4210847896821308</v>
      </c>
      <c r="M44" s="44">
        <f t="shared" si="8"/>
        <v>0.61837616163336562</v>
      </c>
      <c r="N44" s="42"/>
      <c r="O44" s="192" t="s">
        <v>99</v>
      </c>
      <c r="P44" s="105">
        <v>286801</v>
      </c>
      <c r="Q44" s="105">
        <v>117157</v>
      </c>
      <c r="R44" s="38">
        <f t="shared" si="9"/>
        <v>1.448005667608423</v>
      </c>
      <c r="S44" s="44">
        <f t="shared" si="10"/>
        <v>0.38162383836663438</v>
      </c>
      <c r="T44" s="45"/>
    </row>
    <row r="45" spans="3:20">
      <c r="C45" s="252" t="s">
        <v>100</v>
      </c>
      <c r="D45" s="67" t="s">
        <v>16</v>
      </c>
      <c r="E45" s="47">
        <f>J45</f>
        <v>10708</v>
      </c>
      <c r="F45" s="48">
        <f>K45</f>
        <v>10466</v>
      </c>
      <c r="G45" s="49">
        <f t="shared" si="7"/>
        <v>2.3122491878463595E-2</v>
      </c>
      <c r="H45" s="50"/>
      <c r="I45" s="193" t="s">
        <v>101</v>
      </c>
      <c r="J45" s="51">
        <v>10708</v>
      </c>
      <c r="K45" s="51">
        <v>10466</v>
      </c>
      <c r="L45" s="49">
        <f t="shared" si="1"/>
        <v>2.3122491878463595E-2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670</v>
      </c>
      <c r="F46" s="48">
        <f>K46</f>
        <v>418</v>
      </c>
      <c r="G46" s="49">
        <f t="shared" si="7"/>
        <v>0.60287081339712922</v>
      </c>
      <c r="H46" s="50"/>
      <c r="I46" s="193" t="s">
        <v>104</v>
      </c>
      <c r="J46" s="51">
        <v>670</v>
      </c>
      <c r="K46" s="51">
        <v>418</v>
      </c>
      <c r="L46" s="49">
        <f t="shared" si="1"/>
        <v>0.60287081339712922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69630</v>
      </c>
      <c r="F47" s="48">
        <f t="shared" si="11"/>
        <v>74733</v>
      </c>
      <c r="G47" s="49">
        <f t="shared" si="7"/>
        <v>-6.8283087792541441E-2</v>
      </c>
      <c r="H47" s="50"/>
      <c r="I47" s="193" t="s">
        <v>106</v>
      </c>
      <c r="J47" s="51">
        <v>40478</v>
      </c>
      <c r="K47" s="51">
        <v>45340</v>
      </c>
      <c r="L47" s="49">
        <f t="shared" si="1"/>
        <v>-0.10723423026025584</v>
      </c>
      <c r="M47" s="52">
        <f t="shared" si="8"/>
        <v>0.58132988654315665</v>
      </c>
      <c r="N47" s="53"/>
      <c r="O47" s="194" t="s">
        <v>107</v>
      </c>
      <c r="P47" s="51">
        <v>29152</v>
      </c>
      <c r="Q47" s="51">
        <v>29393</v>
      </c>
      <c r="R47" s="49">
        <f>(P47-Q47)/Q47</f>
        <v>-8.1992311094478271E-3</v>
      </c>
      <c r="S47" s="52">
        <f>P47/$E47</f>
        <v>0.4186701134568433</v>
      </c>
      <c r="T47" s="55"/>
    </row>
    <row r="48" spans="3:20" ht="15.6" customHeight="1">
      <c r="C48" s="261"/>
      <c r="D48" s="67" t="s">
        <v>22</v>
      </c>
      <c r="E48" s="47">
        <f t="shared" si="11"/>
        <v>44171</v>
      </c>
      <c r="F48" s="48">
        <f t="shared" si="11"/>
        <v>38681</v>
      </c>
      <c r="G48" s="49">
        <f t="shared" si="7"/>
        <v>0.14193014658359401</v>
      </c>
      <c r="H48" s="50"/>
      <c r="I48" s="193" t="s">
        <v>108</v>
      </c>
      <c r="J48" s="51">
        <v>4502</v>
      </c>
      <c r="K48" s="51">
        <v>1472</v>
      </c>
      <c r="L48" s="49">
        <f t="shared" si="1"/>
        <v>2.058423913043478</v>
      </c>
      <c r="M48" s="52">
        <f t="shared" si="8"/>
        <v>0.10192207556994408</v>
      </c>
      <c r="N48" s="53"/>
      <c r="O48" s="194" t="s">
        <v>109</v>
      </c>
      <c r="P48" s="54">
        <v>39669</v>
      </c>
      <c r="Q48" s="54">
        <v>37209</v>
      </c>
      <c r="R48" s="49">
        <f>(P48-Q48)/Q48</f>
        <v>6.6113037168426994E-2</v>
      </c>
      <c r="S48" s="52">
        <f>P48/$E48</f>
        <v>0.89807792443005596</v>
      </c>
      <c r="T48" s="55"/>
    </row>
    <row r="49" spans="3:20" ht="15.6" customHeight="1">
      <c r="C49" s="261"/>
      <c r="D49" s="67" t="s">
        <v>110</v>
      </c>
      <c r="E49" s="47">
        <f t="shared" si="11"/>
        <v>23714</v>
      </c>
      <c r="F49" s="48">
        <f t="shared" si="11"/>
        <v>37029</v>
      </c>
      <c r="G49" s="49">
        <f t="shared" si="7"/>
        <v>-0.35958302951740528</v>
      </c>
      <c r="H49" s="50"/>
      <c r="I49" s="193" t="s">
        <v>111</v>
      </c>
      <c r="J49" s="51">
        <v>2920</v>
      </c>
      <c r="K49" s="51">
        <v>10526</v>
      </c>
      <c r="L49" s="49">
        <f t="shared" si="1"/>
        <v>-0.72259167775033251</v>
      </c>
      <c r="M49" s="52">
        <f t="shared" si="8"/>
        <v>0.12313401366281522</v>
      </c>
      <c r="N49" s="53"/>
      <c r="O49" s="194" t="s">
        <v>38</v>
      </c>
      <c r="P49" s="106">
        <v>20794</v>
      </c>
      <c r="Q49" s="106">
        <v>26503</v>
      </c>
      <c r="R49" s="49">
        <f>(P49-Q49)/Q49</f>
        <v>-0.21540957627438403</v>
      </c>
      <c r="S49" s="52">
        <f>P49/$E49</f>
        <v>0.87686598633718482</v>
      </c>
      <c r="T49" s="55"/>
    </row>
    <row r="50" spans="3:20" ht="15.95" customHeight="1">
      <c r="C50" s="261"/>
      <c r="D50" s="67" t="s">
        <v>112</v>
      </c>
      <c r="E50" s="47">
        <f t="shared" si="11"/>
        <v>78633</v>
      </c>
      <c r="F50" s="48">
        <f t="shared" si="11"/>
        <v>107317</v>
      </c>
      <c r="G50" s="49">
        <f t="shared" si="7"/>
        <v>-0.26728290951107464</v>
      </c>
      <c r="H50" s="50"/>
      <c r="I50" s="193" t="s">
        <v>113</v>
      </c>
      <c r="J50" s="51">
        <v>18360</v>
      </c>
      <c r="K50" s="51">
        <v>19840</v>
      </c>
      <c r="L50" s="49">
        <f t="shared" si="1"/>
        <v>-7.459677419354839E-2</v>
      </c>
      <c r="M50" s="52">
        <f t="shared" si="8"/>
        <v>0.23348975620922513</v>
      </c>
      <c r="N50" s="53"/>
      <c r="O50" s="194" t="s">
        <v>114</v>
      </c>
      <c r="P50" s="106">
        <v>60273</v>
      </c>
      <c r="Q50" s="106">
        <v>87477</v>
      </c>
      <c r="R50" s="49">
        <f>(P50-Q50)/Q50</f>
        <v>-0.31098460166672381</v>
      </c>
      <c r="S50" s="52">
        <f>P50/$E50</f>
        <v>0.76651024379077481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10366</v>
      </c>
      <c r="F51" s="169">
        <f t="shared" si="11"/>
        <v>7206</v>
      </c>
      <c r="G51" s="170">
        <f t="shared" si="7"/>
        <v>0.4385234526783236</v>
      </c>
      <c r="H51" s="171"/>
      <c r="I51" s="218" t="s">
        <v>116</v>
      </c>
      <c r="J51" s="175">
        <v>1080</v>
      </c>
      <c r="K51" s="175">
        <v>576</v>
      </c>
      <c r="L51" s="176">
        <f t="shared" si="1"/>
        <v>0.875</v>
      </c>
      <c r="M51" s="173">
        <f t="shared" si="8"/>
        <v>0.10418676442214933</v>
      </c>
      <c r="N51" s="174"/>
      <c r="O51" s="219" t="s">
        <v>117</v>
      </c>
      <c r="P51" s="172">
        <v>9286</v>
      </c>
      <c r="Q51" s="172">
        <v>6630</v>
      </c>
      <c r="R51" s="170">
        <f>(P51-Q51)/Q51</f>
        <v>0.40060331825037709</v>
      </c>
      <c r="S51" s="173">
        <f>P51/$E51</f>
        <v>0.89581323557785064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7171544</v>
      </c>
      <c r="E59" s="124">
        <f>J15</f>
        <v>5456418</v>
      </c>
      <c r="F59" s="124">
        <f>P15</f>
        <v>1715126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0.76084285336602553</v>
      </c>
      <c r="F60" s="133">
        <f>F59/D59</f>
        <v>0.2391571466339745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67323</v>
      </c>
      <c r="E61" s="136">
        <v>52855</v>
      </c>
      <c r="F61" s="136">
        <v>14468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0.78509573251340548</v>
      </c>
      <c r="F62" s="137">
        <f>F61/$D$61</f>
        <v>0.21490426748659447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/>
      <c r="D67" s="158"/>
      <c r="E67" s="159"/>
      <c r="F67" s="139"/>
      <c r="G67" s="128"/>
      <c r="H67" s="145"/>
      <c r="I67" s="160"/>
    </row>
    <row r="68" spans="3:9" ht="13.5" customHeight="1">
      <c r="C68" s="157"/>
      <c r="D68" s="158"/>
      <c r="E68" s="156"/>
      <c r="F68" s="161"/>
      <c r="G68" s="128"/>
      <c r="H68" s="145"/>
      <c r="I68" s="160"/>
    </row>
    <row r="69" spans="3:9">
      <c r="C69" s="157"/>
      <c r="D69" s="158"/>
      <c r="E69" s="110"/>
      <c r="F69" s="139"/>
      <c r="G69" s="128"/>
      <c r="H69" s="182">
        <f>SUM(D67:D70)</f>
        <v>0</v>
      </c>
      <c r="I69" s="183"/>
    </row>
    <row r="70" spans="3:9">
      <c r="C70" s="157"/>
      <c r="D70" s="158"/>
      <c r="E70" s="112"/>
      <c r="F70" s="161"/>
      <c r="H70" s="183"/>
      <c r="I70" s="183"/>
    </row>
    <row r="71" spans="3:9">
      <c r="C71" s="157"/>
      <c r="D71" s="158"/>
      <c r="E71" s="112"/>
      <c r="F71" s="161"/>
      <c r="H71" s="184"/>
      <c r="I71" s="183"/>
    </row>
    <row r="72" spans="3:9">
      <c r="C72" s="157"/>
      <c r="D72" s="158"/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/>
      <c r="D77" s="158"/>
      <c r="E77" s="181" t="e">
        <f t="shared" ref="E77:E82" si="12">D77/D67</f>
        <v>#DIV/0!</v>
      </c>
      <c r="F77" s="162"/>
      <c r="H77" s="185"/>
      <c r="I77" s="186"/>
    </row>
    <row r="78" spans="3:9">
      <c r="C78" s="157"/>
      <c r="D78" s="158"/>
      <c r="E78" s="181" t="e">
        <f t="shared" si="12"/>
        <v>#DIV/0!</v>
      </c>
      <c r="F78" s="164"/>
      <c r="H78" s="183"/>
      <c r="I78" s="183"/>
    </row>
    <row r="79" spans="3:9">
      <c r="C79" s="157"/>
      <c r="D79" s="158"/>
      <c r="E79" s="181" t="e">
        <f t="shared" si="12"/>
        <v>#DIV/0!</v>
      </c>
      <c r="F79" s="161"/>
      <c r="H79" s="187">
        <f>SUM(D77:D80)</f>
        <v>0</v>
      </c>
      <c r="I79" s="188" t="e">
        <f>H79/H69</f>
        <v>#DIV/0!</v>
      </c>
    </row>
    <row r="80" spans="3:9" ht="17.45" customHeight="1">
      <c r="C80" s="157"/>
      <c r="D80" s="158"/>
      <c r="E80" s="181" t="e">
        <f t="shared" si="12"/>
        <v>#DIV/0!</v>
      </c>
      <c r="F80" s="162"/>
      <c r="H80" s="185"/>
      <c r="I80" s="186"/>
    </row>
    <row r="81" spans="3:5">
      <c r="C81" s="157"/>
      <c r="D81" s="158"/>
      <c r="E81" s="181" t="e">
        <f t="shared" si="12"/>
        <v>#DIV/0!</v>
      </c>
    </row>
    <row r="82" spans="3:5">
      <c r="C82" s="157"/>
      <c r="D82" s="158"/>
      <c r="E82" s="181" t="e">
        <f t="shared" si="12"/>
        <v>#DIV/0!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5A907C0-DD09-4C47-B9A8-59BD329B73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'2024년_상반기'!D67:D73</xm:f>
              <xm:sqref>E66</xm:sqref>
            </x14:sparkline>
          </x14:sparklines>
        </x14:sparklineGroup>
        <x14:sparklineGroup displayEmptyCellsAs="gap" xr2:uid="{8DBEA839-610B-41B9-A657-1FE74AD542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'2024년_상반기'!D77:D82</xm:f>
              <xm:sqref>E76</xm:sqref>
            </x14:sparkline>
          </x14:sparklines>
        </x14:sparklineGroup>
      </x14:sparklineGroup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3386-1852-4109-A654-A9E2CA564DBD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1" width="15.625" style="15" customWidth="1"/>
    <col min="12" max="12" width="8.125" style="9" customWidth="1"/>
    <col min="13" max="13" width="8.125" style="17" customWidth="1"/>
    <col min="14" max="14" width="8.125" style="9" customWidth="1"/>
    <col min="15" max="15" width="20.625" style="107" customWidth="1"/>
    <col min="16" max="17" width="15.625" style="15" customWidth="1"/>
    <col min="18" max="18" width="8.1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332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33" t="s">
        <v>337</v>
      </c>
      <c r="F14" s="33" t="s">
        <v>338</v>
      </c>
      <c r="G14" s="31" t="s">
        <v>9</v>
      </c>
      <c r="H14" s="32" t="s">
        <v>10</v>
      </c>
      <c r="I14" s="289"/>
      <c r="J14" s="33" t="s">
        <v>337</v>
      </c>
      <c r="K14" s="33" t="s">
        <v>338</v>
      </c>
      <c r="L14" s="31" t="s">
        <v>9</v>
      </c>
      <c r="M14" s="34" t="s">
        <v>11</v>
      </c>
      <c r="N14" s="32" t="s">
        <v>10</v>
      </c>
      <c r="O14" s="274"/>
      <c r="P14" s="33" t="s">
        <v>337</v>
      </c>
      <c r="Q14" s="33" t="s">
        <v>338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9518711</v>
      </c>
      <c r="F15" s="37">
        <f t="shared" si="0"/>
        <v>7171544</v>
      </c>
      <c r="G15" s="38">
        <f>(E15-F15)/F15</f>
        <v>0.32728893526972713</v>
      </c>
      <c r="H15" s="39"/>
      <c r="I15" s="191" t="s">
        <v>14</v>
      </c>
      <c r="J15" s="43">
        <v>7491210</v>
      </c>
      <c r="K15" s="43">
        <v>5456418</v>
      </c>
      <c r="L15" s="38">
        <f t="shared" ref="L15:L51" si="1">(J15-K15)/K15</f>
        <v>0.37291717753295295</v>
      </c>
      <c r="M15" s="41">
        <f t="shared" ref="M15:M32" si="2">J15/$E15</f>
        <v>0.78699836564005354</v>
      </c>
      <c r="N15" s="42"/>
      <c r="O15" s="192" t="s">
        <v>15</v>
      </c>
      <c r="P15" s="40">
        <v>2027501</v>
      </c>
      <c r="Q15" s="40">
        <v>1715126</v>
      </c>
      <c r="R15" s="38">
        <f t="shared" ref="R15:R32" si="3">(P15-Q15)/Q15</f>
        <v>0.18212947620174844</v>
      </c>
      <c r="S15" s="44">
        <f t="shared" ref="S15:S32" si="4">P15/$E15</f>
        <v>0.21300163435994643</v>
      </c>
      <c r="T15" s="45"/>
    </row>
    <row r="16" spans="1:20">
      <c r="C16" s="292" t="s">
        <v>16</v>
      </c>
      <c r="D16" s="293"/>
      <c r="E16" s="47">
        <f t="shared" si="0"/>
        <v>834083</v>
      </c>
      <c r="F16" s="48">
        <f t="shared" si="0"/>
        <v>811877</v>
      </c>
      <c r="G16" s="49">
        <f t="shared" ref="G16:G32" si="5">(E16-F16)/F16</f>
        <v>2.7351433776298627E-2</v>
      </c>
      <c r="H16" s="50"/>
      <c r="I16" s="193" t="s">
        <v>17</v>
      </c>
      <c r="J16" s="54">
        <v>511800</v>
      </c>
      <c r="K16" s="54">
        <v>519183</v>
      </c>
      <c r="L16" s="49">
        <f t="shared" si="1"/>
        <v>-1.4220419389694964E-2</v>
      </c>
      <c r="M16" s="52">
        <f t="shared" si="2"/>
        <v>0.61360799824477896</v>
      </c>
      <c r="N16" s="53"/>
      <c r="O16" s="194" t="s">
        <v>18</v>
      </c>
      <c r="P16" s="51">
        <v>322283</v>
      </c>
      <c r="Q16" s="51">
        <v>292694</v>
      </c>
      <c r="R16" s="49">
        <f t="shared" si="3"/>
        <v>0.10109192535549072</v>
      </c>
      <c r="S16" s="52">
        <f t="shared" si="4"/>
        <v>0.38639200175522098</v>
      </c>
      <c r="T16" s="55"/>
    </row>
    <row r="17" spans="3:20">
      <c r="C17" s="294" t="s">
        <v>19</v>
      </c>
      <c r="D17" s="295"/>
      <c r="E17" s="56">
        <f t="shared" si="0"/>
        <v>2507844</v>
      </c>
      <c r="F17" s="57">
        <f t="shared" si="0"/>
        <v>880294</v>
      </c>
      <c r="G17" s="58">
        <f t="shared" si="5"/>
        <v>1.8488709453886998</v>
      </c>
      <c r="H17" s="59"/>
      <c r="I17" s="195" t="s">
        <v>20</v>
      </c>
      <c r="J17" s="60">
        <v>1896172</v>
      </c>
      <c r="K17" s="60">
        <v>595855</v>
      </c>
      <c r="L17" s="58">
        <f t="shared" si="1"/>
        <v>2.1822708544864104</v>
      </c>
      <c r="M17" s="61">
        <f t="shared" si="2"/>
        <v>0.75609647171036154</v>
      </c>
      <c r="N17" s="62"/>
      <c r="O17" s="196" t="s">
        <v>21</v>
      </c>
      <c r="P17" s="60">
        <v>611672</v>
      </c>
      <c r="Q17" s="60">
        <v>284439</v>
      </c>
      <c r="R17" s="58">
        <f t="shared" si="3"/>
        <v>1.1504505359672901</v>
      </c>
      <c r="S17" s="61">
        <f t="shared" si="4"/>
        <v>0.24390352828963843</v>
      </c>
      <c r="T17" s="63"/>
    </row>
    <row r="18" spans="3:20">
      <c r="C18" s="278" t="s">
        <v>22</v>
      </c>
      <c r="D18" s="64" t="s">
        <v>23</v>
      </c>
      <c r="E18" s="36">
        <f t="shared" si="0"/>
        <v>3659909</v>
      </c>
      <c r="F18" s="37">
        <f t="shared" si="0"/>
        <v>3783673</v>
      </c>
      <c r="G18" s="38">
        <f t="shared" si="5"/>
        <v>-3.2710014845363219E-2</v>
      </c>
      <c r="H18" s="39"/>
      <c r="I18" s="191" t="s">
        <v>24</v>
      </c>
      <c r="J18" s="65">
        <v>2886720</v>
      </c>
      <c r="K18" s="65">
        <v>2933425</v>
      </c>
      <c r="L18" s="38">
        <f t="shared" si="1"/>
        <v>-1.5921661538985998E-2</v>
      </c>
      <c r="M18" s="41">
        <f t="shared" si="2"/>
        <v>0.7887409222469739</v>
      </c>
      <c r="N18" s="42"/>
      <c r="O18" s="192" t="s">
        <v>25</v>
      </c>
      <c r="P18" s="66">
        <v>773189</v>
      </c>
      <c r="Q18" s="66">
        <v>850248</v>
      </c>
      <c r="R18" s="38">
        <f t="shared" si="3"/>
        <v>-9.0631204072223637E-2</v>
      </c>
      <c r="S18" s="41">
        <f t="shared" si="4"/>
        <v>0.2112590777530261</v>
      </c>
      <c r="T18" s="45"/>
    </row>
    <row r="19" spans="3:20" ht="15.6" customHeight="1">
      <c r="C19" s="279"/>
      <c r="D19" s="67" t="s">
        <v>26</v>
      </c>
      <c r="E19" s="47">
        <f t="shared" si="0"/>
        <v>2769015</v>
      </c>
      <c r="F19" s="37">
        <f t="shared" si="0"/>
        <v>2287493</v>
      </c>
      <c r="G19" s="49">
        <f t="shared" si="5"/>
        <v>0.21050206492435167</v>
      </c>
      <c r="H19" s="50"/>
      <c r="I19" s="193" t="s">
        <v>27</v>
      </c>
      <c r="J19" s="68">
        <v>2191581</v>
      </c>
      <c r="K19" s="68">
        <v>1813964</v>
      </c>
      <c r="L19" s="49">
        <f t="shared" si="1"/>
        <v>0.20817226802736991</v>
      </c>
      <c r="M19" s="52">
        <f t="shared" si="2"/>
        <v>0.79146591838614089</v>
      </c>
      <c r="N19" s="53"/>
      <c r="O19" s="194" t="s">
        <v>28</v>
      </c>
      <c r="P19" s="69">
        <v>577434</v>
      </c>
      <c r="Q19" s="69">
        <v>473529</v>
      </c>
      <c r="R19" s="49">
        <f t="shared" si="3"/>
        <v>0.21942689888053318</v>
      </c>
      <c r="S19" s="52">
        <f t="shared" si="4"/>
        <v>0.20853408161385908</v>
      </c>
      <c r="T19" s="55"/>
    </row>
    <row r="20" spans="3:20" ht="14.1" customHeight="1">
      <c r="C20" s="279"/>
      <c r="D20" s="67" t="s">
        <v>29</v>
      </c>
      <c r="E20" s="47">
        <f t="shared" si="0"/>
        <v>62567</v>
      </c>
      <c r="F20" s="37">
        <f t="shared" si="0"/>
        <v>55588</v>
      </c>
      <c r="G20" s="49">
        <f t="shared" si="5"/>
        <v>0.12554867957113047</v>
      </c>
      <c r="H20" s="50"/>
      <c r="I20" s="193" t="s">
        <v>30</v>
      </c>
      <c r="J20" s="68">
        <v>45283</v>
      </c>
      <c r="K20" s="68">
        <v>39265</v>
      </c>
      <c r="L20" s="49">
        <f t="shared" si="1"/>
        <v>0.15326626766840698</v>
      </c>
      <c r="M20" s="52">
        <f t="shared" si="2"/>
        <v>0.72375213770837665</v>
      </c>
      <c r="N20" s="53"/>
      <c r="O20" s="194" t="s">
        <v>31</v>
      </c>
      <c r="P20" s="69">
        <v>17284</v>
      </c>
      <c r="Q20" s="69">
        <v>16323</v>
      </c>
      <c r="R20" s="49">
        <f t="shared" si="3"/>
        <v>5.8873981498499053E-2</v>
      </c>
      <c r="S20" s="52">
        <f t="shared" si="4"/>
        <v>0.2762478622916234</v>
      </c>
      <c r="T20" s="55"/>
    </row>
    <row r="21" spans="3:20" ht="13.5" customHeight="1">
      <c r="C21" s="280"/>
      <c r="D21" s="70" t="s">
        <v>32</v>
      </c>
      <c r="E21" s="56">
        <f t="shared" si="0"/>
        <v>21846</v>
      </c>
      <c r="F21" s="37">
        <f t="shared" si="0"/>
        <v>20194</v>
      </c>
      <c r="G21" s="58">
        <f t="shared" si="5"/>
        <v>8.1806477171437061E-2</v>
      </c>
      <c r="H21" s="71">
        <f>E21/E19</f>
        <v>7.8894480528274493E-3</v>
      </c>
      <c r="I21" s="195" t="s">
        <v>33</v>
      </c>
      <c r="J21" s="72">
        <v>15186</v>
      </c>
      <c r="K21" s="72">
        <v>13915</v>
      </c>
      <c r="L21" s="58">
        <f t="shared" si="1"/>
        <v>9.1340280273086591E-2</v>
      </c>
      <c r="M21" s="73">
        <f t="shared" si="2"/>
        <v>0.69513869815984619</v>
      </c>
      <c r="N21" s="74">
        <f>J21/J19</f>
        <v>6.9292442305349429E-3</v>
      </c>
      <c r="O21" s="196" t="s">
        <v>34</v>
      </c>
      <c r="P21" s="75">
        <v>6660</v>
      </c>
      <c r="Q21" s="75">
        <v>6279</v>
      </c>
      <c r="R21" s="58">
        <f t="shared" si="3"/>
        <v>6.0678451982799808E-2</v>
      </c>
      <c r="S21" s="73">
        <f t="shared" si="4"/>
        <v>0.30486130184015381</v>
      </c>
      <c r="T21" s="76">
        <f>P21/P19</f>
        <v>1.1533785679402322E-2</v>
      </c>
    </row>
    <row r="22" spans="3:20" ht="13.5" customHeight="1">
      <c r="C22" s="278" t="s">
        <v>35</v>
      </c>
      <c r="D22" s="77" t="s">
        <v>36</v>
      </c>
      <c r="E22" s="78">
        <f t="shared" si="0"/>
        <v>144176</v>
      </c>
      <c r="F22" s="79">
        <f t="shared" si="0"/>
        <v>140977</v>
      </c>
      <c r="G22" s="80">
        <f t="shared" si="5"/>
        <v>2.2691644736375437E-2</v>
      </c>
      <c r="H22" s="81"/>
      <c r="I22" s="197" t="s">
        <v>37</v>
      </c>
      <c r="J22" s="198">
        <v>71782</v>
      </c>
      <c r="K22" s="198">
        <v>71150</v>
      </c>
      <c r="L22" s="80">
        <f t="shared" si="1"/>
        <v>8.8826423049894587E-3</v>
      </c>
      <c r="M22" s="82">
        <f t="shared" si="2"/>
        <v>0.49787759405171456</v>
      </c>
      <c r="N22" s="83"/>
      <c r="O22" s="199" t="s">
        <v>38</v>
      </c>
      <c r="P22" s="84">
        <v>72394</v>
      </c>
      <c r="Q22" s="84">
        <v>69827</v>
      </c>
      <c r="R22" s="80">
        <f t="shared" si="3"/>
        <v>3.6762283930284849E-2</v>
      </c>
      <c r="S22" s="82">
        <f t="shared" si="4"/>
        <v>0.50212240594828539</v>
      </c>
      <c r="T22" s="85"/>
    </row>
    <row r="23" spans="3:20" ht="15.6" customHeight="1">
      <c r="C23" s="279"/>
      <c r="D23" s="67" t="s">
        <v>39</v>
      </c>
      <c r="E23" s="47">
        <f t="shared" si="0"/>
        <v>116725</v>
      </c>
      <c r="F23" s="48">
        <f t="shared" si="0"/>
        <v>111771</v>
      </c>
      <c r="G23" s="49">
        <f t="shared" si="5"/>
        <v>4.4322767086274618E-2</v>
      </c>
      <c r="H23" s="50"/>
      <c r="I23" s="193" t="s">
        <v>40</v>
      </c>
      <c r="J23" s="68">
        <v>57167</v>
      </c>
      <c r="K23" s="68">
        <v>55112</v>
      </c>
      <c r="L23" s="49">
        <f t="shared" si="1"/>
        <v>3.7287705037015534E-2</v>
      </c>
      <c r="M23" s="52">
        <f t="shared" si="2"/>
        <v>0.48975797815378025</v>
      </c>
      <c r="N23" s="53"/>
      <c r="O23" s="194" t="s">
        <v>41</v>
      </c>
      <c r="P23" s="86">
        <v>59558</v>
      </c>
      <c r="Q23" s="86">
        <v>56659</v>
      </c>
      <c r="R23" s="49">
        <f t="shared" si="3"/>
        <v>5.1165745953864347E-2</v>
      </c>
      <c r="S23" s="52">
        <f t="shared" si="4"/>
        <v>0.5102420218462197</v>
      </c>
      <c r="T23" s="55"/>
    </row>
    <row r="24" spans="3:20" ht="15.6" customHeight="1">
      <c r="C24" s="279"/>
      <c r="D24" s="67" t="s">
        <v>42</v>
      </c>
      <c r="E24" s="47">
        <f t="shared" si="0"/>
        <v>366392</v>
      </c>
      <c r="F24" s="48">
        <f t="shared" si="0"/>
        <v>343310</v>
      </c>
      <c r="G24" s="49">
        <f t="shared" si="5"/>
        <v>6.7233695493868512E-2</v>
      </c>
      <c r="H24" s="50"/>
      <c r="I24" s="193" t="s">
        <v>43</v>
      </c>
      <c r="J24" s="68">
        <v>213333</v>
      </c>
      <c r="K24" s="68">
        <v>197280</v>
      </c>
      <c r="L24" s="49">
        <f t="shared" si="1"/>
        <v>8.1371654501216542E-2</v>
      </c>
      <c r="M24" s="52">
        <f t="shared" si="2"/>
        <v>0.58225343348108038</v>
      </c>
      <c r="N24" s="53"/>
      <c r="O24" s="194" t="s">
        <v>44</v>
      </c>
      <c r="P24" s="86">
        <v>153059</v>
      </c>
      <c r="Q24" s="86">
        <v>146030</v>
      </c>
      <c r="R24" s="49">
        <f t="shared" si="3"/>
        <v>4.8133945079778126E-2</v>
      </c>
      <c r="S24" s="52">
        <f t="shared" si="4"/>
        <v>0.41774656651891962</v>
      </c>
      <c r="T24" s="55"/>
    </row>
    <row r="25" spans="3:20" ht="15.6" customHeight="1">
      <c r="C25" s="279"/>
      <c r="D25" s="67" t="s">
        <v>45</v>
      </c>
      <c r="E25" s="47">
        <f t="shared" si="0"/>
        <v>325870</v>
      </c>
      <c r="F25" s="48">
        <f t="shared" si="0"/>
        <v>304942</v>
      </c>
      <c r="G25" s="49">
        <f t="shared" si="5"/>
        <v>6.8629444287766198E-2</v>
      </c>
      <c r="H25" s="50"/>
      <c r="I25" s="193" t="s">
        <v>46</v>
      </c>
      <c r="J25" s="68">
        <v>195294</v>
      </c>
      <c r="K25" s="68">
        <v>181437</v>
      </c>
      <c r="L25" s="49">
        <f t="shared" si="1"/>
        <v>7.637361728864564E-2</v>
      </c>
      <c r="M25" s="52">
        <f t="shared" si="2"/>
        <v>0.59930033448921349</v>
      </c>
      <c r="N25" s="53"/>
      <c r="O25" s="194" t="s">
        <v>47</v>
      </c>
      <c r="P25" s="86">
        <v>130576</v>
      </c>
      <c r="Q25" s="86">
        <v>123505</v>
      </c>
      <c r="R25" s="49">
        <f t="shared" si="3"/>
        <v>5.7252742803935067E-2</v>
      </c>
      <c r="S25" s="52">
        <f t="shared" si="4"/>
        <v>0.40069966551078651</v>
      </c>
      <c r="T25" s="55"/>
    </row>
    <row r="26" spans="3:20" ht="15.6" customHeight="1">
      <c r="C26" s="280"/>
      <c r="D26" s="70" t="s">
        <v>48</v>
      </c>
      <c r="E26" s="56">
        <f t="shared" si="0"/>
        <v>153731</v>
      </c>
      <c r="F26" s="48">
        <f t="shared" si="0"/>
        <v>147964</v>
      </c>
      <c r="G26" s="58">
        <f t="shared" si="5"/>
        <v>3.8975696791111354E-2</v>
      </c>
      <c r="H26" s="71">
        <f>E26/E23</f>
        <v>1.3170357678303706</v>
      </c>
      <c r="I26" s="195" t="s">
        <v>33</v>
      </c>
      <c r="J26" s="72">
        <v>88150</v>
      </c>
      <c r="K26" s="72">
        <v>85098</v>
      </c>
      <c r="L26" s="58">
        <f t="shared" si="1"/>
        <v>3.5864532656466663E-2</v>
      </c>
      <c r="M26" s="73">
        <f t="shared" si="2"/>
        <v>0.57340419303848933</v>
      </c>
      <c r="N26" s="74">
        <f>J26/J23</f>
        <v>1.5419735161894099</v>
      </c>
      <c r="O26" s="196" t="s">
        <v>34</v>
      </c>
      <c r="P26" s="87">
        <v>65581</v>
      </c>
      <c r="Q26" s="87">
        <v>62866</v>
      </c>
      <c r="R26" s="58">
        <f t="shared" si="3"/>
        <v>4.3187096363694208E-2</v>
      </c>
      <c r="S26" s="73">
        <f t="shared" si="4"/>
        <v>0.42659580696151067</v>
      </c>
      <c r="T26" s="76">
        <f>P26/P23</f>
        <v>1.101128311897646</v>
      </c>
    </row>
    <row r="27" spans="3:20" ht="13.5" customHeight="1">
      <c r="C27" s="278" t="s">
        <v>49</v>
      </c>
      <c r="D27" s="77" t="s">
        <v>36</v>
      </c>
      <c r="E27" s="200">
        <f t="shared" si="0"/>
        <v>81599</v>
      </c>
      <c r="F27" s="201">
        <f t="shared" si="0"/>
        <v>65549</v>
      </c>
      <c r="G27" s="202">
        <f t="shared" si="5"/>
        <v>0.24485499397397367</v>
      </c>
      <c r="H27" s="203"/>
      <c r="I27" s="204" t="s">
        <v>50</v>
      </c>
      <c r="J27" s="205">
        <v>50630</v>
      </c>
      <c r="K27" s="205">
        <v>32800</v>
      </c>
      <c r="L27" s="202">
        <f t="shared" si="1"/>
        <v>0.54359756097560974</v>
      </c>
      <c r="M27" s="206">
        <f t="shared" si="2"/>
        <v>0.62047329011384944</v>
      </c>
      <c r="N27" s="207"/>
      <c r="O27" s="208" t="s">
        <v>51</v>
      </c>
      <c r="P27" s="209">
        <v>30969</v>
      </c>
      <c r="Q27" s="209">
        <v>32749</v>
      </c>
      <c r="R27" s="202">
        <f t="shared" si="3"/>
        <v>-5.4352804665791322E-2</v>
      </c>
      <c r="S27" s="206">
        <f t="shared" si="4"/>
        <v>0.37952670988615056</v>
      </c>
      <c r="T27" s="85"/>
    </row>
    <row r="28" spans="3:20" ht="15.6" customHeight="1">
      <c r="C28" s="279"/>
      <c r="D28" s="67" t="s">
        <v>52</v>
      </c>
      <c r="E28" s="47">
        <f t="shared" si="0"/>
        <v>42973</v>
      </c>
      <c r="F28" s="48">
        <f t="shared" si="0"/>
        <v>26328</v>
      </c>
      <c r="G28" s="49">
        <f t="shared" si="5"/>
        <v>0.6322166514737162</v>
      </c>
      <c r="H28" s="50"/>
      <c r="I28" s="193" t="s">
        <v>53</v>
      </c>
      <c r="J28" s="68">
        <v>22775</v>
      </c>
      <c r="K28" s="68">
        <v>11011</v>
      </c>
      <c r="L28" s="49">
        <f t="shared" si="1"/>
        <v>1.0683861592952502</v>
      </c>
      <c r="M28" s="52">
        <f t="shared" si="2"/>
        <v>0.52998394340632493</v>
      </c>
      <c r="N28" s="53"/>
      <c r="O28" s="194" t="s">
        <v>54</v>
      </c>
      <c r="P28" s="86">
        <v>20198</v>
      </c>
      <c r="Q28" s="86">
        <v>15317</v>
      </c>
      <c r="R28" s="202">
        <f t="shared" si="3"/>
        <v>0.31866553502644118</v>
      </c>
      <c r="S28" s="52">
        <f t="shared" si="4"/>
        <v>0.47001605659367512</v>
      </c>
      <c r="T28" s="55"/>
    </row>
    <row r="29" spans="3:20" ht="15.6" customHeight="1">
      <c r="C29" s="279"/>
      <c r="D29" s="67" t="s">
        <v>26</v>
      </c>
      <c r="E29" s="47">
        <f t="shared" si="0"/>
        <v>1619305</v>
      </c>
      <c r="F29" s="48">
        <f t="shared" si="0"/>
        <v>555741</v>
      </c>
      <c r="G29" s="49">
        <f t="shared" si="5"/>
        <v>1.913776381443874</v>
      </c>
      <c r="H29" s="50"/>
      <c r="I29" s="193" t="s">
        <v>55</v>
      </c>
      <c r="J29" s="51">
        <v>1138718</v>
      </c>
      <c r="K29" s="51">
        <v>355263</v>
      </c>
      <c r="L29" s="49">
        <f t="shared" si="1"/>
        <v>2.2052817208659499</v>
      </c>
      <c r="M29" s="52">
        <f t="shared" si="2"/>
        <v>0.7032140331809017</v>
      </c>
      <c r="N29" s="53"/>
      <c r="O29" s="194" t="s">
        <v>56</v>
      </c>
      <c r="P29" s="86">
        <v>480587</v>
      </c>
      <c r="Q29" s="86">
        <v>200478</v>
      </c>
      <c r="R29" s="49">
        <f t="shared" si="3"/>
        <v>1.3972056784285558</v>
      </c>
      <c r="S29" s="52">
        <f t="shared" si="4"/>
        <v>0.2967859668190983</v>
      </c>
      <c r="T29" s="55"/>
    </row>
    <row r="30" spans="3:20" ht="15.6" customHeight="1">
      <c r="C30" s="279"/>
      <c r="D30" s="67" t="s">
        <v>29</v>
      </c>
      <c r="E30" s="47">
        <f t="shared" si="0"/>
        <v>972899</v>
      </c>
      <c r="F30" s="48">
        <f t="shared" si="0"/>
        <v>278257</v>
      </c>
      <c r="G30" s="49">
        <f t="shared" si="5"/>
        <v>2.4964044031237309</v>
      </c>
      <c r="H30" s="50"/>
      <c r="I30" s="193" t="s">
        <v>57</v>
      </c>
      <c r="J30" s="51">
        <v>648113</v>
      </c>
      <c r="K30" s="51">
        <v>165620</v>
      </c>
      <c r="L30" s="49">
        <f t="shared" si="1"/>
        <v>2.9132532302861973</v>
      </c>
      <c r="M30" s="52">
        <f t="shared" si="2"/>
        <v>0.66616678606926305</v>
      </c>
      <c r="N30" s="53"/>
      <c r="O30" s="194" t="s">
        <v>58</v>
      </c>
      <c r="P30" s="86">
        <v>324786</v>
      </c>
      <c r="Q30" s="86">
        <v>112637</v>
      </c>
      <c r="R30" s="49">
        <f t="shared" si="3"/>
        <v>1.8834752346031944</v>
      </c>
      <c r="S30" s="52">
        <f t="shared" si="4"/>
        <v>0.33383321393073689</v>
      </c>
      <c r="T30" s="55"/>
    </row>
    <row r="31" spans="3:20" ht="15.6" customHeight="1">
      <c r="C31" s="280"/>
      <c r="D31" s="70" t="s">
        <v>59</v>
      </c>
      <c r="E31" s="56">
        <f t="shared" si="0"/>
        <v>26206</v>
      </c>
      <c r="F31" s="48">
        <f t="shared" si="0"/>
        <v>11098</v>
      </c>
      <c r="G31" s="58">
        <f t="shared" si="5"/>
        <v>1.3613263651108307</v>
      </c>
      <c r="H31" s="50"/>
      <c r="I31" s="195" t="s">
        <v>60</v>
      </c>
      <c r="J31" s="60">
        <v>16669</v>
      </c>
      <c r="K31" s="60">
        <v>6634</v>
      </c>
      <c r="L31" s="189">
        <f t="shared" si="1"/>
        <v>1.5126620440156768</v>
      </c>
      <c r="M31" s="73">
        <f t="shared" si="2"/>
        <v>0.63607570785316336</v>
      </c>
      <c r="N31" s="74">
        <f>J31/J29</f>
        <v>1.4638391594758316E-2</v>
      </c>
      <c r="O31" s="196" t="s">
        <v>61</v>
      </c>
      <c r="P31" s="87">
        <v>9537</v>
      </c>
      <c r="Q31" s="87">
        <v>4464</v>
      </c>
      <c r="R31" s="58">
        <f t="shared" si="3"/>
        <v>1.1364247311827957</v>
      </c>
      <c r="S31" s="73">
        <f t="shared" si="4"/>
        <v>0.36392429214683658</v>
      </c>
      <c r="T31" s="76">
        <f>P31/P29</f>
        <v>1.9844481852401334E-2</v>
      </c>
    </row>
    <row r="32" spans="3:20">
      <c r="C32" s="263" t="s">
        <v>62</v>
      </c>
      <c r="D32" s="265" t="s">
        <v>36</v>
      </c>
      <c r="E32" s="267">
        <f>J32+J33+P32</f>
        <v>284715</v>
      </c>
      <c r="F32" s="296">
        <f>K32+K33+Q32</f>
        <v>261932</v>
      </c>
      <c r="G32" s="269">
        <f t="shared" si="5"/>
        <v>8.6980590382236614E-2</v>
      </c>
      <c r="H32" s="39"/>
      <c r="I32" s="191" t="s">
        <v>63</v>
      </c>
      <c r="J32" s="40">
        <v>192023</v>
      </c>
      <c r="K32" s="40">
        <v>166387</v>
      </c>
      <c r="L32" s="80">
        <f t="shared" si="1"/>
        <v>0.15407453707320884</v>
      </c>
      <c r="M32" s="46">
        <f t="shared" si="2"/>
        <v>0.67443935163233404</v>
      </c>
      <c r="N32" s="42"/>
      <c r="O32" s="271" t="s">
        <v>64</v>
      </c>
      <c r="P32" s="40">
        <v>83707</v>
      </c>
      <c r="Q32" s="40">
        <v>85672</v>
      </c>
      <c r="R32" s="38">
        <f t="shared" si="3"/>
        <v>-2.2936315248856101E-2</v>
      </c>
      <c r="S32" s="46">
        <f t="shared" si="4"/>
        <v>0.29400277470452907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8985</v>
      </c>
      <c r="K33" s="51">
        <v>9873</v>
      </c>
      <c r="L33" s="49">
        <f t="shared" si="1"/>
        <v>-8.9942266788210268E-2</v>
      </c>
      <c r="M33" s="89"/>
      <c r="N33" s="53"/>
      <c r="O33" s="272"/>
      <c r="P33" s="65"/>
      <c r="Q33" s="65"/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19917</v>
      </c>
      <c r="F34" s="48">
        <f t="shared" si="6"/>
        <v>20932</v>
      </c>
      <c r="G34" s="49">
        <f t="shared" ref="G34:G51" si="7">(E34-F34)/F34</f>
        <v>-4.8490349703802789E-2</v>
      </c>
      <c r="H34" s="50"/>
      <c r="I34" s="193" t="s">
        <v>68</v>
      </c>
      <c r="J34" s="51">
        <v>12792</v>
      </c>
      <c r="K34" s="51">
        <v>14405</v>
      </c>
      <c r="L34" s="49">
        <f t="shared" si="1"/>
        <v>-0.11197500867754252</v>
      </c>
      <c r="M34" s="52">
        <f t="shared" ref="M34:M51" si="8">J34/$E34</f>
        <v>0.64226540141587585</v>
      </c>
      <c r="N34" s="53"/>
      <c r="O34" s="194" t="s">
        <v>69</v>
      </c>
      <c r="P34" s="86">
        <v>7125</v>
      </c>
      <c r="Q34" s="86">
        <v>6527</v>
      </c>
      <c r="R34" s="49">
        <f t="shared" ref="R34:R44" si="9">(P34-Q34)/Q34</f>
        <v>9.1619426995556918E-2</v>
      </c>
      <c r="S34" s="52">
        <f t="shared" ref="S34:S44" si="10">P34/$E34</f>
        <v>0.3577345985841241</v>
      </c>
      <c r="T34" s="55"/>
    </row>
    <row r="35" spans="3:20">
      <c r="C35" s="90" t="s">
        <v>70</v>
      </c>
      <c r="D35" s="67" t="s">
        <v>36</v>
      </c>
      <c r="E35" s="47">
        <f t="shared" si="6"/>
        <v>10097</v>
      </c>
      <c r="F35" s="48">
        <f t="shared" si="6"/>
        <v>12080</v>
      </c>
      <c r="G35" s="49">
        <f t="shared" si="7"/>
        <v>-0.16415562913907283</v>
      </c>
      <c r="H35" s="50"/>
      <c r="I35" s="193" t="s">
        <v>71</v>
      </c>
      <c r="J35" s="51">
        <v>6109</v>
      </c>
      <c r="K35" s="51">
        <v>6585</v>
      </c>
      <c r="L35" s="49">
        <f t="shared" si="1"/>
        <v>-7.2285497342444952E-2</v>
      </c>
      <c r="M35" s="91">
        <f t="shared" si="8"/>
        <v>0.60503119738536204</v>
      </c>
      <c r="N35" s="53"/>
      <c r="O35" s="194" t="s">
        <v>72</v>
      </c>
      <c r="P35" s="86">
        <v>3988</v>
      </c>
      <c r="Q35" s="86">
        <v>5495</v>
      </c>
      <c r="R35" s="49">
        <f t="shared" si="9"/>
        <v>-0.27424931756141946</v>
      </c>
      <c r="S35" s="52">
        <f t="shared" si="10"/>
        <v>0.39496880261463801</v>
      </c>
      <c r="T35" s="55"/>
    </row>
    <row r="36" spans="3:20">
      <c r="C36" s="90" t="s">
        <v>73</v>
      </c>
      <c r="D36" s="67" t="s">
        <v>36</v>
      </c>
      <c r="E36" s="47">
        <f t="shared" si="6"/>
        <v>27846</v>
      </c>
      <c r="F36" s="48">
        <f t="shared" si="6"/>
        <v>23773</v>
      </c>
      <c r="G36" s="49">
        <f t="shared" si="7"/>
        <v>0.17132881840743699</v>
      </c>
      <c r="H36" s="50"/>
      <c r="I36" s="193" t="s">
        <v>74</v>
      </c>
      <c r="J36" s="92">
        <v>14378</v>
      </c>
      <c r="K36" s="92">
        <v>9813</v>
      </c>
      <c r="L36" s="49">
        <f t="shared" si="1"/>
        <v>0.46519922551717108</v>
      </c>
      <c r="M36" s="91">
        <f t="shared" si="8"/>
        <v>0.5163398692810458</v>
      </c>
      <c r="N36" s="53"/>
      <c r="O36" s="194" t="s">
        <v>75</v>
      </c>
      <c r="P36" s="86">
        <v>13468</v>
      </c>
      <c r="Q36" s="86">
        <v>13960</v>
      </c>
      <c r="R36" s="49">
        <f t="shared" si="9"/>
        <v>-3.5243553008595989E-2</v>
      </c>
      <c r="S36" s="52">
        <f t="shared" si="10"/>
        <v>0.48366013071895425</v>
      </c>
      <c r="T36" s="55"/>
    </row>
    <row r="37" spans="3:20">
      <c r="C37" s="93" t="s">
        <v>76</v>
      </c>
      <c r="D37" s="67" t="s">
        <v>36</v>
      </c>
      <c r="E37" s="47">
        <f t="shared" si="6"/>
        <v>1985</v>
      </c>
      <c r="F37" s="48">
        <f t="shared" si="6"/>
        <v>1991</v>
      </c>
      <c r="G37" s="49">
        <f t="shared" si="7"/>
        <v>-3.0135610246107484E-3</v>
      </c>
      <c r="H37" s="50"/>
      <c r="I37" s="193" t="s">
        <v>77</v>
      </c>
      <c r="J37" s="94">
        <v>1070</v>
      </c>
      <c r="K37" s="94">
        <v>999</v>
      </c>
      <c r="L37" s="49">
        <f t="shared" si="1"/>
        <v>7.1071071071071065E-2</v>
      </c>
      <c r="M37" s="91">
        <f t="shared" si="8"/>
        <v>0.53904282115869018</v>
      </c>
      <c r="N37" s="53"/>
      <c r="O37" s="194" t="s">
        <v>78</v>
      </c>
      <c r="P37" s="86">
        <v>915</v>
      </c>
      <c r="Q37" s="86">
        <v>992</v>
      </c>
      <c r="R37" s="49">
        <f t="shared" si="9"/>
        <v>-7.7620967741935484E-2</v>
      </c>
      <c r="S37" s="52">
        <f t="shared" si="10"/>
        <v>0.46095717884130982</v>
      </c>
      <c r="T37" s="55"/>
    </row>
    <row r="38" spans="3:20">
      <c r="C38" s="93" t="s">
        <v>79</v>
      </c>
      <c r="D38" s="67" t="s">
        <v>36</v>
      </c>
      <c r="E38" s="47">
        <f t="shared" si="6"/>
        <v>661</v>
      </c>
      <c r="F38" s="48">
        <f t="shared" si="6"/>
        <v>1694</v>
      </c>
      <c r="G38" s="49">
        <f t="shared" si="7"/>
        <v>-0.60979929161747348</v>
      </c>
      <c r="H38" s="50"/>
      <c r="I38" s="193" t="s">
        <v>80</v>
      </c>
      <c r="J38" s="51">
        <v>470</v>
      </c>
      <c r="K38" s="51">
        <v>1451</v>
      </c>
      <c r="L38" s="49">
        <f t="shared" si="1"/>
        <v>-0.67608545830461753</v>
      </c>
      <c r="M38" s="91">
        <f t="shared" si="8"/>
        <v>0.71104387291981841</v>
      </c>
      <c r="N38" s="53"/>
      <c r="O38" s="194" t="s">
        <v>81</v>
      </c>
      <c r="P38" s="86">
        <v>191</v>
      </c>
      <c r="Q38" s="86">
        <v>243</v>
      </c>
      <c r="R38" s="49">
        <f t="shared" si="9"/>
        <v>-0.2139917695473251</v>
      </c>
      <c r="S38" s="91">
        <f t="shared" si="10"/>
        <v>0.28895612708018154</v>
      </c>
      <c r="T38" s="55"/>
    </row>
    <row r="39" spans="3:20">
      <c r="C39" s="93" t="s">
        <v>82</v>
      </c>
      <c r="D39" s="67" t="s">
        <v>36</v>
      </c>
      <c r="E39" s="47">
        <f t="shared" si="6"/>
        <v>26214</v>
      </c>
      <c r="F39" s="48">
        <f t="shared" si="6"/>
        <v>16582</v>
      </c>
      <c r="G39" s="49">
        <f t="shared" si="7"/>
        <v>0.58087082378482691</v>
      </c>
      <c r="H39" s="50"/>
      <c r="I39" s="193" t="s">
        <v>185</v>
      </c>
      <c r="J39" s="51">
        <v>17927</v>
      </c>
      <c r="K39" s="51">
        <v>9709</v>
      </c>
      <c r="L39" s="49">
        <f t="shared" si="1"/>
        <v>0.84643114635904826</v>
      </c>
      <c r="M39" s="91">
        <f t="shared" si="8"/>
        <v>0.6838712138551919</v>
      </c>
      <c r="N39" s="53"/>
      <c r="O39" s="194" t="s">
        <v>185</v>
      </c>
      <c r="P39" s="86">
        <v>8287</v>
      </c>
      <c r="Q39" s="86">
        <v>6873</v>
      </c>
      <c r="R39" s="49">
        <f t="shared" si="9"/>
        <v>0.20573257674959988</v>
      </c>
      <c r="S39" s="91">
        <f t="shared" si="10"/>
        <v>0.3161287861448081</v>
      </c>
      <c r="T39" s="55"/>
    </row>
    <row r="40" spans="3:20">
      <c r="C40" s="93" t="s">
        <v>85</v>
      </c>
      <c r="D40" s="67" t="s">
        <v>36</v>
      </c>
      <c r="E40" s="47">
        <f t="shared" si="6"/>
        <v>3556</v>
      </c>
      <c r="F40" s="48">
        <f t="shared" si="6"/>
        <v>2903</v>
      </c>
      <c r="G40" s="49">
        <f t="shared" si="7"/>
        <v>0.22493971753358594</v>
      </c>
      <c r="H40" s="50"/>
      <c r="I40" s="193" t="s">
        <v>186</v>
      </c>
      <c r="J40" s="95">
        <v>1963</v>
      </c>
      <c r="K40" s="95">
        <v>1428</v>
      </c>
      <c r="L40" s="49">
        <f t="shared" si="1"/>
        <v>0.37464985994397759</v>
      </c>
      <c r="M40" s="91">
        <f t="shared" si="8"/>
        <v>0.55202474690663672</v>
      </c>
      <c r="N40" s="53"/>
      <c r="O40" s="194" t="s">
        <v>186</v>
      </c>
      <c r="P40" s="96">
        <v>1593</v>
      </c>
      <c r="Q40" s="96">
        <v>1475</v>
      </c>
      <c r="R40" s="49">
        <f t="shared" si="9"/>
        <v>0.08</v>
      </c>
      <c r="S40" s="91">
        <f t="shared" si="10"/>
        <v>0.44797525309336333</v>
      </c>
      <c r="T40" s="55"/>
    </row>
    <row r="41" spans="3:20">
      <c r="C41" s="93" t="s">
        <v>88</v>
      </c>
      <c r="D41" s="67" t="s">
        <v>36</v>
      </c>
      <c r="E41" s="211">
        <f t="shared" si="6"/>
        <v>81599</v>
      </c>
      <c r="F41" s="57">
        <f t="shared" si="6"/>
        <v>65549</v>
      </c>
      <c r="G41" s="58">
        <f t="shared" si="7"/>
        <v>0.24485499397397367</v>
      </c>
      <c r="H41" s="50"/>
      <c r="I41" s="212" t="s">
        <v>89</v>
      </c>
      <c r="J41" s="60">
        <v>50630</v>
      </c>
      <c r="K41" s="60">
        <v>32800</v>
      </c>
      <c r="L41" s="58">
        <f t="shared" si="1"/>
        <v>0.54359756097560974</v>
      </c>
      <c r="M41" s="61">
        <f t="shared" si="8"/>
        <v>0.62047329011384944</v>
      </c>
      <c r="N41" s="62"/>
      <c r="O41" s="212" t="s">
        <v>90</v>
      </c>
      <c r="P41" s="213">
        <v>30969</v>
      </c>
      <c r="Q41" s="213">
        <v>32749</v>
      </c>
      <c r="R41" s="58">
        <f t="shared" si="9"/>
        <v>-5.4352804665791322E-2</v>
      </c>
      <c r="S41" s="73">
        <f t="shared" si="10"/>
        <v>0.37952670988615056</v>
      </c>
      <c r="T41" s="63"/>
    </row>
    <row r="42" spans="3:20" ht="11.25" hidden="1" customHeight="1">
      <c r="C42" s="93" t="s">
        <v>91</v>
      </c>
      <c r="D42" s="67" t="s">
        <v>36</v>
      </c>
      <c r="E42" s="214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1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/>
      <c r="L43" s="100" t="e">
        <f t="shared" si="1"/>
        <v>#DIV/0!</v>
      </c>
      <c r="M43" s="103" t="e">
        <f t="shared" si="8"/>
        <v>#REF!</v>
      </c>
      <c r="N43" s="102"/>
      <c r="O43" s="180" t="s">
        <v>96</v>
      </c>
      <c r="P43" s="217"/>
      <c r="Q43" s="217"/>
      <c r="R43" s="100" t="e">
        <f t="shared" si="9"/>
        <v>#DIV/0!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231713</v>
      </c>
      <c r="F44" s="37">
        <f>K44+Q44</f>
        <v>751528</v>
      </c>
      <c r="G44" s="38">
        <f t="shared" si="7"/>
        <v>-0.69167748906228377</v>
      </c>
      <c r="H44" s="39"/>
      <c r="I44" s="191" t="s">
        <v>98</v>
      </c>
      <c r="J44" s="40">
        <v>181713</v>
      </c>
      <c r="K44" s="40">
        <v>464727</v>
      </c>
      <c r="L44" s="38">
        <f t="shared" si="1"/>
        <v>-0.60898979400809505</v>
      </c>
      <c r="M44" s="44">
        <f t="shared" si="8"/>
        <v>0.78421581870676227</v>
      </c>
      <c r="N44" s="42"/>
      <c r="O44" s="192" t="s">
        <v>99</v>
      </c>
      <c r="P44" s="105">
        <v>50000</v>
      </c>
      <c r="Q44" s="105">
        <v>286801</v>
      </c>
      <c r="R44" s="38">
        <f t="shared" si="9"/>
        <v>-0.82566309043552844</v>
      </c>
      <c r="S44" s="44">
        <f t="shared" si="10"/>
        <v>0.21578418129323776</v>
      </c>
      <c r="T44" s="45"/>
    </row>
    <row r="45" spans="3:20">
      <c r="C45" s="252" t="s">
        <v>100</v>
      </c>
      <c r="D45" s="67" t="s">
        <v>16</v>
      </c>
      <c r="E45" s="47">
        <f>J45</f>
        <v>8861</v>
      </c>
      <c r="F45" s="48">
        <f>K45</f>
        <v>10708</v>
      </c>
      <c r="G45" s="49">
        <f t="shared" si="7"/>
        <v>-0.17248785954426596</v>
      </c>
      <c r="H45" s="50"/>
      <c r="I45" s="193" t="s">
        <v>101</v>
      </c>
      <c r="J45" s="51">
        <v>8861</v>
      </c>
      <c r="K45" s="51">
        <v>10708</v>
      </c>
      <c r="L45" s="49">
        <f t="shared" si="1"/>
        <v>-0.17248785954426596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605</v>
      </c>
      <c r="F46" s="48">
        <f>K46</f>
        <v>670</v>
      </c>
      <c r="G46" s="49">
        <f t="shared" si="7"/>
        <v>-9.7014925373134331E-2</v>
      </c>
      <c r="H46" s="50"/>
      <c r="I46" s="193" t="s">
        <v>104</v>
      </c>
      <c r="J46" s="51">
        <v>605</v>
      </c>
      <c r="K46" s="51">
        <v>670</v>
      </c>
      <c r="L46" s="49">
        <f t="shared" si="1"/>
        <v>-9.7014925373134331E-2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68925</v>
      </c>
      <c r="F47" s="48">
        <f t="shared" si="11"/>
        <v>69630</v>
      </c>
      <c r="G47" s="49">
        <f t="shared" si="7"/>
        <v>-1.0124946143903489E-2</v>
      </c>
      <c r="H47" s="50"/>
      <c r="I47" s="193" t="s">
        <v>106</v>
      </c>
      <c r="J47" s="51">
        <v>41896</v>
      </c>
      <c r="K47" s="51">
        <v>40478</v>
      </c>
      <c r="L47" s="49">
        <f t="shared" si="1"/>
        <v>3.5031375067938138E-2</v>
      </c>
      <c r="M47" s="52">
        <f t="shared" si="8"/>
        <v>0.60784911135291986</v>
      </c>
      <c r="N47" s="53"/>
      <c r="O47" s="194" t="s">
        <v>107</v>
      </c>
      <c r="P47" s="51">
        <v>27029</v>
      </c>
      <c r="Q47" s="51">
        <v>29152</v>
      </c>
      <c r="R47" s="49">
        <f>(P47-Q47)/Q47</f>
        <v>-7.2825192096597144E-2</v>
      </c>
      <c r="S47" s="52">
        <f>P47/$E47</f>
        <v>0.39215088864708014</v>
      </c>
      <c r="T47" s="55"/>
    </row>
    <row r="48" spans="3:20" ht="15.6" customHeight="1">
      <c r="C48" s="261"/>
      <c r="D48" s="67" t="s">
        <v>22</v>
      </c>
      <c r="E48" s="47">
        <f t="shared" si="11"/>
        <v>42251</v>
      </c>
      <c r="F48" s="48">
        <f t="shared" si="11"/>
        <v>44171</v>
      </c>
      <c r="G48" s="49">
        <f t="shared" si="7"/>
        <v>-4.3467433383894409E-2</v>
      </c>
      <c r="H48" s="50"/>
      <c r="I48" s="193" t="s">
        <v>108</v>
      </c>
      <c r="J48" s="51">
        <v>4390</v>
      </c>
      <c r="K48" s="51">
        <v>4502</v>
      </c>
      <c r="L48" s="49">
        <f t="shared" si="1"/>
        <v>-2.4877832074633496E-2</v>
      </c>
      <c r="M48" s="52">
        <f t="shared" si="8"/>
        <v>0.10390286620435019</v>
      </c>
      <c r="N48" s="53"/>
      <c r="O48" s="194" t="s">
        <v>109</v>
      </c>
      <c r="P48" s="54">
        <v>37861</v>
      </c>
      <c r="Q48" s="54">
        <v>39669</v>
      </c>
      <c r="R48" s="49">
        <f>(P48-Q48)/Q48</f>
        <v>-4.5577150923895235E-2</v>
      </c>
      <c r="S48" s="52">
        <f>P48/$E48</f>
        <v>0.89609713379564981</v>
      </c>
      <c r="T48" s="55"/>
    </row>
    <row r="49" spans="3:20" ht="15.6" customHeight="1">
      <c r="C49" s="261"/>
      <c r="D49" s="67" t="s">
        <v>110</v>
      </c>
      <c r="E49" s="47">
        <f t="shared" si="11"/>
        <v>24026</v>
      </c>
      <c r="F49" s="48">
        <f t="shared" si="11"/>
        <v>23714</v>
      </c>
      <c r="G49" s="49">
        <f t="shared" si="7"/>
        <v>1.3156785021506284E-2</v>
      </c>
      <c r="H49" s="50"/>
      <c r="I49" s="193" t="s">
        <v>111</v>
      </c>
      <c r="J49" s="51">
        <v>2673</v>
      </c>
      <c r="K49" s="51">
        <v>2920</v>
      </c>
      <c r="L49" s="49">
        <f t="shared" si="1"/>
        <v>-8.458904109589041E-2</v>
      </c>
      <c r="M49" s="52">
        <f t="shared" si="8"/>
        <v>0.11125447431948722</v>
      </c>
      <c r="N49" s="53"/>
      <c r="O49" s="194" t="s">
        <v>38</v>
      </c>
      <c r="P49" s="106">
        <v>21353</v>
      </c>
      <c r="Q49" s="106">
        <v>20794</v>
      </c>
      <c r="R49" s="49">
        <f>(P49-Q49)/Q49</f>
        <v>2.6882754640761758E-2</v>
      </c>
      <c r="S49" s="52">
        <f>P49/$E49</f>
        <v>0.88874552568051279</v>
      </c>
      <c r="T49" s="55"/>
    </row>
    <row r="50" spans="3:20" ht="15.95" customHeight="1">
      <c r="C50" s="261"/>
      <c r="D50" s="67" t="s">
        <v>112</v>
      </c>
      <c r="E50" s="47">
        <f t="shared" si="11"/>
        <v>71015</v>
      </c>
      <c r="F50" s="48">
        <f t="shared" si="11"/>
        <v>78633</v>
      </c>
      <c r="G50" s="49">
        <f t="shared" si="7"/>
        <v>-9.6880444597052126E-2</v>
      </c>
      <c r="H50" s="50"/>
      <c r="I50" s="193" t="s">
        <v>113</v>
      </c>
      <c r="J50" s="51">
        <v>17959</v>
      </c>
      <c r="K50" s="51">
        <v>18360</v>
      </c>
      <c r="L50" s="49">
        <f t="shared" si="1"/>
        <v>-2.1840958605664488E-2</v>
      </c>
      <c r="M50" s="52">
        <f t="shared" si="8"/>
        <v>0.25289023445750897</v>
      </c>
      <c r="N50" s="53"/>
      <c r="O50" s="194" t="s">
        <v>114</v>
      </c>
      <c r="P50" s="106">
        <v>53056</v>
      </c>
      <c r="Q50" s="106">
        <v>60273</v>
      </c>
      <c r="R50" s="49">
        <f>(P50-Q50)/Q50</f>
        <v>-0.11973852305344018</v>
      </c>
      <c r="S50" s="52">
        <f>P50/$E50</f>
        <v>0.74710976554249098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12826</v>
      </c>
      <c r="F51" s="169">
        <f t="shared" si="11"/>
        <v>10366</v>
      </c>
      <c r="G51" s="170">
        <f t="shared" si="7"/>
        <v>0.23731429673934015</v>
      </c>
      <c r="H51" s="171"/>
      <c r="I51" s="218" t="s">
        <v>116</v>
      </c>
      <c r="J51" s="175">
        <v>3249</v>
      </c>
      <c r="K51" s="175">
        <v>1080</v>
      </c>
      <c r="L51" s="176">
        <f t="shared" si="1"/>
        <v>2.0083333333333333</v>
      </c>
      <c r="M51" s="173">
        <f t="shared" si="8"/>
        <v>0.25331358178699515</v>
      </c>
      <c r="N51" s="174"/>
      <c r="O51" s="219" t="s">
        <v>117</v>
      </c>
      <c r="P51" s="172">
        <v>9577</v>
      </c>
      <c r="Q51" s="172">
        <v>9286</v>
      </c>
      <c r="R51" s="170">
        <f>(P51-Q51)/Q51</f>
        <v>3.1337497307775145E-2</v>
      </c>
      <c r="S51" s="173">
        <f>P51/$E51</f>
        <v>0.74668641821300485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9518711</v>
      </c>
      <c r="E59" s="124">
        <f>J15</f>
        <v>7491210</v>
      </c>
      <c r="F59" s="124">
        <f>P15</f>
        <v>2027501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0.78699836564005354</v>
      </c>
      <c r="F60" s="133">
        <f>F59/D59</f>
        <v>0.21300163435994643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67323</v>
      </c>
      <c r="E61" s="136">
        <v>52855</v>
      </c>
      <c r="F61" s="136">
        <v>14468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0.78509573251340548</v>
      </c>
      <c r="F62" s="137">
        <f>F61/$D$61</f>
        <v>0.21490426748659447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/>
      <c r="D67" s="158"/>
      <c r="E67" s="159"/>
      <c r="F67" s="139"/>
      <c r="G67" s="128"/>
      <c r="H67" s="145"/>
      <c r="I67" s="160"/>
    </row>
    <row r="68" spans="3:9" ht="13.5" customHeight="1">
      <c r="C68" s="157"/>
      <c r="D68" s="158"/>
      <c r="E68" s="156"/>
      <c r="F68" s="161"/>
      <c r="G68" s="128"/>
      <c r="H68" s="145"/>
      <c r="I68" s="160"/>
    </row>
    <row r="69" spans="3:9">
      <c r="C69" s="157"/>
      <c r="D69" s="158"/>
      <c r="E69" s="110"/>
      <c r="F69" s="139"/>
      <c r="G69" s="128"/>
      <c r="H69" s="182">
        <f>SUM(D67:D70)</f>
        <v>0</v>
      </c>
      <c r="I69" s="183"/>
    </row>
    <row r="70" spans="3:9">
      <c r="C70" s="157"/>
      <c r="D70" s="158"/>
      <c r="E70" s="112"/>
      <c r="F70" s="161"/>
      <c r="H70" s="183"/>
      <c r="I70" s="183"/>
    </row>
    <row r="71" spans="3:9">
      <c r="C71" s="157"/>
      <c r="D71" s="158"/>
      <c r="E71" s="112"/>
      <c r="F71" s="161"/>
      <c r="H71" s="184"/>
      <c r="I71" s="183"/>
    </row>
    <row r="72" spans="3:9">
      <c r="C72" s="157"/>
      <c r="D72" s="158"/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/>
      <c r="D77" s="158"/>
      <c r="E77" s="181" t="e">
        <f t="shared" ref="E77:E82" si="12">D77/D67</f>
        <v>#DIV/0!</v>
      </c>
      <c r="F77" s="162"/>
      <c r="H77" s="185"/>
      <c r="I77" s="186"/>
    </row>
    <row r="78" spans="3:9">
      <c r="C78" s="157"/>
      <c r="D78" s="158"/>
      <c r="E78" s="181" t="e">
        <f t="shared" si="12"/>
        <v>#DIV/0!</v>
      </c>
      <c r="F78" s="164"/>
      <c r="H78" s="183"/>
      <c r="I78" s="183"/>
    </row>
    <row r="79" spans="3:9">
      <c r="C79" s="157"/>
      <c r="D79" s="158"/>
      <c r="E79" s="181" t="e">
        <f t="shared" si="12"/>
        <v>#DIV/0!</v>
      </c>
      <c r="F79" s="161"/>
      <c r="H79" s="187">
        <f>SUM(D77:D80)</f>
        <v>0</v>
      </c>
      <c r="I79" s="188" t="e">
        <f>H79/H69</f>
        <v>#DIV/0!</v>
      </c>
    </row>
    <row r="80" spans="3:9" ht="17.45" customHeight="1">
      <c r="C80" s="157"/>
      <c r="D80" s="158"/>
      <c r="E80" s="181" t="e">
        <f t="shared" si="12"/>
        <v>#DIV/0!</v>
      </c>
      <c r="F80" s="162"/>
      <c r="H80" s="185"/>
      <c r="I80" s="186"/>
    </row>
    <row r="81" spans="3:5">
      <c r="C81" s="157"/>
      <c r="D81" s="158"/>
      <c r="E81" s="181" t="e">
        <f t="shared" si="12"/>
        <v>#DIV/0!</v>
      </c>
    </row>
    <row r="82" spans="3:5">
      <c r="C82" s="157"/>
      <c r="D82" s="158"/>
      <c r="E82" s="181" t="e">
        <f t="shared" si="12"/>
        <v>#DIV/0!</v>
      </c>
    </row>
  </sheetData>
  <mergeCells count="22"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</mergeCells>
  <phoneticPr fontId="3" type="noConversion"/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D9E9DB-B860-43A3-937F-D791D7F29E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'2024년도'!D77:D82</xm:f>
              <xm:sqref>E76</xm:sqref>
            </x14:sparkline>
          </x14:sparklines>
        </x14:sparklineGroup>
        <x14:sparklineGroup displayEmptyCellsAs="gap" xr2:uid="{EE163917-47DA-4DDE-B930-1B09D3E5FD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'2024년도'!D67:D73</xm:f>
              <xm:sqref>E66</xm:sqref>
            </x14:sparkline>
          </x14:sparklines>
        </x14:sparklineGroup>
      </x14:sparklineGroup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2B31-BDC9-47C7-8F70-660955DB7CA0}">
  <sheetPr>
    <pageSetUpPr fitToPage="1"/>
  </sheetPr>
  <dimension ref="A1:T82"/>
  <sheetViews>
    <sheetView showGridLines="0" zoomScaleNormal="100" workbookViewId="0">
      <pane ySplit="1" topLeftCell="A2" activePane="bottomLeft" state="frozen"/>
      <selection activeCell="X29" sqref="X29"/>
      <selection pane="bottomLeft" activeCell="X29" sqref="X29"/>
    </sheetView>
  </sheetViews>
  <sheetFormatPr defaultColWidth="9" defaultRowHeight="13.5"/>
  <cols>
    <col min="1" max="1" width="2.625" style="9" customWidth="1"/>
    <col min="2" max="2" width="0.875" style="9" customWidth="1"/>
    <col min="3" max="3" width="12" style="9" bestFit="1" customWidth="1"/>
    <col min="4" max="4" width="11.375" style="9" bestFit="1" customWidth="1"/>
    <col min="5" max="5" width="9.375" style="15" customWidth="1"/>
    <col min="6" max="6" width="9" style="15" customWidth="1"/>
    <col min="7" max="7" width="9.375" style="108" customWidth="1"/>
    <col min="8" max="8" width="9.5" style="9" bestFit="1" customWidth="1"/>
    <col min="9" max="9" width="20.5" style="107" bestFit="1" customWidth="1"/>
    <col min="10" max="11" width="15.625" style="15" customWidth="1"/>
    <col min="12" max="12" width="10.625" style="9" customWidth="1"/>
    <col min="13" max="13" width="8.125" style="17" customWidth="1"/>
    <col min="14" max="14" width="8.125" style="9" customWidth="1"/>
    <col min="15" max="15" width="20.625" style="107" customWidth="1"/>
    <col min="16" max="17" width="15.625" style="15" customWidth="1"/>
    <col min="18" max="18" width="10.625" style="9" customWidth="1"/>
    <col min="19" max="19" width="8.125" style="17" customWidth="1"/>
    <col min="20" max="20" width="8.125" style="9" customWidth="1"/>
    <col min="21" max="21" width="1" style="9" customWidth="1"/>
    <col min="22" max="22" width="9" style="9" bestFit="1" customWidth="1"/>
    <col min="23" max="23" width="9.5" style="9" customWidth="1"/>
    <col min="24" max="26" width="9.375" style="9" customWidth="1"/>
    <col min="27" max="32" width="7.5" style="9" customWidth="1"/>
    <col min="33" max="70" width="9" style="9" customWidth="1"/>
    <col min="71" max="16384" width="9" style="9"/>
  </cols>
  <sheetData>
    <row r="1" spans="1:20" s="1" customFormat="1" ht="7.5" customHeight="1">
      <c r="A1" s="1" t="s">
        <v>0</v>
      </c>
    </row>
    <row r="2" spans="1:20" s="2" customFormat="1" ht="25.5" customHeight="1">
      <c r="B2" s="3"/>
      <c r="C2" s="4" t="s">
        <v>339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2</v>
      </c>
    </row>
    <row r="3" spans="1:20" s="6" customFormat="1" ht="9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.5" customHeight="1">
      <c r="C4" s="8"/>
      <c r="D4" s="10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6.5" customHeight="1">
      <c r="C5" s="8"/>
      <c r="D5" s="10"/>
      <c r="E5" s="11"/>
      <c r="F5" s="11"/>
      <c r="G5" s="11"/>
      <c r="H5" s="16"/>
      <c r="I5" s="13"/>
      <c r="J5" s="14"/>
      <c r="K5" s="14"/>
      <c r="L5" s="14"/>
      <c r="N5" s="14"/>
      <c r="O5" s="14"/>
      <c r="P5" s="14"/>
      <c r="Q5" s="190"/>
      <c r="R5" s="14"/>
      <c r="S5" s="14"/>
      <c r="T5" s="14"/>
    </row>
    <row r="6" spans="1:20" ht="16.5" customHeight="1">
      <c r="C6" s="8"/>
      <c r="D6" s="18"/>
      <c r="E6" s="19"/>
      <c r="F6" s="19"/>
      <c r="G6" s="19"/>
      <c r="H6" s="14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6.5" customHeight="1">
      <c r="C7" s="8"/>
      <c r="D7" s="18"/>
      <c r="E7" s="19"/>
      <c r="F7" s="19"/>
      <c r="G7" s="19"/>
      <c r="H7" s="14"/>
      <c r="I7" s="21"/>
      <c r="J7" s="14"/>
      <c r="K7" s="14"/>
      <c r="L7" s="14"/>
      <c r="M7" s="14"/>
      <c r="O7" s="14"/>
      <c r="P7" s="14"/>
      <c r="Q7" s="14"/>
      <c r="R7" s="14"/>
      <c r="S7" s="14"/>
      <c r="T7" s="22"/>
    </row>
    <row r="8" spans="1:20">
      <c r="C8" s="14"/>
      <c r="D8" s="14"/>
      <c r="E8" s="16"/>
      <c r="F8" s="16"/>
      <c r="G8" s="23"/>
      <c r="H8" s="14"/>
      <c r="I8" s="20"/>
      <c r="J8" s="14"/>
      <c r="K8" s="14"/>
      <c r="L8" s="14"/>
      <c r="M8" s="14"/>
      <c r="N8" s="14"/>
      <c r="O8" s="14"/>
      <c r="P8" s="14"/>
      <c r="Q8" s="25"/>
      <c r="R8" s="14"/>
      <c r="S8" s="14"/>
      <c r="T8" s="14"/>
    </row>
    <row r="9" spans="1:20">
      <c r="C9" s="12"/>
      <c r="D9" s="24"/>
      <c r="E9" s="24"/>
      <c r="F9" s="24"/>
      <c r="G9" s="24"/>
      <c r="H9" s="14"/>
      <c r="I9" s="20"/>
      <c r="J9" s="14"/>
      <c r="K9" s="14"/>
      <c r="L9" s="14"/>
      <c r="M9" s="14"/>
      <c r="N9" s="14"/>
      <c r="O9" s="14"/>
      <c r="P9" s="14"/>
      <c r="Q9" s="25"/>
      <c r="R9" s="14"/>
      <c r="S9" s="14"/>
      <c r="T9" s="14"/>
    </row>
    <row r="10" spans="1:20">
      <c r="C10" s="12"/>
      <c r="D10" s="24"/>
      <c r="E10" s="24"/>
      <c r="F10" s="24"/>
      <c r="G10" s="24"/>
      <c r="H10" s="14"/>
      <c r="I10" s="20"/>
      <c r="J10" s="14"/>
      <c r="K10" s="14"/>
      <c r="L10" s="14"/>
      <c r="M10" s="14"/>
      <c r="N10" s="14"/>
      <c r="O10" s="14"/>
      <c r="P10" s="14"/>
      <c r="Q10" s="25"/>
      <c r="R10" s="14"/>
      <c r="S10" s="14"/>
      <c r="T10" s="14"/>
    </row>
    <row r="11" spans="1:20" ht="14.25">
      <c r="C11" s="14"/>
      <c r="D11" s="14"/>
      <c r="E11" s="16"/>
      <c r="F11" s="16"/>
      <c r="G11" s="23"/>
      <c r="H11" s="14"/>
      <c r="I11" s="13"/>
      <c r="J11" s="16"/>
      <c r="K11" s="26"/>
      <c r="L11" s="14"/>
      <c r="M11" s="27"/>
      <c r="N11" s="14"/>
      <c r="O11" s="13"/>
      <c r="P11" s="16"/>
      <c r="Q11" s="16"/>
      <c r="R11" s="14"/>
      <c r="S11" s="27"/>
      <c r="T11" s="14"/>
    </row>
    <row r="12" spans="1:20" ht="14.25" thickBot="1">
      <c r="C12" s="14"/>
      <c r="D12" s="14"/>
      <c r="E12" s="16"/>
      <c r="F12" s="16"/>
      <c r="G12" s="23"/>
      <c r="H12" s="14"/>
      <c r="I12" s="13"/>
      <c r="J12" s="16"/>
      <c r="K12" s="28"/>
      <c r="L12" s="14"/>
      <c r="M12" s="27"/>
      <c r="N12" s="14"/>
      <c r="O12" s="13"/>
      <c r="P12" s="16"/>
      <c r="Q12" s="28"/>
      <c r="R12" s="14"/>
      <c r="S12" s="27"/>
      <c r="T12" s="14"/>
    </row>
    <row r="13" spans="1:20">
      <c r="C13" s="281" t="s">
        <v>3</v>
      </c>
      <c r="D13" s="282"/>
      <c r="E13" s="285" t="s">
        <v>4</v>
      </c>
      <c r="F13" s="286"/>
      <c r="G13" s="286"/>
      <c r="H13" s="287"/>
      <c r="I13" s="288" t="s">
        <v>3</v>
      </c>
      <c r="J13" s="275" t="s">
        <v>179</v>
      </c>
      <c r="K13" s="276"/>
      <c r="L13" s="276"/>
      <c r="M13" s="276"/>
      <c r="N13" s="277"/>
      <c r="O13" s="273" t="s">
        <v>3</v>
      </c>
      <c r="P13" s="275" t="s">
        <v>180</v>
      </c>
      <c r="Q13" s="276"/>
      <c r="R13" s="276"/>
      <c r="S13" s="276"/>
      <c r="T13" s="277"/>
    </row>
    <row r="14" spans="1:20" ht="13.5" customHeight="1" thickBot="1">
      <c r="C14" s="283"/>
      <c r="D14" s="284"/>
      <c r="E14" s="33" t="s">
        <v>337</v>
      </c>
      <c r="F14" s="33" t="s">
        <v>338</v>
      </c>
      <c r="G14" s="31" t="s">
        <v>9</v>
      </c>
      <c r="H14" s="32" t="s">
        <v>10</v>
      </c>
      <c r="I14" s="289"/>
      <c r="J14" s="33" t="s">
        <v>337</v>
      </c>
      <c r="K14" s="33" t="s">
        <v>338</v>
      </c>
      <c r="L14" s="31" t="s">
        <v>9</v>
      </c>
      <c r="M14" s="34" t="s">
        <v>11</v>
      </c>
      <c r="N14" s="32" t="s">
        <v>10</v>
      </c>
      <c r="O14" s="274"/>
      <c r="P14" s="33" t="s">
        <v>337</v>
      </c>
      <c r="Q14" s="33" t="s">
        <v>338</v>
      </c>
      <c r="R14" s="31" t="s">
        <v>12</v>
      </c>
      <c r="S14" s="34" t="s">
        <v>11</v>
      </c>
      <c r="T14" s="35" t="s">
        <v>10</v>
      </c>
    </row>
    <row r="15" spans="1:20" ht="13.5" customHeight="1" thickTop="1">
      <c r="C15" s="290" t="s">
        <v>13</v>
      </c>
      <c r="D15" s="291"/>
      <c r="E15" s="36">
        <f t="shared" ref="E15:F31" si="0">J15+P15</f>
        <v>6205324</v>
      </c>
      <c r="F15" s="37">
        <f t="shared" si="0"/>
        <v>4758730</v>
      </c>
      <c r="G15" s="38">
        <f>(E15-F15)/F15</f>
        <v>0.30398740840518373</v>
      </c>
      <c r="H15" s="39"/>
      <c r="I15" s="191" t="s">
        <v>14</v>
      </c>
      <c r="J15" s="43">
        <v>4663263</v>
      </c>
      <c r="K15" s="43">
        <v>3170325</v>
      </c>
      <c r="L15" s="38">
        <f t="shared" ref="L15:L51" si="1">(J15-K15)/K15</f>
        <v>0.47091008019682523</v>
      </c>
      <c r="M15" s="41">
        <f t="shared" ref="M15:M32" si="2">J15/$E15</f>
        <v>0.75149387848241289</v>
      </c>
      <c r="N15" s="42"/>
      <c r="O15" s="192" t="s">
        <v>15</v>
      </c>
      <c r="P15" s="40">
        <v>1542061</v>
      </c>
      <c r="Q15" s="40">
        <v>1588405</v>
      </c>
      <c r="R15" s="38">
        <f t="shared" ref="R15:R32" si="3">(P15-Q15)/Q15</f>
        <v>-2.9176437999124907E-2</v>
      </c>
      <c r="S15" s="44">
        <f t="shared" ref="S15:S32" si="4">P15/$E15</f>
        <v>0.24850612151758716</v>
      </c>
      <c r="T15" s="45"/>
    </row>
    <row r="16" spans="1:20">
      <c r="C16" s="292" t="s">
        <v>16</v>
      </c>
      <c r="D16" s="293"/>
      <c r="E16" s="47">
        <f t="shared" si="0"/>
        <v>735207</v>
      </c>
      <c r="F16" s="48">
        <f t="shared" si="0"/>
        <v>498318</v>
      </c>
      <c r="G16" s="49">
        <f t="shared" ref="G16:G32" si="5">(E16-F16)/F16</f>
        <v>0.4753771687958292</v>
      </c>
      <c r="H16" s="50"/>
      <c r="I16" s="193" t="s">
        <v>17</v>
      </c>
      <c r="J16" s="54">
        <v>467776</v>
      </c>
      <c r="K16" s="54">
        <v>260757</v>
      </c>
      <c r="L16" s="49">
        <f t="shared" si="1"/>
        <v>0.7939154078318128</v>
      </c>
      <c r="M16" s="52">
        <f t="shared" si="2"/>
        <v>0.63625074298802919</v>
      </c>
      <c r="N16" s="53"/>
      <c r="O16" s="194" t="s">
        <v>18</v>
      </c>
      <c r="P16" s="51">
        <v>267431</v>
      </c>
      <c r="Q16" s="51">
        <v>237561</v>
      </c>
      <c r="R16" s="49">
        <f t="shared" si="3"/>
        <v>0.12573612672113688</v>
      </c>
      <c r="S16" s="52">
        <f t="shared" si="4"/>
        <v>0.36374925701197081</v>
      </c>
      <c r="T16" s="55"/>
    </row>
    <row r="17" spans="3:20">
      <c r="C17" s="294" t="s">
        <v>19</v>
      </c>
      <c r="D17" s="295"/>
      <c r="E17" s="56">
        <f t="shared" si="0"/>
        <v>440735</v>
      </c>
      <c r="F17" s="57">
        <f t="shared" si="0"/>
        <v>144153</v>
      </c>
      <c r="G17" s="58">
        <f t="shared" si="5"/>
        <v>2.0574112227979993</v>
      </c>
      <c r="H17" s="59"/>
      <c r="I17" s="195" t="s">
        <v>20</v>
      </c>
      <c r="J17" s="60">
        <v>265369</v>
      </c>
      <c r="K17" s="60">
        <v>58803</v>
      </c>
      <c r="L17" s="58">
        <f t="shared" si="1"/>
        <v>3.5128479839463971</v>
      </c>
      <c r="M17" s="61">
        <f t="shared" si="2"/>
        <v>0.6021055736440265</v>
      </c>
      <c r="N17" s="62"/>
      <c r="O17" s="196" t="s">
        <v>21</v>
      </c>
      <c r="P17" s="60">
        <v>175366</v>
      </c>
      <c r="Q17" s="60">
        <v>85350</v>
      </c>
      <c r="R17" s="58">
        <f t="shared" si="3"/>
        <v>1.0546690099589924</v>
      </c>
      <c r="S17" s="61">
        <f t="shared" si="4"/>
        <v>0.39789442635597355</v>
      </c>
      <c r="T17" s="63"/>
    </row>
    <row r="18" spans="3:20">
      <c r="C18" s="278" t="s">
        <v>22</v>
      </c>
      <c r="D18" s="64" t="s">
        <v>23</v>
      </c>
      <c r="E18" s="36">
        <f t="shared" si="0"/>
        <v>3559206</v>
      </c>
      <c r="F18" s="37">
        <f t="shared" si="0"/>
        <v>2592621</v>
      </c>
      <c r="G18" s="38">
        <f t="shared" si="5"/>
        <v>0.37282155779807385</v>
      </c>
      <c r="H18" s="39"/>
      <c r="I18" s="191" t="s">
        <v>24</v>
      </c>
      <c r="J18" s="65">
        <v>2394609</v>
      </c>
      <c r="K18" s="65">
        <v>1736586</v>
      </c>
      <c r="L18" s="38">
        <f t="shared" si="1"/>
        <v>0.37891760039525829</v>
      </c>
      <c r="M18" s="41">
        <f t="shared" si="2"/>
        <v>0.67279303305287752</v>
      </c>
      <c r="N18" s="42"/>
      <c r="O18" s="192" t="s">
        <v>25</v>
      </c>
      <c r="P18" s="66">
        <v>1164597</v>
      </c>
      <c r="Q18" s="66">
        <v>856035</v>
      </c>
      <c r="R18" s="38">
        <f t="shared" si="3"/>
        <v>0.36045488794266589</v>
      </c>
      <c r="S18" s="41">
        <f t="shared" si="4"/>
        <v>0.32720696694712248</v>
      </c>
      <c r="T18" s="45"/>
    </row>
    <row r="19" spans="3:20" ht="15.6" customHeight="1">
      <c r="C19" s="279"/>
      <c r="D19" s="67" t="s">
        <v>26</v>
      </c>
      <c r="E19" s="47">
        <f t="shared" si="0"/>
        <v>2132315</v>
      </c>
      <c r="F19" s="37">
        <f t="shared" si="0"/>
        <v>1263932</v>
      </c>
      <c r="G19" s="49">
        <f t="shared" si="5"/>
        <v>0.68704882857622085</v>
      </c>
      <c r="H19" s="50"/>
      <c r="I19" s="193" t="s">
        <v>27</v>
      </c>
      <c r="J19" s="68">
        <v>1635170</v>
      </c>
      <c r="K19" s="68">
        <v>912790</v>
      </c>
      <c r="L19" s="49">
        <f t="shared" si="1"/>
        <v>0.79139780234226931</v>
      </c>
      <c r="M19" s="52">
        <f t="shared" si="2"/>
        <v>0.76685198950436495</v>
      </c>
      <c r="N19" s="53"/>
      <c r="O19" s="194" t="s">
        <v>28</v>
      </c>
      <c r="P19" s="69">
        <v>497145</v>
      </c>
      <c r="Q19" s="69">
        <v>351142</v>
      </c>
      <c r="R19" s="49">
        <f t="shared" si="3"/>
        <v>0.4157947497023996</v>
      </c>
      <c r="S19" s="52">
        <f t="shared" si="4"/>
        <v>0.23314801049563502</v>
      </c>
      <c r="T19" s="55"/>
    </row>
    <row r="20" spans="3:20" ht="14.1" customHeight="1">
      <c r="C20" s="279"/>
      <c r="D20" s="67" t="s">
        <v>29</v>
      </c>
      <c r="E20" s="47">
        <f t="shared" si="0"/>
        <v>48891</v>
      </c>
      <c r="F20" s="37">
        <f t="shared" si="0"/>
        <v>25137</v>
      </c>
      <c r="G20" s="49">
        <f t="shared" si="5"/>
        <v>0.94498150137247883</v>
      </c>
      <c r="H20" s="50"/>
      <c r="I20" s="193" t="s">
        <v>30</v>
      </c>
      <c r="J20" s="68">
        <v>33518</v>
      </c>
      <c r="K20" s="68">
        <v>14954</v>
      </c>
      <c r="L20" s="49">
        <f t="shared" si="1"/>
        <v>1.2414069814096562</v>
      </c>
      <c r="M20" s="52">
        <f t="shared" si="2"/>
        <v>0.68556585056554376</v>
      </c>
      <c r="N20" s="53"/>
      <c r="O20" s="194" t="s">
        <v>31</v>
      </c>
      <c r="P20" s="69">
        <v>15373</v>
      </c>
      <c r="Q20" s="69">
        <v>10183</v>
      </c>
      <c r="R20" s="49">
        <f t="shared" si="3"/>
        <v>0.50967298438574093</v>
      </c>
      <c r="S20" s="52">
        <f t="shared" si="4"/>
        <v>0.31443414943445624</v>
      </c>
      <c r="T20" s="55"/>
    </row>
    <row r="21" spans="3:20" ht="13.5" customHeight="1">
      <c r="C21" s="280"/>
      <c r="D21" s="70" t="s">
        <v>32</v>
      </c>
      <c r="E21" s="56">
        <f t="shared" si="0"/>
        <v>17076</v>
      </c>
      <c r="F21" s="37">
        <f t="shared" si="0"/>
        <v>7554</v>
      </c>
      <c r="G21" s="58">
        <f t="shared" si="5"/>
        <v>1.2605242255758538</v>
      </c>
      <c r="H21" s="71">
        <f>E21/E19</f>
        <v>8.0081976631032475E-3</v>
      </c>
      <c r="I21" s="195" t="s">
        <v>33</v>
      </c>
      <c r="J21" s="72">
        <v>10990</v>
      </c>
      <c r="K21" s="72">
        <v>4355</v>
      </c>
      <c r="L21" s="58">
        <f t="shared" si="1"/>
        <v>1.5235361653272101</v>
      </c>
      <c r="M21" s="73">
        <f t="shared" si="2"/>
        <v>0.64359334738814711</v>
      </c>
      <c r="N21" s="74">
        <f>J21/J19</f>
        <v>6.7210137172281784E-3</v>
      </c>
      <c r="O21" s="196" t="s">
        <v>34</v>
      </c>
      <c r="P21" s="75">
        <v>6086</v>
      </c>
      <c r="Q21" s="75">
        <v>3199</v>
      </c>
      <c r="R21" s="58">
        <f t="shared" si="3"/>
        <v>0.90246952172553918</v>
      </c>
      <c r="S21" s="73">
        <f t="shared" si="4"/>
        <v>0.35640665261185289</v>
      </c>
      <c r="T21" s="76">
        <f>P21/P19</f>
        <v>1.2241901256172746E-2</v>
      </c>
    </row>
    <row r="22" spans="3:20" ht="13.5" customHeight="1">
      <c r="C22" s="278" t="s">
        <v>35</v>
      </c>
      <c r="D22" s="77" t="s">
        <v>36</v>
      </c>
      <c r="E22" s="78">
        <f t="shared" si="0"/>
        <v>139150</v>
      </c>
      <c r="F22" s="79">
        <f t="shared" si="0"/>
        <v>155030</v>
      </c>
      <c r="G22" s="80">
        <f t="shared" si="5"/>
        <v>-0.10243178739598788</v>
      </c>
      <c r="H22" s="81"/>
      <c r="I22" s="197" t="s">
        <v>37</v>
      </c>
      <c r="J22" s="198">
        <v>70220</v>
      </c>
      <c r="K22" s="198">
        <v>79148</v>
      </c>
      <c r="L22" s="80">
        <f t="shared" si="1"/>
        <v>-0.11280133420932936</v>
      </c>
      <c r="M22" s="82">
        <f t="shared" si="2"/>
        <v>0.50463528566295368</v>
      </c>
      <c r="N22" s="83"/>
      <c r="O22" s="199" t="s">
        <v>38</v>
      </c>
      <c r="P22" s="84">
        <v>68930</v>
      </c>
      <c r="Q22" s="84">
        <v>75882</v>
      </c>
      <c r="R22" s="80">
        <f t="shared" si="3"/>
        <v>-9.1615929996573628E-2</v>
      </c>
      <c r="S22" s="82">
        <f t="shared" si="4"/>
        <v>0.49536471433704637</v>
      </c>
      <c r="T22" s="85"/>
    </row>
    <row r="23" spans="3:20" ht="15.6" customHeight="1">
      <c r="C23" s="279"/>
      <c r="D23" s="67" t="s">
        <v>39</v>
      </c>
      <c r="E23" s="47">
        <f t="shared" si="0"/>
        <v>116060</v>
      </c>
      <c r="F23" s="48">
        <f t="shared" si="0"/>
        <v>111922</v>
      </c>
      <c r="G23" s="49">
        <f t="shared" si="5"/>
        <v>3.6972177051875416E-2</v>
      </c>
      <c r="H23" s="50"/>
      <c r="I23" s="193" t="s">
        <v>40</v>
      </c>
      <c r="J23" s="68">
        <v>58261</v>
      </c>
      <c r="K23" s="68">
        <v>59140</v>
      </c>
      <c r="L23" s="49">
        <f t="shared" si="1"/>
        <v>-1.4863036861684139E-2</v>
      </c>
      <c r="M23" s="52">
        <f t="shared" si="2"/>
        <v>0.5019903498190591</v>
      </c>
      <c r="N23" s="53"/>
      <c r="O23" s="194" t="s">
        <v>41</v>
      </c>
      <c r="P23" s="86">
        <v>57799</v>
      </c>
      <c r="Q23" s="86">
        <v>52782</v>
      </c>
      <c r="R23" s="49">
        <f t="shared" si="3"/>
        <v>9.505134326096018E-2</v>
      </c>
      <c r="S23" s="52">
        <f t="shared" si="4"/>
        <v>0.4980096501809409</v>
      </c>
      <c r="T23" s="55"/>
    </row>
    <row r="24" spans="3:20" ht="15.6" customHeight="1">
      <c r="C24" s="279"/>
      <c r="D24" s="67" t="s">
        <v>42</v>
      </c>
      <c r="E24" s="47">
        <f t="shared" si="0"/>
        <v>335119</v>
      </c>
      <c r="F24" s="48">
        <f t="shared" si="0"/>
        <v>482047</v>
      </c>
      <c r="G24" s="49">
        <f t="shared" si="5"/>
        <v>-0.30480015434179653</v>
      </c>
      <c r="H24" s="50"/>
      <c r="I24" s="193" t="s">
        <v>43</v>
      </c>
      <c r="J24" s="68">
        <v>195537</v>
      </c>
      <c r="K24" s="68">
        <v>276504</v>
      </c>
      <c r="L24" s="49">
        <f t="shared" si="1"/>
        <v>-0.29282397361340162</v>
      </c>
      <c r="M24" s="52">
        <f t="shared" si="2"/>
        <v>0.58348526941176115</v>
      </c>
      <c r="N24" s="53"/>
      <c r="O24" s="194" t="s">
        <v>44</v>
      </c>
      <c r="P24" s="86">
        <v>139582</v>
      </c>
      <c r="Q24" s="86">
        <v>205543</v>
      </c>
      <c r="R24" s="49">
        <f t="shared" si="3"/>
        <v>-0.32091095293928762</v>
      </c>
      <c r="S24" s="52">
        <f t="shared" si="4"/>
        <v>0.41651473058823879</v>
      </c>
      <c r="T24" s="55"/>
    </row>
    <row r="25" spans="3:20" ht="15.6" customHeight="1">
      <c r="C25" s="279"/>
      <c r="D25" s="67" t="s">
        <v>45</v>
      </c>
      <c r="E25" s="47">
        <f t="shared" si="0"/>
        <v>295814</v>
      </c>
      <c r="F25" s="48">
        <f t="shared" si="0"/>
        <v>428037</v>
      </c>
      <c r="G25" s="49">
        <f t="shared" si="5"/>
        <v>-0.30890553853989255</v>
      </c>
      <c r="H25" s="50"/>
      <c r="I25" s="193" t="s">
        <v>46</v>
      </c>
      <c r="J25" s="68">
        <v>177842</v>
      </c>
      <c r="K25" s="68">
        <v>253152</v>
      </c>
      <c r="L25" s="49">
        <f t="shared" si="1"/>
        <v>-0.29748925546707117</v>
      </c>
      <c r="M25" s="52">
        <f t="shared" si="2"/>
        <v>0.60119534572400224</v>
      </c>
      <c r="N25" s="53"/>
      <c r="O25" s="194" t="s">
        <v>47</v>
      </c>
      <c r="P25" s="86">
        <v>117972</v>
      </c>
      <c r="Q25" s="86">
        <v>174885</v>
      </c>
      <c r="R25" s="49">
        <f t="shared" si="3"/>
        <v>-0.32543099751265114</v>
      </c>
      <c r="S25" s="52">
        <f t="shared" si="4"/>
        <v>0.39880465427599776</v>
      </c>
      <c r="T25" s="55"/>
    </row>
    <row r="26" spans="3:20" ht="15.6" customHeight="1">
      <c r="C26" s="280"/>
      <c r="D26" s="70" t="s">
        <v>48</v>
      </c>
      <c r="E26" s="56">
        <f t="shared" si="0"/>
        <v>153324</v>
      </c>
      <c r="F26" s="48">
        <f t="shared" si="0"/>
        <v>203495</v>
      </c>
      <c r="G26" s="58">
        <f t="shared" si="5"/>
        <v>-0.24654659819651589</v>
      </c>
      <c r="H26" s="71">
        <f>E26/E23</f>
        <v>1.321075305876271</v>
      </c>
      <c r="I26" s="195" t="s">
        <v>33</v>
      </c>
      <c r="J26" s="72">
        <v>83104</v>
      </c>
      <c r="K26" s="72">
        <v>115367</v>
      </c>
      <c r="L26" s="58">
        <f t="shared" si="1"/>
        <v>-0.27965536071840302</v>
      </c>
      <c r="M26" s="73">
        <f t="shared" si="2"/>
        <v>0.54201560094962298</v>
      </c>
      <c r="N26" s="74">
        <f>J26/J23</f>
        <v>1.4264087468460891</v>
      </c>
      <c r="O26" s="196" t="s">
        <v>34</v>
      </c>
      <c r="P26" s="87">
        <v>70220</v>
      </c>
      <c r="Q26" s="87">
        <v>88128</v>
      </c>
      <c r="R26" s="58">
        <f t="shared" si="3"/>
        <v>-0.2032044299201162</v>
      </c>
      <c r="S26" s="73">
        <f t="shared" si="4"/>
        <v>0.45798439905037697</v>
      </c>
      <c r="T26" s="76">
        <f>P26/P23</f>
        <v>1.2148999117631794</v>
      </c>
    </row>
    <row r="27" spans="3:20" ht="13.5" customHeight="1">
      <c r="C27" s="278" t="s">
        <v>49</v>
      </c>
      <c r="D27" s="77" t="s">
        <v>36</v>
      </c>
      <c r="E27" s="200">
        <f t="shared" si="0"/>
        <v>40535</v>
      </c>
      <c r="F27" s="201">
        <f t="shared" si="0"/>
        <v>23865</v>
      </c>
      <c r="G27" s="202">
        <f t="shared" si="5"/>
        <v>0.69851246595432637</v>
      </c>
      <c r="H27" s="203"/>
      <c r="I27" s="204" t="s">
        <v>50</v>
      </c>
      <c r="J27" s="205">
        <v>21282</v>
      </c>
      <c r="K27" s="205">
        <v>8260</v>
      </c>
      <c r="L27" s="202">
        <f t="shared" si="1"/>
        <v>1.5765133171912833</v>
      </c>
      <c r="M27" s="206">
        <f t="shared" si="2"/>
        <v>0.52502775379301836</v>
      </c>
      <c r="N27" s="207"/>
      <c r="O27" s="208" t="s">
        <v>51</v>
      </c>
      <c r="P27" s="209">
        <v>19253</v>
      </c>
      <c r="Q27" s="209">
        <v>15605</v>
      </c>
      <c r="R27" s="202">
        <f t="shared" si="3"/>
        <v>0.23377122717077858</v>
      </c>
      <c r="S27" s="206">
        <f t="shared" si="4"/>
        <v>0.47497224620698164</v>
      </c>
      <c r="T27" s="85"/>
    </row>
    <row r="28" spans="3:20" ht="15.6" customHeight="1">
      <c r="C28" s="279"/>
      <c r="D28" s="67" t="s">
        <v>52</v>
      </c>
      <c r="E28" s="47">
        <f t="shared" si="0"/>
        <v>19133</v>
      </c>
      <c r="F28" s="48">
        <f t="shared" si="0"/>
        <v>14875</v>
      </c>
      <c r="G28" s="49">
        <f t="shared" si="5"/>
        <v>0.28625210084033614</v>
      </c>
      <c r="H28" s="50"/>
      <c r="I28" s="193" t="s">
        <v>53</v>
      </c>
      <c r="J28" s="68">
        <v>7170</v>
      </c>
      <c r="K28" s="68">
        <v>4050</v>
      </c>
      <c r="L28" s="49">
        <f t="shared" si="1"/>
        <v>0.77037037037037037</v>
      </c>
      <c r="M28" s="52">
        <f t="shared" si="2"/>
        <v>0.37474520462028954</v>
      </c>
      <c r="N28" s="53"/>
      <c r="O28" s="194" t="s">
        <v>54</v>
      </c>
      <c r="P28" s="86">
        <v>11963</v>
      </c>
      <c r="Q28" s="86">
        <v>10825</v>
      </c>
      <c r="R28" s="202">
        <f t="shared" si="3"/>
        <v>0.1051270207852194</v>
      </c>
      <c r="S28" s="52">
        <f t="shared" si="4"/>
        <v>0.6252547953797104</v>
      </c>
      <c r="T28" s="55"/>
    </row>
    <row r="29" spans="3:20" ht="15.6" customHeight="1">
      <c r="C29" s="279"/>
      <c r="D29" s="67" t="s">
        <v>26</v>
      </c>
      <c r="E29" s="47">
        <f t="shared" si="0"/>
        <v>219806</v>
      </c>
      <c r="F29" s="48">
        <f t="shared" si="0"/>
        <v>102798</v>
      </c>
      <c r="G29" s="49">
        <f t="shared" si="5"/>
        <v>1.1382322613280413</v>
      </c>
      <c r="H29" s="50"/>
      <c r="I29" s="193" t="s">
        <v>55</v>
      </c>
      <c r="J29" s="51">
        <v>135131</v>
      </c>
      <c r="K29" s="51">
        <v>53487</v>
      </c>
      <c r="L29" s="49">
        <f t="shared" si="1"/>
        <v>1.5264269822573711</v>
      </c>
      <c r="M29" s="52">
        <f t="shared" si="2"/>
        <v>0.61477393701718785</v>
      </c>
      <c r="N29" s="53"/>
      <c r="O29" s="194" t="s">
        <v>56</v>
      </c>
      <c r="P29" s="86">
        <v>84675</v>
      </c>
      <c r="Q29" s="86">
        <v>49311</v>
      </c>
      <c r="R29" s="49">
        <f t="shared" si="3"/>
        <v>0.71716249923952058</v>
      </c>
      <c r="S29" s="52">
        <f t="shared" si="4"/>
        <v>0.38522606298281209</v>
      </c>
      <c r="T29" s="55"/>
    </row>
    <row r="30" spans="3:20" ht="15.6" customHeight="1">
      <c r="C30" s="279"/>
      <c r="D30" s="67" t="s">
        <v>29</v>
      </c>
      <c r="E30" s="47">
        <f t="shared" si="0"/>
        <v>52184</v>
      </c>
      <c r="F30" s="48">
        <f t="shared" si="0"/>
        <v>13360</v>
      </c>
      <c r="G30" s="49">
        <f t="shared" si="5"/>
        <v>2.9059880239520957</v>
      </c>
      <c r="H30" s="50"/>
      <c r="I30" s="193" t="s">
        <v>57</v>
      </c>
      <c r="J30" s="51">
        <v>30973</v>
      </c>
      <c r="K30" s="51">
        <v>6062</v>
      </c>
      <c r="L30" s="49">
        <f t="shared" si="1"/>
        <v>4.1093698449356646</v>
      </c>
      <c r="M30" s="52">
        <f t="shared" si="2"/>
        <v>0.59353441667944196</v>
      </c>
      <c r="N30" s="53"/>
      <c r="O30" s="194" t="s">
        <v>58</v>
      </c>
      <c r="P30" s="86">
        <v>21211</v>
      </c>
      <c r="Q30" s="86">
        <v>7298</v>
      </c>
      <c r="R30" s="49">
        <f t="shared" si="3"/>
        <v>1.9064127158125515</v>
      </c>
      <c r="S30" s="52">
        <f t="shared" si="4"/>
        <v>0.40646558332055804</v>
      </c>
      <c r="T30" s="55"/>
    </row>
    <row r="31" spans="3:20" ht="15.6" customHeight="1">
      <c r="C31" s="280"/>
      <c r="D31" s="70" t="s">
        <v>59</v>
      </c>
      <c r="E31" s="56">
        <f t="shared" si="0"/>
        <v>10686</v>
      </c>
      <c r="F31" s="48">
        <f t="shared" si="0"/>
        <v>3250</v>
      </c>
      <c r="G31" s="58">
        <f t="shared" si="5"/>
        <v>2.2879999999999998</v>
      </c>
      <c r="H31" s="50"/>
      <c r="I31" s="195" t="s">
        <v>60</v>
      </c>
      <c r="J31" s="60">
        <v>3516</v>
      </c>
      <c r="K31" s="60">
        <v>1475</v>
      </c>
      <c r="L31" s="189">
        <f t="shared" si="1"/>
        <v>1.383728813559322</v>
      </c>
      <c r="M31" s="73">
        <f t="shared" si="2"/>
        <v>0.32902863559797868</v>
      </c>
      <c r="N31" s="74">
        <f>J31/J29</f>
        <v>2.6019196187403334E-2</v>
      </c>
      <c r="O31" s="196" t="s">
        <v>61</v>
      </c>
      <c r="P31" s="87">
        <v>7170</v>
      </c>
      <c r="Q31" s="87">
        <v>1775</v>
      </c>
      <c r="R31" s="58">
        <f t="shared" si="3"/>
        <v>3.0394366197183098</v>
      </c>
      <c r="S31" s="73">
        <f t="shared" si="4"/>
        <v>0.67097136440202132</v>
      </c>
      <c r="T31" s="76">
        <f>P31/P29</f>
        <v>8.4676705048715675E-2</v>
      </c>
    </row>
    <row r="32" spans="3:20">
      <c r="C32" s="263" t="s">
        <v>62</v>
      </c>
      <c r="D32" s="265" t="s">
        <v>36</v>
      </c>
      <c r="E32" s="267">
        <f>J32+J33+P32</f>
        <v>199520</v>
      </c>
      <c r="F32" s="296">
        <f>K32+K33+Q32</f>
        <v>69360</v>
      </c>
      <c r="G32" s="269">
        <f t="shared" si="5"/>
        <v>1.8765859284890427</v>
      </c>
      <c r="H32" s="39"/>
      <c r="I32" s="191" t="s">
        <v>63</v>
      </c>
      <c r="J32" s="40">
        <v>123026</v>
      </c>
      <c r="K32" s="40">
        <v>62308</v>
      </c>
      <c r="L32" s="80">
        <f t="shared" si="1"/>
        <v>0.97448160749823454</v>
      </c>
      <c r="M32" s="46">
        <f t="shared" si="2"/>
        <v>0.61660986367281478</v>
      </c>
      <c r="N32" s="42"/>
      <c r="O32" s="271" t="s">
        <v>64</v>
      </c>
      <c r="P32" s="40">
        <v>68578</v>
      </c>
      <c r="Q32" s="40">
        <v>2722</v>
      </c>
      <c r="R32" s="38">
        <f t="shared" si="3"/>
        <v>24.193975018368846</v>
      </c>
      <c r="S32" s="46">
        <f t="shared" si="4"/>
        <v>0.34371491579791502</v>
      </c>
      <c r="T32" s="45"/>
    </row>
    <row r="33" spans="3:20">
      <c r="C33" s="264"/>
      <c r="D33" s="266"/>
      <c r="E33" s="268"/>
      <c r="F33" s="297"/>
      <c r="G33" s="270"/>
      <c r="H33" s="50"/>
      <c r="I33" s="193" t="s">
        <v>65</v>
      </c>
      <c r="J33" s="51">
        <v>7916</v>
      </c>
      <c r="K33" s="51">
        <v>4330</v>
      </c>
      <c r="L33" s="49">
        <f t="shared" si="1"/>
        <v>0.82817551963048497</v>
      </c>
      <c r="M33" s="89"/>
      <c r="N33" s="53"/>
      <c r="O33" s="272"/>
      <c r="P33" s="65"/>
      <c r="Q33" s="65"/>
      <c r="R33" s="38"/>
      <c r="S33" s="89"/>
      <c r="T33" s="55"/>
    </row>
    <row r="34" spans="3:20" ht="25.5" customHeight="1">
      <c r="C34" s="210" t="s">
        <v>66</v>
      </c>
      <c r="D34" s="88" t="s">
        <v>67</v>
      </c>
      <c r="E34" s="47">
        <f t="shared" ref="E34:F41" si="6">J34+P34</f>
        <v>17785</v>
      </c>
      <c r="F34" s="48">
        <f t="shared" si="6"/>
        <v>7378</v>
      </c>
      <c r="G34" s="49">
        <f t="shared" ref="G34:G51" si="7">(E34-F34)/F34</f>
        <v>1.4105448631065329</v>
      </c>
      <c r="H34" s="50"/>
      <c r="I34" s="193" t="s">
        <v>68</v>
      </c>
      <c r="J34" s="51">
        <v>10474</v>
      </c>
      <c r="K34" s="51">
        <v>7064</v>
      </c>
      <c r="L34" s="49">
        <f t="shared" si="1"/>
        <v>0.48272933182332955</v>
      </c>
      <c r="M34" s="52">
        <f t="shared" ref="M34:M51" si="8">J34/$E34</f>
        <v>0.58892324992971601</v>
      </c>
      <c r="N34" s="53"/>
      <c r="O34" s="194" t="s">
        <v>69</v>
      </c>
      <c r="P34" s="86">
        <v>7311</v>
      </c>
      <c r="Q34" s="86">
        <v>314</v>
      </c>
      <c r="R34" s="49">
        <f t="shared" ref="R34:R44" si="9">(P34-Q34)/Q34</f>
        <v>22.283439490445861</v>
      </c>
      <c r="S34" s="52">
        <f t="shared" ref="S34:S44" si="10">P34/$E34</f>
        <v>0.41107675007028394</v>
      </c>
      <c r="T34" s="55"/>
    </row>
    <row r="35" spans="3:20">
      <c r="C35" s="90" t="s">
        <v>70</v>
      </c>
      <c r="D35" s="67" t="s">
        <v>36</v>
      </c>
      <c r="E35" s="47">
        <f t="shared" si="6"/>
        <v>8527</v>
      </c>
      <c r="F35" s="48">
        <f t="shared" si="6"/>
        <v>2323</v>
      </c>
      <c r="G35" s="49">
        <f t="shared" si="7"/>
        <v>2.6706844597503228</v>
      </c>
      <c r="H35" s="50"/>
      <c r="I35" s="193" t="s">
        <v>71</v>
      </c>
      <c r="J35" s="51">
        <v>2315</v>
      </c>
      <c r="K35" s="51">
        <v>2014</v>
      </c>
      <c r="L35" s="49">
        <f t="shared" si="1"/>
        <v>0.14945382323733863</v>
      </c>
      <c r="M35" s="91">
        <f t="shared" si="8"/>
        <v>0.27149055939955435</v>
      </c>
      <c r="N35" s="53"/>
      <c r="O35" s="194" t="s">
        <v>72</v>
      </c>
      <c r="P35" s="86">
        <v>6212</v>
      </c>
      <c r="Q35" s="86">
        <v>309</v>
      </c>
      <c r="R35" s="49">
        <f t="shared" si="9"/>
        <v>19.103559870550161</v>
      </c>
      <c r="S35" s="52">
        <f t="shared" si="10"/>
        <v>0.72850944060044565</v>
      </c>
      <c r="T35" s="55"/>
    </row>
    <row r="36" spans="3:20">
      <c r="C36" s="90" t="s">
        <v>73</v>
      </c>
      <c r="D36" s="67" t="s">
        <v>36</v>
      </c>
      <c r="E36" s="47">
        <f t="shared" si="6"/>
        <v>22327</v>
      </c>
      <c r="F36" s="48">
        <f t="shared" si="6"/>
        <v>3262</v>
      </c>
      <c r="G36" s="49">
        <f t="shared" si="7"/>
        <v>5.8445738810545675</v>
      </c>
      <c r="H36" s="50"/>
      <c r="I36" s="193" t="s">
        <v>74</v>
      </c>
      <c r="J36" s="92">
        <v>8140</v>
      </c>
      <c r="K36" s="92">
        <v>3121</v>
      </c>
      <c r="L36" s="49">
        <f t="shared" si="1"/>
        <v>1.6081384171739828</v>
      </c>
      <c r="M36" s="91">
        <f t="shared" si="8"/>
        <v>0.36458100058225468</v>
      </c>
      <c r="N36" s="53"/>
      <c r="O36" s="194" t="s">
        <v>75</v>
      </c>
      <c r="P36" s="86">
        <v>14187</v>
      </c>
      <c r="Q36" s="86">
        <v>141</v>
      </c>
      <c r="R36" s="49">
        <f t="shared" si="9"/>
        <v>99.61702127659575</v>
      </c>
      <c r="S36" s="52">
        <f t="shared" si="10"/>
        <v>0.63541899941774538</v>
      </c>
      <c r="T36" s="55"/>
    </row>
    <row r="37" spans="3:20">
      <c r="C37" s="93" t="s">
        <v>76</v>
      </c>
      <c r="D37" s="67" t="s">
        <v>36</v>
      </c>
      <c r="E37" s="47">
        <f t="shared" si="6"/>
        <v>1469</v>
      </c>
      <c r="F37" s="48">
        <f t="shared" si="6"/>
        <v>417</v>
      </c>
      <c r="G37" s="49">
        <f t="shared" si="7"/>
        <v>2.5227817745803356</v>
      </c>
      <c r="H37" s="50"/>
      <c r="I37" s="193" t="s">
        <v>77</v>
      </c>
      <c r="J37" s="94">
        <v>549</v>
      </c>
      <c r="K37" s="94">
        <v>362</v>
      </c>
      <c r="L37" s="49">
        <f t="shared" si="1"/>
        <v>0.51657458563535907</v>
      </c>
      <c r="M37" s="91">
        <f t="shared" si="8"/>
        <v>0.37372362151123212</v>
      </c>
      <c r="N37" s="53"/>
      <c r="O37" s="194" t="s">
        <v>78</v>
      </c>
      <c r="P37" s="86">
        <v>920</v>
      </c>
      <c r="Q37" s="86">
        <v>55</v>
      </c>
      <c r="R37" s="49">
        <f t="shared" si="9"/>
        <v>15.727272727272727</v>
      </c>
      <c r="S37" s="52">
        <f t="shared" si="10"/>
        <v>0.62627637848876783</v>
      </c>
      <c r="T37" s="55"/>
    </row>
    <row r="38" spans="3:20">
      <c r="C38" s="93" t="s">
        <v>79</v>
      </c>
      <c r="D38" s="67" t="s">
        <v>36</v>
      </c>
      <c r="E38" s="47">
        <f t="shared" si="6"/>
        <v>4276</v>
      </c>
      <c r="F38" s="48">
        <f t="shared" si="6"/>
        <v>26</v>
      </c>
      <c r="G38" s="49">
        <f t="shared" si="7"/>
        <v>163.46153846153845</v>
      </c>
      <c r="H38" s="50"/>
      <c r="I38" s="193" t="s">
        <v>80</v>
      </c>
      <c r="J38" s="51">
        <v>3430</v>
      </c>
      <c r="K38" s="51">
        <v>1</v>
      </c>
      <c r="L38" s="49">
        <f t="shared" si="1"/>
        <v>3429</v>
      </c>
      <c r="M38" s="91">
        <f t="shared" si="8"/>
        <v>0.80215154349859685</v>
      </c>
      <c r="N38" s="53"/>
      <c r="O38" s="194" t="s">
        <v>81</v>
      </c>
      <c r="P38" s="86">
        <v>846</v>
      </c>
      <c r="Q38" s="86">
        <v>25</v>
      </c>
      <c r="R38" s="49">
        <f t="shared" si="9"/>
        <v>32.840000000000003</v>
      </c>
      <c r="S38" s="91">
        <f t="shared" si="10"/>
        <v>0.19784845650140317</v>
      </c>
      <c r="T38" s="55"/>
    </row>
    <row r="39" spans="3:20">
      <c r="C39" s="93" t="s">
        <v>82</v>
      </c>
      <c r="D39" s="67" t="s">
        <v>36</v>
      </c>
      <c r="E39" s="47">
        <f t="shared" si="6"/>
        <v>9309</v>
      </c>
      <c r="F39" s="48">
        <f t="shared" si="6"/>
        <v>108</v>
      </c>
      <c r="G39" s="49">
        <f t="shared" si="7"/>
        <v>85.194444444444443</v>
      </c>
      <c r="H39" s="50"/>
      <c r="I39" s="193" t="s">
        <v>185</v>
      </c>
      <c r="J39" s="51">
        <v>4866</v>
      </c>
      <c r="K39" s="51">
        <v>26</v>
      </c>
      <c r="L39" s="49">
        <f t="shared" si="1"/>
        <v>186.15384615384616</v>
      </c>
      <c r="M39" s="91">
        <f t="shared" si="8"/>
        <v>0.52271994843699643</v>
      </c>
      <c r="N39" s="53"/>
      <c r="O39" s="194" t="s">
        <v>185</v>
      </c>
      <c r="P39" s="86">
        <v>4443</v>
      </c>
      <c r="Q39" s="86">
        <v>82</v>
      </c>
      <c r="R39" s="49">
        <f t="shared" si="9"/>
        <v>53.18292682926829</v>
      </c>
      <c r="S39" s="91">
        <f t="shared" si="10"/>
        <v>0.47728005156300357</v>
      </c>
      <c r="T39" s="55"/>
    </row>
    <row r="40" spans="3:20">
      <c r="C40" s="93" t="s">
        <v>85</v>
      </c>
      <c r="D40" s="67" t="s">
        <v>36</v>
      </c>
      <c r="E40" s="47">
        <f t="shared" si="6"/>
        <v>1844</v>
      </c>
      <c r="F40" s="48">
        <f t="shared" si="6"/>
        <v>50</v>
      </c>
      <c r="G40" s="49">
        <f t="shared" si="7"/>
        <v>35.880000000000003</v>
      </c>
      <c r="H40" s="50"/>
      <c r="I40" s="193" t="s">
        <v>186</v>
      </c>
      <c r="J40" s="95">
        <v>500</v>
      </c>
      <c r="K40" s="95">
        <v>9</v>
      </c>
      <c r="L40" s="49">
        <f t="shared" si="1"/>
        <v>54.555555555555557</v>
      </c>
      <c r="M40" s="91">
        <f t="shared" si="8"/>
        <v>0.27114967462039047</v>
      </c>
      <c r="N40" s="53"/>
      <c r="O40" s="194" t="s">
        <v>186</v>
      </c>
      <c r="P40" s="96">
        <v>1344</v>
      </c>
      <c r="Q40" s="96">
        <v>41</v>
      </c>
      <c r="R40" s="49">
        <f t="shared" si="9"/>
        <v>31.780487804878049</v>
      </c>
      <c r="S40" s="91">
        <f t="shared" si="10"/>
        <v>0.72885032537960959</v>
      </c>
      <c r="T40" s="55"/>
    </row>
    <row r="41" spans="3:20">
      <c r="C41" s="93" t="s">
        <v>88</v>
      </c>
      <c r="D41" s="67" t="s">
        <v>36</v>
      </c>
      <c r="E41" s="211">
        <f t="shared" si="6"/>
        <v>40535</v>
      </c>
      <c r="F41" s="57">
        <f t="shared" si="6"/>
        <v>23865</v>
      </c>
      <c r="G41" s="58">
        <f t="shared" si="7"/>
        <v>0.69851246595432637</v>
      </c>
      <c r="H41" s="50"/>
      <c r="I41" s="212" t="s">
        <v>89</v>
      </c>
      <c r="J41" s="60">
        <v>21282</v>
      </c>
      <c r="K41" s="60">
        <v>8260</v>
      </c>
      <c r="L41" s="58">
        <f t="shared" si="1"/>
        <v>1.5765133171912833</v>
      </c>
      <c r="M41" s="61">
        <f t="shared" si="8"/>
        <v>0.52502775379301836</v>
      </c>
      <c r="N41" s="62"/>
      <c r="O41" s="212" t="s">
        <v>90</v>
      </c>
      <c r="P41" s="213">
        <v>19253</v>
      </c>
      <c r="Q41" s="213">
        <v>15605</v>
      </c>
      <c r="R41" s="58">
        <f t="shared" si="9"/>
        <v>0.23377122717077858</v>
      </c>
      <c r="S41" s="73">
        <f t="shared" si="10"/>
        <v>0.47497224620698164</v>
      </c>
      <c r="T41" s="63"/>
    </row>
    <row r="42" spans="3:20" ht="11.25" hidden="1" customHeight="1">
      <c r="C42" s="93" t="s">
        <v>91</v>
      </c>
      <c r="D42" s="67" t="s">
        <v>36</v>
      </c>
      <c r="E42" s="214" t="e">
        <f>#REF!+J42+P42</f>
        <v>#REF!</v>
      </c>
      <c r="F42" s="37" t="e">
        <f>#REF!+K42+Q42</f>
        <v>#REF!</v>
      </c>
      <c r="G42" s="38" t="e">
        <f t="shared" si="7"/>
        <v>#REF!</v>
      </c>
      <c r="H42" s="50"/>
      <c r="I42" s="165" t="s">
        <v>92</v>
      </c>
      <c r="J42" s="40"/>
      <c r="K42" s="40"/>
      <c r="L42" s="38" t="e">
        <f t="shared" si="1"/>
        <v>#DIV/0!</v>
      </c>
      <c r="M42" s="44" t="e">
        <f t="shared" si="8"/>
        <v>#REF!</v>
      </c>
      <c r="N42" s="42"/>
      <c r="O42" s="166" t="s">
        <v>93</v>
      </c>
      <c r="P42" s="105"/>
      <c r="Q42" s="105"/>
      <c r="R42" s="38" t="e">
        <f t="shared" si="9"/>
        <v>#DIV/0!</v>
      </c>
      <c r="S42" s="41" t="e">
        <f t="shared" si="10"/>
        <v>#REF!</v>
      </c>
      <c r="T42" s="45"/>
    </row>
    <row r="43" spans="3:20" ht="15" hidden="1" customHeight="1">
      <c r="C43" s="215" t="s">
        <v>94</v>
      </c>
      <c r="D43" s="97" t="s">
        <v>36</v>
      </c>
      <c r="E43" s="98" t="e">
        <f>#REF!+J43+P43</f>
        <v>#REF!</v>
      </c>
      <c r="F43" s="99" t="e">
        <f>#REF!+K43+Q43</f>
        <v>#REF!</v>
      </c>
      <c r="G43" s="100" t="e">
        <f t="shared" si="7"/>
        <v>#REF!</v>
      </c>
      <c r="H43" s="101"/>
      <c r="I43" s="179" t="s">
        <v>95</v>
      </c>
      <c r="J43" s="216"/>
      <c r="K43" s="216"/>
      <c r="L43" s="100" t="e">
        <f t="shared" si="1"/>
        <v>#DIV/0!</v>
      </c>
      <c r="M43" s="103" t="e">
        <f t="shared" si="8"/>
        <v>#REF!</v>
      </c>
      <c r="N43" s="102"/>
      <c r="O43" s="180" t="s">
        <v>96</v>
      </c>
      <c r="P43" s="217"/>
      <c r="Q43" s="217"/>
      <c r="R43" s="100" t="e">
        <f t="shared" si="9"/>
        <v>#DIV/0!</v>
      </c>
      <c r="S43" s="103" t="e">
        <f t="shared" si="10"/>
        <v>#REF!</v>
      </c>
      <c r="T43" s="104"/>
    </row>
    <row r="44" spans="3:20">
      <c r="C44" s="250" t="s">
        <v>97</v>
      </c>
      <c r="D44" s="251"/>
      <c r="E44" s="36">
        <f>J44+P44</f>
        <v>357813</v>
      </c>
      <c r="F44" s="37">
        <f>K44+Q44</f>
        <v>252999</v>
      </c>
      <c r="G44" s="38">
        <f t="shared" si="7"/>
        <v>0.41428622247518765</v>
      </c>
      <c r="H44" s="39"/>
      <c r="I44" s="191" t="s">
        <v>98</v>
      </c>
      <c r="J44" s="40">
        <v>259802</v>
      </c>
      <c r="K44" s="40">
        <v>135842</v>
      </c>
      <c r="L44" s="38">
        <f t="shared" si="1"/>
        <v>0.91253073423536168</v>
      </c>
      <c r="M44" s="44">
        <f t="shared" si="8"/>
        <v>0.72608317752569085</v>
      </c>
      <c r="N44" s="42"/>
      <c r="O44" s="192" t="s">
        <v>99</v>
      </c>
      <c r="P44" s="105">
        <v>98011</v>
      </c>
      <c r="Q44" s="105">
        <v>117157</v>
      </c>
      <c r="R44" s="38">
        <f t="shared" si="9"/>
        <v>-0.16342173322976861</v>
      </c>
      <c r="S44" s="44">
        <f t="shared" si="10"/>
        <v>0.27391682247430921</v>
      </c>
      <c r="T44" s="45"/>
    </row>
    <row r="45" spans="3:20">
      <c r="C45" s="252" t="s">
        <v>100</v>
      </c>
      <c r="D45" s="67" t="s">
        <v>16</v>
      </c>
      <c r="E45" s="47">
        <f>J45</f>
        <v>14936</v>
      </c>
      <c r="F45" s="48">
        <f>K45</f>
        <v>10466</v>
      </c>
      <c r="G45" s="49">
        <f t="shared" si="7"/>
        <v>0.42709726734186892</v>
      </c>
      <c r="H45" s="50"/>
      <c r="I45" s="193" t="s">
        <v>101</v>
      </c>
      <c r="J45" s="51">
        <v>14936</v>
      </c>
      <c r="K45" s="51">
        <v>10466</v>
      </c>
      <c r="L45" s="49">
        <f t="shared" si="1"/>
        <v>0.42709726734186892</v>
      </c>
      <c r="M45" s="91">
        <f t="shared" si="8"/>
        <v>1</v>
      </c>
      <c r="N45" s="53"/>
      <c r="O45" s="178"/>
      <c r="P45" s="254" t="s">
        <v>102</v>
      </c>
      <c r="Q45" s="255"/>
      <c r="R45" s="255"/>
      <c r="S45" s="255"/>
      <c r="T45" s="256"/>
    </row>
    <row r="46" spans="3:20" ht="15.6" customHeight="1">
      <c r="C46" s="253"/>
      <c r="D46" s="67" t="s">
        <v>103</v>
      </c>
      <c r="E46" s="47">
        <f>J46</f>
        <v>692</v>
      </c>
      <c r="F46" s="48">
        <f>K46</f>
        <v>418</v>
      </c>
      <c r="G46" s="49">
        <f t="shared" si="7"/>
        <v>0.65550239234449759</v>
      </c>
      <c r="H46" s="50"/>
      <c r="I46" s="193" t="s">
        <v>104</v>
      </c>
      <c r="J46" s="51">
        <v>692</v>
      </c>
      <c r="K46" s="51">
        <v>418</v>
      </c>
      <c r="L46" s="49">
        <f t="shared" si="1"/>
        <v>0.65550239234449759</v>
      </c>
      <c r="M46" s="91">
        <f t="shared" si="8"/>
        <v>1</v>
      </c>
      <c r="N46" s="53"/>
      <c r="O46" s="178"/>
      <c r="P46" s="257"/>
      <c r="Q46" s="258"/>
      <c r="R46" s="258"/>
      <c r="S46" s="258"/>
      <c r="T46" s="259"/>
    </row>
    <row r="47" spans="3:20">
      <c r="C47" s="260" t="s">
        <v>105</v>
      </c>
      <c r="D47" s="67" t="s">
        <v>36</v>
      </c>
      <c r="E47" s="47">
        <f t="shared" ref="E47:F51" si="11">J47+P47</f>
        <v>64754</v>
      </c>
      <c r="F47" s="48">
        <f t="shared" si="11"/>
        <v>74733</v>
      </c>
      <c r="G47" s="49">
        <f t="shared" si="7"/>
        <v>-0.13352869548927515</v>
      </c>
      <c r="H47" s="50"/>
      <c r="I47" s="193" t="s">
        <v>106</v>
      </c>
      <c r="J47" s="51">
        <v>38351</v>
      </c>
      <c r="K47" s="51">
        <v>45340</v>
      </c>
      <c r="L47" s="49">
        <f t="shared" si="1"/>
        <v>-0.15414644905161007</v>
      </c>
      <c r="M47" s="52">
        <f t="shared" si="8"/>
        <v>0.59225684899774533</v>
      </c>
      <c r="N47" s="53"/>
      <c r="O47" s="194" t="s">
        <v>107</v>
      </c>
      <c r="P47" s="51">
        <v>26403</v>
      </c>
      <c r="Q47" s="51">
        <v>29393</v>
      </c>
      <c r="R47" s="49">
        <f>(P47-Q47)/Q47</f>
        <v>-0.10172490048651039</v>
      </c>
      <c r="S47" s="52">
        <f>P47/$E47</f>
        <v>0.40774315100225467</v>
      </c>
      <c r="T47" s="55"/>
    </row>
    <row r="48" spans="3:20" ht="15.6" customHeight="1">
      <c r="C48" s="261"/>
      <c r="D48" s="67" t="s">
        <v>22</v>
      </c>
      <c r="E48" s="47">
        <f t="shared" si="11"/>
        <v>38379</v>
      </c>
      <c r="F48" s="48">
        <f t="shared" si="11"/>
        <v>38681</v>
      </c>
      <c r="G48" s="49">
        <f t="shared" si="7"/>
        <v>-7.8074506863834957E-3</v>
      </c>
      <c r="H48" s="50"/>
      <c r="I48" s="193" t="s">
        <v>108</v>
      </c>
      <c r="J48" s="51">
        <v>3171</v>
      </c>
      <c r="K48" s="51">
        <v>1472</v>
      </c>
      <c r="L48" s="49">
        <f t="shared" si="1"/>
        <v>1.154211956521739</v>
      </c>
      <c r="M48" s="52">
        <f t="shared" si="8"/>
        <v>8.2623309622449778E-2</v>
      </c>
      <c r="N48" s="53"/>
      <c r="O48" s="194" t="s">
        <v>109</v>
      </c>
      <c r="P48" s="54">
        <v>35208</v>
      </c>
      <c r="Q48" s="54">
        <v>37209</v>
      </c>
      <c r="R48" s="49">
        <f>(P48-Q48)/Q48</f>
        <v>-5.3777311940659517E-2</v>
      </c>
      <c r="S48" s="52">
        <f>P48/$E48</f>
        <v>0.91737669037755021</v>
      </c>
      <c r="T48" s="55"/>
    </row>
    <row r="49" spans="3:20" ht="15.6" customHeight="1">
      <c r="C49" s="261"/>
      <c r="D49" s="67" t="s">
        <v>110</v>
      </c>
      <c r="E49" s="47">
        <f t="shared" si="11"/>
        <v>25977</v>
      </c>
      <c r="F49" s="48">
        <f t="shared" si="11"/>
        <v>37029</v>
      </c>
      <c r="G49" s="49">
        <f t="shared" si="7"/>
        <v>-0.29846876772259578</v>
      </c>
      <c r="H49" s="50"/>
      <c r="I49" s="193" t="s">
        <v>111</v>
      </c>
      <c r="J49" s="51">
        <v>3389</v>
      </c>
      <c r="K49" s="51">
        <v>10526</v>
      </c>
      <c r="L49" s="49">
        <f t="shared" si="1"/>
        <v>-0.67803534106023178</v>
      </c>
      <c r="M49" s="52">
        <f t="shared" si="8"/>
        <v>0.13046156215113369</v>
      </c>
      <c r="N49" s="53"/>
      <c r="O49" s="194" t="s">
        <v>38</v>
      </c>
      <c r="P49" s="106">
        <v>22588</v>
      </c>
      <c r="Q49" s="106">
        <v>26503</v>
      </c>
      <c r="R49" s="49">
        <f>(P49-Q49)/Q49</f>
        <v>-0.14771912613666377</v>
      </c>
      <c r="S49" s="52">
        <f>P49/$E49</f>
        <v>0.86953843784886631</v>
      </c>
      <c r="T49" s="55"/>
    </row>
    <row r="50" spans="3:20" ht="15.95" customHeight="1">
      <c r="C50" s="261"/>
      <c r="D50" s="67" t="s">
        <v>112</v>
      </c>
      <c r="E50" s="47">
        <f t="shared" si="11"/>
        <v>86203</v>
      </c>
      <c r="F50" s="48">
        <f t="shared" si="11"/>
        <v>107317</v>
      </c>
      <c r="G50" s="49">
        <f t="shared" si="7"/>
        <v>-0.19674422505288072</v>
      </c>
      <c r="H50" s="50"/>
      <c r="I50" s="193" t="s">
        <v>113</v>
      </c>
      <c r="J50" s="51">
        <v>21351</v>
      </c>
      <c r="K50" s="51">
        <v>19840</v>
      </c>
      <c r="L50" s="49">
        <f t="shared" si="1"/>
        <v>7.6159274193548385E-2</v>
      </c>
      <c r="M50" s="52">
        <f t="shared" si="8"/>
        <v>0.24768279526234585</v>
      </c>
      <c r="N50" s="53"/>
      <c r="O50" s="194" t="s">
        <v>114</v>
      </c>
      <c r="P50" s="106">
        <v>64852</v>
      </c>
      <c r="Q50" s="106">
        <v>87477</v>
      </c>
      <c r="R50" s="49">
        <f>(P50-Q50)/Q50</f>
        <v>-0.25863941378876731</v>
      </c>
      <c r="S50" s="52">
        <f>P50/$E50</f>
        <v>0.75231720473765418</v>
      </c>
      <c r="T50" s="55"/>
    </row>
    <row r="51" spans="3:20" ht="15.95" customHeight="1" thickBot="1">
      <c r="C51" s="262"/>
      <c r="D51" s="167" t="s">
        <v>115</v>
      </c>
      <c r="E51" s="168">
        <f t="shared" si="11"/>
        <v>7991</v>
      </c>
      <c r="F51" s="169">
        <f t="shared" si="11"/>
        <v>7206</v>
      </c>
      <c r="G51" s="170">
        <f t="shared" si="7"/>
        <v>0.10893699694698862</v>
      </c>
      <c r="H51" s="171"/>
      <c r="I51" s="218" t="s">
        <v>116</v>
      </c>
      <c r="J51" s="175">
        <v>917</v>
      </c>
      <c r="K51" s="175">
        <v>576</v>
      </c>
      <c r="L51" s="176">
        <f t="shared" si="1"/>
        <v>0.59201388888888884</v>
      </c>
      <c r="M51" s="173">
        <f t="shared" si="8"/>
        <v>0.11475409836065574</v>
      </c>
      <c r="N51" s="174"/>
      <c r="O51" s="219" t="s">
        <v>117</v>
      </c>
      <c r="P51" s="172">
        <v>7074</v>
      </c>
      <c r="Q51" s="172">
        <v>6630</v>
      </c>
      <c r="R51" s="170">
        <f>(P51-Q51)/Q51</f>
        <v>6.6968325791855202E-2</v>
      </c>
      <c r="S51" s="173">
        <f>P51/$E51</f>
        <v>0.88524590163934425</v>
      </c>
      <c r="T51" s="177"/>
    </row>
    <row r="52" spans="3:20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8"/>
    </row>
    <row r="53" spans="3:20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8"/>
    </row>
    <row r="54" spans="3:20">
      <c r="T54" s="14"/>
    </row>
    <row r="55" spans="3:20">
      <c r="T55" s="14"/>
    </row>
    <row r="56" spans="3:20" ht="16.5">
      <c r="C56" s="109" t="s">
        <v>200</v>
      </c>
      <c r="H56" s="6"/>
      <c r="I56" s="110"/>
      <c r="J56" s="111"/>
      <c r="K56" s="110"/>
      <c r="L56" s="110"/>
      <c r="M56" s="110"/>
      <c r="N56" s="6"/>
      <c r="O56" s="110"/>
      <c r="P56" s="112"/>
      <c r="Q56" s="113"/>
      <c r="R56" s="114"/>
      <c r="S56" s="115"/>
      <c r="T56" s="116"/>
    </row>
    <row r="57" spans="3:20">
      <c r="C57" s="1"/>
      <c r="H57" s="6"/>
      <c r="I57" s="110"/>
      <c r="J57" s="113"/>
      <c r="K57" s="110"/>
      <c r="L57" s="110"/>
      <c r="M57" s="110"/>
      <c r="N57" s="6"/>
      <c r="O57" s="110"/>
      <c r="P57" s="112"/>
      <c r="Q57" s="112"/>
      <c r="R57" s="8"/>
      <c r="S57" s="115"/>
      <c r="T57" s="116"/>
    </row>
    <row r="58" spans="3:20" ht="17.45" customHeight="1" thickBot="1">
      <c r="C58" s="117" t="s">
        <v>3</v>
      </c>
      <c r="D58" s="118" t="s">
        <v>13</v>
      </c>
      <c r="E58" s="119" t="s">
        <v>161</v>
      </c>
      <c r="F58" s="118" t="s">
        <v>162</v>
      </c>
      <c r="G58" s="6"/>
      <c r="H58" s="110"/>
      <c r="I58" s="120"/>
      <c r="J58" s="121"/>
      <c r="K58" s="121"/>
      <c r="L58" s="110"/>
      <c r="M58" s="6"/>
      <c r="N58" s="110"/>
      <c r="O58" s="112"/>
      <c r="P58" s="112"/>
      <c r="Q58" s="8"/>
      <c r="R58" s="115"/>
      <c r="S58" s="122"/>
      <c r="T58" s="6"/>
    </row>
    <row r="59" spans="3:20" ht="14.25" thickTop="1">
      <c r="C59" s="123" t="s">
        <v>7</v>
      </c>
      <c r="D59" s="124">
        <f>E59+F59</f>
        <v>6205324</v>
      </c>
      <c r="E59" s="124">
        <f>J15</f>
        <v>4663263</v>
      </c>
      <c r="F59" s="124">
        <f>P15</f>
        <v>1542061</v>
      </c>
      <c r="G59" s="125"/>
      <c r="H59" s="110"/>
      <c r="I59" s="126"/>
      <c r="J59" s="127"/>
      <c r="K59" s="128"/>
      <c r="L59" s="129"/>
      <c r="M59" s="128"/>
      <c r="N59" s="129"/>
      <c r="O59" s="130"/>
      <c r="P59" s="130"/>
      <c r="Q59" s="128"/>
      <c r="R59" s="131"/>
      <c r="S59" s="122"/>
      <c r="T59" s="6"/>
    </row>
    <row r="60" spans="3:20">
      <c r="C60" s="132" t="s">
        <v>163</v>
      </c>
      <c r="D60" s="133">
        <f>E60+F60</f>
        <v>1</v>
      </c>
      <c r="E60" s="133">
        <f>E59/D59</f>
        <v>0.75149387848241289</v>
      </c>
      <c r="F60" s="133">
        <f>F59/D59</f>
        <v>0.24850612151758716</v>
      </c>
      <c r="G60" s="125"/>
      <c r="H60" s="110"/>
      <c r="I60" s="126"/>
      <c r="J60" s="127"/>
      <c r="K60" s="128"/>
      <c r="L60" s="129"/>
      <c r="M60" s="128"/>
      <c r="N60" s="129"/>
      <c r="O60" s="130"/>
      <c r="P60" s="130"/>
      <c r="Q60" s="128"/>
      <c r="R60" s="131"/>
      <c r="S60" s="122"/>
      <c r="T60" s="6"/>
    </row>
    <row r="61" spans="3:20">
      <c r="C61" s="134" t="s">
        <v>164</v>
      </c>
      <c r="D61" s="135">
        <f>E61+F61</f>
        <v>67323</v>
      </c>
      <c r="E61" s="136">
        <v>52855</v>
      </c>
      <c r="F61" s="136">
        <v>14468</v>
      </c>
      <c r="G61" s="126"/>
      <c r="H61" s="110"/>
      <c r="I61" s="126"/>
      <c r="J61" s="127"/>
      <c r="K61" s="128"/>
      <c r="L61" s="129"/>
      <c r="M61" s="128"/>
      <c r="N61" s="129"/>
      <c r="O61" s="130"/>
      <c r="P61" s="130"/>
      <c r="Q61" s="128"/>
      <c r="R61" s="131"/>
      <c r="S61" s="122"/>
      <c r="T61" s="6"/>
    </row>
    <row r="62" spans="3:20">
      <c r="C62" s="132" t="s">
        <v>163</v>
      </c>
      <c r="D62" s="133">
        <f>E62+F62</f>
        <v>1</v>
      </c>
      <c r="E62" s="137">
        <f>E61/$D$61</f>
        <v>0.78509573251340548</v>
      </c>
      <c r="F62" s="137">
        <f>F61/$D$61</f>
        <v>0.21490426748659447</v>
      </c>
      <c r="G62" s="125"/>
      <c r="H62" s="110"/>
      <c r="I62" s="126"/>
      <c r="J62" s="127"/>
      <c r="K62" s="128"/>
      <c r="L62" s="138"/>
      <c r="M62" s="139"/>
      <c r="N62" s="129"/>
      <c r="O62" s="130"/>
      <c r="P62" s="130"/>
      <c r="Q62" s="128"/>
      <c r="R62" s="131"/>
      <c r="S62" s="122"/>
      <c r="T62" s="6"/>
    </row>
    <row r="63" spans="3:20" ht="13.5" customHeight="1">
      <c r="H63" s="6"/>
      <c r="I63" s="110"/>
      <c r="J63" s="126"/>
      <c r="K63" s="127"/>
      <c r="L63" s="140"/>
      <c r="M63" s="141"/>
      <c r="N63" s="128"/>
      <c r="O63" s="129"/>
      <c r="P63" s="130"/>
      <c r="Q63" s="142"/>
      <c r="R63" s="128"/>
      <c r="S63" s="131"/>
      <c r="T63" s="122"/>
    </row>
    <row r="64" spans="3:20" ht="16.5">
      <c r="C64" s="109" t="s">
        <v>230</v>
      </c>
      <c r="E64" s="109"/>
      <c r="F64" s="109"/>
      <c r="J64" s="143"/>
      <c r="K64" s="127"/>
      <c r="L64" s="140"/>
      <c r="M64" s="144"/>
      <c r="N64" s="145"/>
      <c r="O64" s="146"/>
      <c r="P64" s="147"/>
      <c r="Q64" s="142"/>
      <c r="R64" s="145"/>
      <c r="S64" s="148"/>
    </row>
    <row r="66" spans="3:9">
      <c r="C66" s="154" t="s">
        <v>3</v>
      </c>
      <c r="D66" s="155" t="s">
        <v>7</v>
      </c>
      <c r="E66" s="156"/>
      <c r="F66" s="139"/>
      <c r="G66" s="128"/>
      <c r="H66" s="152"/>
      <c r="I66" s="152"/>
    </row>
    <row r="67" spans="3:9">
      <c r="C67" s="157"/>
      <c r="D67" s="158"/>
      <c r="E67" s="159"/>
      <c r="F67" s="139"/>
      <c r="G67" s="128"/>
      <c r="H67" s="145"/>
      <c r="I67" s="160"/>
    </row>
    <row r="68" spans="3:9" ht="13.5" customHeight="1">
      <c r="C68" s="157"/>
      <c r="D68" s="158"/>
      <c r="E68" s="156"/>
      <c r="F68" s="161"/>
      <c r="G68" s="128"/>
      <c r="H68" s="145"/>
      <c r="I68" s="160"/>
    </row>
    <row r="69" spans="3:9">
      <c r="C69" s="157"/>
      <c r="D69" s="158"/>
      <c r="E69" s="110"/>
      <c r="F69" s="139"/>
      <c r="G69" s="128"/>
      <c r="H69" s="182">
        <f>SUM(D67:D70)</f>
        <v>0</v>
      </c>
      <c r="I69" s="183"/>
    </row>
    <row r="70" spans="3:9">
      <c r="C70" s="157"/>
      <c r="D70" s="158"/>
      <c r="E70" s="112"/>
      <c r="F70" s="161"/>
      <c r="H70" s="183"/>
      <c r="I70" s="183"/>
    </row>
    <row r="71" spans="3:9">
      <c r="C71" s="157"/>
      <c r="D71" s="158"/>
      <c r="E71" s="112"/>
      <c r="F71" s="161"/>
      <c r="H71" s="184"/>
      <c r="I71" s="183"/>
    </row>
    <row r="72" spans="3:9">
      <c r="C72" s="157"/>
      <c r="D72" s="158"/>
      <c r="E72" s="156"/>
      <c r="F72" s="162"/>
      <c r="H72" s="184"/>
      <c r="I72" s="183"/>
    </row>
    <row r="73" spans="3:9">
      <c r="C73" s="163"/>
      <c r="E73" s="156"/>
      <c r="F73" s="162"/>
      <c r="H73" s="184"/>
      <c r="I73" s="183"/>
    </row>
    <row r="74" spans="3:9" ht="16.5">
      <c r="C74" s="109" t="s">
        <v>203</v>
      </c>
      <c r="D74" s="108"/>
      <c r="E74" s="110"/>
      <c r="F74" s="162"/>
      <c r="H74" s="184"/>
      <c r="I74" s="183"/>
    </row>
    <row r="75" spans="3:9">
      <c r="C75" s="151"/>
      <c r="D75" s="152"/>
      <c r="E75" s="14"/>
      <c r="F75" s="162"/>
      <c r="H75" s="184"/>
      <c r="I75" s="183"/>
    </row>
    <row r="76" spans="3:9">
      <c r="C76" s="154" t="s">
        <v>3</v>
      </c>
      <c r="D76" s="155" t="s">
        <v>7</v>
      </c>
      <c r="E76" s="156"/>
      <c r="F76" s="162"/>
      <c r="H76" s="184"/>
      <c r="I76" s="183"/>
    </row>
    <row r="77" spans="3:9">
      <c r="C77" s="157"/>
      <c r="D77" s="158"/>
      <c r="E77" s="181" t="e">
        <f t="shared" ref="E77:E82" si="12">D77/D67</f>
        <v>#DIV/0!</v>
      </c>
      <c r="F77" s="162"/>
      <c r="H77" s="185"/>
      <c r="I77" s="186"/>
    </row>
    <row r="78" spans="3:9">
      <c r="C78" s="157"/>
      <c r="D78" s="158"/>
      <c r="E78" s="181" t="e">
        <f t="shared" si="12"/>
        <v>#DIV/0!</v>
      </c>
      <c r="F78" s="164"/>
      <c r="H78" s="183"/>
      <c r="I78" s="183"/>
    </row>
    <row r="79" spans="3:9">
      <c r="C79" s="157"/>
      <c r="D79" s="158"/>
      <c r="E79" s="181" t="e">
        <f t="shared" si="12"/>
        <v>#DIV/0!</v>
      </c>
      <c r="F79" s="161"/>
      <c r="H79" s="187">
        <f>SUM(D77:D80)</f>
        <v>0</v>
      </c>
      <c r="I79" s="188" t="e">
        <f>H79/H69</f>
        <v>#DIV/0!</v>
      </c>
    </row>
    <row r="80" spans="3:9" ht="17.45" customHeight="1">
      <c r="C80" s="157"/>
      <c r="D80" s="158"/>
      <c r="E80" s="181" t="e">
        <f t="shared" si="12"/>
        <v>#DIV/0!</v>
      </c>
      <c r="F80" s="162"/>
      <c r="H80" s="185"/>
      <c r="I80" s="186"/>
    </row>
    <row r="81" spans="3:5">
      <c r="C81" s="157"/>
      <c r="D81" s="158"/>
      <c r="E81" s="181" t="e">
        <f t="shared" si="12"/>
        <v>#DIV/0!</v>
      </c>
    </row>
    <row r="82" spans="3:5">
      <c r="C82" s="157"/>
      <c r="D82" s="158"/>
      <c r="E82" s="181" t="e">
        <f t="shared" si="12"/>
        <v>#DIV/0!</v>
      </c>
    </row>
  </sheetData>
  <mergeCells count="22">
    <mergeCell ref="C44:D44"/>
    <mergeCell ref="C45:C46"/>
    <mergeCell ref="P45:T46"/>
    <mergeCell ref="C47:C51"/>
    <mergeCell ref="C32:C33"/>
    <mergeCell ref="D32:D33"/>
    <mergeCell ref="E32:E33"/>
    <mergeCell ref="F32:F33"/>
    <mergeCell ref="G32:G33"/>
    <mergeCell ref="O32:O33"/>
    <mergeCell ref="O13:O14"/>
    <mergeCell ref="P13:T13"/>
    <mergeCell ref="C27:C31"/>
    <mergeCell ref="C13:D14"/>
    <mergeCell ref="E13:H13"/>
    <mergeCell ref="I13:I14"/>
    <mergeCell ref="J13:N13"/>
    <mergeCell ref="C15:D15"/>
    <mergeCell ref="C16:D16"/>
    <mergeCell ref="C17:D17"/>
    <mergeCell ref="C18:C21"/>
    <mergeCell ref="C22:C26"/>
  </mergeCells>
  <phoneticPr fontId="3" type="noConversion"/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890493C-1FD0-446B-9800-629F4C8074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'2023년도'!D67:D73</xm:f>
              <xm:sqref>E66</xm:sqref>
            </x14:sparkline>
          </x14:sparklines>
        </x14:sparklineGroup>
        <x14:sparklineGroup displayEmptyCellsAs="gap" xr2:uid="{6576B299-49B8-4B2F-AE94-6B62671167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'2023년도'!D77:D82</xm:f>
              <xm:sqref>E76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8426556E29EEA42BFF00BF76EE53163" ma:contentTypeVersion="18" ma:contentTypeDescription="새 문서를 만듭니다." ma:contentTypeScope="" ma:versionID="f73a188e9c3980f072a57eca59f84198">
  <xsd:schema xmlns:xsd="http://www.w3.org/2001/XMLSchema" xmlns:xs="http://www.w3.org/2001/XMLSchema" xmlns:p="http://schemas.microsoft.com/office/2006/metadata/properties" xmlns:ns2="b01b8897-487a-43f2-90f4-2a76c297682f" xmlns:ns3="c45d3d72-e746-494a-a046-a0fa930ed3b4" targetNamespace="http://schemas.microsoft.com/office/2006/metadata/properties" ma:root="true" ma:fieldsID="60b4488ab4d825c76373f3886e8bfe83" ns2:_="" ns3:_="">
    <xsd:import namespace="b01b8897-487a-43f2-90f4-2a76c297682f"/>
    <xsd:import namespace="c45d3d72-e746-494a-a046-a0fa930ed3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b8897-487a-43f2-90f4-2a76c2976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사인 오프 상태" ma:internalName="_xc0ac__xc778__x0020__xc624__xd504__x0020__xc0c1__xd0dc_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이미지 태그" ma:readOnly="false" ma:fieldId="{5cf76f15-5ced-4ddc-b409-7134ff3c332f}" ma:taxonomyMulti="true" ma:sspId="fed8afb7-d9d1-4bb5-b4a8-fc35c2faa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d3d72-e746-494a-a046-a0fa930ed3b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0d86edd-9629-4572-a17d-9f353f9e7ff4}" ma:internalName="TaxCatchAll" ma:showField="CatchAllData" ma:web="c45d3d72-e746-494a-a046-a0fa930ed3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1b8897-487a-43f2-90f4-2a76c297682f">
      <Terms xmlns="http://schemas.microsoft.com/office/infopath/2007/PartnerControls"/>
    </lcf76f155ced4ddcb4097134ff3c332f>
    <_Flow_SignoffStatus xmlns="b01b8897-487a-43f2-90f4-2a76c297682f" xsi:nil="true"/>
    <TaxCatchAll xmlns="c45d3d72-e746-494a-a046-a0fa930ed3b4" xsi:nil="true"/>
    <SharedWithUsers xmlns="c45d3d72-e746-494a-a046-a0fa930ed3b4">
      <UserInfo>
        <DisplayName>정상영</DisplayName>
        <AccountId>171</AccountId>
        <AccountType/>
      </UserInfo>
      <UserInfo>
        <DisplayName>이원희D</DisplayName>
        <AccountId>256</AccountId>
        <AccountType/>
      </UserInfo>
      <UserInfo>
        <DisplayName>이재민B</DisplayName>
        <AccountId>142</AccountId>
        <AccountType/>
      </UserInfo>
      <UserInfo>
        <DisplayName>김슬예</DisplayName>
        <AccountId>790</AccountId>
        <AccountType/>
      </UserInfo>
      <UserInfo>
        <DisplayName>손예슬</DisplayName>
        <AccountId>422</AccountId>
        <AccountType/>
      </UserInfo>
      <UserInfo>
        <DisplayName>신민정F</DisplayName>
        <AccountId>340</AccountId>
        <AccountType/>
      </UserInfo>
    </SharedWithUsers>
    <MediaLengthInSeconds xmlns="b01b8897-487a-43f2-90f4-2a76c297682f" xsi:nil="true"/>
  </documentManagement>
</p:properties>
</file>

<file path=customXml/itemProps1.xml><?xml version="1.0" encoding="utf-8"?>
<ds:datastoreItem xmlns:ds="http://schemas.openxmlformats.org/officeDocument/2006/customXml" ds:itemID="{D120F378-6056-4788-958D-630C1881F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1b8897-487a-43f2-90f4-2a76c297682f"/>
    <ds:schemaRef ds:uri="c45d3d72-e746-494a-a046-a0fa930ed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725A0-3B3B-4963-B50B-B50BCE613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CC1675-D5A7-4A96-8CDF-65A8A0576324}">
  <ds:schemaRefs>
    <ds:schemaRef ds:uri="http://schemas.microsoft.com/office/2006/metadata/properties"/>
    <ds:schemaRef ds:uri="http://schemas.microsoft.com/office/infopath/2007/PartnerControls"/>
    <ds:schemaRef ds:uri="b01b8897-487a-43f2-90f4-2a76c297682f"/>
    <ds:schemaRef ds:uri="c45d3d72-e746-494a-a046-a0fa930ed3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25.12월1주차</vt:lpstr>
      <vt:lpstr>24.11월4주차</vt:lpstr>
      <vt:lpstr>24.11월3주차</vt:lpstr>
      <vt:lpstr>24.11월2주차</vt:lpstr>
      <vt:lpstr>24.11월1주차</vt:lpstr>
      <vt:lpstr>24.10월5주차</vt:lpstr>
      <vt:lpstr>24.10월4주차</vt:lpstr>
      <vt:lpstr>24.10월3주차</vt:lpstr>
      <vt:lpstr>24.10월2주차</vt:lpstr>
      <vt:lpstr>24.10월1주차</vt:lpstr>
      <vt:lpstr>24.9월4주차</vt:lpstr>
      <vt:lpstr>24.9월3주차</vt:lpstr>
      <vt:lpstr>24.9월2주차</vt:lpstr>
      <vt:lpstr>24.9월1주차</vt:lpstr>
      <vt:lpstr>24.8월4주차</vt:lpstr>
      <vt:lpstr>24.8월3주차</vt:lpstr>
      <vt:lpstr>24.8월2주차</vt:lpstr>
      <vt:lpstr>24.8월1주차</vt:lpstr>
      <vt:lpstr>24.7월5주차</vt:lpstr>
      <vt:lpstr>24.7월4주차</vt:lpstr>
      <vt:lpstr>24.7월3주차</vt:lpstr>
      <vt:lpstr>24.7월2주차</vt:lpstr>
      <vt:lpstr>24.7월1주차</vt:lpstr>
      <vt:lpstr>2024년도_하반기</vt:lpstr>
      <vt:lpstr>2024년_상반기</vt:lpstr>
      <vt:lpstr>2024년도</vt:lpstr>
      <vt:lpstr>2023년도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이재민B</dc:creator>
  <cp:keywords/>
  <dc:description/>
  <cp:lastModifiedBy>이재민B</cp:lastModifiedBy>
  <cp:revision/>
  <dcterms:created xsi:type="dcterms:W3CDTF">2024-03-25T02:22:12Z</dcterms:created>
  <dcterms:modified xsi:type="dcterms:W3CDTF">2025-12-16T00:30:15Z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0x010100E8426556E29EEA42BFF00BF76EE53163</vt:lpwstr>
  </property>
  <property fmtid="{D5CDD505-2E9C-101B-9397-08002B2CF9AE}" pid="3" name="MediaServiceImageTags">
    <vt:lpwstr/>
  </property>
  <property fmtid="{D5CDD505-2E9C-101B-9397-08002B2CF9AE}" pid="4" name="Order">
    <vt:r8>13059500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