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s_app_deepseek\"/>
    </mc:Choice>
  </mc:AlternateContent>
  <xr:revisionPtr revIDLastSave="0" documentId="13_ncr:1_{7370A791-1E96-4530-9EB0-50D5A006DAD4}" xr6:coauthVersionLast="47" xr6:coauthVersionMax="47" xr10:uidLastSave="{00000000-0000-0000-0000-000000000000}"/>
  <bookViews>
    <workbookView xWindow="60" yWindow="-16320" windowWidth="29040" windowHeight="15720" tabRatio="662" activeTab="1" xr2:uid="{00000000-000D-0000-FFFF-FFFF00000000}"/>
  </bookViews>
  <sheets>
    <sheet name="積載量計算" sheetId="14" r:id="rId1"/>
    <sheet name="積載量計算 (ino)" sheetId="15" r:id="rId2"/>
    <sheet name="荷台イメージ" sheetId="11" r:id="rId3"/>
  </sheets>
  <externalReferences>
    <externalReference r:id="rId4"/>
  </externalReferences>
  <definedNames>
    <definedName name="_xlnm.Print_Area" localSheetId="0">積載量計算!$A$3:$AP$80</definedName>
    <definedName name="_xlnm.Print_Area" localSheetId="1">'積載量計算 (ino)'!$A$3:$AS$110</definedName>
    <definedName name="Z_1577018E_F681_49E6_B8E5_67CF8D890E90_.wvu.Cols" localSheetId="0" hidden="1">積載量計算!$G:$N</definedName>
    <definedName name="Z_1577018E_F681_49E6_B8E5_67CF8D890E90_.wvu.Cols" localSheetId="1" hidden="1">'積載量計算 (ino)'!$H:$Q</definedName>
  </definedNames>
  <calcPr calcId="191029"/>
  <customWorkbookViews>
    <customWorkbookView name="y-hara - 個人用ビュー" guid="{1577018E-F681-49E6-B8E5-67CF8D890E90}" mergeInterval="0" personalView="1" maximized="1" xWindow="-8" yWindow="-8" windowWidth="1936" windowHeight="1048" tabRatio="662" activeSheetId="7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4" i="15" l="1"/>
  <c r="AO90" i="15"/>
  <c r="AC64" i="15"/>
  <c r="AL85" i="15"/>
  <c r="AL59" i="15"/>
  <c r="AL33" i="15"/>
  <c r="AL7" i="15"/>
  <c r="AC38" i="15"/>
  <c r="AH46" i="15"/>
  <c r="W47" i="15"/>
  <c r="W46" i="15"/>
  <c r="T47" i="15"/>
  <c r="T46" i="15"/>
  <c r="E86" i="15" l="1"/>
  <c r="E60" i="15"/>
  <c r="E34" i="15"/>
  <c r="W94" i="15"/>
  <c r="W93" i="15"/>
  <c r="W68" i="15"/>
  <c r="W67" i="15"/>
  <c r="T94" i="15"/>
  <c r="T93" i="15"/>
  <c r="T68" i="15"/>
  <c r="T67" i="15"/>
  <c r="W42" i="15"/>
  <c r="W41" i="15"/>
  <c r="W16" i="15"/>
  <c r="W15" i="15"/>
  <c r="T16" i="15"/>
  <c r="T15" i="15"/>
  <c r="T42" i="15"/>
  <c r="T41" i="15"/>
  <c r="S46" i="15"/>
  <c r="AO95" i="15" l="1"/>
  <c r="AK95" i="15"/>
  <c r="AG95" i="15"/>
  <c r="AC95" i="15"/>
  <c r="AO69" i="15"/>
  <c r="AK69" i="15"/>
  <c r="AG69" i="15"/>
  <c r="AC69" i="15"/>
  <c r="AA94" i="15"/>
  <c r="AS94" i="15" s="1"/>
  <c r="AA93" i="15"/>
  <c r="AS93" i="15" s="1"/>
  <c r="W92" i="15"/>
  <c r="T92" i="15"/>
  <c r="S93" i="15"/>
  <c r="S94" i="15"/>
  <c r="AA68" i="15"/>
  <c r="AS68" i="15" s="1"/>
  <c r="AA67" i="15"/>
  <c r="AS67" i="15" s="1"/>
  <c r="W66" i="15"/>
  <c r="T66" i="15"/>
  <c r="S67" i="15"/>
  <c r="S68" i="15"/>
  <c r="AO43" i="15"/>
  <c r="AK43" i="15"/>
  <c r="AG43" i="15"/>
  <c r="AC43" i="15"/>
  <c r="AA42" i="15"/>
  <c r="AS42" i="15" s="1"/>
  <c r="AA41" i="15"/>
  <c r="AS41" i="15" s="1"/>
  <c r="W40" i="15"/>
  <c r="T40" i="15"/>
  <c r="AO17" i="15"/>
  <c r="AK17" i="15"/>
  <c r="AG17" i="15"/>
  <c r="AC17" i="15"/>
  <c r="AA15" i="15"/>
  <c r="AS15" i="15" s="1"/>
  <c r="AA16" i="15"/>
  <c r="AS16" i="15" s="1"/>
  <c r="W14" i="15"/>
  <c r="T14" i="15"/>
  <c r="S99" i="15"/>
  <c r="AP99" i="15"/>
  <c r="AL99" i="15"/>
  <c r="AH99" i="15"/>
  <c r="AD99" i="15"/>
  <c r="AA99" i="15"/>
  <c r="AS99" i="15" s="1"/>
  <c r="S73" i="15"/>
  <c r="W99" i="15"/>
  <c r="T99" i="15"/>
  <c r="W98" i="15"/>
  <c r="T98" i="15"/>
  <c r="AP73" i="15"/>
  <c r="AL73" i="15"/>
  <c r="AH73" i="15"/>
  <c r="AD73" i="15"/>
  <c r="AA73" i="15"/>
  <c r="AS73" i="15" s="1"/>
  <c r="W73" i="15"/>
  <c r="W72" i="15"/>
  <c r="T73" i="15"/>
  <c r="T72" i="15"/>
  <c r="W45" i="15"/>
  <c r="T45" i="15"/>
  <c r="AP48" i="15"/>
  <c r="AL48" i="15"/>
  <c r="AH48" i="15"/>
  <c r="AD48" i="15"/>
  <c r="AP47" i="15"/>
  <c r="AL47" i="15"/>
  <c r="AH47" i="15"/>
  <c r="AD47" i="15"/>
  <c r="AA47" i="15"/>
  <c r="AS47" i="15" s="1"/>
  <c r="AP46" i="15"/>
  <c r="AL46" i="15"/>
  <c r="AD46" i="15"/>
  <c r="AA46" i="15"/>
  <c r="AS46" i="15" s="1"/>
  <c r="AP21" i="15"/>
  <c r="AL21" i="15"/>
  <c r="AH21" i="15"/>
  <c r="AD21" i="15"/>
  <c r="AA21" i="15"/>
  <c r="AS21" i="15" s="1"/>
  <c r="W21" i="15"/>
  <c r="W20" i="15"/>
  <c r="T21" i="15"/>
  <c r="T20" i="15"/>
  <c r="W105" i="15"/>
  <c r="W104" i="15"/>
  <c r="W102" i="15"/>
  <c r="W97" i="15"/>
  <c r="W91" i="15"/>
  <c r="W90" i="15"/>
  <c r="W89" i="15"/>
  <c r="W79" i="15"/>
  <c r="W78" i="15"/>
  <c r="W76" i="15"/>
  <c r="W71" i="15"/>
  <c r="W65" i="15"/>
  <c r="W64" i="15"/>
  <c r="W63" i="15"/>
  <c r="W53" i="15"/>
  <c r="W52" i="15"/>
  <c r="W50" i="15"/>
  <c r="W39" i="15"/>
  <c r="W38" i="15"/>
  <c r="W37" i="15"/>
  <c r="W27" i="15"/>
  <c r="W26" i="15"/>
  <c r="W24" i="15"/>
  <c r="W19" i="15"/>
  <c r="T19" i="15"/>
  <c r="V105" i="15"/>
  <c r="V104" i="15"/>
  <c r="V102" i="15"/>
  <c r="V97" i="15"/>
  <c r="V79" i="15"/>
  <c r="V78" i="15"/>
  <c r="V76" i="15"/>
  <c r="V71" i="15"/>
  <c r="V53" i="15"/>
  <c r="V52" i="15"/>
  <c r="V50" i="15"/>
  <c r="V45" i="15"/>
  <c r="V27" i="15"/>
  <c r="V26" i="15"/>
  <c r="V24" i="15"/>
  <c r="S98" i="15"/>
  <c r="S92" i="15"/>
  <c r="S91" i="15"/>
  <c r="S90" i="15"/>
  <c r="S89" i="15"/>
  <c r="S72" i="15"/>
  <c r="S66" i="15"/>
  <c r="S65" i="15"/>
  <c r="S64" i="15"/>
  <c r="S63" i="15"/>
  <c r="S40" i="15"/>
  <c r="S39" i="15"/>
  <c r="S38" i="15"/>
  <c r="S37" i="15"/>
  <c r="S14" i="15"/>
  <c r="S13" i="15"/>
  <c r="S11" i="15"/>
  <c r="S12" i="15"/>
  <c r="S47" i="15"/>
  <c r="V19" i="15"/>
  <c r="S15" i="15"/>
  <c r="S21" i="15"/>
  <c r="S42" i="15"/>
  <c r="S41" i="15"/>
  <c r="S20" i="15"/>
  <c r="S16" i="15"/>
  <c r="V99" i="15"/>
  <c r="S45" i="15"/>
  <c r="V68" i="15"/>
  <c r="V91" i="15"/>
  <c r="V16" i="15"/>
  <c r="V73" i="15"/>
  <c r="V46" i="15"/>
  <c r="V66" i="15"/>
  <c r="V65" i="15"/>
  <c r="V72" i="15"/>
  <c r="V93" i="15"/>
  <c r="V40" i="15"/>
  <c r="V41" i="15"/>
  <c r="S19" i="15"/>
  <c r="V39" i="15"/>
  <c r="V67" i="15"/>
  <c r="V15" i="15"/>
  <c r="V94" i="15"/>
  <c r="V47" i="15"/>
  <c r="V21" i="15"/>
  <c r="V98" i="15"/>
  <c r="V42" i="15"/>
  <c r="V89" i="15"/>
  <c r="V92" i="15"/>
  <c r="O7" i="15" l="1"/>
  <c r="AP85" i="15" l="1"/>
  <c r="AP59" i="15"/>
  <c r="AP33" i="15"/>
  <c r="AP7" i="15"/>
  <c r="AP105" i="15" l="1"/>
  <c r="AP104" i="15"/>
  <c r="AP103" i="15"/>
  <c r="AP102" i="15"/>
  <c r="AP101" i="15"/>
  <c r="AP98" i="15"/>
  <c r="AP97" i="15"/>
  <c r="AP96" i="15"/>
  <c r="AP79" i="15"/>
  <c r="AP78" i="15"/>
  <c r="AP77" i="15"/>
  <c r="AP76" i="15"/>
  <c r="AP75" i="15"/>
  <c r="AP72" i="15"/>
  <c r="AP71" i="15"/>
  <c r="AP70" i="15"/>
  <c r="AP53" i="15"/>
  <c r="AP52" i="15"/>
  <c r="AP51" i="15"/>
  <c r="AP50" i="15"/>
  <c r="AP49" i="15"/>
  <c r="AP45" i="15"/>
  <c r="AP44" i="15"/>
  <c r="AP27" i="15"/>
  <c r="AP26" i="15"/>
  <c r="AP25" i="15"/>
  <c r="AP24" i="15"/>
  <c r="AP23" i="15"/>
  <c r="AP20" i="15"/>
  <c r="AP19" i="15"/>
  <c r="AP18" i="15"/>
  <c r="P7" i="15"/>
  <c r="O93" i="15" l="1"/>
  <c r="O94" i="15"/>
  <c r="O67" i="15"/>
  <c r="O68" i="15"/>
  <c r="O42" i="15"/>
  <c r="O41" i="15"/>
  <c r="O16" i="15"/>
  <c r="O15" i="15"/>
  <c r="O99" i="15"/>
  <c r="AQ99" i="15" s="1"/>
  <c r="O98" i="15"/>
  <c r="O73" i="15"/>
  <c r="AQ73" i="15" s="1"/>
  <c r="O72" i="15"/>
  <c r="O21" i="15"/>
  <c r="O46" i="15"/>
  <c r="AQ46" i="15" s="1"/>
  <c r="O47" i="15"/>
  <c r="AQ47" i="15" s="1"/>
  <c r="O48" i="15"/>
  <c r="O105" i="15"/>
  <c r="O50" i="15"/>
  <c r="O20" i="15"/>
  <c r="O71" i="15"/>
  <c r="O22" i="15"/>
  <c r="O91" i="15"/>
  <c r="O37" i="15"/>
  <c r="O23" i="15"/>
  <c r="O74" i="15"/>
  <c r="O53" i="15"/>
  <c r="O96" i="15"/>
  <c r="O12" i="15"/>
  <c r="O25" i="15"/>
  <c r="O63" i="15"/>
  <c r="O97" i="15"/>
  <c r="O26" i="15"/>
  <c r="O40" i="15"/>
  <c r="O77" i="15"/>
  <c r="O43" i="15"/>
  <c r="O78" i="15"/>
  <c r="O44" i="15"/>
  <c r="O79" i="15"/>
  <c r="O101" i="15"/>
  <c r="O14" i="15"/>
  <c r="O45" i="15"/>
  <c r="AQ45" i="15" s="1"/>
  <c r="O65" i="15"/>
  <c r="O89" i="15"/>
  <c r="O102" i="15"/>
  <c r="O17" i="15"/>
  <c r="O66" i="15"/>
  <c r="O90" i="15"/>
  <c r="O103" i="15"/>
  <c r="O38" i="15"/>
  <c r="O51" i="15"/>
  <c r="O92" i="15"/>
  <c r="O52" i="15"/>
  <c r="O95" i="15"/>
  <c r="O11" i="15"/>
  <c r="O24" i="15"/>
  <c r="O75" i="15"/>
  <c r="O39" i="15"/>
  <c r="O76" i="15"/>
  <c r="O64" i="15"/>
  <c r="O27" i="15"/>
  <c r="O100" i="15"/>
  <c r="O13" i="15"/>
  <c r="O18" i="15"/>
  <c r="O69" i="15"/>
  <c r="O104" i="15"/>
  <c r="O19" i="15"/>
  <c r="O49" i="15"/>
  <c r="O70" i="15"/>
  <c r="V20" i="15"/>
  <c r="AQ21" i="15" l="1"/>
  <c r="T105" i="15" l="1"/>
  <c r="T104" i="15"/>
  <c r="T102" i="15"/>
  <c r="T97" i="15"/>
  <c r="T91" i="15"/>
  <c r="T90" i="15"/>
  <c r="T89" i="15"/>
  <c r="T79" i="15"/>
  <c r="T78" i="15"/>
  <c r="T76" i="15"/>
  <c r="T71" i="15"/>
  <c r="T65" i="15"/>
  <c r="T64" i="15"/>
  <c r="T63" i="15"/>
  <c r="T53" i="15"/>
  <c r="T52" i="15"/>
  <c r="T50" i="15"/>
  <c r="T39" i="15"/>
  <c r="T38" i="15"/>
  <c r="T37" i="15"/>
  <c r="T27" i="15"/>
  <c r="T26" i="15"/>
  <c r="T24" i="15"/>
  <c r="T13" i="15"/>
  <c r="T12" i="15"/>
  <c r="T11" i="15"/>
  <c r="S27" i="15"/>
  <c r="S105" i="15"/>
  <c r="S50" i="15"/>
  <c r="S104" i="15"/>
  <c r="S71" i="15"/>
  <c r="S79" i="15"/>
  <c r="S78" i="15"/>
  <c r="S102" i="15"/>
  <c r="S53" i="15"/>
  <c r="S76" i="15"/>
  <c r="S24" i="15"/>
  <c r="S26" i="15"/>
  <c r="S97" i="15"/>
  <c r="S52" i="15"/>
  <c r="AP95" i="15" l="1"/>
  <c r="AQ95" i="15" s="1"/>
  <c r="AL95" i="15"/>
  <c r="AH95" i="15"/>
  <c r="AI95" i="15" s="1"/>
  <c r="AD95" i="15"/>
  <c r="AE95" i="15" s="1"/>
  <c r="AP69" i="15"/>
  <c r="AQ69" i="15" s="1"/>
  <c r="AL69" i="15"/>
  <c r="AH69" i="15"/>
  <c r="AI69" i="15" s="1"/>
  <c r="AD69" i="15"/>
  <c r="AE69" i="15" s="1"/>
  <c r="AP43" i="15"/>
  <c r="AQ43" i="15" s="1"/>
  <c r="AP17" i="15"/>
  <c r="AQ17" i="15" s="1"/>
  <c r="AL105" i="15" l="1"/>
  <c r="AH105" i="15"/>
  <c r="AD105" i="15"/>
  <c r="AA105" i="15"/>
  <c r="AL104" i="15"/>
  <c r="AH104" i="15"/>
  <c r="AD104" i="15"/>
  <c r="AA104" i="15"/>
  <c r="AL103" i="15"/>
  <c r="AH103" i="15"/>
  <c r="AD103" i="15"/>
  <c r="AA103" i="15"/>
  <c r="AL102" i="15"/>
  <c r="AH102" i="15"/>
  <c r="AD102" i="15"/>
  <c r="AA102" i="15"/>
  <c r="AL101" i="15"/>
  <c r="AH101" i="15"/>
  <c r="AD101" i="15"/>
  <c r="AA101" i="15"/>
  <c r="AP100" i="15"/>
  <c r="AL100" i="15"/>
  <c r="AH100" i="15"/>
  <c r="AD100" i="15"/>
  <c r="AL98" i="15"/>
  <c r="AH98" i="15"/>
  <c r="AD98" i="15"/>
  <c r="AA98" i="15"/>
  <c r="AL97" i="15"/>
  <c r="AH97" i="15"/>
  <c r="AD97" i="15"/>
  <c r="AA97" i="15"/>
  <c r="AL96" i="15"/>
  <c r="AH96" i="15"/>
  <c r="AD96" i="15"/>
  <c r="AA96" i="15"/>
  <c r="AA92" i="15"/>
  <c r="AA91" i="15"/>
  <c r="AA90" i="15"/>
  <c r="AA89" i="15"/>
  <c r="AL79" i="15"/>
  <c r="AH79" i="15"/>
  <c r="AD79" i="15"/>
  <c r="AA79" i="15"/>
  <c r="AL78" i="15"/>
  <c r="AH78" i="15"/>
  <c r="AD78" i="15"/>
  <c r="AA78" i="15"/>
  <c r="AL77" i="15"/>
  <c r="AH77" i="15"/>
  <c r="AD77" i="15"/>
  <c r="AA77" i="15"/>
  <c r="AL76" i="15"/>
  <c r="AH76" i="15"/>
  <c r="AD76" i="15"/>
  <c r="AA76" i="15"/>
  <c r="AL75" i="15"/>
  <c r="AH75" i="15"/>
  <c r="AD75" i="15"/>
  <c r="AA75" i="15"/>
  <c r="AP74" i="15"/>
  <c r="AL74" i="15"/>
  <c r="AH74" i="15"/>
  <c r="AD74" i="15"/>
  <c r="AL72" i="15"/>
  <c r="AH72" i="15"/>
  <c r="AD72" i="15"/>
  <c r="AA72" i="15"/>
  <c r="AL71" i="15"/>
  <c r="AH71" i="15"/>
  <c r="AD71" i="15"/>
  <c r="AA71" i="15"/>
  <c r="AL70" i="15"/>
  <c r="AH70" i="15"/>
  <c r="AD70" i="15"/>
  <c r="AA70" i="15"/>
  <c r="AA66" i="15"/>
  <c r="AA65" i="15"/>
  <c r="AA64" i="15"/>
  <c r="AA63" i="15"/>
  <c r="AL53" i="15"/>
  <c r="AH53" i="15"/>
  <c r="AD53" i="15"/>
  <c r="AA53" i="15"/>
  <c r="AL52" i="15"/>
  <c r="AH52" i="15"/>
  <c r="AD52" i="15"/>
  <c r="AA52" i="15"/>
  <c r="AL51" i="15"/>
  <c r="AH51" i="15"/>
  <c r="AD51" i="15"/>
  <c r="AA51" i="15"/>
  <c r="AL50" i="15"/>
  <c r="AH50" i="15"/>
  <c r="AD50" i="15"/>
  <c r="AA50" i="15"/>
  <c r="AL49" i="15"/>
  <c r="AH49" i="15"/>
  <c r="AD49" i="15"/>
  <c r="AA49" i="15"/>
  <c r="AL45" i="15"/>
  <c r="AH45" i="15"/>
  <c r="AD45" i="15"/>
  <c r="AA45" i="15"/>
  <c r="AL44" i="15"/>
  <c r="AH44" i="15"/>
  <c r="AD44" i="15"/>
  <c r="AA44" i="15"/>
  <c r="AL43" i="15"/>
  <c r="AH43" i="15"/>
  <c r="AI43" i="15" s="1"/>
  <c r="AD43" i="15"/>
  <c r="AE43" i="15" s="1"/>
  <c r="AA40" i="15"/>
  <c r="AA39" i="15"/>
  <c r="AA38" i="15"/>
  <c r="AA37" i="15"/>
  <c r="W13" i="15"/>
  <c r="V14" i="15"/>
  <c r="V13" i="15"/>
  <c r="AA48" i="15" l="1"/>
  <c r="AA95" i="15"/>
  <c r="AA69" i="15"/>
  <c r="AA43" i="15"/>
  <c r="AA100" i="15"/>
  <c r="AA74" i="15"/>
  <c r="D39" i="15" l="1"/>
  <c r="D13" i="15" l="1"/>
  <c r="AS105" i="15" l="1"/>
  <c r="AS104" i="15"/>
  <c r="AS103" i="15"/>
  <c r="AS102" i="15"/>
  <c r="AS101" i="15"/>
  <c r="AS98" i="15"/>
  <c r="AS97" i="15"/>
  <c r="AS96" i="15"/>
  <c r="B95" i="15"/>
  <c r="AS92" i="15"/>
  <c r="AS91" i="15"/>
  <c r="D91" i="15"/>
  <c r="AS90" i="15"/>
  <c r="AS89" i="15"/>
  <c r="AH85" i="15"/>
  <c r="AD85" i="15"/>
  <c r="AS79" i="15"/>
  <c r="AS78" i="15"/>
  <c r="AS77" i="15"/>
  <c r="AS76" i="15"/>
  <c r="AS75" i="15"/>
  <c r="AS72" i="15"/>
  <c r="AS71" i="15"/>
  <c r="B69" i="15"/>
  <c r="AS66" i="15"/>
  <c r="AS65" i="15"/>
  <c r="D65" i="15"/>
  <c r="AS64" i="15"/>
  <c r="AS63" i="15"/>
  <c r="AH59" i="15"/>
  <c r="AD59" i="15"/>
  <c r="AS53" i="15"/>
  <c r="AS52" i="15"/>
  <c r="AS51" i="15"/>
  <c r="AS50" i="15"/>
  <c r="AS49" i="15"/>
  <c r="AS45" i="15"/>
  <c r="B43" i="15"/>
  <c r="AS40" i="15"/>
  <c r="AS39" i="15"/>
  <c r="AS38" i="15"/>
  <c r="AS37" i="15"/>
  <c r="AH33" i="15"/>
  <c r="AD33" i="15"/>
  <c r="AL27" i="15"/>
  <c r="AH27" i="15"/>
  <c r="AD27" i="15"/>
  <c r="AA27" i="15"/>
  <c r="AS27" i="15" s="1"/>
  <c r="AL26" i="15"/>
  <c r="AH26" i="15"/>
  <c r="AD26" i="15"/>
  <c r="AA26" i="15"/>
  <c r="AS26" i="15" s="1"/>
  <c r="AL25" i="15"/>
  <c r="AH25" i="15"/>
  <c r="AD25" i="15"/>
  <c r="AA25" i="15"/>
  <c r="AS25" i="15" s="1"/>
  <c r="AL24" i="15"/>
  <c r="AH24" i="15"/>
  <c r="AD24" i="15"/>
  <c r="AA24" i="15"/>
  <c r="AS24" i="15" s="1"/>
  <c r="AL23" i="15"/>
  <c r="AH23" i="15"/>
  <c r="AD23" i="15"/>
  <c r="AA23" i="15"/>
  <c r="AS23" i="15" s="1"/>
  <c r="AL22" i="15"/>
  <c r="AH22" i="15"/>
  <c r="AD22" i="15"/>
  <c r="AL20" i="15"/>
  <c r="AH20" i="15"/>
  <c r="AD20" i="15"/>
  <c r="AA20" i="15"/>
  <c r="AS20" i="15" s="1"/>
  <c r="AL19" i="15"/>
  <c r="AH19" i="15"/>
  <c r="AD19" i="15"/>
  <c r="AA19" i="15"/>
  <c r="AS19" i="15" s="1"/>
  <c r="AL18" i="15"/>
  <c r="AH18" i="15"/>
  <c r="AD18" i="15"/>
  <c r="AA18" i="15"/>
  <c r="B17" i="15"/>
  <c r="AL17" i="15"/>
  <c r="AH17" i="15"/>
  <c r="AD17" i="15"/>
  <c r="AE17" i="15" s="1"/>
  <c r="AA12" i="15"/>
  <c r="AS12" i="15" s="1"/>
  <c r="W12" i="15"/>
  <c r="AA11" i="15"/>
  <c r="W11" i="15"/>
  <c r="AA14" i="15"/>
  <c r="AS14" i="15" s="1"/>
  <c r="AA13" i="15"/>
  <c r="AS13" i="15" s="1"/>
  <c r="AH7" i="15"/>
  <c r="AD7" i="15"/>
  <c r="N7" i="15"/>
  <c r="L7" i="15"/>
  <c r="K7" i="15"/>
  <c r="M7" i="15"/>
  <c r="AL101" i="14"/>
  <c r="AH101" i="14"/>
  <c r="AD101" i="14"/>
  <c r="Z101" i="14"/>
  <c r="W101" i="14"/>
  <c r="AO101" i="14" s="1"/>
  <c r="P101" i="14"/>
  <c r="AL100" i="14"/>
  <c r="AH100" i="14"/>
  <c r="AD100" i="14"/>
  <c r="Z100" i="14"/>
  <c r="W100" i="14"/>
  <c r="AO100" i="14" s="1"/>
  <c r="P100" i="14"/>
  <c r="AL99" i="14"/>
  <c r="AH99" i="14"/>
  <c r="AD99" i="14"/>
  <c r="Z99" i="14"/>
  <c r="W99" i="14"/>
  <c r="AO99" i="14" s="1"/>
  <c r="AL98" i="14"/>
  <c r="AH98" i="14"/>
  <c r="AD98" i="14"/>
  <c r="Z98" i="14"/>
  <c r="W98" i="14"/>
  <c r="AO98" i="14" s="1"/>
  <c r="P98" i="14"/>
  <c r="AL97" i="14"/>
  <c r="AH97" i="14"/>
  <c r="AD97" i="14"/>
  <c r="Z97" i="14"/>
  <c r="W97" i="14"/>
  <c r="AO97" i="14" s="1"/>
  <c r="AK96" i="14"/>
  <c r="AL96" i="14" s="1"/>
  <c r="AM96" i="14" s="1"/>
  <c r="AG96" i="14"/>
  <c r="AH96" i="14" s="1"/>
  <c r="AI96" i="14" s="1"/>
  <c r="AC96" i="14"/>
  <c r="AD96" i="14" s="1"/>
  <c r="AE96" i="14" s="1"/>
  <c r="Y96" i="14"/>
  <c r="Z96" i="14" s="1"/>
  <c r="AA96" i="14" s="1"/>
  <c r="AL95" i="14"/>
  <c r="AH95" i="14"/>
  <c r="AD95" i="14"/>
  <c r="Z95" i="14"/>
  <c r="W95" i="14"/>
  <c r="AO95" i="14" s="1"/>
  <c r="P95" i="14"/>
  <c r="AL94" i="14"/>
  <c r="AH94" i="14"/>
  <c r="AD94" i="14"/>
  <c r="Z94" i="14"/>
  <c r="W94" i="14"/>
  <c r="AO94" i="14" s="1"/>
  <c r="P94" i="14"/>
  <c r="AL93" i="14"/>
  <c r="AH93" i="14"/>
  <c r="AD93" i="14"/>
  <c r="Z93" i="14"/>
  <c r="W93" i="14"/>
  <c r="AO93" i="14" s="1"/>
  <c r="B93" i="14"/>
  <c r="AK92" i="14"/>
  <c r="AL92" i="14" s="1"/>
  <c r="AM92" i="14" s="1"/>
  <c r="AG92" i="14"/>
  <c r="AH92" i="14" s="1"/>
  <c r="AI92" i="14" s="1"/>
  <c r="AC92" i="14"/>
  <c r="AD92" i="14" s="1"/>
  <c r="AE92" i="14" s="1"/>
  <c r="Y92" i="14"/>
  <c r="Z92" i="14" s="1"/>
  <c r="AA92" i="14" s="1"/>
  <c r="W91" i="14"/>
  <c r="AO91" i="14" s="1"/>
  <c r="S91" i="14"/>
  <c r="P91" i="14"/>
  <c r="W90" i="14"/>
  <c r="AO90" i="14" s="1"/>
  <c r="S90" i="14"/>
  <c r="P90" i="14"/>
  <c r="W89" i="14"/>
  <c r="AO89" i="14" s="1"/>
  <c r="S89" i="14"/>
  <c r="P89" i="14"/>
  <c r="W88" i="14"/>
  <c r="S88" i="14"/>
  <c r="P88" i="14"/>
  <c r="D88" i="14"/>
  <c r="W87" i="14"/>
  <c r="AO87" i="14" s="1"/>
  <c r="S87" i="14"/>
  <c r="P87" i="14"/>
  <c r="W86" i="14"/>
  <c r="AO86" i="14" s="1"/>
  <c r="S86" i="14"/>
  <c r="P86" i="14"/>
  <c r="AH82" i="14"/>
  <c r="AD82" i="14"/>
  <c r="Z82" i="14"/>
  <c r="R86" i="14"/>
  <c r="R90" i="14"/>
  <c r="O95" i="14"/>
  <c r="O94" i="14"/>
  <c r="O90" i="14"/>
  <c r="R91" i="14"/>
  <c r="R89" i="14"/>
  <c r="V12" i="15"/>
  <c r="O89" i="14"/>
  <c r="O101" i="14"/>
  <c r="O88" i="14"/>
  <c r="O87" i="14"/>
  <c r="V11" i="15"/>
  <c r="O98" i="14"/>
  <c r="R88" i="14"/>
  <c r="O86" i="14"/>
  <c r="O91" i="14"/>
  <c r="R87" i="14"/>
  <c r="M93" i="15" l="1"/>
  <c r="M94" i="15"/>
  <c r="M67" i="15"/>
  <c r="M68" i="15"/>
  <c r="M42" i="15"/>
  <c r="M41" i="15"/>
  <c r="M16" i="15"/>
  <c r="M15" i="15"/>
  <c r="M99" i="15"/>
  <c r="M98" i="15"/>
  <c r="K99" i="15"/>
  <c r="K98" i="15"/>
  <c r="K73" i="15"/>
  <c r="K72" i="15"/>
  <c r="M73" i="15"/>
  <c r="M72" i="15"/>
  <c r="K46" i="15"/>
  <c r="K47" i="15"/>
  <c r="M46" i="15"/>
  <c r="M47" i="15"/>
  <c r="M48" i="15"/>
  <c r="M21" i="15"/>
  <c r="K21" i="15"/>
  <c r="AI17" i="15"/>
  <c r="AS11" i="15"/>
  <c r="AA17" i="15"/>
  <c r="AP22" i="15"/>
  <c r="K101" i="15"/>
  <c r="K53" i="15"/>
  <c r="K79" i="15"/>
  <c r="K20" i="15"/>
  <c r="K105" i="15"/>
  <c r="K26" i="15"/>
  <c r="K52" i="15"/>
  <c r="K78" i="15"/>
  <c r="K25" i="15"/>
  <c r="K19" i="15"/>
  <c r="K104" i="15"/>
  <c r="K51" i="15"/>
  <c r="K45" i="15"/>
  <c r="K77" i="15"/>
  <c r="K71" i="15"/>
  <c r="K18" i="15"/>
  <c r="K103" i="15"/>
  <c r="K97" i="15"/>
  <c r="K44" i="15"/>
  <c r="K24" i="15"/>
  <c r="K70" i="15"/>
  <c r="K50" i="15"/>
  <c r="K96" i="15"/>
  <c r="K76" i="15"/>
  <c r="K23" i="15"/>
  <c r="K102" i="15"/>
  <c r="K49" i="15"/>
  <c r="K75" i="15"/>
  <c r="K27" i="15"/>
  <c r="M92" i="15"/>
  <c r="M79" i="15"/>
  <c r="M74" i="15"/>
  <c r="M39" i="15"/>
  <c r="M20" i="15"/>
  <c r="M65" i="15"/>
  <c r="M26" i="15"/>
  <c r="M105" i="15"/>
  <c r="M100" i="15"/>
  <c r="M91" i="15"/>
  <c r="M52" i="15"/>
  <c r="M78" i="15"/>
  <c r="M25" i="15"/>
  <c r="M19" i="15"/>
  <c r="M104" i="15"/>
  <c r="M51" i="15"/>
  <c r="M45" i="15"/>
  <c r="AM45" i="15" s="1"/>
  <c r="M77" i="15"/>
  <c r="M71" i="15"/>
  <c r="M18" i="15"/>
  <c r="M12" i="15"/>
  <c r="M103" i="15"/>
  <c r="M97" i="15"/>
  <c r="M44" i="15"/>
  <c r="M38" i="15"/>
  <c r="M24" i="15"/>
  <c r="M70" i="15"/>
  <c r="M64" i="15"/>
  <c r="M50" i="15"/>
  <c r="M17" i="15"/>
  <c r="M11" i="15"/>
  <c r="M96" i="15"/>
  <c r="M90" i="15"/>
  <c r="M76" i="15"/>
  <c r="M43" i="15"/>
  <c r="M37" i="15"/>
  <c r="M23" i="15"/>
  <c r="M102" i="15"/>
  <c r="M69" i="15"/>
  <c r="M63" i="15"/>
  <c r="M49" i="15"/>
  <c r="M14" i="15"/>
  <c r="M95" i="15"/>
  <c r="M89" i="15"/>
  <c r="M75" i="15"/>
  <c r="M40" i="15"/>
  <c r="M27" i="15"/>
  <c r="M22" i="15"/>
  <c r="M101" i="15"/>
  <c r="M66" i="15"/>
  <c r="M53" i="15"/>
  <c r="M13" i="15"/>
  <c r="AA22" i="15"/>
  <c r="AR104" i="15"/>
  <c r="AS18" i="15"/>
  <c r="AS70" i="15"/>
  <c r="AS44" i="15"/>
  <c r="W96" i="14"/>
  <c r="AO96" i="14" s="1"/>
  <c r="W92" i="14"/>
  <c r="AO88" i="14"/>
  <c r="O100" i="14"/>
  <c r="AM99" i="15" l="1"/>
  <c r="AM73" i="15"/>
  <c r="AM47" i="15"/>
  <c r="AM46" i="15"/>
  <c r="AM20" i="15"/>
  <c r="AI99" i="15"/>
  <c r="AE99" i="15"/>
  <c r="AM21" i="15"/>
  <c r="AI73" i="15"/>
  <c r="AE73" i="15"/>
  <c r="AE45" i="15"/>
  <c r="AI45" i="15"/>
  <c r="AE47" i="15"/>
  <c r="AI47" i="15"/>
  <c r="AE46" i="15"/>
  <c r="AI46" i="15"/>
  <c r="AE21" i="15"/>
  <c r="AI21" i="15"/>
  <c r="AM69" i="15"/>
  <c r="AM17" i="15"/>
  <c r="AM43" i="15"/>
  <c r="AM95" i="15"/>
  <c r="AR78" i="15"/>
  <c r="AR26" i="15"/>
  <c r="AR52" i="15"/>
  <c r="AN100" i="14"/>
  <c r="AL76" i="14"/>
  <c r="AH76" i="14"/>
  <c r="AD76" i="14"/>
  <c r="Z76" i="14"/>
  <c r="W76" i="14"/>
  <c r="AO76" i="14" s="1"/>
  <c r="P76" i="14"/>
  <c r="AL75" i="14"/>
  <c r="AH75" i="14"/>
  <c r="AD75" i="14"/>
  <c r="Z75" i="14"/>
  <c r="W75" i="14"/>
  <c r="AO75" i="14" s="1"/>
  <c r="P75" i="14"/>
  <c r="AL74" i="14"/>
  <c r="AH74" i="14"/>
  <c r="AD74" i="14"/>
  <c r="Z74" i="14"/>
  <c r="W74" i="14"/>
  <c r="AO74" i="14" s="1"/>
  <c r="AL73" i="14"/>
  <c r="AH73" i="14"/>
  <c r="AD73" i="14"/>
  <c r="Z73" i="14"/>
  <c r="W73" i="14"/>
  <c r="AO73" i="14" s="1"/>
  <c r="P73" i="14"/>
  <c r="AL72" i="14"/>
  <c r="AH72" i="14"/>
  <c r="AD72" i="14"/>
  <c r="Z72" i="14"/>
  <c r="W72" i="14"/>
  <c r="AO72" i="14" s="1"/>
  <c r="AK71" i="14"/>
  <c r="AL71" i="14" s="1"/>
  <c r="AM71" i="14" s="1"/>
  <c r="AG71" i="14"/>
  <c r="AH71" i="14" s="1"/>
  <c r="AI71" i="14" s="1"/>
  <c r="AC71" i="14"/>
  <c r="AD71" i="14" s="1"/>
  <c r="AE71" i="14" s="1"/>
  <c r="Y71" i="14"/>
  <c r="Z71" i="14" s="1"/>
  <c r="AA71" i="14" s="1"/>
  <c r="AL70" i="14"/>
  <c r="AH70" i="14"/>
  <c r="AD70" i="14"/>
  <c r="Z70" i="14"/>
  <c r="W70" i="14"/>
  <c r="AO70" i="14" s="1"/>
  <c r="P70" i="14"/>
  <c r="AL69" i="14"/>
  <c r="AH69" i="14"/>
  <c r="AD69" i="14"/>
  <c r="Z69" i="14"/>
  <c r="W69" i="14"/>
  <c r="AO69" i="14" s="1"/>
  <c r="P69" i="14"/>
  <c r="AL68" i="14"/>
  <c r="AH68" i="14"/>
  <c r="AD68" i="14"/>
  <c r="Z68" i="14"/>
  <c r="W68" i="14"/>
  <c r="AO68" i="14" s="1"/>
  <c r="B68" i="14"/>
  <c r="AK67" i="14"/>
  <c r="AL67" i="14" s="1"/>
  <c r="AM67" i="14" s="1"/>
  <c r="AG67" i="14"/>
  <c r="AH67" i="14" s="1"/>
  <c r="AI67" i="14" s="1"/>
  <c r="AC67" i="14"/>
  <c r="AD67" i="14" s="1"/>
  <c r="AE67" i="14" s="1"/>
  <c r="Y67" i="14"/>
  <c r="Z67" i="14" s="1"/>
  <c r="AA67" i="14" s="1"/>
  <c r="W66" i="14"/>
  <c r="AO66" i="14" s="1"/>
  <c r="S66" i="14"/>
  <c r="P66" i="14"/>
  <c r="W65" i="14"/>
  <c r="AO65" i="14" s="1"/>
  <c r="S65" i="14"/>
  <c r="P65" i="14"/>
  <c r="W64" i="14"/>
  <c r="AO64" i="14" s="1"/>
  <c r="S64" i="14"/>
  <c r="P64" i="14"/>
  <c r="W63" i="14"/>
  <c r="AO63" i="14" s="1"/>
  <c r="S63" i="14"/>
  <c r="P63" i="14"/>
  <c r="D63" i="14"/>
  <c r="W62" i="14"/>
  <c r="AO62" i="14" s="1"/>
  <c r="S62" i="14"/>
  <c r="P62" i="14"/>
  <c r="W61" i="14"/>
  <c r="AO61" i="14" s="1"/>
  <c r="S61" i="14"/>
  <c r="P61" i="14"/>
  <c r="AH57" i="14"/>
  <c r="AD57" i="14"/>
  <c r="Z57" i="14"/>
  <c r="AL51" i="14"/>
  <c r="AH51" i="14"/>
  <c r="AD51" i="14"/>
  <c r="Z51" i="14"/>
  <c r="W51" i="14"/>
  <c r="AO51" i="14" s="1"/>
  <c r="P51" i="14"/>
  <c r="AL50" i="14"/>
  <c r="AH50" i="14"/>
  <c r="AD50" i="14"/>
  <c r="Z50" i="14"/>
  <c r="W50" i="14"/>
  <c r="AO50" i="14" s="1"/>
  <c r="P50" i="14"/>
  <c r="AL49" i="14"/>
  <c r="AH49" i="14"/>
  <c r="AD49" i="14"/>
  <c r="Z49" i="14"/>
  <c r="W49" i="14"/>
  <c r="AO49" i="14" s="1"/>
  <c r="AL48" i="14"/>
  <c r="AH48" i="14"/>
  <c r="AD48" i="14"/>
  <c r="Z48" i="14"/>
  <c r="W48" i="14"/>
  <c r="AO48" i="14" s="1"/>
  <c r="P48" i="14"/>
  <c r="AL47" i="14"/>
  <c r="AH47" i="14"/>
  <c r="AD47" i="14"/>
  <c r="Z47" i="14"/>
  <c r="W47" i="14"/>
  <c r="AO47" i="14" s="1"/>
  <c r="AK46" i="14"/>
  <c r="AL46" i="14" s="1"/>
  <c r="AM46" i="14" s="1"/>
  <c r="AG46" i="14"/>
  <c r="AH46" i="14" s="1"/>
  <c r="AI46" i="14" s="1"/>
  <c r="AC46" i="14"/>
  <c r="AD46" i="14" s="1"/>
  <c r="AE46" i="14" s="1"/>
  <c r="Y46" i="14"/>
  <c r="Z46" i="14" s="1"/>
  <c r="AA46" i="14" s="1"/>
  <c r="AL45" i="14"/>
  <c r="AH45" i="14"/>
  <c r="AD45" i="14"/>
  <c r="Z45" i="14"/>
  <c r="W45" i="14"/>
  <c r="AO45" i="14" s="1"/>
  <c r="P45" i="14"/>
  <c r="AL44" i="14"/>
  <c r="AH44" i="14"/>
  <c r="AD44" i="14"/>
  <c r="Z44" i="14"/>
  <c r="W44" i="14"/>
  <c r="AO44" i="14" s="1"/>
  <c r="P44" i="14"/>
  <c r="AL43" i="14"/>
  <c r="AH43" i="14"/>
  <c r="AD43" i="14"/>
  <c r="Z43" i="14"/>
  <c r="W43" i="14"/>
  <c r="AO43" i="14" s="1"/>
  <c r="B43" i="14"/>
  <c r="AK42" i="14"/>
  <c r="AL42" i="14" s="1"/>
  <c r="AM42" i="14" s="1"/>
  <c r="AG42" i="14"/>
  <c r="AH42" i="14" s="1"/>
  <c r="AI42" i="14" s="1"/>
  <c r="AC42" i="14"/>
  <c r="AD42" i="14" s="1"/>
  <c r="AE42" i="14" s="1"/>
  <c r="Y42" i="14"/>
  <c r="Z42" i="14" s="1"/>
  <c r="AA42" i="14" s="1"/>
  <c r="W41" i="14"/>
  <c r="AO41" i="14" s="1"/>
  <c r="S41" i="14"/>
  <c r="P41" i="14"/>
  <c r="W40" i="14"/>
  <c r="AO40" i="14" s="1"/>
  <c r="S40" i="14"/>
  <c r="P40" i="14"/>
  <c r="W39" i="14"/>
  <c r="AO39" i="14" s="1"/>
  <c r="S39" i="14"/>
  <c r="P39" i="14"/>
  <c r="W38" i="14"/>
  <c r="S38" i="14"/>
  <c r="P38" i="14"/>
  <c r="D38" i="14"/>
  <c r="W37" i="14"/>
  <c r="AO37" i="14" s="1"/>
  <c r="S37" i="14"/>
  <c r="P37" i="14"/>
  <c r="W36" i="14"/>
  <c r="AO36" i="14" s="1"/>
  <c r="S36" i="14"/>
  <c r="P36" i="14"/>
  <c r="AH32" i="14"/>
  <c r="AD32" i="14"/>
  <c r="Z32" i="14"/>
  <c r="S14" i="14"/>
  <c r="S13" i="14"/>
  <c r="S11" i="14"/>
  <c r="P14" i="14"/>
  <c r="P13" i="14"/>
  <c r="P11" i="14"/>
  <c r="AL26" i="14"/>
  <c r="AH26" i="14"/>
  <c r="AD26" i="14"/>
  <c r="Z26" i="14"/>
  <c r="P26" i="14"/>
  <c r="P25" i="14"/>
  <c r="W26" i="14"/>
  <c r="AO26" i="14" s="1"/>
  <c r="R40" i="14"/>
  <c r="O41" i="14"/>
  <c r="R66" i="14"/>
  <c r="R38" i="14"/>
  <c r="O73" i="14"/>
  <c r="O39" i="14"/>
  <c r="O37" i="14"/>
  <c r="R37" i="14"/>
  <c r="R36" i="14"/>
  <c r="R65" i="14"/>
  <c r="O36" i="14"/>
  <c r="O40" i="14"/>
  <c r="O64" i="14"/>
  <c r="O48" i="14"/>
  <c r="O44" i="14"/>
  <c r="O76" i="14"/>
  <c r="O62" i="14"/>
  <c r="R14" i="14"/>
  <c r="R39" i="14"/>
  <c r="O66" i="14"/>
  <c r="O61" i="14"/>
  <c r="R63" i="14"/>
  <c r="R61" i="14"/>
  <c r="R62" i="14"/>
  <c r="O65" i="14"/>
  <c r="O70" i="14"/>
  <c r="O69" i="14"/>
  <c r="O51" i="14"/>
  <c r="O26" i="14"/>
  <c r="R13" i="14"/>
  <c r="R41" i="14"/>
  <c r="R64" i="14"/>
  <c r="O63" i="14"/>
  <c r="O45" i="14"/>
  <c r="O38" i="14"/>
  <c r="AQ98" i="15" l="1"/>
  <c r="AI98" i="15"/>
  <c r="AE98" i="15"/>
  <c r="AM98" i="15"/>
  <c r="AQ24" i="15"/>
  <c r="AM24" i="15"/>
  <c r="AI24" i="15"/>
  <c r="AE24" i="15"/>
  <c r="AQ78" i="15"/>
  <c r="AE78" i="15"/>
  <c r="AM78" i="15"/>
  <c r="AI78" i="15"/>
  <c r="AQ97" i="15"/>
  <c r="AI97" i="15"/>
  <c r="AE97" i="15"/>
  <c r="AM97" i="15"/>
  <c r="AQ18" i="15"/>
  <c r="AM18" i="15"/>
  <c r="AE18" i="15"/>
  <c r="AI18" i="15"/>
  <c r="AQ52" i="15"/>
  <c r="AI52" i="15"/>
  <c r="AE52" i="15"/>
  <c r="AM52" i="15"/>
  <c r="AQ77" i="15"/>
  <c r="AM77" i="15"/>
  <c r="AI77" i="15"/>
  <c r="AE77" i="15"/>
  <c r="AQ105" i="15"/>
  <c r="AI105" i="15"/>
  <c r="AE105" i="15"/>
  <c r="AM105" i="15"/>
  <c r="AQ102" i="15"/>
  <c r="AI102" i="15"/>
  <c r="AM102" i="15"/>
  <c r="AE102" i="15"/>
  <c r="AQ96" i="15"/>
  <c r="AQ100" i="15" s="1"/>
  <c r="AI96" i="15"/>
  <c r="AE96" i="15"/>
  <c r="AM96" i="15"/>
  <c r="AQ50" i="15"/>
  <c r="AI50" i="15"/>
  <c r="AE50" i="15"/>
  <c r="AM50" i="15"/>
  <c r="AQ76" i="15"/>
  <c r="AM76" i="15"/>
  <c r="AI76" i="15"/>
  <c r="AE76" i="15"/>
  <c r="AQ23" i="15"/>
  <c r="AI23" i="15"/>
  <c r="AM23" i="15"/>
  <c r="AE23" i="15"/>
  <c r="AQ103" i="15"/>
  <c r="AM103" i="15"/>
  <c r="AI103" i="15"/>
  <c r="AE103" i="15"/>
  <c r="AQ19" i="15"/>
  <c r="AI19" i="15"/>
  <c r="AE19" i="15"/>
  <c r="AM19" i="15"/>
  <c r="AQ20" i="15"/>
  <c r="AE20" i="15"/>
  <c r="AI20" i="15"/>
  <c r="AQ70" i="15"/>
  <c r="AI70" i="15"/>
  <c r="AE70" i="15"/>
  <c r="AM70" i="15"/>
  <c r="AQ101" i="15"/>
  <c r="AI101" i="15"/>
  <c r="AM101" i="15"/>
  <c r="AE101" i="15"/>
  <c r="AQ27" i="15"/>
  <c r="AM27" i="15"/>
  <c r="AI27" i="15"/>
  <c r="AE27" i="15"/>
  <c r="AQ49" i="15"/>
  <c r="AI49" i="15"/>
  <c r="AE49" i="15"/>
  <c r="AM49" i="15"/>
  <c r="AQ75" i="15"/>
  <c r="AI75" i="15"/>
  <c r="AE75" i="15"/>
  <c r="AM75" i="15"/>
  <c r="AQ51" i="15"/>
  <c r="AI51" i="15"/>
  <c r="AE51" i="15"/>
  <c r="AM51" i="15"/>
  <c r="AQ26" i="15"/>
  <c r="AM26" i="15"/>
  <c r="AI26" i="15"/>
  <c r="AE26" i="15"/>
  <c r="AQ53" i="15"/>
  <c r="AI53" i="15"/>
  <c r="AE53" i="15"/>
  <c r="AM53" i="15"/>
  <c r="AQ79" i="15"/>
  <c r="AM79" i="15"/>
  <c r="AE79" i="15"/>
  <c r="AI79" i="15"/>
  <c r="AQ104" i="15"/>
  <c r="AM104" i="15"/>
  <c r="AE104" i="15"/>
  <c r="AI104" i="15"/>
  <c r="AQ25" i="15"/>
  <c r="AI25" i="15"/>
  <c r="AM25" i="15"/>
  <c r="AE25" i="15"/>
  <c r="AQ44" i="15"/>
  <c r="AQ48" i="15" s="1"/>
  <c r="AE44" i="15"/>
  <c r="AE48" i="15" s="1"/>
  <c r="AM44" i="15"/>
  <c r="AM48" i="15" s="1"/>
  <c r="AI44" i="15"/>
  <c r="AI48" i="15" s="1"/>
  <c r="AQ71" i="15"/>
  <c r="AI71" i="15"/>
  <c r="AE71" i="15"/>
  <c r="AM71" i="15"/>
  <c r="AQ72" i="15"/>
  <c r="AI72" i="15"/>
  <c r="AE72" i="15"/>
  <c r="AM72" i="15"/>
  <c r="W71" i="14"/>
  <c r="AO71" i="14" s="1"/>
  <c r="AN75" i="14" s="1"/>
  <c r="W42" i="14"/>
  <c r="AO38" i="14"/>
  <c r="W46" i="14"/>
  <c r="AO46" i="14" s="1"/>
  <c r="W67" i="14"/>
  <c r="O25" i="14"/>
  <c r="O50" i="14"/>
  <c r="O75" i="14"/>
  <c r="AI100" i="15" l="1"/>
  <c r="AM100" i="15"/>
  <c r="AM106" i="15" s="1"/>
  <c r="AM107" i="15" s="1"/>
  <c r="AE100" i="15"/>
  <c r="AE106" i="15" s="1"/>
  <c r="AE107" i="15" s="1"/>
  <c r="AM74" i="15"/>
  <c r="AM80" i="15" s="1"/>
  <c r="AM81" i="15" s="1"/>
  <c r="AE74" i="15"/>
  <c r="AE80" i="15" s="1"/>
  <c r="AE81" i="15" s="1"/>
  <c r="AI74" i="15"/>
  <c r="AI80" i="15" s="1"/>
  <c r="AI81" i="15" s="1"/>
  <c r="AQ74" i="15"/>
  <c r="AQ80" i="15" s="1"/>
  <c r="AQ81" i="15" s="1"/>
  <c r="AI22" i="15"/>
  <c r="AI28" i="15" s="1"/>
  <c r="AI29" i="15" s="1"/>
  <c r="AE22" i="15"/>
  <c r="AE28" i="15" s="1"/>
  <c r="AE29" i="15" s="1"/>
  <c r="AE54" i="15"/>
  <c r="AE55" i="15" s="1"/>
  <c r="AM22" i="15"/>
  <c r="AM28" i="15" s="1"/>
  <c r="AM29" i="15" s="1"/>
  <c r="AQ22" i="15"/>
  <c r="AQ28" i="15" s="1"/>
  <c r="AQ29" i="15" s="1"/>
  <c r="AM54" i="15"/>
  <c r="AM55" i="15" s="1"/>
  <c r="AI54" i="15"/>
  <c r="AI55" i="15" s="1"/>
  <c r="AI106" i="15"/>
  <c r="AI107" i="15" s="1"/>
  <c r="AQ106" i="15"/>
  <c r="AQ107" i="15" s="1"/>
  <c r="AQ54" i="15"/>
  <c r="AQ55" i="15" s="1"/>
  <c r="AN50" i="14"/>
  <c r="B18" i="14" l="1"/>
  <c r="AK21" i="14" l="1"/>
  <c r="AL21" i="14" s="1"/>
  <c r="AM21" i="14" s="1"/>
  <c r="AG21" i="14"/>
  <c r="AH21" i="14" s="1"/>
  <c r="AI21" i="14" s="1"/>
  <c r="AC21" i="14"/>
  <c r="Y21" i="14"/>
  <c r="Z21" i="14" s="1"/>
  <c r="AA21" i="14" s="1"/>
  <c r="P20" i="14"/>
  <c r="AL22" i="14"/>
  <c r="AH22" i="14"/>
  <c r="AD22" i="14"/>
  <c r="Z22" i="14"/>
  <c r="W22" i="14"/>
  <c r="AO22" i="14" s="1"/>
  <c r="AL20" i="14"/>
  <c r="AH20" i="14"/>
  <c r="AD20" i="14"/>
  <c r="Z20" i="14"/>
  <c r="W20" i="14"/>
  <c r="AO20" i="14" s="1"/>
  <c r="P23" i="14"/>
  <c r="P19" i="14"/>
  <c r="S16" i="14"/>
  <c r="P16" i="14"/>
  <c r="P15" i="14"/>
  <c r="S15" i="14"/>
  <c r="S12" i="14"/>
  <c r="P12" i="14"/>
  <c r="R11" i="14"/>
  <c r="R12" i="14"/>
  <c r="O20" i="14"/>
  <c r="O19" i="14"/>
  <c r="AD21" i="14" l="1"/>
  <c r="AE21" i="14" s="1"/>
  <c r="W12" i="14" l="1"/>
  <c r="AO12" i="14" s="1"/>
  <c r="W11" i="14"/>
  <c r="AO11" i="14" s="1"/>
  <c r="AH7" i="14"/>
  <c r="AD7" i="14"/>
  <c r="AL25" i="14" l="1"/>
  <c r="AH25" i="14"/>
  <c r="AD25" i="14"/>
  <c r="Z25" i="14"/>
  <c r="W25" i="14"/>
  <c r="AO25" i="14" s="1"/>
  <c r="AL24" i="14"/>
  <c r="AH24" i="14"/>
  <c r="AD24" i="14"/>
  <c r="Z24" i="14"/>
  <c r="W24" i="14"/>
  <c r="AO24" i="14" s="1"/>
  <c r="AL23" i="14"/>
  <c r="AH23" i="14"/>
  <c r="AD23" i="14"/>
  <c r="Z23" i="14"/>
  <c r="W23" i="14"/>
  <c r="AO23" i="14" s="1"/>
  <c r="AL19" i="14"/>
  <c r="AH19" i="14"/>
  <c r="AD19" i="14"/>
  <c r="Z19" i="14"/>
  <c r="W19" i="14"/>
  <c r="AO19" i="14" s="1"/>
  <c r="AL18" i="14"/>
  <c r="AH18" i="14"/>
  <c r="AD18" i="14"/>
  <c r="Z18" i="14"/>
  <c r="W18" i="14"/>
  <c r="AO18" i="14" s="1"/>
  <c r="AK17" i="14"/>
  <c r="AL17" i="14" s="1"/>
  <c r="AM17" i="14" s="1"/>
  <c r="AG17" i="14"/>
  <c r="AH17" i="14" s="1"/>
  <c r="AI17" i="14" s="1"/>
  <c r="AC17" i="14"/>
  <c r="AD17" i="14" s="1"/>
  <c r="AE17" i="14" s="1"/>
  <c r="Y17" i="14"/>
  <c r="Z17" i="14" s="1"/>
  <c r="AA17" i="14" s="1"/>
  <c r="W16" i="14"/>
  <c r="AO16" i="14" s="1"/>
  <c r="W15" i="14"/>
  <c r="AO15" i="14" s="1"/>
  <c r="D13" i="14"/>
  <c r="W14" i="14"/>
  <c r="AO14" i="14" s="1"/>
  <c r="W13" i="14"/>
  <c r="AO13" i="14" s="1"/>
  <c r="Z7" i="14"/>
  <c r="K7" i="14"/>
  <c r="I7" i="14"/>
  <c r="H7" i="14"/>
  <c r="J5" i="14"/>
  <c r="J7" i="14" s="1"/>
  <c r="O13" i="14"/>
  <c r="O16" i="14"/>
  <c r="O15" i="14"/>
  <c r="O23" i="14"/>
  <c r="R16" i="14"/>
  <c r="R15" i="14"/>
  <c r="O14" i="14"/>
  <c r="J93" i="14" l="1"/>
  <c r="J100" i="14"/>
  <c r="J99" i="14"/>
  <c r="J95" i="14"/>
  <c r="J101" i="14"/>
  <c r="J97" i="14"/>
  <c r="J98" i="14"/>
  <c r="J94" i="14"/>
  <c r="L97" i="14"/>
  <c r="L91" i="14"/>
  <c r="L99" i="14"/>
  <c r="L95" i="14"/>
  <c r="L88" i="14"/>
  <c r="L98" i="14"/>
  <c r="L94" i="14"/>
  <c r="L92" i="14"/>
  <c r="L87" i="14"/>
  <c r="L96" i="14"/>
  <c r="L89" i="14"/>
  <c r="L93" i="14"/>
  <c r="L100" i="14"/>
  <c r="L101" i="14"/>
  <c r="L86" i="14"/>
  <c r="L90" i="14"/>
  <c r="L26" i="14"/>
  <c r="L73" i="14"/>
  <c r="L69" i="14"/>
  <c r="L47" i="14"/>
  <c r="L43" i="14"/>
  <c r="L65" i="14"/>
  <c r="L48" i="14"/>
  <c r="L38" i="14"/>
  <c r="L70" i="14"/>
  <c r="L74" i="14"/>
  <c r="L44" i="14"/>
  <c r="L42" i="14"/>
  <c r="L36" i="14"/>
  <c r="L62" i="14"/>
  <c r="L49" i="14"/>
  <c r="L40" i="14"/>
  <c r="L37" i="14"/>
  <c r="L61" i="14"/>
  <c r="L76" i="14"/>
  <c r="L75" i="14"/>
  <c r="L71" i="14"/>
  <c r="L67" i="14"/>
  <c r="L64" i="14"/>
  <c r="L51" i="14"/>
  <c r="L50" i="14"/>
  <c r="L45" i="14"/>
  <c r="L39" i="14"/>
  <c r="L72" i="14"/>
  <c r="L68" i="14"/>
  <c r="L66" i="14"/>
  <c r="L46" i="14"/>
  <c r="L63" i="14"/>
  <c r="L41" i="14"/>
  <c r="J26" i="14"/>
  <c r="AM26" i="14" s="1"/>
  <c r="J73" i="14"/>
  <c r="J69" i="14"/>
  <c r="J43" i="14"/>
  <c r="J48" i="14"/>
  <c r="J70" i="14"/>
  <c r="J74" i="14"/>
  <c r="J44" i="14"/>
  <c r="J49" i="14"/>
  <c r="J76" i="14"/>
  <c r="J75" i="14"/>
  <c r="J51" i="14"/>
  <c r="J50" i="14"/>
  <c r="J45" i="14"/>
  <c r="J72" i="14"/>
  <c r="J68" i="14"/>
  <c r="J47" i="14"/>
  <c r="W21" i="14"/>
  <c r="AO21" i="14" s="1"/>
  <c r="L21" i="14"/>
  <c r="L22" i="14"/>
  <c r="L20" i="14"/>
  <c r="J20" i="14"/>
  <c r="J22" i="14"/>
  <c r="L15" i="14"/>
  <c r="L16" i="14"/>
  <c r="L12" i="14"/>
  <c r="L11" i="14"/>
  <c r="W17" i="14"/>
  <c r="J23" i="14"/>
  <c r="AM23" i="14" s="1"/>
  <c r="J25" i="14"/>
  <c r="AE25" i="14" s="1"/>
  <c r="J24" i="14"/>
  <c r="AI24" i="14" s="1"/>
  <c r="L24" i="14"/>
  <c r="L25" i="14"/>
  <c r="L13" i="14"/>
  <c r="L23" i="14"/>
  <c r="L17" i="14"/>
  <c r="J18" i="14"/>
  <c r="AA18" i="14" s="1"/>
  <c r="J19" i="14"/>
  <c r="AM19" i="14" s="1"/>
  <c r="L14" i="14"/>
  <c r="L18" i="14"/>
  <c r="L19" i="14"/>
  <c r="O11" i="14"/>
  <c r="O12" i="14"/>
  <c r="AI93" i="14" l="1"/>
  <c r="AA93" i="14"/>
  <c r="AE93" i="14"/>
  <c r="AM93" i="14"/>
  <c r="AE98" i="14"/>
  <c r="AI98" i="14"/>
  <c r="AA98" i="14"/>
  <c r="AM98" i="14"/>
  <c r="AA97" i="14"/>
  <c r="AM97" i="14"/>
  <c r="AI97" i="14"/>
  <c r="AE97" i="14"/>
  <c r="AE101" i="14"/>
  <c r="AI101" i="14"/>
  <c r="AM101" i="14"/>
  <c r="AA101" i="14"/>
  <c r="AM95" i="14"/>
  <c r="AI95" i="14"/>
  <c r="AA95" i="14"/>
  <c r="AE95" i="14"/>
  <c r="AI99" i="14"/>
  <c r="AE99" i="14"/>
  <c r="AA99" i="14"/>
  <c r="AM99" i="14"/>
  <c r="AE94" i="14"/>
  <c r="AM94" i="14"/>
  <c r="AA94" i="14"/>
  <c r="AI94" i="14"/>
  <c r="AA100" i="14"/>
  <c r="AM100" i="14"/>
  <c r="AI100" i="14"/>
  <c r="AE100" i="14"/>
  <c r="AA26" i="14"/>
  <c r="AE26" i="14"/>
  <c r="AM72" i="14"/>
  <c r="AA72" i="14"/>
  <c r="AE72" i="14"/>
  <c r="AI72" i="14"/>
  <c r="AI69" i="14"/>
  <c r="AM69" i="14"/>
  <c r="AA69" i="14"/>
  <c r="AE69" i="14"/>
  <c r="AE50" i="14"/>
  <c r="AA50" i="14"/>
  <c r="AM50" i="14"/>
  <c r="AI50" i="14"/>
  <c r="AM73" i="14"/>
  <c r="AA73" i="14"/>
  <c r="AE73" i="14"/>
  <c r="AI73" i="14"/>
  <c r="AE51" i="14"/>
  <c r="AM51" i="14"/>
  <c r="AA51" i="14"/>
  <c r="AI51" i="14"/>
  <c r="AE45" i="14"/>
  <c r="AM45" i="14"/>
  <c r="AA45" i="14"/>
  <c r="AI45" i="14"/>
  <c r="AM75" i="14"/>
  <c r="AA75" i="14"/>
  <c r="AI75" i="14"/>
  <c r="AE75" i="14"/>
  <c r="AM76" i="14"/>
  <c r="AE76" i="14"/>
  <c r="AI76" i="14"/>
  <c r="AA76" i="14"/>
  <c r="AI26" i="14"/>
  <c r="AM44" i="14"/>
  <c r="AI44" i="14"/>
  <c r="AE44" i="14"/>
  <c r="AA44" i="14"/>
  <c r="AE74" i="14"/>
  <c r="AA74" i="14"/>
  <c r="AI74" i="14"/>
  <c r="AM74" i="14"/>
  <c r="AE70" i="14"/>
  <c r="AM70" i="14"/>
  <c r="AI70" i="14"/>
  <c r="AA70" i="14"/>
  <c r="AM47" i="14"/>
  <c r="AA47" i="14"/>
  <c r="AE47" i="14"/>
  <c r="AI47" i="14"/>
  <c r="AM48" i="14"/>
  <c r="AE48" i="14"/>
  <c r="AA48" i="14"/>
  <c r="AI48" i="14"/>
  <c r="AE49" i="14"/>
  <c r="AM49" i="14"/>
  <c r="AA49" i="14"/>
  <c r="AI49" i="14"/>
  <c r="AM68" i="14"/>
  <c r="AE68" i="14"/>
  <c r="AI68" i="14"/>
  <c r="AA68" i="14"/>
  <c r="AI43" i="14"/>
  <c r="AM43" i="14"/>
  <c r="AA43" i="14"/>
  <c r="AE43" i="14"/>
  <c r="AN25" i="14"/>
  <c r="AA25" i="14"/>
  <c r="AA22" i="14"/>
  <c r="AE22" i="14"/>
  <c r="AI22" i="14"/>
  <c r="AM22" i="14"/>
  <c r="AM20" i="14"/>
  <c r="AI20" i="14"/>
  <c r="AE20" i="14"/>
  <c r="AA20" i="14"/>
  <c r="AE24" i="14"/>
  <c r="AA23" i="14"/>
  <c r="AE19" i="14"/>
  <c r="AE18" i="14"/>
  <c r="AA24" i="14"/>
  <c r="AI25" i="14"/>
  <c r="AI19" i="14"/>
  <c r="AM25" i="14"/>
  <c r="AI23" i="14"/>
  <c r="AA19" i="14"/>
  <c r="AM24" i="14"/>
  <c r="AE23" i="14"/>
  <c r="AM18" i="14"/>
  <c r="AI18" i="14"/>
  <c r="AA27" i="14" l="1"/>
  <c r="AI77" i="14"/>
  <c r="AI78" i="14" s="1"/>
  <c r="AI52" i="14"/>
  <c r="AI53" i="14" s="1"/>
  <c r="AA77" i="14"/>
  <c r="AA78" i="14" s="1"/>
  <c r="AE77" i="14"/>
  <c r="AE78" i="14" s="1"/>
  <c r="AM77" i="14"/>
  <c r="AM78" i="14" s="1"/>
  <c r="AE27" i="14"/>
  <c r="AE28" i="14" s="1"/>
  <c r="AM102" i="14"/>
  <c r="AM103" i="14" s="1"/>
  <c r="AI27" i="14"/>
  <c r="AI28" i="14" s="1"/>
  <c r="AE52" i="14"/>
  <c r="AE53" i="14" s="1"/>
  <c r="AE102" i="14"/>
  <c r="AE103" i="14" s="1"/>
  <c r="AM27" i="14"/>
  <c r="AM28" i="14" s="1"/>
  <c r="AA52" i="14"/>
  <c r="AA53" i="14" s="1"/>
  <c r="AA102" i="14"/>
  <c r="AA103" i="14" s="1"/>
  <c r="AM52" i="14"/>
  <c r="AM53" i="14" s="1"/>
  <c r="AI102" i="14"/>
  <c r="AI103" i="14" s="1"/>
  <c r="AA28" i="14"/>
  <c r="BL6" i="11" l="1"/>
  <c r="BN6" i="11" s="1"/>
  <c r="BL5" i="11"/>
  <c r="BN5" i="11" s="1"/>
  <c r="V37" i="15"/>
  <c r="V90" i="15"/>
  <c r="V64" i="15"/>
  <c r="V63" i="15"/>
  <c r="V38" i="15"/>
</calcChain>
</file>

<file path=xl/sharedStrings.xml><?xml version="1.0" encoding="utf-8"?>
<sst xmlns="http://schemas.openxmlformats.org/spreadsheetml/2006/main" count="641" uniqueCount="85">
  <si>
    <t>②が1.000になったら満車</t>
    <rPh sb="12" eb="14">
      <t>マンシャ</t>
    </rPh>
    <phoneticPr fontId="4"/>
  </si>
  <si>
    <t>注記)</t>
    <rPh sb="0" eb="2">
      <t>チュウキ</t>
    </rPh>
    <phoneticPr fontId="4"/>
  </si>
  <si>
    <t>②</t>
    <phoneticPr fontId="4"/>
  </si>
  <si>
    <t>ファン</t>
    <phoneticPr fontId="4"/>
  </si>
  <si>
    <t>エアコン</t>
    <phoneticPr fontId="4"/>
  </si>
  <si>
    <t>↳ フレームコンプ合計</t>
    <rPh sb="9" eb="11">
      <t>ゴウケイ</t>
    </rPh>
    <phoneticPr fontId="4"/>
  </si>
  <si>
    <t>470 フレームコンプ</t>
    <phoneticPr fontId="4"/>
  </si>
  <si>
    <t>370 フレームコンプ</t>
    <phoneticPr fontId="4"/>
  </si>
  <si>
    <t>無いか確認</t>
    <rPh sb="0" eb="1">
      <t>ナ</t>
    </rPh>
    <rPh sb="3" eb="5">
      <t>カクニン</t>
    </rPh>
    <phoneticPr fontId="4"/>
  </si>
  <si>
    <t>3車目</t>
    <rPh sb="1" eb="2">
      <t>シャ</t>
    </rPh>
    <rPh sb="2" eb="3">
      <t>メ</t>
    </rPh>
    <phoneticPr fontId="4"/>
  </si>
  <si>
    <t>2車目</t>
    <rPh sb="1" eb="2">
      <t>シャ</t>
    </rPh>
    <rPh sb="2" eb="3">
      <t>メ</t>
    </rPh>
    <phoneticPr fontId="4"/>
  </si>
  <si>
    <t>出荷台車数</t>
    <rPh sb="0" eb="2">
      <t>シュッカ</t>
    </rPh>
    <rPh sb="2" eb="4">
      <t>ダイシャ</t>
    </rPh>
    <rPh sb="4" eb="5">
      <t>スウ</t>
    </rPh>
    <phoneticPr fontId="4"/>
  </si>
  <si>
    <t>出荷製品数</t>
    <rPh sb="0" eb="2">
      <t>シュッカ</t>
    </rPh>
    <rPh sb="2" eb="4">
      <t>セイヒン</t>
    </rPh>
    <rPh sb="4" eb="5">
      <t>スウ</t>
    </rPh>
    <phoneticPr fontId="4"/>
  </si>
  <si>
    <t>最大積載量</t>
    <rPh sb="0" eb="2">
      <t>サイダイ</t>
    </rPh>
    <rPh sb="2" eb="5">
      <t>セキサイリョウ</t>
    </rPh>
    <phoneticPr fontId="4"/>
  </si>
  <si>
    <t>段積み数</t>
    <rPh sb="0" eb="1">
      <t>ダン</t>
    </rPh>
    <rPh sb="1" eb="2">
      <t>ツ</t>
    </rPh>
    <rPh sb="3" eb="4">
      <t>スウ</t>
    </rPh>
    <phoneticPr fontId="4"/>
  </si>
  <si>
    <t>幅</t>
    <rPh sb="0" eb="1">
      <t>ハバ</t>
    </rPh>
    <phoneticPr fontId="4"/>
  </si>
  <si>
    <t>長さ</t>
    <rPh sb="0" eb="1">
      <t>ナガ</t>
    </rPh>
    <phoneticPr fontId="4"/>
  </si>
  <si>
    <t>台車入数</t>
    <rPh sb="0" eb="2">
      <t>ダイシャ</t>
    </rPh>
    <rPh sb="2" eb="4">
      <t>イリスウ</t>
    </rPh>
    <phoneticPr fontId="4"/>
  </si>
  <si>
    <t>製品名</t>
    <rPh sb="0" eb="2">
      <t>セイヒン</t>
    </rPh>
    <rPh sb="2" eb="3">
      <t>メイ</t>
    </rPh>
    <phoneticPr fontId="4"/>
  </si>
  <si>
    <t>積載漏れが</t>
    <phoneticPr fontId="4"/>
  </si>
  <si>
    <t>4車目</t>
    <rPh sb="1" eb="2">
      <t>シャ</t>
    </rPh>
    <rPh sb="2" eb="3">
      <t>メ</t>
    </rPh>
    <phoneticPr fontId="4"/>
  </si>
  <si>
    <t>《トラック積載量計算》</t>
    <rPh sb="5" eb="8">
      <t>セキサイリョウ</t>
    </rPh>
    <rPh sb="8" eb="10">
      <t>ケイサン</t>
    </rPh>
    <phoneticPr fontId="4"/>
  </si>
  <si>
    <t>依頼日</t>
    <rPh sb="0" eb="2">
      <t>イライ</t>
    </rPh>
    <rPh sb="2" eb="3">
      <t>ビ</t>
    </rPh>
    <phoneticPr fontId="2"/>
  </si>
  <si>
    <t>配達日</t>
    <rPh sb="0" eb="3">
      <t>ハイタツビ</t>
    </rPh>
    <phoneticPr fontId="2"/>
  </si>
  <si>
    <t>集荷日</t>
    <rPh sb="0" eb="2">
      <t>シュウカ</t>
    </rPh>
    <rPh sb="2" eb="3">
      <t>ビ</t>
    </rPh>
    <phoneticPr fontId="2"/>
  </si>
  <si>
    <t>PASS:111</t>
    <phoneticPr fontId="2"/>
  </si>
  <si>
    <t>集荷時間</t>
    <rPh sb="0" eb="2">
      <t>シュウカ</t>
    </rPh>
    <rPh sb="2" eb="4">
      <t>ジカン</t>
    </rPh>
    <phoneticPr fontId="2"/>
  </si>
  <si>
    <t>出荷情報</t>
    <rPh sb="0" eb="2">
      <t>シュッカ</t>
    </rPh>
    <rPh sb="2" eb="4">
      <t>ジョウホウ</t>
    </rPh>
    <phoneticPr fontId="2"/>
  </si>
  <si>
    <t>フレームコンプ(網ﾊﾟﾚ)</t>
    <rPh sb="8" eb="9">
      <t>アミ</t>
    </rPh>
    <phoneticPr fontId="2"/>
  </si>
  <si>
    <t>エアコン(網ﾊﾟﾚ)</t>
    <rPh sb="5" eb="6">
      <t>アミ</t>
    </rPh>
    <phoneticPr fontId="2"/>
  </si>
  <si>
    <t>10tﾄﾗｯｸ　荷台の大きさ</t>
    <phoneticPr fontId="4"/>
  </si>
  <si>
    <t>4tﾄﾗｯｸ　荷台の大きさ</t>
    <phoneticPr fontId="4"/>
  </si>
  <si>
    <t>10t トラック</t>
  </si>
  <si>
    <t>10tトラック</t>
    <phoneticPr fontId="2"/>
  </si>
  <si>
    <t>4tトラック</t>
    <phoneticPr fontId="2"/>
  </si>
  <si>
    <t>1車目 (当日納品分)</t>
    <rPh sb="1" eb="2">
      <t>シャ</t>
    </rPh>
    <rPh sb="2" eb="3">
      <t>メ</t>
    </rPh>
    <rPh sb="5" eb="7">
      <t>トウジツ</t>
    </rPh>
    <rPh sb="7" eb="9">
      <t>ノウヒン</t>
    </rPh>
    <rPh sb="9" eb="10">
      <t>ブン</t>
    </rPh>
    <phoneticPr fontId="4"/>
  </si>
  <si>
    <t>列数</t>
    <rPh sb="0" eb="1">
      <t>レツ</t>
    </rPh>
    <rPh sb="1" eb="2">
      <t>スウ</t>
    </rPh>
    <phoneticPr fontId="4"/>
  </si>
  <si>
    <t>行数</t>
    <rPh sb="0" eb="2">
      <t>ギョウスウ</t>
    </rPh>
    <phoneticPr fontId="4"/>
  </si>
  <si>
    <t>列数</t>
    <rPh sb="0" eb="2">
      <t>レツスウ</t>
    </rPh>
    <phoneticPr fontId="4"/>
  </si>
  <si>
    <t>当日納品分</t>
    <rPh sb="0" eb="2">
      <t>トウジツ</t>
    </rPh>
    <rPh sb="2" eb="4">
      <t>ノウヒン</t>
    </rPh>
    <rPh sb="4" eb="5">
      <t>ブン</t>
    </rPh>
    <phoneticPr fontId="4"/>
  </si>
  <si>
    <t>SS23 370 ﾌﾚｰﾑｺﾝﾌﾟ</t>
    <phoneticPr fontId="4"/>
  </si>
  <si>
    <t>SS23 470 ﾌﾚｰﾑｺﾝﾌﾟ</t>
    <phoneticPr fontId="4"/>
  </si>
  <si>
    <t>SS23 エアコン</t>
    <phoneticPr fontId="4"/>
  </si>
  <si>
    <t>↳ エアコン合計</t>
    <rPh sb="6" eb="8">
      <t>ゴウケイ</t>
    </rPh>
    <phoneticPr fontId="4"/>
  </si>
  <si>
    <t>特便</t>
    <rPh sb="0" eb="2">
      <t>トクビン</t>
    </rPh>
    <phoneticPr fontId="2"/>
  </si>
  <si>
    <t>クボタ特便</t>
    <rPh sb="3" eb="5">
      <t>トクビン</t>
    </rPh>
    <phoneticPr fontId="2"/>
  </si>
  <si>
    <t>ラジエータ 末番4</t>
    <rPh sb="6" eb="7">
      <t>マツ</t>
    </rPh>
    <rPh sb="7" eb="8">
      <t>バン</t>
    </rPh>
    <phoneticPr fontId="4"/>
  </si>
  <si>
    <t>ラジエータ 末番5</t>
    <rPh sb="6" eb="7">
      <t>マツ</t>
    </rPh>
    <rPh sb="7" eb="8">
      <t>バン</t>
    </rPh>
    <phoneticPr fontId="4"/>
  </si>
  <si>
    <t>末番5</t>
    <rPh sb="0" eb="1">
      <t>マツ</t>
    </rPh>
    <rPh sb="1" eb="2">
      <t>バン</t>
    </rPh>
    <phoneticPr fontId="2"/>
  </si>
  <si>
    <t>末番3</t>
    <rPh sb="0" eb="1">
      <t>マツ</t>
    </rPh>
    <rPh sb="1" eb="2">
      <t>バン</t>
    </rPh>
    <phoneticPr fontId="2"/>
  </si>
  <si>
    <r>
      <t xml:space="preserve">ラジエータ </t>
    </r>
    <r>
      <rPr>
        <b/>
        <sz val="11"/>
        <rFont val="游ゴシック"/>
        <family val="3"/>
        <charset val="128"/>
        <scheme val="minor"/>
      </rPr>
      <t>末番5</t>
    </r>
  </si>
  <si>
    <t>特11:00</t>
    <phoneticPr fontId="2"/>
  </si>
  <si>
    <t>特11:00</t>
    <rPh sb="0" eb="1">
      <t>トク</t>
    </rPh>
    <phoneticPr fontId="2"/>
  </si>
  <si>
    <t>特11:00</t>
    <rPh sb="0" eb="1">
      <t>トク</t>
    </rPh>
    <phoneticPr fontId="2"/>
  </si>
  <si>
    <t>特11:00</t>
    <rPh sb="0" eb="1">
      <t>トク</t>
    </rPh>
    <phoneticPr fontId="2"/>
  </si>
  <si>
    <t>SS23 370 ﾌﾚｰﾑｺﾝﾌﾟ</t>
  </si>
  <si>
    <t>SS23 470 ﾌﾚｰﾑｺﾝﾌﾟ</t>
  </si>
  <si>
    <t>末番2</t>
    <rPh sb="0" eb="1">
      <t>マツ</t>
    </rPh>
    <rPh sb="1" eb="2">
      <t>バン</t>
    </rPh>
    <phoneticPr fontId="2"/>
  </si>
  <si>
    <t>4車目 (当日納品分)</t>
    <rPh sb="1" eb="2">
      <t>シャ</t>
    </rPh>
    <rPh sb="2" eb="3">
      <t>メ</t>
    </rPh>
    <rPh sb="5" eb="7">
      <t>トウジツ</t>
    </rPh>
    <rPh sb="7" eb="9">
      <t>ノウヒン</t>
    </rPh>
    <rPh sb="9" eb="10">
      <t>ブン</t>
    </rPh>
    <phoneticPr fontId="4"/>
  </si>
  <si>
    <t>欧州向けフレームコンプ(フロント) (末番変更)</t>
    <phoneticPr fontId="2"/>
  </si>
  <si>
    <t>SS23 フレームコンプ(フロント) (末番2)</t>
    <phoneticPr fontId="2"/>
  </si>
  <si>
    <t>カバーコンプ(エアコン)</t>
  </si>
  <si>
    <t>SS23 カバーコンプ(エアコン)</t>
    <phoneticPr fontId="2"/>
  </si>
  <si>
    <t>ブラケット(ファン)</t>
    <phoneticPr fontId="2"/>
  </si>
  <si>
    <t>ステー(ラジエータ)</t>
    <phoneticPr fontId="2"/>
  </si>
  <si>
    <t>ステー(ラジエータ)</t>
  </si>
  <si>
    <t>10tﾄﾗｯｸ 荷台の大きさ</t>
    <phoneticPr fontId="4"/>
  </si>
  <si>
    <t>4tﾄﾗｯｸ 荷台の大きさ</t>
    <phoneticPr fontId="4"/>
  </si>
  <si>
    <t>ｶｶｵ便 荷台の大きさ</t>
    <rPh sb="3" eb="4">
      <t>ビン</t>
    </rPh>
    <phoneticPr fontId="4"/>
  </si>
  <si>
    <t>10tトラック(ｶｶｵ便)</t>
  </si>
  <si>
    <t>10tトラック(ｶｶｵ便)</t>
    <rPh sb="11" eb="12">
      <t>ビン</t>
    </rPh>
    <phoneticPr fontId="2"/>
  </si>
  <si>
    <t>4t トラック</t>
  </si>
  <si>
    <t>クボタ</t>
    <phoneticPr fontId="2"/>
  </si>
  <si>
    <t>3車目 (当日納品分)</t>
    <rPh sb="1" eb="2">
      <t>シャ</t>
    </rPh>
    <rPh sb="2" eb="3">
      <t>メ</t>
    </rPh>
    <rPh sb="5" eb="7">
      <t>トウジツ</t>
    </rPh>
    <rPh sb="7" eb="9">
      <t>ノウヒン</t>
    </rPh>
    <rPh sb="9" eb="10">
      <t>ブン</t>
    </rPh>
    <phoneticPr fontId="4"/>
  </si>
  <si>
    <t>10t トラック</t>
    <phoneticPr fontId="2"/>
  </si>
  <si>
    <t>4t トラック</t>
    <phoneticPr fontId="2"/>
  </si>
  <si>
    <t>↑</t>
    <phoneticPr fontId="2"/>
  </si>
  <si>
    <t>SS23 エアコン 末番1</t>
    <rPh sb="10" eb="11">
      <t>マツ</t>
    </rPh>
    <rPh sb="11" eb="12">
      <t>バン</t>
    </rPh>
    <phoneticPr fontId="4"/>
  </si>
  <si>
    <t>SS23 エアコン 末番2</t>
    <rPh sb="10" eb="11">
      <t>マツ</t>
    </rPh>
    <rPh sb="11" eb="12">
      <t>バン</t>
    </rPh>
    <phoneticPr fontId="4"/>
  </si>
  <si>
    <t>出荷管理表シート名</t>
    <rPh sb="0" eb="2">
      <t>シュッカ</t>
    </rPh>
    <rPh sb="2" eb="4">
      <t>カンリ</t>
    </rPh>
    <rPh sb="4" eb="5">
      <t>ヒョウ</t>
    </rPh>
    <rPh sb="8" eb="9">
      <t>メイ</t>
    </rPh>
    <phoneticPr fontId="2"/>
  </si>
  <si>
    <t>SS23 フレームコンプ(フロント) (末番3)</t>
    <phoneticPr fontId="2"/>
  </si>
  <si>
    <t>当日納品:0</t>
    <rPh sb="0" eb="2">
      <t>トウジツ</t>
    </rPh>
    <rPh sb="2" eb="4">
      <t>ノウヒン</t>
    </rPh>
    <phoneticPr fontId="2"/>
  </si>
  <si>
    <t>翌日納品:1</t>
    <rPh sb="0" eb="2">
      <t>ヨクジツ</t>
    </rPh>
    <rPh sb="2" eb="4">
      <t>ノウヒン</t>
    </rPh>
    <phoneticPr fontId="2"/>
  </si>
  <si>
    <t>当日納品</t>
    <rPh sb="0" eb="2">
      <t>トウジツ</t>
    </rPh>
    <rPh sb="2" eb="4">
      <t>ノウヒン</t>
    </rPh>
    <phoneticPr fontId="4"/>
  </si>
  <si>
    <t>翌日納品</t>
    <rPh sb="0" eb="2">
      <t>ヨクジツ</t>
    </rPh>
    <rPh sb="2" eb="4">
      <t>ノウヒン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</si>
</sst>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00;[Red]\-#,##0.0000"/>
    <numFmt numFmtId="177" formatCode="#,##0.000;[Red]\-#,##0.000"/>
    <numFmt numFmtId="178" formatCode="#,##0.0;[Red]\-#,##0.0"/>
    <numFmt numFmtId="179" formatCode="h:mm;@"/>
  </numFmts>
  <fonts count="3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</font>
    <font>
      <sz val="6"/>
      <name val="游ゴシック"/>
      <family val="2"/>
      <charset val="128"/>
    </font>
    <font>
      <sz val="11"/>
      <name val="游ゴシック"/>
      <family val="2"/>
      <charset val="128"/>
    </font>
    <font>
      <sz val="11"/>
      <color theme="2" tint="-0.499984740745262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  <font>
      <sz val="18"/>
      <color theme="1"/>
      <name val="游ゴシック"/>
      <family val="2"/>
      <charset val="128"/>
    </font>
    <font>
      <b/>
      <sz val="12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0" tint="-0.249977111117893"/>
      <name val="游ゴシック"/>
      <family val="2"/>
      <charset val="128"/>
      <scheme val="minor"/>
    </font>
    <font>
      <sz val="11"/>
      <color theme="0" tint="-0.249977111117893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Gray">
        <bgColor theme="7" tint="0.79995117038483843"/>
      </patternFill>
    </fill>
    <fill>
      <patternFill patternType="solid">
        <fgColor indexed="65"/>
        <bgColor indexed="64"/>
      </patternFill>
    </fill>
  </fills>
  <borders count="9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 diagonalUp="1"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FF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FF0000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hair">
        <color auto="1"/>
      </bottom>
      <diagonal/>
    </border>
    <border diagonalUp="1"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/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/>
      <top style="hair">
        <color indexed="64"/>
      </top>
      <bottom style="dotted">
        <color indexed="64"/>
      </bottom>
      <diagonal/>
    </border>
    <border>
      <left/>
      <right/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hair">
        <color indexed="64"/>
      </bottom>
      <diagonal/>
    </border>
    <border>
      <left style="hair">
        <color indexed="64"/>
      </left>
      <right/>
      <top style="dotted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dotted">
        <color indexed="64"/>
      </top>
      <bottom style="hair">
        <color indexed="64"/>
      </bottom>
      <diagonal style="hair">
        <color indexed="64"/>
      </diagonal>
    </border>
    <border>
      <left style="thin">
        <color indexed="64"/>
      </left>
      <right style="medium">
        <color indexed="64"/>
      </right>
      <top style="dotted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 style="hair">
        <color indexed="64"/>
      </diagonal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medium">
        <color auto="1"/>
      </bottom>
      <diagonal/>
    </border>
    <border>
      <left style="hair">
        <color indexed="64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medium">
        <color auto="1"/>
      </bottom>
      <diagonal/>
    </border>
    <border diagonalUp="1">
      <left style="thin">
        <color indexed="64"/>
      </left>
      <right style="thin">
        <color indexed="64"/>
      </right>
      <top style="hair">
        <color auto="1"/>
      </top>
      <bottom style="medium">
        <color auto="1"/>
      </bottom>
      <diagonal style="hair">
        <color indexed="64"/>
      </diagonal>
    </border>
    <border>
      <left style="thin">
        <color indexed="64"/>
      </left>
      <right style="medium">
        <color indexed="64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medium">
        <color auto="1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59">
    <xf numFmtId="0" fontId="0" fillId="0" borderId="0" xfId="0">
      <alignment vertical="center"/>
    </xf>
    <xf numFmtId="38" fontId="0" fillId="0" borderId="0" xfId="1" applyFont="1">
      <alignment vertical="center"/>
    </xf>
    <xf numFmtId="38" fontId="3" fillId="0" borderId="0" xfId="1" applyFont="1">
      <alignment vertical="center"/>
    </xf>
    <xf numFmtId="176" fontId="0" fillId="0" borderId="0" xfId="1" applyNumberFormat="1" applyFont="1">
      <alignment vertical="center"/>
    </xf>
    <xf numFmtId="38" fontId="0" fillId="0" borderId="18" xfId="1" applyFont="1" applyBorder="1" applyAlignment="1">
      <alignment horizontal="right" vertical="center"/>
    </xf>
    <xf numFmtId="38" fontId="0" fillId="0" borderId="14" xfId="1" applyFont="1" applyBorder="1">
      <alignment vertical="center"/>
    </xf>
    <xf numFmtId="38" fontId="0" fillId="0" borderId="15" xfId="1" applyFont="1" applyBorder="1">
      <alignment vertical="center"/>
    </xf>
    <xf numFmtId="177" fontId="0" fillId="0" borderId="0" xfId="1" applyNumberFormat="1" applyFont="1">
      <alignment vertical="center"/>
    </xf>
    <xf numFmtId="38" fontId="5" fillId="0" borderId="19" xfId="1" applyFont="1" applyBorder="1" applyAlignment="1">
      <alignment horizontal="center" vertical="center"/>
    </xf>
    <xf numFmtId="38" fontId="0" fillId="0" borderId="20" xfId="1" applyFont="1" applyBorder="1">
      <alignment vertical="center"/>
    </xf>
    <xf numFmtId="38" fontId="5" fillId="0" borderId="21" xfId="1" applyFont="1" applyBorder="1" applyAlignment="1">
      <alignment horizontal="center" vertical="center"/>
    </xf>
    <xf numFmtId="177" fontId="0" fillId="0" borderId="26" xfId="1" applyNumberFormat="1" applyFont="1" applyBorder="1">
      <alignment vertical="center"/>
    </xf>
    <xf numFmtId="38" fontId="6" fillId="0" borderId="27" xfId="1" applyFont="1" applyBorder="1">
      <alignment vertical="center"/>
    </xf>
    <xf numFmtId="177" fontId="0" fillId="0" borderId="20" xfId="1" applyNumberFormat="1" applyFont="1" applyBorder="1">
      <alignment vertical="center"/>
    </xf>
    <xf numFmtId="178" fontId="3" fillId="0" borderId="28" xfId="1" applyNumberFormat="1" applyFont="1" applyFill="1" applyBorder="1">
      <alignment vertical="center"/>
    </xf>
    <xf numFmtId="38" fontId="8" fillId="0" borderId="17" xfId="1" applyFont="1" applyBorder="1" applyAlignment="1">
      <alignment horizontal="center" vertical="center"/>
    </xf>
    <xf numFmtId="38" fontId="0" fillId="0" borderId="31" xfId="1" applyFont="1" applyBorder="1">
      <alignment vertical="center"/>
    </xf>
    <xf numFmtId="38" fontId="0" fillId="0" borderId="33" xfId="1" applyFont="1" applyBorder="1" applyAlignment="1">
      <alignment horizontal="center" vertical="center"/>
    </xf>
    <xf numFmtId="38" fontId="3" fillId="0" borderId="34" xfId="1" applyFont="1" applyBorder="1" applyAlignment="1">
      <alignment horizontal="center" vertical="center"/>
    </xf>
    <xf numFmtId="38" fontId="7" fillId="0" borderId="35" xfId="1" applyFont="1" applyBorder="1" applyAlignment="1">
      <alignment horizontal="center" vertical="center"/>
    </xf>
    <xf numFmtId="38" fontId="0" fillId="0" borderId="36" xfId="1" applyFont="1" applyBorder="1" applyAlignment="1">
      <alignment horizontal="center" vertical="center"/>
    </xf>
    <xf numFmtId="38" fontId="0" fillId="0" borderId="37" xfId="1" applyFont="1" applyBorder="1" applyAlignment="1">
      <alignment horizontal="center" vertical="center"/>
    </xf>
    <xf numFmtId="38" fontId="0" fillId="0" borderId="38" xfId="1" applyFont="1" applyBorder="1" applyAlignment="1">
      <alignment horizontal="center" vertical="center"/>
    </xf>
    <xf numFmtId="38" fontId="8" fillId="0" borderId="39" xfId="1" applyFont="1" applyBorder="1" applyAlignment="1">
      <alignment horizontal="center" vertical="center"/>
    </xf>
    <xf numFmtId="38" fontId="9" fillId="0" borderId="0" xfId="1" applyFont="1">
      <alignment vertical="center"/>
    </xf>
    <xf numFmtId="0" fontId="1" fillId="0" borderId="0" xfId="2">
      <alignment vertical="center"/>
    </xf>
    <xf numFmtId="0" fontId="1" fillId="0" borderId="40" xfId="2" applyBorder="1">
      <alignment vertical="center"/>
    </xf>
    <xf numFmtId="0" fontId="1" fillId="0" borderId="41" xfId="2" applyBorder="1">
      <alignment vertical="center"/>
    </xf>
    <xf numFmtId="0" fontId="1" fillId="0" borderId="42" xfId="2" applyBorder="1">
      <alignment vertical="center"/>
    </xf>
    <xf numFmtId="0" fontId="1" fillId="0" borderId="43" xfId="2" applyBorder="1">
      <alignment vertical="center"/>
    </xf>
    <xf numFmtId="0" fontId="1" fillId="0" borderId="44" xfId="2" applyBorder="1">
      <alignment vertical="center"/>
    </xf>
    <xf numFmtId="0" fontId="1" fillId="0" borderId="45" xfId="2" applyBorder="1">
      <alignment vertical="center"/>
    </xf>
    <xf numFmtId="0" fontId="1" fillId="0" borderId="1" xfId="2" applyBorder="1">
      <alignment vertical="center"/>
    </xf>
    <xf numFmtId="0" fontId="1" fillId="0" borderId="4" xfId="2" applyBorder="1">
      <alignment vertical="center"/>
    </xf>
    <xf numFmtId="0" fontId="1" fillId="0" borderId="0" xfId="2" applyAlignment="1"/>
    <xf numFmtId="0" fontId="1" fillId="0" borderId="0" xfId="2" applyAlignment="1">
      <alignment horizontal="right"/>
    </xf>
    <xf numFmtId="38" fontId="11" fillId="0" borderId="0" xfId="1" applyFont="1" applyAlignment="1">
      <alignment horizontal="center" vertical="center"/>
    </xf>
    <xf numFmtId="38" fontId="0" fillId="0" borderId="0" xfId="1" applyFont="1" applyBorder="1" applyAlignment="1">
      <alignment horizontal="center" vertical="center"/>
    </xf>
    <xf numFmtId="38" fontId="0" fillId="0" borderId="0" xfId="1" applyFont="1" applyBorder="1">
      <alignment vertical="center"/>
    </xf>
    <xf numFmtId="38" fontId="11" fillId="0" borderId="10" xfId="1" applyFont="1" applyBorder="1">
      <alignment vertical="center"/>
    </xf>
    <xf numFmtId="14" fontId="12" fillId="0" borderId="0" xfId="1" applyNumberFormat="1" applyFont="1" applyBorder="1" applyAlignment="1">
      <alignment horizontal="center" vertical="center"/>
    </xf>
    <xf numFmtId="38" fontId="13" fillId="0" borderId="0" xfId="1" applyFont="1" applyAlignment="1">
      <alignment vertical="center"/>
    </xf>
    <xf numFmtId="38" fontId="10" fillId="0" borderId="10" xfId="1" applyFont="1" applyBorder="1" applyAlignment="1">
      <alignment vertical="center"/>
    </xf>
    <xf numFmtId="38" fontId="7" fillId="2" borderId="29" xfId="1" applyFont="1" applyFill="1" applyBorder="1" applyProtection="1">
      <alignment vertical="center"/>
      <protection locked="0"/>
    </xf>
    <xf numFmtId="179" fontId="0" fillId="3" borderId="0" xfId="1" applyNumberFormat="1" applyFont="1" applyFill="1" applyProtection="1">
      <alignment vertical="center"/>
      <protection locked="0"/>
    </xf>
    <xf numFmtId="38" fontId="0" fillId="0" borderId="23" xfId="1" applyFont="1" applyBorder="1">
      <alignment vertical="center"/>
    </xf>
    <xf numFmtId="38" fontId="0" fillId="0" borderId="46" xfId="1" applyFont="1" applyBorder="1">
      <alignment vertical="center"/>
    </xf>
    <xf numFmtId="38" fontId="0" fillId="0" borderId="48" xfId="1" applyFont="1" applyBorder="1" applyAlignment="1">
      <alignment horizontal="center" vertical="center"/>
    </xf>
    <xf numFmtId="38" fontId="0" fillId="0" borderId="49" xfId="1" applyFont="1" applyBorder="1">
      <alignment vertical="center"/>
    </xf>
    <xf numFmtId="14" fontId="12" fillId="0" borderId="0" xfId="1" applyNumberFormat="1" applyFont="1" applyFill="1" applyBorder="1" applyAlignment="1" applyProtection="1">
      <alignment horizontal="center" vertical="center"/>
      <protection locked="0"/>
    </xf>
    <xf numFmtId="179" fontId="0" fillId="3" borderId="0" xfId="1" applyNumberFormat="1" applyFont="1" applyFill="1" applyAlignment="1" applyProtection="1">
      <alignment vertical="center" shrinkToFit="1"/>
      <protection locked="0"/>
    </xf>
    <xf numFmtId="38" fontId="0" fillId="0" borderId="0" xfId="1" applyFont="1" applyBorder="1" applyAlignment="1">
      <alignment vertical="center"/>
    </xf>
    <xf numFmtId="38" fontId="0" fillId="0" borderId="13" xfId="1" applyFont="1" applyBorder="1" applyAlignment="1">
      <alignment horizontal="center" vertical="center"/>
    </xf>
    <xf numFmtId="38" fontId="0" fillId="0" borderId="13" xfId="1" applyFont="1" applyBorder="1">
      <alignment vertical="center"/>
    </xf>
    <xf numFmtId="38" fontId="0" fillId="0" borderId="50" xfId="1" applyFont="1" applyBorder="1" applyAlignment="1">
      <alignment horizontal="center" vertical="center"/>
    </xf>
    <xf numFmtId="38" fontId="0" fillId="0" borderId="25" xfId="1" applyFont="1" applyBorder="1">
      <alignment vertical="center"/>
    </xf>
    <xf numFmtId="38" fontId="0" fillId="0" borderId="51" xfId="1" applyFont="1" applyBorder="1">
      <alignment vertical="center"/>
    </xf>
    <xf numFmtId="38" fontId="19" fillId="0" borderId="0" xfId="1" applyFont="1" applyBorder="1" applyAlignment="1">
      <alignment horizontal="center" vertical="center"/>
    </xf>
    <xf numFmtId="38" fontId="0" fillId="0" borderId="30" xfId="1" applyFont="1" applyBorder="1">
      <alignment vertical="center"/>
    </xf>
    <xf numFmtId="38" fontId="7" fillId="5" borderId="47" xfId="1" applyFont="1" applyFill="1" applyBorder="1">
      <alignment vertical="center"/>
    </xf>
    <xf numFmtId="38" fontId="0" fillId="0" borderId="48" xfId="1" applyFont="1" applyBorder="1">
      <alignment vertical="center"/>
    </xf>
    <xf numFmtId="38" fontId="0" fillId="0" borderId="31" xfId="1" applyFont="1" applyBorder="1" applyAlignment="1">
      <alignment horizontal="center" vertical="center"/>
    </xf>
    <xf numFmtId="38" fontId="20" fillId="0" borderId="0" xfId="3" applyNumberFormat="1">
      <alignment vertical="center"/>
    </xf>
    <xf numFmtId="38" fontId="18" fillId="0" borderId="0" xfId="1" applyFont="1" applyBorder="1">
      <alignment vertical="center"/>
    </xf>
    <xf numFmtId="38" fontId="16" fillId="0" borderId="20" xfId="1" applyFont="1" applyBorder="1">
      <alignment vertical="center"/>
    </xf>
    <xf numFmtId="38" fontId="0" fillId="0" borderId="19" xfId="1" applyFont="1" applyBorder="1">
      <alignment vertical="center"/>
    </xf>
    <xf numFmtId="38" fontId="0" fillId="3" borderId="19" xfId="1" applyFont="1" applyFill="1" applyBorder="1">
      <alignment vertical="center"/>
    </xf>
    <xf numFmtId="38" fontId="16" fillId="3" borderId="48" xfId="1" applyFont="1" applyFill="1" applyBorder="1" applyProtection="1">
      <alignment vertical="center"/>
      <protection locked="0"/>
    </xf>
    <xf numFmtId="38" fontId="16" fillId="0" borderId="48" xfId="1" applyFont="1" applyBorder="1" applyProtection="1">
      <alignment vertical="center"/>
      <protection locked="0"/>
    </xf>
    <xf numFmtId="38" fontId="0" fillId="0" borderId="52" xfId="1" applyFont="1" applyBorder="1">
      <alignment vertical="center"/>
    </xf>
    <xf numFmtId="38" fontId="16" fillId="0" borderId="38" xfId="1" applyFont="1" applyBorder="1" applyAlignment="1">
      <alignment horizontal="center" vertical="center"/>
    </xf>
    <xf numFmtId="38" fontId="18" fillId="0" borderId="55" xfId="1" applyFont="1" applyBorder="1">
      <alignment vertical="center"/>
    </xf>
    <xf numFmtId="38" fontId="0" fillId="0" borderId="8" xfId="1" applyFont="1" applyBorder="1">
      <alignment vertical="center"/>
    </xf>
    <xf numFmtId="38" fontId="18" fillId="0" borderId="7" xfId="1" applyFont="1" applyBorder="1">
      <alignment vertical="center"/>
    </xf>
    <xf numFmtId="38" fontId="18" fillId="0" borderId="8" xfId="1" applyFont="1" applyBorder="1">
      <alignment vertical="center"/>
    </xf>
    <xf numFmtId="38" fontId="14" fillId="0" borderId="0" xfId="1" applyFont="1" applyBorder="1">
      <alignment vertical="center"/>
    </xf>
    <xf numFmtId="38" fontId="15" fillId="0" borderId="0" xfId="1" applyFont="1" applyBorder="1">
      <alignment vertical="center"/>
    </xf>
    <xf numFmtId="38" fontId="0" fillId="0" borderId="54" xfId="1" applyFont="1" applyBorder="1">
      <alignment vertical="center"/>
    </xf>
    <xf numFmtId="38" fontId="17" fillId="0" borderId="33" xfId="1" applyFont="1" applyBorder="1" applyAlignment="1">
      <alignment horizontal="center" vertical="center"/>
    </xf>
    <xf numFmtId="38" fontId="0" fillId="0" borderId="54" xfId="1" applyFont="1" applyBorder="1" applyAlignment="1">
      <alignment horizontal="center" vertical="center"/>
    </xf>
    <xf numFmtId="38" fontId="0" fillId="0" borderId="0" xfId="1" applyFont="1" applyFill="1" applyAlignment="1">
      <alignment horizontal="center" vertical="center"/>
    </xf>
    <xf numFmtId="38" fontId="17" fillId="0" borderId="37" xfId="1" applyFont="1" applyBorder="1" applyAlignment="1">
      <alignment horizontal="center" vertical="center"/>
    </xf>
    <xf numFmtId="38" fontId="0" fillId="0" borderId="54" xfId="1" applyFont="1" applyBorder="1" applyAlignment="1">
      <alignment horizontal="center" vertical="center" shrinkToFit="1"/>
    </xf>
    <xf numFmtId="38" fontId="10" fillId="0" borderId="2" xfId="1" applyFont="1" applyBorder="1" applyAlignment="1">
      <alignment vertical="center"/>
    </xf>
    <xf numFmtId="38" fontId="10" fillId="0" borderId="0" xfId="1" applyFont="1" applyBorder="1" applyAlignment="1">
      <alignment vertical="center"/>
    </xf>
    <xf numFmtId="38" fontId="21" fillId="0" borderId="21" xfId="1" applyFont="1" applyBorder="1">
      <alignment vertical="center"/>
    </xf>
    <xf numFmtId="38" fontId="0" fillId="0" borderId="56" xfId="1" applyFont="1" applyBorder="1">
      <alignment vertical="center"/>
    </xf>
    <xf numFmtId="38" fontId="0" fillId="0" borderId="47" xfId="1" applyFont="1" applyBorder="1">
      <alignment vertical="center"/>
    </xf>
    <xf numFmtId="38" fontId="16" fillId="0" borderId="47" xfId="1" applyFont="1" applyBorder="1">
      <alignment vertical="center"/>
    </xf>
    <xf numFmtId="38" fontId="5" fillId="0" borderId="53" xfId="1" applyFont="1" applyBorder="1" applyAlignment="1">
      <alignment horizontal="center" vertical="center"/>
    </xf>
    <xf numFmtId="38" fontId="0" fillId="5" borderId="47" xfId="1" applyFont="1" applyFill="1" applyBorder="1">
      <alignment vertical="center"/>
    </xf>
    <xf numFmtId="38" fontId="0" fillId="7" borderId="47" xfId="1" applyFont="1" applyFill="1" applyBorder="1">
      <alignment vertical="center"/>
    </xf>
    <xf numFmtId="38" fontId="7" fillId="0" borderId="47" xfId="1" applyFont="1" applyBorder="1" applyAlignment="1">
      <alignment horizontal="right" vertical="center"/>
    </xf>
    <xf numFmtId="38" fontId="7" fillId="0" borderId="57" xfId="1" applyFont="1" applyBorder="1">
      <alignment vertical="center"/>
    </xf>
    <xf numFmtId="178" fontId="3" fillId="4" borderId="28" xfId="1" applyNumberFormat="1" applyFont="1" applyFill="1" applyBorder="1">
      <alignment vertical="center"/>
    </xf>
    <xf numFmtId="38" fontId="0" fillId="4" borderId="20" xfId="1" applyFont="1" applyFill="1" applyBorder="1">
      <alignment vertical="center"/>
    </xf>
    <xf numFmtId="38" fontId="0" fillId="4" borderId="19" xfId="1" applyFont="1" applyFill="1" applyBorder="1">
      <alignment vertical="center"/>
    </xf>
    <xf numFmtId="38" fontId="6" fillId="4" borderId="49" xfId="1" applyFont="1" applyFill="1" applyBorder="1">
      <alignment vertical="center"/>
    </xf>
    <xf numFmtId="177" fontId="0" fillId="4" borderId="48" xfId="1" applyNumberFormat="1" applyFont="1" applyFill="1" applyBorder="1">
      <alignment vertical="center"/>
    </xf>
    <xf numFmtId="177" fontId="0" fillId="4" borderId="20" xfId="1" applyNumberFormat="1" applyFont="1" applyFill="1" applyBorder="1">
      <alignment vertical="center"/>
    </xf>
    <xf numFmtId="38" fontId="6" fillId="3" borderId="49" xfId="1" applyFont="1" applyFill="1" applyBorder="1">
      <alignment vertical="center"/>
    </xf>
    <xf numFmtId="177" fontId="0" fillId="3" borderId="48" xfId="1" applyNumberFormat="1" applyFont="1" applyFill="1" applyBorder="1">
      <alignment vertical="center"/>
    </xf>
    <xf numFmtId="38" fontId="12" fillId="0" borderId="58" xfId="1" applyFont="1" applyBorder="1">
      <alignment vertical="center"/>
    </xf>
    <xf numFmtId="38" fontId="0" fillId="0" borderId="59" xfId="1" applyFont="1" applyBorder="1" applyAlignment="1">
      <alignment horizontal="center" vertical="center"/>
    </xf>
    <xf numFmtId="38" fontId="0" fillId="0" borderId="60" xfId="1" applyFont="1" applyBorder="1">
      <alignment vertical="center"/>
    </xf>
    <xf numFmtId="38" fontId="0" fillId="0" borderId="61" xfId="1" applyFont="1" applyBorder="1">
      <alignment vertical="center"/>
    </xf>
    <xf numFmtId="38" fontId="0" fillId="0" borderId="58" xfId="1" applyFont="1" applyBorder="1">
      <alignment vertical="center"/>
    </xf>
    <xf numFmtId="38" fontId="0" fillId="0" borderId="59" xfId="1" applyFont="1" applyBorder="1">
      <alignment vertical="center"/>
    </xf>
    <xf numFmtId="38" fontId="0" fillId="0" borderId="62" xfId="1" applyFont="1" applyBorder="1">
      <alignment vertical="center"/>
    </xf>
    <xf numFmtId="38" fontId="0" fillId="0" borderId="63" xfId="1" applyFont="1" applyBorder="1">
      <alignment vertical="center"/>
    </xf>
    <xf numFmtId="38" fontId="16" fillId="0" borderId="62" xfId="1" applyFont="1" applyBorder="1">
      <alignment vertical="center"/>
    </xf>
    <xf numFmtId="38" fontId="16" fillId="0" borderId="59" xfId="1" applyFont="1" applyFill="1" applyBorder="1" applyProtection="1">
      <alignment vertical="center"/>
      <protection locked="0"/>
    </xf>
    <xf numFmtId="38" fontId="16" fillId="0" borderId="58" xfId="1" applyFont="1" applyBorder="1">
      <alignment vertical="center"/>
    </xf>
    <xf numFmtId="38" fontId="7" fillId="2" borderId="64" xfId="1" applyFont="1" applyFill="1" applyBorder="1" applyProtection="1">
      <alignment vertical="center"/>
      <protection locked="0"/>
    </xf>
    <xf numFmtId="178" fontId="3" fillId="0" borderId="65" xfId="1" applyNumberFormat="1" applyFont="1" applyFill="1" applyBorder="1">
      <alignment vertical="center"/>
    </xf>
    <xf numFmtId="38" fontId="6" fillId="3" borderId="60" xfId="1" applyFont="1" applyFill="1" applyBorder="1">
      <alignment vertical="center"/>
    </xf>
    <xf numFmtId="177" fontId="0" fillId="3" borderId="59" xfId="1" applyNumberFormat="1" applyFont="1" applyFill="1" applyBorder="1">
      <alignment vertical="center"/>
    </xf>
    <xf numFmtId="177" fontId="0" fillId="0" borderId="62" xfId="1" applyNumberFormat="1" applyFont="1" applyBorder="1">
      <alignment vertical="center"/>
    </xf>
    <xf numFmtId="38" fontId="5" fillId="0" borderId="63" xfId="1" applyFont="1" applyBorder="1" applyAlignment="1">
      <alignment horizontal="center" vertical="center"/>
    </xf>
    <xf numFmtId="38" fontId="0" fillId="0" borderId="66" xfId="1" applyFont="1" applyBorder="1" applyAlignment="1">
      <alignment horizontal="center" vertical="center"/>
    </xf>
    <xf numFmtId="38" fontId="0" fillId="0" borderId="67" xfId="1" applyFont="1" applyBorder="1">
      <alignment vertical="center"/>
    </xf>
    <xf numFmtId="38" fontId="0" fillId="0" borderId="68" xfId="1" applyFont="1" applyBorder="1">
      <alignment vertical="center"/>
    </xf>
    <xf numFmtId="38" fontId="0" fillId="0" borderId="66" xfId="1" applyFont="1" applyBorder="1">
      <alignment vertical="center"/>
    </xf>
    <xf numFmtId="38" fontId="0" fillId="0" borderId="69" xfId="1" applyFont="1" applyBorder="1">
      <alignment vertical="center"/>
    </xf>
    <xf numFmtId="38" fontId="0" fillId="0" borderId="70" xfId="1" applyFont="1" applyBorder="1">
      <alignment vertical="center"/>
    </xf>
    <xf numFmtId="38" fontId="16" fillId="0" borderId="69" xfId="1" applyFont="1" applyBorder="1">
      <alignment vertical="center"/>
    </xf>
    <xf numFmtId="38" fontId="16" fillId="3" borderId="66" xfId="1" applyFont="1" applyFill="1" applyBorder="1" applyProtection="1">
      <alignment vertical="center"/>
      <protection locked="0"/>
    </xf>
    <xf numFmtId="38" fontId="0" fillId="0" borderId="71" xfId="1" applyFont="1" applyBorder="1">
      <alignment vertical="center"/>
    </xf>
    <xf numFmtId="38" fontId="16" fillId="0" borderId="56" xfId="1" applyFont="1" applyBorder="1">
      <alignment vertical="center"/>
    </xf>
    <xf numFmtId="38" fontId="7" fillId="2" borderId="72" xfId="1" applyFont="1" applyFill="1" applyBorder="1" applyProtection="1">
      <alignment vertical="center"/>
      <protection locked="0"/>
    </xf>
    <xf numFmtId="178" fontId="3" fillId="0" borderId="73" xfId="1" applyNumberFormat="1" applyFont="1" applyFill="1" applyBorder="1">
      <alignment vertical="center"/>
    </xf>
    <xf numFmtId="38" fontId="6" fillId="3" borderId="67" xfId="1" applyFont="1" applyFill="1" applyBorder="1">
      <alignment vertical="center"/>
    </xf>
    <xf numFmtId="177" fontId="0" fillId="3" borderId="66" xfId="1" applyNumberFormat="1" applyFont="1" applyFill="1" applyBorder="1">
      <alignment vertical="center"/>
    </xf>
    <xf numFmtId="177" fontId="0" fillId="0" borderId="69" xfId="1" applyNumberFormat="1" applyFont="1" applyBorder="1">
      <alignment vertical="center"/>
    </xf>
    <xf numFmtId="38" fontId="5" fillId="0" borderId="70" xfId="1" applyFont="1" applyBorder="1" applyAlignment="1">
      <alignment horizontal="center" vertical="center"/>
    </xf>
    <xf numFmtId="38" fontId="0" fillId="0" borderId="74" xfId="1" applyFont="1" applyBorder="1">
      <alignment vertical="center"/>
    </xf>
    <xf numFmtId="38" fontId="0" fillId="0" borderId="63" xfId="1" applyFont="1" applyFill="1" applyBorder="1">
      <alignment vertical="center"/>
    </xf>
    <xf numFmtId="38" fontId="16" fillId="0" borderId="62" xfId="1" applyFont="1" applyFill="1" applyBorder="1">
      <alignment vertical="center"/>
    </xf>
    <xf numFmtId="38" fontId="16" fillId="0" borderId="58" xfId="1" applyFont="1" applyFill="1" applyBorder="1">
      <alignment vertical="center"/>
    </xf>
    <xf numFmtId="178" fontId="3" fillId="8" borderId="24" xfId="1" applyNumberFormat="1" applyFont="1" applyFill="1" applyBorder="1">
      <alignment vertical="center"/>
    </xf>
    <xf numFmtId="38" fontId="0" fillId="8" borderId="23" xfId="1" applyFont="1" applyFill="1" applyBorder="1">
      <alignment vertical="center"/>
    </xf>
    <xf numFmtId="38" fontId="0" fillId="8" borderId="22" xfId="1" applyFont="1" applyFill="1" applyBorder="1" applyProtection="1">
      <alignment vertical="center"/>
      <protection locked="0"/>
    </xf>
    <xf numFmtId="177" fontId="0" fillId="8" borderId="23" xfId="1" applyNumberFormat="1" applyFont="1" applyFill="1" applyBorder="1">
      <alignment vertical="center"/>
    </xf>
    <xf numFmtId="38" fontId="7" fillId="0" borderId="47" xfId="1" applyFont="1" applyFill="1" applyBorder="1">
      <alignment vertical="center"/>
    </xf>
    <xf numFmtId="38" fontId="0" fillId="0" borderId="49" xfId="1" applyFont="1" applyBorder="1" applyAlignment="1">
      <alignment horizontal="right" vertical="center"/>
    </xf>
    <xf numFmtId="38" fontId="0" fillId="0" borderId="0" xfId="1" applyFont="1" applyBorder="1" applyAlignment="1">
      <alignment horizontal="right" vertical="center"/>
    </xf>
    <xf numFmtId="177" fontId="0" fillId="0" borderId="75" xfId="1" applyNumberFormat="1" applyFont="1" applyBorder="1">
      <alignment vertical="center"/>
    </xf>
    <xf numFmtId="38" fontId="0" fillId="0" borderId="76" xfId="1" applyFont="1" applyBorder="1">
      <alignment vertical="center"/>
    </xf>
    <xf numFmtId="38" fontId="0" fillId="0" borderId="77" xfId="1" applyFont="1" applyBorder="1" applyAlignment="1">
      <alignment horizontal="center" vertical="center"/>
    </xf>
    <xf numFmtId="38" fontId="0" fillId="0" borderId="78" xfId="1" applyFont="1" applyBorder="1">
      <alignment vertical="center"/>
    </xf>
    <xf numFmtId="38" fontId="0" fillId="0" borderId="79" xfId="1" applyFont="1" applyBorder="1">
      <alignment vertical="center"/>
    </xf>
    <xf numFmtId="38" fontId="0" fillId="0" borderId="77" xfId="1" applyFont="1" applyBorder="1">
      <alignment vertical="center"/>
    </xf>
    <xf numFmtId="38" fontId="0" fillId="0" borderId="80" xfId="1" applyFont="1" applyBorder="1">
      <alignment vertical="center"/>
    </xf>
    <xf numFmtId="38" fontId="0" fillId="0" borderId="81" xfId="1" applyFont="1" applyFill="1" applyBorder="1">
      <alignment vertical="center"/>
    </xf>
    <xf numFmtId="38" fontId="16" fillId="0" borderId="76" xfId="1" applyFont="1" applyBorder="1">
      <alignment vertical="center"/>
    </xf>
    <xf numFmtId="38" fontId="16" fillId="3" borderId="77" xfId="1" applyFont="1" applyFill="1" applyBorder="1" applyProtection="1">
      <alignment vertical="center"/>
      <protection locked="0"/>
    </xf>
    <xf numFmtId="38" fontId="0" fillId="0" borderId="82" xfId="1" applyFont="1" applyBorder="1">
      <alignment vertical="center"/>
    </xf>
    <xf numFmtId="38" fontId="16" fillId="0" borderId="76" xfId="1" applyFont="1" applyFill="1" applyBorder="1">
      <alignment vertical="center"/>
    </xf>
    <xf numFmtId="38" fontId="0" fillId="0" borderId="81" xfId="1" applyFont="1" applyBorder="1">
      <alignment vertical="center"/>
    </xf>
    <xf numFmtId="38" fontId="7" fillId="2" borderId="83" xfId="1" applyFont="1" applyFill="1" applyBorder="1" applyProtection="1">
      <alignment vertical="center"/>
      <protection locked="0"/>
    </xf>
    <xf numFmtId="178" fontId="3" fillId="0" borderId="84" xfId="1" applyNumberFormat="1" applyFont="1" applyFill="1" applyBorder="1">
      <alignment vertical="center"/>
    </xf>
    <xf numFmtId="38" fontId="6" fillId="3" borderId="78" xfId="1" applyFont="1" applyFill="1" applyBorder="1">
      <alignment vertical="center"/>
    </xf>
    <xf numFmtId="177" fontId="0" fillId="3" borderId="77" xfId="1" applyNumberFormat="1" applyFont="1" applyFill="1" applyBorder="1">
      <alignment vertical="center"/>
    </xf>
    <xf numFmtId="177" fontId="0" fillId="0" borderId="80" xfId="1" applyNumberFormat="1" applyFont="1" applyBorder="1">
      <alignment vertical="center"/>
    </xf>
    <xf numFmtId="38" fontId="5" fillId="0" borderId="81" xfId="1" applyFont="1" applyBorder="1" applyAlignment="1">
      <alignment horizontal="center" vertical="center"/>
    </xf>
    <xf numFmtId="38" fontId="22" fillId="2" borderId="19" xfId="1" applyFont="1" applyFill="1" applyBorder="1" applyProtection="1">
      <alignment vertical="center"/>
      <protection locked="0"/>
    </xf>
    <xf numFmtId="38" fontId="23" fillId="2" borderId="19" xfId="1" applyFont="1" applyFill="1" applyBorder="1" applyProtection="1">
      <alignment vertical="center"/>
      <protection locked="0"/>
    </xf>
    <xf numFmtId="38" fontId="22" fillId="2" borderId="63" xfId="1" applyFont="1" applyFill="1" applyBorder="1" applyProtection="1">
      <alignment vertical="center"/>
      <protection locked="0"/>
    </xf>
    <xf numFmtId="38" fontId="22" fillId="2" borderId="70" xfId="1" applyFont="1" applyFill="1" applyBorder="1" applyProtection="1">
      <alignment vertical="center"/>
      <protection locked="0"/>
    </xf>
    <xf numFmtId="38" fontId="22" fillId="2" borderId="81" xfId="1" applyFont="1" applyFill="1" applyBorder="1" applyProtection="1">
      <alignment vertical="center"/>
      <protection locked="0"/>
    </xf>
    <xf numFmtId="38" fontId="24" fillId="0" borderId="0" xfId="1" applyFont="1" applyAlignment="1">
      <alignment horizontal="center" vertical="center" shrinkToFit="1"/>
    </xf>
    <xf numFmtId="38" fontId="11" fillId="0" borderId="47" xfId="1" applyFont="1" applyBorder="1">
      <alignment vertical="center"/>
    </xf>
    <xf numFmtId="38" fontId="11" fillId="0" borderId="76" xfId="1" applyFont="1" applyBorder="1">
      <alignment vertical="center"/>
    </xf>
    <xf numFmtId="38" fontId="25" fillId="2" borderId="63" xfId="1" applyFont="1" applyFill="1" applyBorder="1" applyProtection="1">
      <alignment vertical="center"/>
      <protection locked="0"/>
    </xf>
    <xf numFmtId="38" fontId="25" fillId="2" borderId="19" xfId="1" applyFont="1" applyFill="1" applyBorder="1" applyProtection="1">
      <alignment vertical="center"/>
      <protection locked="0"/>
    </xf>
    <xf numFmtId="38" fontId="11" fillId="0" borderId="5" xfId="1" applyFont="1" applyBorder="1" applyAlignment="1">
      <alignment horizontal="center" vertical="center"/>
    </xf>
    <xf numFmtId="38" fontId="11" fillId="0" borderId="6" xfId="1" applyFont="1" applyBorder="1" applyAlignment="1">
      <alignment horizontal="center" vertical="center"/>
    </xf>
    <xf numFmtId="38" fontId="26" fillId="0" borderId="47" xfId="1" applyFont="1" applyBorder="1">
      <alignment vertical="center"/>
    </xf>
    <xf numFmtId="38" fontId="24" fillId="7" borderId="0" xfId="1" applyFont="1" applyFill="1" applyAlignment="1">
      <alignment horizontal="center" vertical="center" shrinkToFit="1"/>
    </xf>
    <xf numFmtId="38" fontId="11" fillId="0" borderId="0" xfId="1" applyFont="1" applyBorder="1" applyAlignment="1">
      <alignment horizontal="center" vertical="center"/>
    </xf>
    <xf numFmtId="38" fontId="0" fillId="0" borderId="85" xfId="1" applyFont="1" applyBorder="1" applyAlignment="1">
      <alignment horizontal="center" vertical="center"/>
    </xf>
    <xf numFmtId="38" fontId="26" fillId="0" borderId="86" xfId="1" applyFont="1" applyBorder="1" applyAlignment="1">
      <alignment vertical="center" shrinkToFit="1"/>
    </xf>
    <xf numFmtId="38" fontId="0" fillId="0" borderId="86" xfId="1" applyFont="1" applyBorder="1" applyAlignment="1">
      <alignment vertical="center" shrinkToFit="1"/>
    </xf>
    <xf numFmtId="38" fontId="0" fillId="7" borderId="86" xfId="1" applyFont="1" applyFill="1" applyBorder="1" applyAlignment="1">
      <alignment vertical="center" shrinkToFit="1"/>
    </xf>
    <xf numFmtId="38" fontId="7" fillId="0" borderId="86" xfId="1" applyFont="1" applyBorder="1" applyAlignment="1">
      <alignment horizontal="right" vertical="center" shrinkToFit="1"/>
    </xf>
    <xf numFmtId="38" fontId="12" fillId="0" borderId="87" xfId="1" applyFont="1" applyBorder="1" applyAlignment="1">
      <alignment vertical="center" shrinkToFit="1"/>
    </xf>
    <xf numFmtId="38" fontId="0" fillId="0" borderId="88" xfId="1" quotePrefix="1" applyFont="1" applyBorder="1" applyAlignment="1">
      <alignment vertical="center" shrinkToFit="1"/>
    </xf>
    <xf numFmtId="38" fontId="0" fillId="0" borderId="88" xfId="1" applyFont="1" applyBorder="1" applyAlignment="1">
      <alignment vertical="center" shrinkToFit="1"/>
    </xf>
    <xf numFmtId="38" fontId="0" fillId="0" borderId="87" xfId="1" applyFont="1" applyBorder="1" applyAlignment="1">
      <alignment vertical="center" shrinkToFit="1"/>
    </xf>
    <xf numFmtId="38" fontId="11" fillId="0" borderId="89" xfId="1" applyFont="1" applyBorder="1" applyAlignment="1">
      <alignment vertical="center" shrinkToFit="1"/>
    </xf>
    <xf numFmtId="177" fontId="0" fillId="3" borderId="90" xfId="1" applyNumberFormat="1" applyFont="1" applyFill="1" applyBorder="1">
      <alignment vertical="center"/>
    </xf>
    <xf numFmtId="38" fontId="30" fillId="0" borderId="0" xfId="1" applyFont="1" applyAlignment="1">
      <alignment horizontal="center" vertical="center"/>
    </xf>
    <xf numFmtId="38" fontId="32" fillId="0" borderId="0" xfId="1" applyFont="1" applyAlignment="1">
      <alignment vertical="center"/>
    </xf>
    <xf numFmtId="38" fontId="7" fillId="10" borderId="29" xfId="1" applyFont="1" applyFill="1" applyBorder="1" applyProtection="1">
      <alignment vertical="center"/>
      <protection locked="0"/>
    </xf>
    <xf numFmtId="38" fontId="8" fillId="10" borderId="64" xfId="1" applyFont="1" applyFill="1" applyBorder="1" applyProtection="1">
      <alignment vertical="center"/>
      <protection locked="0"/>
    </xf>
    <xf numFmtId="38" fontId="7" fillId="10" borderId="72" xfId="1" applyFont="1" applyFill="1" applyBorder="1" applyProtection="1">
      <alignment vertical="center"/>
      <protection locked="0"/>
    </xf>
    <xf numFmtId="38" fontId="8" fillId="10" borderId="29" xfId="1" applyFont="1" applyFill="1" applyBorder="1" applyProtection="1">
      <alignment vertical="center"/>
      <protection locked="0"/>
    </xf>
    <xf numFmtId="38" fontId="7" fillId="10" borderId="64" xfId="1" applyFont="1" applyFill="1" applyBorder="1" applyProtection="1">
      <alignment vertical="center"/>
      <protection locked="0"/>
    </xf>
    <xf numFmtId="38" fontId="7" fillId="10" borderId="83" xfId="1" applyFont="1" applyFill="1" applyBorder="1" applyProtection="1">
      <alignment vertical="center"/>
      <protection locked="0"/>
    </xf>
    <xf numFmtId="38" fontId="31" fillId="0" borderId="0" xfId="1" applyFont="1" applyAlignment="1">
      <alignment vertical="center"/>
    </xf>
    <xf numFmtId="38" fontId="0" fillId="0" borderId="48" xfId="1" applyFont="1" applyBorder="1" applyAlignment="1">
      <alignment horizontal="right" vertical="center"/>
    </xf>
    <xf numFmtId="38" fontId="8" fillId="10" borderId="83" xfId="1" applyFont="1" applyFill="1" applyBorder="1" applyProtection="1">
      <alignment vertical="center"/>
      <protection locked="0"/>
    </xf>
    <xf numFmtId="38" fontId="25" fillId="2" borderId="81" xfId="1" applyFont="1" applyFill="1" applyBorder="1" applyProtection="1">
      <alignment vertical="center"/>
      <protection locked="0"/>
    </xf>
    <xf numFmtId="38" fontId="25" fillId="2" borderId="70" xfId="1" applyFont="1" applyFill="1" applyBorder="1" applyProtection="1">
      <alignment vertical="center"/>
      <protection locked="0"/>
    </xf>
    <xf numFmtId="38" fontId="0" fillId="0" borderId="22" xfId="1" applyFont="1" applyBorder="1">
      <alignment vertical="center"/>
    </xf>
    <xf numFmtId="38" fontId="17" fillId="0" borderId="70" xfId="1" applyFont="1" applyBorder="1">
      <alignment vertical="center"/>
    </xf>
    <xf numFmtId="38" fontId="17" fillId="0" borderId="91" xfId="1" applyFont="1" applyBorder="1">
      <alignment vertical="center"/>
    </xf>
    <xf numFmtId="38" fontId="16" fillId="0" borderId="70" xfId="1" applyFont="1" applyBorder="1">
      <alignment vertical="center"/>
    </xf>
    <xf numFmtId="38" fontId="16" fillId="0" borderId="19" xfId="1" applyFont="1" applyBorder="1">
      <alignment vertical="center"/>
    </xf>
    <xf numFmtId="38" fontId="16" fillId="0" borderId="63" xfId="1" applyFont="1" applyBorder="1">
      <alignment vertical="center"/>
    </xf>
    <xf numFmtId="38" fontId="16" fillId="0" borderId="63" xfId="1" applyFont="1" applyFill="1" applyBorder="1">
      <alignment vertical="center"/>
    </xf>
    <xf numFmtId="38" fontId="16" fillId="0" borderId="92" xfId="1" applyFont="1" applyBorder="1">
      <alignment vertical="center"/>
    </xf>
    <xf numFmtId="38" fontId="0" fillId="3" borderId="92" xfId="1" applyFont="1" applyFill="1" applyBorder="1">
      <alignment vertical="center"/>
    </xf>
    <xf numFmtId="38" fontId="16" fillId="3" borderId="70" xfId="1" applyFont="1" applyFill="1" applyBorder="1" applyProtection="1">
      <alignment vertical="center"/>
      <protection locked="0"/>
    </xf>
    <xf numFmtId="38" fontId="16" fillId="3" borderId="19" xfId="1" applyFont="1" applyFill="1" applyBorder="1" applyProtection="1">
      <alignment vertical="center"/>
      <protection locked="0"/>
    </xf>
    <xf numFmtId="38" fontId="16" fillId="0" borderId="19" xfId="1" applyFont="1" applyBorder="1" applyProtection="1">
      <alignment vertical="center"/>
      <protection locked="0"/>
    </xf>
    <xf numFmtId="38" fontId="16" fillId="0" borderId="63" xfId="1" applyFont="1" applyFill="1" applyBorder="1" applyProtection="1">
      <alignment vertical="center"/>
      <protection locked="0"/>
    </xf>
    <xf numFmtId="38" fontId="16" fillId="0" borderId="81" xfId="1" applyFont="1" applyBorder="1">
      <alignment vertical="center"/>
    </xf>
    <xf numFmtId="38" fontId="16" fillId="3" borderId="81" xfId="1" applyFont="1" applyFill="1" applyBorder="1" applyProtection="1">
      <alignment vertical="center"/>
      <protection locked="0"/>
    </xf>
    <xf numFmtId="38" fontId="31" fillId="0" borderId="0" xfId="1" applyFont="1" applyAlignment="1">
      <alignment horizontal="center" vertical="center"/>
    </xf>
    <xf numFmtId="38" fontId="22" fillId="2" borderId="22" xfId="1" applyFont="1" applyFill="1" applyBorder="1" applyProtection="1">
      <alignment vertical="center"/>
      <protection locked="0"/>
    </xf>
    <xf numFmtId="38" fontId="25" fillId="2" borderId="22" xfId="1" applyFont="1" applyFill="1" applyBorder="1" applyProtection="1">
      <alignment vertical="center"/>
      <protection locked="0"/>
    </xf>
    <xf numFmtId="38" fontId="24" fillId="6" borderId="0" xfId="1" applyFont="1" applyFill="1" applyAlignment="1">
      <alignment horizontal="center" vertical="center" shrinkToFit="1"/>
    </xf>
    <xf numFmtId="38" fontId="0" fillId="6" borderId="47" xfId="1" applyFont="1" applyFill="1" applyBorder="1">
      <alignment vertical="center"/>
    </xf>
    <xf numFmtId="38" fontId="0" fillId="6" borderId="86" xfId="1" applyFont="1" applyFill="1" applyBorder="1" applyAlignment="1">
      <alignment vertical="center" shrinkToFit="1"/>
    </xf>
    <xf numFmtId="38" fontId="27" fillId="0" borderId="19" xfId="1" applyFont="1" applyBorder="1">
      <alignment vertical="center"/>
    </xf>
    <xf numFmtId="38" fontId="0" fillId="0" borderId="91" xfId="1" applyFont="1" applyBorder="1">
      <alignment vertical="center"/>
    </xf>
    <xf numFmtId="38" fontId="34" fillId="0" borderId="0" xfId="1" applyFont="1">
      <alignment vertical="center"/>
    </xf>
    <xf numFmtId="38" fontId="34" fillId="0" borderId="0" xfId="1" applyFont="1" applyBorder="1">
      <alignment vertical="center"/>
    </xf>
    <xf numFmtId="38" fontId="11" fillId="0" borderId="54" xfId="1" applyFont="1" applyBorder="1" applyAlignment="1">
      <alignment horizontal="center" vertical="center"/>
    </xf>
    <xf numFmtId="38" fontId="7" fillId="11" borderId="57" xfId="1" applyFont="1" applyFill="1" applyBorder="1">
      <alignment vertical="center"/>
    </xf>
    <xf numFmtId="14" fontId="12" fillId="2" borderId="16" xfId="1" applyNumberFormat="1" applyFont="1" applyFill="1" applyBorder="1" applyAlignment="1" applyProtection="1">
      <alignment horizontal="center" vertical="center"/>
      <protection locked="0"/>
    </xf>
    <xf numFmtId="14" fontId="12" fillId="2" borderId="11" xfId="1" applyNumberFormat="1" applyFont="1" applyFill="1" applyBorder="1" applyAlignment="1" applyProtection="1">
      <alignment horizontal="center" vertical="center"/>
      <protection locked="0"/>
    </xf>
    <xf numFmtId="38" fontId="11" fillId="6" borderId="33" xfId="1" applyFont="1" applyFill="1" applyBorder="1" applyAlignment="1">
      <alignment horizontal="center" vertical="center"/>
    </xf>
    <xf numFmtId="38" fontId="11" fillId="6" borderId="31" xfId="1" applyFont="1" applyFill="1" applyBorder="1" applyAlignment="1">
      <alignment horizontal="center" vertical="center"/>
    </xf>
    <xf numFmtId="38" fontId="11" fillId="6" borderId="32" xfId="1" applyFont="1" applyFill="1" applyBorder="1" applyAlignment="1">
      <alignment horizontal="center" vertical="center"/>
    </xf>
    <xf numFmtId="38" fontId="0" fillId="0" borderId="33" xfId="1" applyFont="1" applyBorder="1" applyAlignment="1">
      <alignment horizontal="center" vertical="center"/>
    </xf>
    <xf numFmtId="38" fontId="0" fillId="0" borderId="31" xfId="1" applyFont="1" applyBorder="1" applyAlignment="1">
      <alignment horizontal="center" vertical="center"/>
    </xf>
    <xf numFmtId="38" fontId="0" fillId="0" borderId="32" xfId="1" applyFont="1" applyBorder="1" applyAlignment="1">
      <alignment horizontal="center" vertical="center"/>
    </xf>
    <xf numFmtId="14" fontId="12" fillId="2" borderId="5" xfId="1" applyNumberFormat="1" applyFont="1" applyFill="1" applyBorder="1" applyAlignment="1" applyProtection="1">
      <alignment horizontal="center" vertical="center"/>
      <protection locked="0"/>
    </xf>
    <xf numFmtId="14" fontId="12" fillId="2" borderId="6" xfId="1" applyNumberFormat="1" applyFont="1" applyFill="1" applyBorder="1" applyAlignment="1" applyProtection="1">
      <alignment horizontal="center" vertical="center"/>
      <protection locked="0"/>
    </xf>
    <xf numFmtId="38" fontId="0" fillId="2" borderId="0" xfId="1" applyFont="1" applyFill="1" applyAlignment="1">
      <alignment horizontal="center" vertical="center"/>
    </xf>
    <xf numFmtId="38" fontId="11" fillId="0" borderId="5" xfId="1" applyFont="1" applyBorder="1" applyAlignment="1">
      <alignment horizontal="center" vertical="center"/>
    </xf>
    <xf numFmtId="38" fontId="11" fillId="0" borderId="6" xfId="1" applyFont="1" applyBorder="1" applyAlignment="1">
      <alignment horizontal="center" vertical="center"/>
    </xf>
    <xf numFmtId="14" fontId="12" fillId="2" borderId="2" xfId="1" applyNumberFormat="1" applyFont="1" applyFill="1" applyBorder="1" applyAlignment="1" applyProtection="1">
      <alignment horizontal="center" vertical="center"/>
      <protection locked="0"/>
    </xf>
    <xf numFmtId="38" fontId="18" fillId="0" borderId="3" xfId="1" applyFont="1" applyBorder="1" applyAlignment="1">
      <alignment horizontal="center" vertical="center"/>
    </xf>
    <xf numFmtId="38" fontId="19" fillId="0" borderId="9" xfId="1" applyFont="1" applyBorder="1" applyAlignment="1">
      <alignment horizontal="center" vertical="center"/>
    </xf>
    <xf numFmtId="38" fontId="31" fillId="0" borderId="0" xfId="1" applyFont="1" applyAlignment="1">
      <alignment horizontal="center" vertical="center"/>
    </xf>
    <xf numFmtId="38" fontId="33" fillId="0" borderId="0" xfId="1" applyFont="1" applyAlignment="1">
      <alignment horizontal="center" vertical="center"/>
    </xf>
    <xf numFmtId="38" fontId="29" fillId="0" borderId="0" xfId="1" applyFont="1" applyAlignment="1">
      <alignment horizontal="center" vertical="center"/>
    </xf>
    <xf numFmtId="38" fontId="28" fillId="0" borderId="3" xfId="1" applyFont="1" applyBorder="1" applyAlignment="1">
      <alignment horizontal="center" vertical="center"/>
    </xf>
    <xf numFmtId="38" fontId="28" fillId="0" borderId="9" xfId="1" applyFont="1" applyBorder="1" applyAlignment="1">
      <alignment horizontal="center" vertical="center"/>
    </xf>
    <xf numFmtId="38" fontId="11" fillId="9" borderId="33" xfId="1" applyFont="1" applyFill="1" applyBorder="1" applyAlignment="1">
      <alignment horizontal="center" vertical="center"/>
    </xf>
    <xf numFmtId="38" fontId="11" fillId="9" borderId="31" xfId="1" applyFont="1" applyFill="1" applyBorder="1" applyAlignment="1">
      <alignment horizontal="center" vertical="center"/>
    </xf>
    <xf numFmtId="38" fontId="11" fillId="9" borderId="32" xfId="1" applyFont="1" applyFill="1" applyBorder="1" applyAlignment="1">
      <alignment horizontal="center" vertical="center"/>
    </xf>
    <xf numFmtId="0" fontId="1" fillId="0" borderId="12" xfId="2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" fillId="0" borderId="41" xfId="2" applyBorder="1" applyAlignment="1">
      <alignment horizontal="center" vertical="center"/>
    </xf>
    <xf numFmtId="2" fontId="1" fillId="0" borderId="0" xfId="2" applyNumberFormat="1" applyAlignment="1">
      <alignment horizontal="center" vertical="center"/>
    </xf>
  </cellXfs>
  <cellStyles count="4">
    <cellStyle name="ハイパーリンク" xfId="3" builtinId="8"/>
    <cellStyle name="桁区切り 2" xfId="1" xr:uid="{99ABC709-EC1F-4453-B20B-CB59AE54BFE8}"/>
    <cellStyle name="標準" xfId="0" builtinId="0"/>
    <cellStyle name="標準 2" xfId="2" xr:uid="{D162EDF9-CD59-4A6E-BD70-A0D0DA2A95F6}"/>
  </cellStyles>
  <dxfs count="46">
    <dxf>
      <fill>
        <patternFill patternType="solid"/>
      </fill>
    </dxf>
    <dxf>
      <font>
        <b val="0"/>
        <i val="0"/>
        <color auto="1"/>
      </font>
      <fill>
        <patternFill patternType="lightGray"/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500384</xdr:colOff>
      <xdr:row>26</xdr:row>
      <xdr:rowOff>40020</xdr:rowOff>
    </xdr:from>
    <xdr:to>
      <xdr:col>40</xdr:col>
      <xdr:colOff>501745</xdr:colOff>
      <xdr:row>28</xdr:row>
      <xdr:rowOff>34976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>
          <a:stCxn id="3" idx="0"/>
        </xdr:cNvCxnSpPr>
      </xdr:nvCxnSpPr>
      <xdr:spPr>
        <a:xfrm flipH="1" flipV="1">
          <a:off x="22489527" y="6204056"/>
          <a:ext cx="1361" cy="48481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581667</xdr:colOff>
      <xdr:row>28</xdr:row>
      <xdr:rowOff>34976</xdr:rowOff>
    </xdr:from>
    <xdr:to>
      <xdr:col>41</xdr:col>
      <xdr:colOff>557894</xdr:colOff>
      <xdr:row>30</xdr:row>
      <xdr:rowOff>176893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21386988" y="6688869"/>
          <a:ext cx="2207799" cy="631774"/>
        </a:xfrm>
        <a:prstGeom prst="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36000" tIns="0" rIns="36000" bIns="0" rtlCol="0" anchor="ctr"/>
        <a:lstStyle/>
        <a:p>
          <a:pPr algn="ctr"/>
          <a:r>
            <a:rPr kumimoji="1" lang="en-US" altLang="ja-JP" sz="1100"/>
            <a:t>OK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の表示で無ければ積載量</a:t>
          </a:r>
          <a:endParaRPr kumimoji="1" lang="en-US" altLang="ja-JP" sz="1100" baseline="0"/>
        </a:p>
        <a:p>
          <a:pPr algn="ctr"/>
          <a:r>
            <a:rPr kumimoji="1" lang="ja-JP" altLang="en-US" sz="1100" baseline="0"/>
            <a:t>確認すること！</a:t>
          </a:r>
          <a:endParaRPr kumimoji="1" lang="ja-JP" altLang="en-US" sz="1100"/>
        </a:p>
      </xdr:txBody>
    </xdr:sp>
    <xdr:clientData/>
  </xdr:twoCellAnchor>
  <xdr:twoCellAnchor>
    <xdr:from>
      <xdr:col>4</xdr:col>
      <xdr:colOff>300404</xdr:colOff>
      <xdr:row>22</xdr:row>
      <xdr:rowOff>34528</xdr:rowOff>
    </xdr:from>
    <xdr:to>
      <xdr:col>4</xdr:col>
      <xdr:colOff>654844</xdr:colOff>
      <xdr:row>23</xdr:row>
      <xdr:rowOff>205978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 flipH="1">
          <a:off x="2834054" y="4435078"/>
          <a:ext cx="182990" cy="409575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3310</xdr:colOff>
      <xdr:row>27</xdr:row>
      <xdr:rowOff>5385</xdr:rowOff>
    </xdr:from>
    <xdr:to>
      <xdr:col>7</xdr:col>
      <xdr:colOff>646043</xdr:colOff>
      <xdr:row>28</xdr:row>
      <xdr:rowOff>150329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3022735" y="5367960"/>
          <a:ext cx="2947783" cy="383069"/>
        </a:xfrm>
        <a:prstGeom prst="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台車の向きで２種類あり（使い分けする）</a:t>
          </a:r>
        </a:p>
      </xdr:txBody>
    </xdr:sp>
    <xdr:clientData/>
  </xdr:twoCellAnchor>
  <xdr:twoCellAnchor>
    <xdr:from>
      <xdr:col>4</xdr:col>
      <xdr:colOff>300404</xdr:colOff>
      <xdr:row>22</xdr:row>
      <xdr:rowOff>241147</xdr:rowOff>
    </xdr:from>
    <xdr:to>
      <xdr:col>5</xdr:col>
      <xdr:colOff>3310</xdr:colOff>
      <xdr:row>27</xdr:row>
      <xdr:rowOff>198751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stCxn id="4" idx="1"/>
          <a:endCxn id="5" idx="1"/>
        </xdr:cNvCxnSpPr>
      </xdr:nvCxnSpPr>
      <xdr:spPr>
        <a:xfrm>
          <a:off x="2834054" y="4641697"/>
          <a:ext cx="188681" cy="919629"/>
        </a:xfrm>
        <a:prstGeom prst="bentConnector3">
          <a:avLst>
            <a:gd name="adj1" fmla="val -47284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383015</xdr:colOff>
      <xdr:row>17</xdr:row>
      <xdr:rowOff>84723</xdr:rowOff>
    </xdr:from>
    <xdr:to>
      <xdr:col>57</xdr:col>
      <xdr:colOff>567983</xdr:colOff>
      <xdr:row>23</xdr:row>
      <xdr:rowOff>119062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pSpPr/>
      </xdr:nvGrpSpPr>
      <xdr:grpSpPr>
        <a:xfrm>
          <a:off x="23610408" y="4251684"/>
          <a:ext cx="3583579" cy="1503910"/>
          <a:chOff x="9861176" y="1210234"/>
          <a:chExt cx="1927412" cy="3966884"/>
        </a:xfrm>
      </xdr:grpSpPr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00000000-0008-0000-0700-000011000000}"/>
              </a:ext>
            </a:extLst>
          </xdr:cNvPr>
          <xdr:cNvSpPr/>
        </xdr:nvSpPr>
        <xdr:spPr>
          <a:xfrm>
            <a:off x="9861176" y="1210234"/>
            <a:ext cx="1916206" cy="3955677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8" name="直線コネクタ 17">
            <a:extLst>
              <a:ext uri="{FF2B5EF4-FFF2-40B4-BE49-F238E27FC236}">
                <a16:creationId xmlns:a16="http://schemas.microsoft.com/office/drawing/2014/main" id="{00000000-0008-0000-0700-000012000000}"/>
              </a:ext>
            </a:extLst>
          </xdr:cNvPr>
          <xdr:cNvCxnSpPr/>
        </xdr:nvCxnSpPr>
        <xdr:spPr>
          <a:xfrm>
            <a:off x="9872382" y="1210235"/>
            <a:ext cx="1916206" cy="3966883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966109</xdr:colOff>
      <xdr:row>2</xdr:row>
      <xdr:rowOff>119797</xdr:rowOff>
    </xdr:from>
    <xdr:to>
      <xdr:col>21</xdr:col>
      <xdr:colOff>317500</xdr:colOff>
      <xdr:row>4</xdr:row>
      <xdr:rowOff>179294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124859" y="641404"/>
          <a:ext cx="5338534" cy="55842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1"/>
            <a:t>集荷依頼書</a:t>
          </a:r>
        </a:p>
      </xdr:txBody>
    </xdr:sp>
    <xdr:clientData/>
  </xdr:twoCellAnchor>
  <xdr:twoCellAnchor>
    <xdr:from>
      <xdr:col>36</xdr:col>
      <xdr:colOff>28983</xdr:colOff>
      <xdr:row>5</xdr:row>
      <xdr:rowOff>233636</xdr:rowOff>
    </xdr:from>
    <xdr:to>
      <xdr:col>39</xdr:col>
      <xdr:colOff>30079</xdr:colOff>
      <xdr:row>28</xdr:row>
      <xdr:rowOff>124095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GrpSpPr/>
      </xdr:nvGrpSpPr>
      <xdr:grpSpPr>
        <a:xfrm>
          <a:off x="13401629" y="1447847"/>
          <a:ext cx="1742811" cy="5517466"/>
          <a:chOff x="9861176" y="1210234"/>
          <a:chExt cx="1927412" cy="3966884"/>
        </a:xfrm>
      </xdr:grpSpPr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00000000-0008-0000-0700-00001E000000}"/>
              </a:ext>
            </a:extLst>
          </xdr:cNvPr>
          <xdr:cNvSpPr/>
        </xdr:nvSpPr>
        <xdr:spPr>
          <a:xfrm>
            <a:off x="9861176" y="1210234"/>
            <a:ext cx="1916206" cy="3955677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1" name="直線コネクタ 30">
            <a:extLst>
              <a:ext uri="{FF2B5EF4-FFF2-40B4-BE49-F238E27FC236}">
                <a16:creationId xmlns:a16="http://schemas.microsoft.com/office/drawing/2014/main" id="{00000000-0008-0000-0700-00001F000000}"/>
              </a:ext>
            </a:extLst>
          </xdr:cNvPr>
          <xdr:cNvCxnSpPr/>
        </xdr:nvCxnSpPr>
        <xdr:spPr>
          <a:xfrm>
            <a:off x="9872382" y="1210235"/>
            <a:ext cx="1916206" cy="3966883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353786</xdr:colOff>
      <xdr:row>0</xdr:row>
      <xdr:rowOff>88447</xdr:rowOff>
    </xdr:from>
    <xdr:to>
      <xdr:col>50</xdr:col>
      <xdr:colOff>95250</xdr:colOff>
      <xdr:row>26</xdr:row>
      <xdr:rowOff>95250</xdr:rowOff>
    </xdr:to>
    <xdr:grpSp>
      <xdr:nvGrpSpPr>
        <xdr:cNvPr id="34816" name="グループ化 34815">
          <a:extLst>
            <a:ext uri="{FF2B5EF4-FFF2-40B4-BE49-F238E27FC236}">
              <a16:creationId xmlns:a16="http://schemas.microsoft.com/office/drawing/2014/main" id="{00000000-0008-0000-0700-000000880000}"/>
            </a:ext>
          </a:extLst>
        </xdr:cNvPr>
        <xdr:cNvGrpSpPr/>
      </xdr:nvGrpSpPr>
      <xdr:grpSpPr>
        <a:xfrm>
          <a:off x="20176218" y="85272"/>
          <a:ext cx="1785711" cy="6378121"/>
          <a:chOff x="9861176" y="1210234"/>
          <a:chExt cx="1927412" cy="3966884"/>
        </a:xfrm>
      </xdr:grpSpPr>
      <xdr:sp macro="" textlink="">
        <xdr:nvSpPr>
          <xdr:cNvPr id="34821" name="正方形/長方形 34820">
            <a:extLst>
              <a:ext uri="{FF2B5EF4-FFF2-40B4-BE49-F238E27FC236}">
                <a16:creationId xmlns:a16="http://schemas.microsoft.com/office/drawing/2014/main" id="{00000000-0008-0000-0700-000005880000}"/>
              </a:ext>
            </a:extLst>
          </xdr:cNvPr>
          <xdr:cNvSpPr/>
        </xdr:nvSpPr>
        <xdr:spPr>
          <a:xfrm>
            <a:off x="9861176" y="1210234"/>
            <a:ext cx="1916206" cy="3955677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4822" name="直線コネクタ 34821">
            <a:extLst>
              <a:ext uri="{FF2B5EF4-FFF2-40B4-BE49-F238E27FC236}">
                <a16:creationId xmlns:a16="http://schemas.microsoft.com/office/drawing/2014/main" id="{00000000-0008-0000-0700-000006880000}"/>
              </a:ext>
            </a:extLst>
          </xdr:cNvPr>
          <xdr:cNvCxnSpPr/>
        </xdr:nvCxnSpPr>
        <xdr:spPr>
          <a:xfrm>
            <a:off x="9872382" y="1210235"/>
            <a:ext cx="1916206" cy="3966883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54</xdr:col>
      <xdr:colOff>621140</xdr:colOff>
      <xdr:row>8</xdr:row>
      <xdr:rowOff>159971</xdr:rowOff>
    </xdr:from>
    <xdr:to>
      <xdr:col>60</xdr:col>
      <xdr:colOff>115545</xdr:colOff>
      <xdr:row>14</xdr:row>
      <xdr:rowOff>190500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ABDABB3B-D9FB-4299-94CC-82977914A3EF}"/>
            </a:ext>
          </a:extLst>
        </xdr:cNvPr>
        <xdr:cNvGrpSpPr/>
      </xdr:nvGrpSpPr>
      <xdr:grpSpPr>
        <a:xfrm>
          <a:off x="25206072" y="2122575"/>
          <a:ext cx="3579723" cy="1496925"/>
          <a:chOff x="9861176" y="1210234"/>
          <a:chExt cx="1927412" cy="3966884"/>
        </a:xfrm>
      </xdr:grpSpPr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B433C2D0-FB2F-0EAF-DE8C-577D80B6B230}"/>
              </a:ext>
            </a:extLst>
          </xdr:cNvPr>
          <xdr:cNvSpPr/>
        </xdr:nvSpPr>
        <xdr:spPr>
          <a:xfrm>
            <a:off x="9861176" y="1210234"/>
            <a:ext cx="1916206" cy="3955677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1" name="直線コネクタ 20">
            <a:extLst>
              <a:ext uri="{FF2B5EF4-FFF2-40B4-BE49-F238E27FC236}">
                <a16:creationId xmlns:a16="http://schemas.microsoft.com/office/drawing/2014/main" id="{4917BE48-1D61-1FF6-F359-2B614E19C8BE}"/>
              </a:ext>
            </a:extLst>
          </xdr:cNvPr>
          <xdr:cNvCxnSpPr/>
        </xdr:nvCxnSpPr>
        <xdr:spPr>
          <a:xfrm>
            <a:off x="9872382" y="1210235"/>
            <a:ext cx="1916206" cy="3966883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500384</xdr:colOff>
      <xdr:row>51</xdr:row>
      <xdr:rowOff>40020</xdr:rowOff>
    </xdr:from>
    <xdr:to>
      <xdr:col>40</xdr:col>
      <xdr:colOff>501745</xdr:colOff>
      <xdr:row>53</xdr:row>
      <xdr:rowOff>34976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EB230F2-779C-4DAD-B124-6C156B2667F5}"/>
            </a:ext>
          </a:extLst>
        </xdr:cNvPr>
        <xdr:cNvCxnSpPr>
          <a:stCxn id="12" idx="0"/>
        </xdr:cNvCxnSpPr>
      </xdr:nvCxnSpPr>
      <xdr:spPr>
        <a:xfrm flipH="1" flipV="1">
          <a:off x="22479322" y="6302708"/>
          <a:ext cx="1361" cy="47120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581667</xdr:colOff>
      <xdr:row>53</xdr:row>
      <xdr:rowOff>34976</xdr:rowOff>
    </xdr:from>
    <xdr:to>
      <xdr:col>41</xdr:col>
      <xdr:colOff>557894</xdr:colOff>
      <xdr:row>55</xdr:row>
      <xdr:rowOff>176893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DE2311FE-93AE-49F4-B9AA-F524E53F031C}"/>
            </a:ext>
          </a:extLst>
        </xdr:cNvPr>
        <xdr:cNvSpPr/>
      </xdr:nvSpPr>
      <xdr:spPr>
        <a:xfrm>
          <a:off x="21369980" y="6773914"/>
          <a:ext cx="2214602" cy="713417"/>
        </a:xfrm>
        <a:prstGeom prst="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36000" tIns="0" rIns="36000" bIns="0" rtlCol="0" anchor="ctr"/>
        <a:lstStyle/>
        <a:p>
          <a:pPr algn="ctr"/>
          <a:r>
            <a:rPr kumimoji="1" lang="en-US" altLang="ja-JP" sz="1100"/>
            <a:t>OK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の表示で無ければ積載量</a:t>
          </a:r>
          <a:endParaRPr kumimoji="1" lang="en-US" altLang="ja-JP" sz="1100" baseline="0"/>
        </a:p>
        <a:p>
          <a:pPr algn="ctr"/>
          <a:r>
            <a:rPr kumimoji="1" lang="ja-JP" altLang="en-US" sz="1100" baseline="0"/>
            <a:t>確認すること！</a:t>
          </a:r>
          <a:endParaRPr kumimoji="1" lang="ja-JP" altLang="en-US" sz="1100"/>
        </a:p>
      </xdr:txBody>
    </xdr:sp>
    <xdr:clientData/>
  </xdr:twoCellAnchor>
  <xdr:twoCellAnchor>
    <xdr:from>
      <xdr:col>4</xdr:col>
      <xdr:colOff>300404</xdr:colOff>
      <xdr:row>47</xdr:row>
      <xdr:rowOff>34528</xdr:rowOff>
    </xdr:from>
    <xdr:to>
      <xdr:col>4</xdr:col>
      <xdr:colOff>654844</xdr:colOff>
      <xdr:row>48</xdr:row>
      <xdr:rowOff>205978</xdr:rowOff>
    </xdr:to>
    <xdr:sp macro="" textlink="">
      <xdr:nvSpPr>
        <xdr:cNvPr id="24" name="右中かっこ 23">
          <a:extLst>
            <a:ext uri="{FF2B5EF4-FFF2-40B4-BE49-F238E27FC236}">
              <a16:creationId xmlns:a16="http://schemas.microsoft.com/office/drawing/2014/main" id="{24BA14B9-213E-4375-9C04-A2668E05C8A7}"/>
            </a:ext>
          </a:extLst>
        </xdr:cNvPr>
        <xdr:cNvSpPr/>
      </xdr:nvSpPr>
      <xdr:spPr>
        <a:xfrm flipH="1">
          <a:off x="2824529" y="5344716"/>
          <a:ext cx="182990" cy="409575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3310</xdr:colOff>
      <xdr:row>52</xdr:row>
      <xdr:rowOff>5385</xdr:rowOff>
    </xdr:from>
    <xdr:to>
      <xdr:col>7</xdr:col>
      <xdr:colOff>646043</xdr:colOff>
      <xdr:row>53</xdr:row>
      <xdr:rowOff>150329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4C38225E-1505-4DA1-BF70-C366250CDDAE}"/>
            </a:ext>
          </a:extLst>
        </xdr:cNvPr>
        <xdr:cNvSpPr/>
      </xdr:nvSpPr>
      <xdr:spPr>
        <a:xfrm>
          <a:off x="3003685" y="6506198"/>
          <a:ext cx="2952546" cy="383069"/>
        </a:xfrm>
        <a:prstGeom prst="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台車の向きで２種類あり（使い分けする）</a:t>
          </a:r>
        </a:p>
      </xdr:txBody>
    </xdr:sp>
    <xdr:clientData/>
  </xdr:twoCellAnchor>
  <xdr:twoCellAnchor>
    <xdr:from>
      <xdr:col>4</xdr:col>
      <xdr:colOff>300404</xdr:colOff>
      <xdr:row>47</xdr:row>
      <xdr:rowOff>241147</xdr:rowOff>
    </xdr:from>
    <xdr:to>
      <xdr:col>5</xdr:col>
      <xdr:colOff>3310</xdr:colOff>
      <xdr:row>52</xdr:row>
      <xdr:rowOff>198751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983D983F-513B-449A-AFA6-2E10AF40C368}"/>
            </a:ext>
          </a:extLst>
        </xdr:cNvPr>
        <xdr:cNvCxnSpPr>
          <a:stCxn id="24" idx="1"/>
          <a:endCxn id="25" idx="1"/>
        </xdr:cNvCxnSpPr>
      </xdr:nvCxnSpPr>
      <xdr:spPr>
        <a:xfrm>
          <a:off x="2824529" y="5551335"/>
          <a:ext cx="179156" cy="1148229"/>
        </a:xfrm>
        <a:prstGeom prst="bentConnector3">
          <a:avLst>
            <a:gd name="adj1" fmla="val -47284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500384</xdr:colOff>
      <xdr:row>76</xdr:row>
      <xdr:rowOff>40020</xdr:rowOff>
    </xdr:from>
    <xdr:to>
      <xdr:col>40</xdr:col>
      <xdr:colOff>501745</xdr:colOff>
      <xdr:row>78</xdr:row>
      <xdr:rowOff>34976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8CD7818C-809C-4721-AE6A-7B0EA9884764}"/>
            </a:ext>
          </a:extLst>
        </xdr:cNvPr>
        <xdr:cNvCxnSpPr>
          <a:stCxn id="28" idx="0"/>
        </xdr:cNvCxnSpPr>
      </xdr:nvCxnSpPr>
      <xdr:spPr>
        <a:xfrm flipH="1" flipV="1">
          <a:off x="22479322" y="6302708"/>
          <a:ext cx="1361" cy="47120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581667</xdr:colOff>
      <xdr:row>78</xdr:row>
      <xdr:rowOff>34976</xdr:rowOff>
    </xdr:from>
    <xdr:to>
      <xdr:col>41</xdr:col>
      <xdr:colOff>557894</xdr:colOff>
      <xdr:row>80</xdr:row>
      <xdr:rowOff>176893</xdr:rowOff>
    </xdr:to>
    <xdr:sp macro="" textlink="">
      <xdr:nvSpPr>
        <xdr:cNvPr id="28" name="四角形: 角を丸くする 27">
          <a:extLst>
            <a:ext uri="{FF2B5EF4-FFF2-40B4-BE49-F238E27FC236}">
              <a16:creationId xmlns:a16="http://schemas.microsoft.com/office/drawing/2014/main" id="{1A68DCB2-40E5-4012-83C3-1AFFE03BDC24}"/>
            </a:ext>
          </a:extLst>
        </xdr:cNvPr>
        <xdr:cNvSpPr/>
      </xdr:nvSpPr>
      <xdr:spPr>
        <a:xfrm>
          <a:off x="21369980" y="6773914"/>
          <a:ext cx="2214602" cy="713417"/>
        </a:xfrm>
        <a:prstGeom prst="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36000" tIns="0" rIns="36000" bIns="0" rtlCol="0" anchor="ctr"/>
        <a:lstStyle/>
        <a:p>
          <a:pPr algn="ctr"/>
          <a:r>
            <a:rPr kumimoji="1" lang="en-US" altLang="ja-JP" sz="1100"/>
            <a:t>OK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の表示で無ければ積載量</a:t>
          </a:r>
          <a:endParaRPr kumimoji="1" lang="en-US" altLang="ja-JP" sz="1100" baseline="0"/>
        </a:p>
        <a:p>
          <a:pPr algn="ctr"/>
          <a:r>
            <a:rPr kumimoji="1" lang="ja-JP" altLang="en-US" sz="1100" baseline="0"/>
            <a:t>確認すること！</a:t>
          </a:r>
          <a:endParaRPr kumimoji="1" lang="ja-JP" altLang="en-US" sz="1100"/>
        </a:p>
      </xdr:txBody>
    </xdr:sp>
    <xdr:clientData/>
  </xdr:twoCellAnchor>
  <xdr:twoCellAnchor>
    <xdr:from>
      <xdr:col>4</xdr:col>
      <xdr:colOff>300404</xdr:colOff>
      <xdr:row>72</xdr:row>
      <xdr:rowOff>34528</xdr:rowOff>
    </xdr:from>
    <xdr:to>
      <xdr:col>4</xdr:col>
      <xdr:colOff>654844</xdr:colOff>
      <xdr:row>73</xdr:row>
      <xdr:rowOff>205978</xdr:rowOff>
    </xdr:to>
    <xdr:sp macro="" textlink="">
      <xdr:nvSpPr>
        <xdr:cNvPr id="34817" name="右中かっこ 34816">
          <a:extLst>
            <a:ext uri="{FF2B5EF4-FFF2-40B4-BE49-F238E27FC236}">
              <a16:creationId xmlns:a16="http://schemas.microsoft.com/office/drawing/2014/main" id="{F873AFC8-9227-4F78-A1C0-8C476BD95805}"/>
            </a:ext>
          </a:extLst>
        </xdr:cNvPr>
        <xdr:cNvSpPr/>
      </xdr:nvSpPr>
      <xdr:spPr>
        <a:xfrm flipH="1">
          <a:off x="2824529" y="5344716"/>
          <a:ext cx="182990" cy="409575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3310</xdr:colOff>
      <xdr:row>77</xdr:row>
      <xdr:rowOff>5385</xdr:rowOff>
    </xdr:from>
    <xdr:to>
      <xdr:col>7</xdr:col>
      <xdr:colOff>646043</xdr:colOff>
      <xdr:row>78</xdr:row>
      <xdr:rowOff>150329</xdr:rowOff>
    </xdr:to>
    <xdr:sp macro="" textlink="">
      <xdr:nvSpPr>
        <xdr:cNvPr id="34818" name="四角形: 角を丸くする 34817">
          <a:extLst>
            <a:ext uri="{FF2B5EF4-FFF2-40B4-BE49-F238E27FC236}">
              <a16:creationId xmlns:a16="http://schemas.microsoft.com/office/drawing/2014/main" id="{41F33AFA-1B71-47AC-8C2E-D608835964E1}"/>
            </a:ext>
          </a:extLst>
        </xdr:cNvPr>
        <xdr:cNvSpPr/>
      </xdr:nvSpPr>
      <xdr:spPr>
        <a:xfrm>
          <a:off x="3003685" y="6506198"/>
          <a:ext cx="2952546" cy="383069"/>
        </a:xfrm>
        <a:prstGeom prst="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台車の向きで２種類あり（使い分けする）</a:t>
          </a:r>
        </a:p>
      </xdr:txBody>
    </xdr:sp>
    <xdr:clientData/>
  </xdr:twoCellAnchor>
  <xdr:twoCellAnchor>
    <xdr:from>
      <xdr:col>4</xdr:col>
      <xdr:colOff>300404</xdr:colOff>
      <xdr:row>72</xdr:row>
      <xdr:rowOff>241147</xdr:rowOff>
    </xdr:from>
    <xdr:to>
      <xdr:col>5</xdr:col>
      <xdr:colOff>3310</xdr:colOff>
      <xdr:row>77</xdr:row>
      <xdr:rowOff>198751</xdr:rowOff>
    </xdr:to>
    <xdr:cxnSp macro="">
      <xdr:nvCxnSpPr>
        <xdr:cNvPr id="34819" name="コネクタ: カギ線 34818">
          <a:extLst>
            <a:ext uri="{FF2B5EF4-FFF2-40B4-BE49-F238E27FC236}">
              <a16:creationId xmlns:a16="http://schemas.microsoft.com/office/drawing/2014/main" id="{71EC41EE-70AA-498A-AFC6-9DA059B5659B}"/>
            </a:ext>
          </a:extLst>
        </xdr:cNvPr>
        <xdr:cNvCxnSpPr>
          <a:stCxn id="34817" idx="1"/>
          <a:endCxn id="34818" idx="1"/>
        </xdr:cNvCxnSpPr>
      </xdr:nvCxnSpPr>
      <xdr:spPr>
        <a:xfrm>
          <a:off x="2824529" y="5551335"/>
          <a:ext cx="179156" cy="1148229"/>
        </a:xfrm>
        <a:prstGeom prst="bentConnector3">
          <a:avLst>
            <a:gd name="adj1" fmla="val -47284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500384</xdr:colOff>
      <xdr:row>101</xdr:row>
      <xdr:rowOff>40020</xdr:rowOff>
    </xdr:from>
    <xdr:to>
      <xdr:col>40</xdr:col>
      <xdr:colOff>501745</xdr:colOff>
      <xdr:row>103</xdr:row>
      <xdr:rowOff>34976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60D1B911-EA52-47B4-81F0-7260E10D25A0}"/>
            </a:ext>
          </a:extLst>
        </xdr:cNvPr>
        <xdr:cNvCxnSpPr>
          <a:stCxn id="8" idx="0"/>
        </xdr:cNvCxnSpPr>
      </xdr:nvCxnSpPr>
      <xdr:spPr>
        <a:xfrm flipH="1" flipV="1">
          <a:off x="15699563" y="19294127"/>
          <a:ext cx="1361" cy="48481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581667</xdr:colOff>
      <xdr:row>103</xdr:row>
      <xdr:rowOff>34976</xdr:rowOff>
    </xdr:from>
    <xdr:to>
      <xdr:col>41</xdr:col>
      <xdr:colOff>557894</xdr:colOff>
      <xdr:row>105</xdr:row>
      <xdr:rowOff>176893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A27C8001-C44B-4203-9286-621617BF2CA9}"/>
            </a:ext>
          </a:extLst>
        </xdr:cNvPr>
        <xdr:cNvSpPr/>
      </xdr:nvSpPr>
      <xdr:spPr>
        <a:xfrm>
          <a:off x="14597024" y="19778940"/>
          <a:ext cx="2207799" cy="631774"/>
        </a:xfrm>
        <a:prstGeom prst="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36000" tIns="0" rIns="36000" bIns="0" rtlCol="0" anchor="ctr"/>
        <a:lstStyle/>
        <a:p>
          <a:pPr algn="ctr"/>
          <a:r>
            <a:rPr kumimoji="1" lang="en-US" altLang="ja-JP" sz="1100"/>
            <a:t>OK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の表示で無ければ積載量</a:t>
          </a:r>
          <a:endParaRPr kumimoji="1" lang="en-US" altLang="ja-JP" sz="1100" baseline="0"/>
        </a:p>
        <a:p>
          <a:pPr algn="ctr"/>
          <a:r>
            <a:rPr kumimoji="1" lang="ja-JP" altLang="en-US" sz="1100" baseline="0"/>
            <a:t>確認すること！</a:t>
          </a:r>
          <a:endParaRPr kumimoji="1" lang="ja-JP" altLang="en-US" sz="1100"/>
        </a:p>
      </xdr:txBody>
    </xdr:sp>
    <xdr:clientData/>
  </xdr:twoCellAnchor>
  <xdr:twoCellAnchor>
    <xdr:from>
      <xdr:col>4</xdr:col>
      <xdr:colOff>300404</xdr:colOff>
      <xdr:row>97</xdr:row>
      <xdr:rowOff>34528</xdr:rowOff>
    </xdr:from>
    <xdr:to>
      <xdr:col>4</xdr:col>
      <xdr:colOff>654844</xdr:colOff>
      <xdr:row>98</xdr:row>
      <xdr:rowOff>205978</xdr:rowOff>
    </xdr:to>
    <xdr:sp macro="" textlink="">
      <xdr:nvSpPr>
        <xdr:cNvPr id="9" name="右中かっこ 8">
          <a:extLst>
            <a:ext uri="{FF2B5EF4-FFF2-40B4-BE49-F238E27FC236}">
              <a16:creationId xmlns:a16="http://schemas.microsoft.com/office/drawing/2014/main" id="{3CEE0D05-8DA6-485F-95A6-8E78F2924CC3}"/>
            </a:ext>
          </a:extLst>
        </xdr:cNvPr>
        <xdr:cNvSpPr/>
      </xdr:nvSpPr>
      <xdr:spPr>
        <a:xfrm flipH="1">
          <a:off x="2926583" y="18308921"/>
          <a:ext cx="182990" cy="41637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3310</xdr:colOff>
      <xdr:row>102</xdr:row>
      <xdr:rowOff>5385</xdr:rowOff>
    </xdr:from>
    <xdr:to>
      <xdr:col>7</xdr:col>
      <xdr:colOff>646043</xdr:colOff>
      <xdr:row>103</xdr:row>
      <xdr:rowOff>150329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1FA81230-2001-4B2A-AD5D-9267BD6BE7EF}"/>
            </a:ext>
          </a:extLst>
        </xdr:cNvPr>
        <xdr:cNvSpPr/>
      </xdr:nvSpPr>
      <xdr:spPr>
        <a:xfrm>
          <a:off x="3119346" y="19504421"/>
          <a:ext cx="1547904" cy="389872"/>
        </a:xfrm>
        <a:prstGeom prst="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台車の向きで２種類あり（使い分けする）</a:t>
          </a:r>
        </a:p>
      </xdr:txBody>
    </xdr:sp>
    <xdr:clientData/>
  </xdr:twoCellAnchor>
  <xdr:twoCellAnchor>
    <xdr:from>
      <xdr:col>4</xdr:col>
      <xdr:colOff>300404</xdr:colOff>
      <xdr:row>97</xdr:row>
      <xdr:rowOff>241147</xdr:rowOff>
    </xdr:from>
    <xdr:to>
      <xdr:col>5</xdr:col>
      <xdr:colOff>3310</xdr:colOff>
      <xdr:row>102</xdr:row>
      <xdr:rowOff>198751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4730ED97-E79C-48CF-BFE0-CCE879B62B90}"/>
            </a:ext>
          </a:extLst>
        </xdr:cNvPr>
        <xdr:cNvCxnSpPr>
          <a:stCxn id="9" idx="1"/>
          <a:endCxn id="11" idx="1"/>
        </xdr:cNvCxnSpPr>
      </xdr:nvCxnSpPr>
      <xdr:spPr>
        <a:xfrm>
          <a:off x="2926583" y="18515540"/>
          <a:ext cx="192763" cy="1182247"/>
        </a:xfrm>
        <a:prstGeom prst="bentConnector3">
          <a:avLst>
            <a:gd name="adj1" fmla="val -47284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54429</xdr:colOff>
      <xdr:row>56</xdr:row>
      <xdr:rowOff>108858</xdr:rowOff>
    </xdr:from>
    <xdr:to>
      <xdr:col>42</xdr:col>
      <xdr:colOff>54428</xdr:colOff>
      <xdr:row>58</xdr:row>
      <xdr:rowOff>85452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C780A84F-D120-DF04-69A8-944D425FBBD3}"/>
            </a:ext>
          </a:extLst>
        </xdr:cNvPr>
        <xdr:cNvCxnSpPr/>
      </xdr:nvCxnSpPr>
      <xdr:spPr>
        <a:xfrm flipH="1">
          <a:off x="14654893" y="13865679"/>
          <a:ext cx="2326821" cy="46645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77833</xdr:colOff>
      <xdr:row>53</xdr:row>
      <xdr:rowOff>103140</xdr:rowOff>
    </xdr:from>
    <xdr:ext cx="1510612" cy="876573"/>
    <xdr:sp macro="" textlink="">
      <xdr:nvSpPr>
        <xdr:cNvPr id="34824" name="テキスト ボックス 34823">
          <a:extLst>
            <a:ext uri="{FF2B5EF4-FFF2-40B4-BE49-F238E27FC236}">
              <a16:creationId xmlns:a16="http://schemas.microsoft.com/office/drawing/2014/main" id="{0A182C70-5C7F-583C-8269-FA34AC726F19}"/>
            </a:ext>
          </a:extLst>
        </xdr:cNvPr>
        <xdr:cNvSpPr txBox="1"/>
      </xdr:nvSpPr>
      <xdr:spPr>
        <a:xfrm>
          <a:off x="17005119" y="13152390"/>
          <a:ext cx="1510612" cy="876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kumimoji="1" lang="ja-JP" altLang="en-US" sz="1100" b="1"/>
        </a:p>
      </xdr:txBody>
    </xdr:sp>
    <xdr:clientData/>
  </xdr:oneCellAnchor>
  <xdr:twoCellAnchor>
    <xdr:from>
      <xdr:col>42</xdr:col>
      <xdr:colOff>101236</xdr:colOff>
      <xdr:row>52</xdr:row>
      <xdr:rowOff>231320</xdr:rowOff>
    </xdr:from>
    <xdr:to>
      <xdr:col>45</xdr:col>
      <xdr:colOff>128451</xdr:colOff>
      <xdr:row>59</xdr:row>
      <xdr:rowOff>87629</xdr:rowOff>
    </xdr:to>
    <xdr:sp macro="" textlink="">
      <xdr:nvSpPr>
        <xdr:cNvPr id="34825" name="正方形/長方形 34824">
          <a:extLst>
            <a:ext uri="{FF2B5EF4-FFF2-40B4-BE49-F238E27FC236}">
              <a16:creationId xmlns:a16="http://schemas.microsoft.com/office/drawing/2014/main" id="{05E145EA-2EC5-592B-5E53-3F95A506373F}"/>
            </a:ext>
          </a:extLst>
        </xdr:cNvPr>
        <xdr:cNvSpPr/>
      </xdr:nvSpPr>
      <xdr:spPr>
        <a:xfrm>
          <a:off x="17028522" y="13049249"/>
          <a:ext cx="1564822" cy="1529987"/>
        </a:xfrm>
        <a:prstGeom prst="rect">
          <a:avLst/>
        </a:prstGeom>
        <a:solidFill>
          <a:srgbClr val="FFFF0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kumimoji="1" lang="ja-JP" altLang="en-US" sz="2400" b="1" u="sng"/>
            <a:t>特便 希望</a:t>
          </a:r>
          <a:endParaRPr kumimoji="1" lang="en-US" altLang="ja-JP" sz="2400" b="1" u="sng"/>
        </a:p>
        <a:p>
          <a:pPr algn="ctr"/>
          <a:endParaRPr kumimoji="1" lang="ja-JP" altLang="en-US" sz="2400" b="1" u="sng"/>
        </a:p>
      </xdr:txBody>
    </xdr:sp>
    <xdr:clientData/>
  </xdr:twoCellAnchor>
  <xdr:twoCellAnchor>
    <xdr:from>
      <xdr:col>42</xdr:col>
      <xdr:colOff>77833</xdr:colOff>
      <xdr:row>28</xdr:row>
      <xdr:rowOff>38917</xdr:rowOff>
    </xdr:from>
    <xdr:to>
      <xdr:col>45</xdr:col>
      <xdr:colOff>116478</xdr:colOff>
      <xdr:row>33</xdr:row>
      <xdr:rowOff>233499</xdr:rowOff>
    </xdr:to>
    <xdr:sp macro="" textlink="">
      <xdr:nvSpPr>
        <xdr:cNvPr id="34827" name="正方形/長方形 34826">
          <a:extLst>
            <a:ext uri="{FF2B5EF4-FFF2-40B4-BE49-F238E27FC236}">
              <a16:creationId xmlns:a16="http://schemas.microsoft.com/office/drawing/2014/main" id="{9C32FF8C-7FF7-46E2-B39F-CFADE12963D8}"/>
            </a:ext>
          </a:extLst>
        </xdr:cNvPr>
        <xdr:cNvSpPr/>
      </xdr:nvSpPr>
      <xdr:spPr>
        <a:xfrm>
          <a:off x="17005119" y="6883310"/>
          <a:ext cx="1576252" cy="1528082"/>
        </a:xfrm>
        <a:prstGeom prst="rect">
          <a:avLst/>
        </a:prstGeom>
        <a:solidFill>
          <a:srgbClr val="FFFF0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kumimoji="1" lang="ja-JP" altLang="en-US" sz="2400" b="1" u="sng"/>
            <a:t>特便 希望</a:t>
          </a:r>
          <a:endParaRPr kumimoji="1" lang="en-US" altLang="ja-JP" sz="2400" b="1" u="sng"/>
        </a:p>
        <a:p>
          <a:pPr algn="ctr"/>
          <a:endParaRPr kumimoji="1" lang="ja-JP" altLang="en-US" sz="2400" b="1" u="sng"/>
        </a:p>
      </xdr:txBody>
    </xdr:sp>
    <xdr:clientData/>
  </xdr:twoCellAnchor>
  <xdr:twoCellAnchor>
    <xdr:from>
      <xdr:col>38</xdr:col>
      <xdr:colOff>95250</xdr:colOff>
      <xdr:row>31</xdr:row>
      <xdr:rowOff>136071</xdr:rowOff>
    </xdr:from>
    <xdr:to>
      <xdr:col>42</xdr:col>
      <xdr:colOff>91439</xdr:colOff>
      <xdr:row>33</xdr:row>
      <xdr:rowOff>102869</xdr:rowOff>
    </xdr:to>
    <xdr:cxnSp macro="">
      <xdr:nvCxnSpPr>
        <xdr:cNvPr id="34828" name="直線矢印コネクタ 34827">
          <a:extLst>
            <a:ext uri="{FF2B5EF4-FFF2-40B4-BE49-F238E27FC236}">
              <a16:creationId xmlns:a16="http://schemas.microsoft.com/office/drawing/2014/main" id="{8F201870-6495-49D6-8322-9000FFE74AB7}"/>
            </a:ext>
          </a:extLst>
        </xdr:cNvPr>
        <xdr:cNvCxnSpPr/>
      </xdr:nvCxnSpPr>
      <xdr:spPr>
        <a:xfrm flipH="1">
          <a:off x="14695714" y="7810500"/>
          <a:ext cx="2323011" cy="47026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300404</xdr:colOff>
      <xdr:row>23</xdr:row>
      <xdr:rowOff>34528</xdr:rowOff>
    </xdr:from>
    <xdr:to>
      <xdr:col>4</xdr:col>
      <xdr:colOff>654844</xdr:colOff>
      <xdr:row>24</xdr:row>
      <xdr:rowOff>205978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FE3F872F-2DDC-48EB-A82C-F7CBCD8CAAE6}"/>
            </a:ext>
          </a:extLst>
        </xdr:cNvPr>
        <xdr:cNvSpPr/>
      </xdr:nvSpPr>
      <xdr:spPr>
        <a:xfrm flipH="1">
          <a:off x="2927399" y="5320903"/>
          <a:ext cx="186800" cy="413385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3310</xdr:colOff>
      <xdr:row>28</xdr:row>
      <xdr:rowOff>5385</xdr:rowOff>
    </xdr:from>
    <xdr:to>
      <xdr:col>8</xdr:col>
      <xdr:colOff>646043</xdr:colOff>
      <xdr:row>29</xdr:row>
      <xdr:rowOff>150329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4445EB17-76DA-4AE0-BB7D-AA1EDADA2AAA}"/>
            </a:ext>
          </a:extLst>
        </xdr:cNvPr>
        <xdr:cNvSpPr/>
      </xdr:nvSpPr>
      <xdr:spPr>
        <a:xfrm>
          <a:off x="3117985" y="6493815"/>
          <a:ext cx="1549265" cy="371639"/>
        </a:xfrm>
        <a:prstGeom prst="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台車の向きで２種類あり（使い分けする）</a:t>
          </a:r>
        </a:p>
      </xdr:txBody>
    </xdr:sp>
    <xdr:clientData/>
  </xdr:twoCellAnchor>
  <xdr:twoCellAnchor>
    <xdr:from>
      <xdr:col>4</xdr:col>
      <xdr:colOff>300404</xdr:colOff>
      <xdr:row>23</xdr:row>
      <xdr:rowOff>241147</xdr:rowOff>
    </xdr:from>
    <xdr:to>
      <xdr:col>5</xdr:col>
      <xdr:colOff>3310</xdr:colOff>
      <xdr:row>28</xdr:row>
      <xdr:rowOff>198751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C2936BED-5B2A-4350-BC45-E80B1EE48047}"/>
            </a:ext>
          </a:extLst>
        </xdr:cNvPr>
        <xdr:cNvCxnSpPr>
          <a:stCxn id="4" idx="1"/>
          <a:endCxn id="5" idx="1"/>
        </xdr:cNvCxnSpPr>
      </xdr:nvCxnSpPr>
      <xdr:spPr>
        <a:xfrm>
          <a:off x="2927399" y="5521807"/>
          <a:ext cx="190586" cy="1165374"/>
        </a:xfrm>
        <a:prstGeom prst="bentConnector3">
          <a:avLst>
            <a:gd name="adj1" fmla="val -47284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383015</xdr:colOff>
      <xdr:row>17</xdr:row>
      <xdr:rowOff>86628</xdr:rowOff>
    </xdr:from>
    <xdr:to>
      <xdr:col>61</xdr:col>
      <xdr:colOff>567983</xdr:colOff>
      <xdr:row>24</xdr:row>
      <xdr:rowOff>120967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FC7A3FF3-59CE-4511-AC13-9CB6FF0CA3A0}"/>
            </a:ext>
          </a:extLst>
        </xdr:cNvPr>
        <xdr:cNvGrpSpPr/>
      </xdr:nvGrpSpPr>
      <xdr:grpSpPr>
        <a:xfrm>
          <a:off x="33652479" y="4247239"/>
          <a:ext cx="3583579" cy="1755189"/>
          <a:chOff x="9861176" y="1210234"/>
          <a:chExt cx="1927412" cy="3966884"/>
        </a:xfrm>
      </xdr:grpSpPr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1741EB0B-DD42-DAC0-5026-314D364FCDE4}"/>
              </a:ext>
            </a:extLst>
          </xdr:cNvPr>
          <xdr:cNvSpPr/>
        </xdr:nvSpPr>
        <xdr:spPr>
          <a:xfrm>
            <a:off x="9861176" y="1210234"/>
            <a:ext cx="1916206" cy="3955677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9" name="直線コネクタ 8">
            <a:extLst>
              <a:ext uri="{FF2B5EF4-FFF2-40B4-BE49-F238E27FC236}">
                <a16:creationId xmlns:a16="http://schemas.microsoft.com/office/drawing/2014/main" id="{6302CA5B-CA2B-F570-A01C-315E724C27AD}"/>
              </a:ext>
            </a:extLst>
          </xdr:cNvPr>
          <xdr:cNvCxnSpPr/>
        </xdr:nvCxnSpPr>
        <xdr:spPr>
          <a:xfrm>
            <a:off x="9872382" y="1210235"/>
            <a:ext cx="1916206" cy="3966883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642</xdr:colOff>
      <xdr:row>9</xdr:row>
      <xdr:rowOff>104211</xdr:rowOff>
    </xdr:from>
    <xdr:to>
      <xdr:col>25</xdr:col>
      <xdr:colOff>812139</xdr:colOff>
      <xdr:row>11</xdr:row>
      <xdr:rowOff>122930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CDE7FB26-1FF6-409E-BFEC-C2DA2C4C7C09}"/>
            </a:ext>
          </a:extLst>
        </xdr:cNvPr>
        <xdr:cNvSpPr/>
      </xdr:nvSpPr>
      <xdr:spPr>
        <a:xfrm>
          <a:off x="1619892" y="2308568"/>
          <a:ext cx="15235068" cy="50857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1"/>
            <a:t>集荷依頼書</a:t>
          </a:r>
        </a:p>
      </xdr:txBody>
    </xdr:sp>
    <xdr:clientData/>
  </xdr:twoCellAnchor>
  <xdr:twoCellAnchor>
    <xdr:from>
      <xdr:col>55</xdr:col>
      <xdr:colOff>662470</xdr:colOff>
      <xdr:row>55</xdr:row>
      <xdr:rowOff>208460</xdr:rowOff>
    </xdr:from>
    <xdr:to>
      <xdr:col>61</xdr:col>
      <xdr:colOff>194282</xdr:colOff>
      <xdr:row>80</xdr:row>
      <xdr:rowOff>76979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549CC604-5382-42E6-823D-771E1F490EFE}"/>
            </a:ext>
          </a:extLst>
        </xdr:cNvPr>
        <xdr:cNvGrpSpPr/>
      </xdr:nvGrpSpPr>
      <xdr:grpSpPr>
        <a:xfrm>
          <a:off x="33248402" y="13747567"/>
          <a:ext cx="3620305" cy="5978126"/>
          <a:chOff x="7261056" y="1299201"/>
          <a:chExt cx="1277640" cy="3998102"/>
        </a:xfrm>
      </xdr:grpSpPr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D12F0C5F-9E38-000D-E539-4BFC2994AE3B}"/>
              </a:ext>
            </a:extLst>
          </xdr:cNvPr>
          <xdr:cNvSpPr/>
        </xdr:nvSpPr>
        <xdr:spPr>
          <a:xfrm>
            <a:off x="7261235" y="1307352"/>
            <a:ext cx="1277461" cy="3989951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3" name="直線コネクタ 12">
            <a:extLst>
              <a:ext uri="{FF2B5EF4-FFF2-40B4-BE49-F238E27FC236}">
                <a16:creationId xmlns:a16="http://schemas.microsoft.com/office/drawing/2014/main" id="{52291B61-EC18-18AF-5964-5D081095C943}"/>
              </a:ext>
            </a:extLst>
          </xdr:cNvPr>
          <xdr:cNvCxnSpPr/>
        </xdr:nvCxnSpPr>
        <xdr:spPr>
          <a:xfrm>
            <a:off x="7261056" y="1299201"/>
            <a:ext cx="1225957" cy="3834914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51</xdr:col>
      <xdr:colOff>496899</xdr:colOff>
      <xdr:row>88</xdr:row>
      <xdr:rowOff>77862</xdr:rowOff>
    </xdr:from>
    <xdr:to>
      <xdr:col>57</xdr:col>
      <xdr:colOff>84362</xdr:colOff>
      <xdr:row>112</xdr:row>
      <xdr:rowOff>11185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926E73CC-47DF-46C6-AA41-3D0C43D4EFC3}"/>
            </a:ext>
          </a:extLst>
        </xdr:cNvPr>
        <xdr:cNvGrpSpPr/>
      </xdr:nvGrpSpPr>
      <xdr:grpSpPr>
        <a:xfrm>
          <a:off x="30364578" y="21658791"/>
          <a:ext cx="3672780" cy="5754005"/>
          <a:chOff x="9861176" y="1210234"/>
          <a:chExt cx="1927412" cy="3966884"/>
        </a:xfrm>
      </xdr:grpSpPr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D945D0EF-0932-B185-532D-D40F371C1C4A}"/>
              </a:ext>
            </a:extLst>
          </xdr:cNvPr>
          <xdr:cNvSpPr/>
        </xdr:nvSpPr>
        <xdr:spPr>
          <a:xfrm>
            <a:off x="9861176" y="1210234"/>
            <a:ext cx="1916206" cy="3955677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6" name="直線コネクタ 15">
            <a:extLst>
              <a:ext uri="{FF2B5EF4-FFF2-40B4-BE49-F238E27FC236}">
                <a16:creationId xmlns:a16="http://schemas.microsoft.com/office/drawing/2014/main" id="{5E37827A-1883-F597-20B5-195A90AACCD8}"/>
              </a:ext>
            </a:extLst>
          </xdr:cNvPr>
          <xdr:cNvCxnSpPr/>
        </xdr:nvCxnSpPr>
        <xdr:spPr>
          <a:xfrm>
            <a:off x="9872382" y="1210235"/>
            <a:ext cx="1916206" cy="3966883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624950</xdr:colOff>
      <xdr:row>8</xdr:row>
      <xdr:rowOff>161876</xdr:rowOff>
    </xdr:from>
    <xdr:to>
      <xdr:col>64</xdr:col>
      <xdr:colOff>115545</xdr:colOff>
      <xdr:row>12</xdr:row>
      <xdr:rowOff>190500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2F6FDADE-3B3C-4368-8951-A81D10E0DE10}"/>
            </a:ext>
          </a:extLst>
        </xdr:cNvPr>
        <xdr:cNvGrpSpPr/>
      </xdr:nvGrpSpPr>
      <xdr:grpSpPr>
        <a:xfrm>
          <a:off x="35251954" y="2124480"/>
          <a:ext cx="3575912" cy="1005163"/>
          <a:chOff x="9861176" y="1210234"/>
          <a:chExt cx="1927412" cy="3966884"/>
        </a:xfrm>
      </xdr:grpSpPr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AB2EA96C-4DB0-471D-04DB-D12279D03E5B}"/>
              </a:ext>
            </a:extLst>
          </xdr:cNvPr>
          <xdr:cNvSpPr/>
        </xdr:nvSpPr>
        <xdr:spPr>
          <a:xfrm>
            <a:off x="9861176" y="1210234"/>
            <a:ext cx="1916206" cy="3955677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9" name="直線コネクタ 18">
            <a:extLst>
              <a:ext uri="{FF2B5EF4-FFF2-40B4-BE49-F238E27FC236}">
                <a16:creationId xmlns:a16="http://schemas.microsoft.com/office/drawing/2014/main" id="{82F5885D-8724-D59F-D832-F7065416B504}"/>
              </a:ext>
            </a:extLst>
          </xdr:cNvPr>
          <xdr:cNvCxnSpPr/>
        </xdr:nvCxnSpPr>
        <xdr:spPr>
          <a:xfrm>
            <a:off x="9872382" y="1210235"/>
            <a:ext cx="1916206" cy="3966883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259128</xdr:colOff>
      <xdr:row>53</xdr:row>
      <xdr:rowOff>40020</xdr:rowOff>
    </xdr:from>
    <xdr:to>
      <xdr:col>44</xdr:col>
      <xdr:colOff>500385</xdr:colOff>
      <xdr:row>55</xdr:row>
      <xdr:rowOff>34976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40876135-775B-486F-880E-94B74C2FF374}"/>
            </a:ext>
          </a:extLst>
        </xdr:cNvPr>
        <xdr:cNvCxnSpPr>
          <a:stCxn id="21" idx="0"/>
        </xdr:cNvCxnSpPr>
      </xdr:nvCxnSpPr>
      <xdr:spPr>
        <a:xfrm flipV="1">
          <a:off x="16054063" y="13043716"/>
          <a:ext cx="241257" cy="47534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107674</xdr:colOff>
      <xdr:row>55</xdr:row>
      <xdr:rowOff>34976</xdr:rowOff>
    </xdr:from>
    <xdr:to>
      <xdr:col>44</xdr:col>
      <xdr:colOff>1006929</xdr:colOff>
      <xdr:row>57</xdr:row>
      <xdr:rowOff>49696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74F806F8-881C-4301-AD2B-CFD678C321DE}"/>
            </a:ext>
          </a:extLst>
        </xdr:cNvPr>
        <xdr:cNvSpPr/>
      </xdr:nvSpPr>
      <xdr:spPr>
        <a:xfrm>
          <a:off x="15306261" y="13519063"/>
          <a:ext cx="1495603" cy="495111"/>
        </a:xfrm>
        <a:prstGeom prst="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36000" tIns="0" rIns="36000" bIns="0" rtlCol="0" anchor="ctr"/>
        <a:lstStyle/>
        <a:p>
          <a:pPr algn="ctr"/>
          <a:r>
            <a:rPr kumimoji="1" lang="en-US" altLang="ja-JP" sz="1000"/>
            <a:t>OK</a:t>
          </a:r>
          <a:r>
            <a:rPr kumimoji="1" lang="en-US" altLang="ja-JP" sz="1000" baseline="0"/>
            <a:t> </a:t>
          </a:r>
          <a:r>
            <a:rPr kumimoji="1" lang="ja-JP" altLang="en-US" sz="1000" baseline="0"/>
            <a:t>の表示で無ければ積載量確認すること！</a:t>
          </a:r>
          <a:endParaRPr kumimoji="1" lang="ja-JP" altLang="en-US" sz="1000"/>
        </a:p>
      </xdr:txBody>
    </xdr:sp>
    <xdr:clientData/>
  </xdr:twoCellAnchor>
  <xdr:twoCellAnchor>
    <xdr:from>
      <xdr:col>4</xdr:col>
      <xdr:colOff>300404</xdr:colOff>
      <xdr:row>49</xdr:row>
      <xdr:rowOff>34528</xdr:rowOff>
    </xdr:from>
    <xdr:to>
      <xdr:col>4</xdr:col>
      <xdr:colOff>654844</xdr:colOff>
      <xdr:row>50</xdr:row>
      <xdr:rowOff>205978</xdr:rowOff>
    </xdr:to>
    <xdr:sp macro="" textlink="">
      <xdr:nvSpPr>
        <xdr:cNvPr id="22" name="右中かっこ 21">
          <a:extLst>
            <a:ext uri="{FF2B5EF4-FFF2-40B4-BE49-F238E27FC236}">
              <a16:creationId xmlns:a16="http://schemas.microsoft.com/office/drawing/2014/main" id="{E74C8BB4-A99B-4BB1-9FAD-8E30AF6ED064}"/>
            </a:ext>
          </a:extLst>
        </xdr:cNvPr>
        <xdr:cNvSpPr/>
      </xdr:nvSpPr>
      <xdr:spPr>
        <a:xfrm flipH="1">
          <a:off x="2927399" y="11416903"/>
          <a:ext cx="186800" cy="413385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3310</xdr:colOff>
      <xdr:row>54</xdr:row>
      <xdr:rowOff>5385</xdr:rowOff>
    </xdr:from>
    <xdr:to>
      <xdr:col>8</xdr:col>
      <xdr:colOff>646043</xdr:colOff>
      <xdr:row>55</xdr:row>
      <xdr:rowOff>150329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C604AF71-7E14-4E1D-BF2A-4DCDE5655DC6}"/>
            </a:ext>
          </a:extLst>
        </xdr:cNvPr>
        <xdr:cNvSpPr/>
      </xdr:nvSpPr>
      <xdr:spPr>
        <a:xfrm>
          <a:off x="3117985" y="12580290"/>
          <a:ext cx="1549265" cy="371639"/>
        </a:xfrm>
        <a:prstGeom prst="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台車の向きで２種類あり（使い分けする）</a:t>
          </a:r>
        </a:p>
      </xdr:txBody>
    </xdr:sp>
    <xdr:clientData/>
  </xdr:twoCellAnchor>
  <xdr:twoCellAnchor>
    <xdr:from>
      <xdr:col>4</xdr:col>
      <xdr:colOff>300404</xdr:colOff>
      <xdr:row>49</xdr:row>
      <xdr:rowOff>241147</xdr:rowOff>
    </xdr:from>
    <xdr:to>
      <xdr:col>5</xdr:col>
      <xdr:colOff>3310</xdr:colOff>
      <xdr:row>54</xdr:row>
      <xdr:rowOff>198751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E909866E-BA59-4761-A220-8FD24C6F197D}"/>
            </a:ext>
          </a:extLst>
        </xdr:cNvPr>
        <xdr:cNvCxnSpPr>
          <a:stCxn id="22" idx="1"/>
          <a:endCxn id="23" idx="1"/>
        </xdr:cNvCxnSpPr>
      </xdr:nvCxnSpPr>
      <xdr:spPr>
        <a:xfrm>
          <a:off x="2927399" y="11617807"/>
          <a:ext cx="190586" cy="1155849"/>
        </a:xfrm>
        <a:prstGeom prst="bentConnector3">
          <a:avLst>
            <a:gd name="adj1" fmla="val -47284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300404</xdr:colOff>
      <xdr:row>75</xdr:row>
      <xdr:rowOff>34528</xdr:rowOff>
    </xdr:from>
    <xdr:to>
      <xdr:col>4</xdr:col>
      <xdr:colOff>654844</xdr:colOff>
      <xdr:row>76</xdr:row>
      <xdr:rowOff>205978</xdr:rowOff>
    </xdr:to>
    <xdr:sp macro="" textlink="">
      <xdr:nvSpPr>
        <xdr:cNvPr id="27" name="右中かっこ 26">
          <a:extLst>
            <a:ext uri="{FF2B5EF4-FFF2-40B4-BE49-F238E27FC236}">
              <a16:creationId xmlns:a16="http://schemas.microsoft.com/office/drawing/2014/main" id="{6FDBA18A-88B3-4574-A741-AAD1A2383356}"/>
            </a:ext>
          </a:extLst>
        </xdr:cNvPr>
        <xdr:cNvSpPr/>
      </xdr:nvSpPr>
      <xdr:spPr>
        <a:xfrm flipH="1">
          <a:off x="2927399" y="17379553"/>
          <a:ext cx="186800" cy="413385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3310</xdr:colOff>
      <xdr:row>80</xdr:row>
      <xdr:rowOff>5385</xdr:rowOff>
    </xdr:from>
    <xdr:to>
      <xdr:col>8</xdr:col>
      <xdr:colOff>646043</xdr:colOff>
      <xdr:row>81</xdr:row>
      <xdr:rowOff>150329</xdr:rowOff>
    </xdr:to>
    <xdr:sp macro="" textlink="">
      <xdr:nvSpPr>
        <xdr:cNvPr id="28" name="四角形: 角を丸くする 27">
          <a:extLst>
            <a:ext uri="{FF2B5EF4-FFF2-40B4-BE49-F238E27FC236}">
              <a16:creationId xmlns:a16="http://schemas.microsoft.com/office/drawing/2014/main" id="{F5906E77-141D-4E0A-8B8F-E8349BF81E0B}"/>
            </a:ext>
          </a:extLst>
        </xdr:cNvPr>
        <xdr:cNvSpPr/>
      </xdr:nvSpPr>
      <xdr:spPr>
        <a:xfrm>
          <a:off x="3117985" y="18552465"/>
          <a:ext cx="1549265" cy="381164"/>
        </a:xfrm>
        <a:prstGeom prst="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台車の向きで２種類あり（使い分けする）</a:t>
          </a:r>
        </a:p>
      </xdr:txBody>
    </xdr:sp>
    <xdr:clientData/>
  </xdr:twoCellAnchor>
  <xdr:twoCellAnchor>
    <xdr:from>
      <xdr:col>4</xdr:col>
      <xdr:colOff>300404</xdr:colOff>
      <xdr:row>75</xdr:row>
      <xdr:rowOff>241147</xdr:rowOff>
    </xdr:from>
    <xdr:to>
      <xdr:col>5</xdr:col>
      <xdr:colOff>3310</xdr:colOff>
      <xdr:row>80</xdr:row>
      <xdr:rowOff>198751</xdr:rowOff>
    </xdr:to>
    <xdr:cxnSp macro="">
      <xdr:nvCxnSpPr>
        <xdr:cNvPr id="29" name="コネクタ: カギ線 28">
          <a:extLst>
            <a:ext uri="{FF2B5EF4-FFF2-40B4-BE49-F238E27FC236}">
              <a16:creationId xmlns:a16="http://schemas.microsoft.com/office/drawing/2014/main" id="{EAEA128E-8B2E-43CA-855A-1C1CEDDD1C53}"/>
            </a:ext>
          </a:extLst>
        </xdr:cNvPr>
        <xdr:cNvCxnSpPr>
          <a:stCxn id="27" idx="1"/>
          <a:endCxn id="28" idx="1"/>
        </xdr:cNvCxnSpPr>
      </xdr:nvCxnSpPr>
      <xdr:spPr>
        <a:xfrm>
          <a:off x="2927399" y="17580457"/>
          <a:ext cx="190586" cy="1165374"/>
        </a:xfrm>
        <a:prstGeom prst="bentConnector3">
          <a:avLst>
            <a:gd name="adj1" fmla="val -47284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300404</xdr:colOff>
      <xdr:row>101</xdr:row>
      <xdr:rowOff>34528</xdr:rowOff>
    </xdr:from>
    <xdr:to>
      <xdr:col>4</xdr:col>
      <xdr:colOff>654844</xdr:colOff>
      <xdr:row>102</xdr:row>
      <xdr:rowOff>205978</xdr:rowOff>
    </xdr:to>
    <xdr:sp macro="" textlink="">
      <xdr:nvSpPr>
        <xdr:cNvPr id="32" name="右中かっこ 31">
          <a:extLst>
            <a:ext uri="{FF2B5EF4-FFF2-40B4-BE49-F238E27FC236}">
              <a16:creationId xmlns:a16="http://schemas.microsoft.com/office/drawing/2014/main" id="{05253CB4-CF66-4FD0-AC37-0542A58E2CFF}"/>
            </a:ext>
          </a:extLst>
        </xdr:cNvPr>
        <xdr:cNvSpPr/>
      </xdr:nvSpPr>
      <xdr:spPr>
        <a:xfrm flipH="1">
          <a:off x="2927399" y="23361253"/>
          <a:ext cx="186800" cy="413385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3310</xdr:colOff>
      <xdr:row>106</xdr:row>
      <xdr:rowOff>5385</xdr:rowOff>
    </xdr:from>
    <xdr:to>
      <xdr:col>8</xdr:col>
      <xdr:colOff>646043</xdr:colOff>
      <xdr:row>107</xdr:row>
      <xdr:rowOff>150329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F28BF307-59FC-4F16-A705-E325335DD9FB}"/>
            </a:ext>
          </a:extLst>
        </xdr:cNvPr>
        <xdr:cNvSpPr/>
      </xdr:nvSpPr>
      <xdr:spPr>
        <a:xfrm>
          <a:off x="3117985" y="24534165"/>
          <a:ext cx="1549265" cy="381164"/>
        </a:xfrm>
        <a:prstGeom prst="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台車の向きで２種類あり（使い分けする）</a:t>
          </a:r>
        </a:p>
      </xdr:txBody>
    </xdr:sp>
    <xdr:clientData/>
  </xdr:twoCellAnchor>
  <xdr:twoCellAnchor>
    <xdr:from>
      <xdr:col>4</xdr:col>
      <xdr:colOff>300404</xdr:colOff>
      <xdr:row>101</xdr:row>
      <xdr:rowOff>241147</xdr:rowOff>
    </xdr:from>
    <xdr:to>
      <xdr:col>5</xdr:col>
      <xdr:colOff>3310</xdr:colOff>
      <xdr:row>106</xdr:row>
      <xdr:rowOff>198751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07B66748-1FE3-4B6E-A858-084822601A87}"/>
            </a:ext>
          </a:extLst>
        </xdr:cNvPr>
        <xdr:cNvCxnSpPr>
          <a:stCxn id="32" idx="1"/>
          <a:endCxn id="33" idx="1"/>
        </xdr:cNvCxnSpPr>
      </xdr:nvCxnSpPr>
      <xdr:spPr>
        <a:xfrm>
          <a:off x="2927399" y="23562157"/>
          <a:ext cx="190586" cy="1165374"/>
        </a:xfrm>
        <a:prstGeom prst="bentConnector3">
          <a:avLst>
            <a:gd name="adj1" fmla="val -47284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46</xdr:col>
      <xdr:colOff>77833</xdr:colOff>
      <xdr:row>55</xdr:row>
      <xdr:rowOff>103140</xdr:rowOff>
    </xdr:from>
    <xdr:ext cx="1510612" cy="876573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BA7995E8-5AB8-4E1D-AD5C-E2F78A268F26}"/>
            </a:ext>
          </a:extLst>
        </xdr:cNvPr>
        <xdr:cNvSpPr txBox="1"/>
      </xdr:nvSpPr>
      <xdr:spPr>
        <a:xfrm>
          <a:off x="16975183" y="12902835"/>
          <a:ext cx="1510612" cy="876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kumimoji="1" lang="ja-JP" altLang="en-US" sz="1100" b="1"/>
        </a:p>
      </xdr:txBody>
    </xdr:sp>
    <xdr:clientData/>
  </xdr:oneCellAnchor>
  <xdr:twoCellAnchor>
    <xdr:from>
      <xdr:col>55</xdr:col>
      <xdr:colOff>312965</xdr:colOff>
      <xdr:row>1</xdr:row>
      <xdr:rowOff>91440</xdr:rowOff>
    </xdr:from>
    <xdr:to>
      <xdr:col>58</xdr:col>
      <xdr:colOff>130357</xdr:colOff>
      <xdr:row>26</xdr:row>
      <xdr:rowOff>89534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EDAC9F77-0532-6D4F-CFF6-D0E55BEC4C5D}"/>
            </a:ext>
          </a:extLst>
        </xdr:cNvPr>
        <xdr:cNvGrpSpPr/>
      </xdr:nvGrpSpPr>
      <xdr:grpSpPr>
        <a:xfrm>
          <a:off x="32905247" y="455658"/>
          <a:ext cx="1855289" cy="5998844"/>
          <a:chOff x="4310953" y="1292764"/>
          <a:chExt cx="7488001" cy="3955677"/>
        </a:xfrm>
      </xdr:grpSpPr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A64AEFE3-53C6-3429-0081-24F30C2459FF}"/>
              </a:ext>
            </a:extLst>
          </xdr:cNvPr>
          <xdr:cNvSpPr/>
        </xdr:nvSpPr>
        <xdr:spPr>
          <a:xfrm>
            <a:off x="4310953" y="1292764"/>
            <a:ext cx="7488001" cy="3955677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2" name="直線コネクタ 41">
            <a:extLst>
              <a:ext uri="{FF2B5EF4-FFF2-40B4-BE49-F238E27FC236}">
                <a16:creationId xmlns:a16="http://schemas.microsoft.com/office/drawing/2014/main" id="{F85A40D6-86DD-6145-0B07-3CA5DF3BE88B}"/>
              </a:ext>
            </a:extLst>
          </xdr:cNvPr>
          <xdr:cNvCxnSpPr/>
        </xdr:nvCxnSpPr>
        <xdr:spPr>
          <a:xfrm>
            <a:off x="4338862" y="1313324"/>
            <a:ext cx="7446159" cy="3919134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48</xdr:col>
      <xdr:colOff>581971</xdr:colOff>
      <xdr:row>86</xdr:row>
      <xdr:rowOff>51937</xdr:rowOff>
    </xdr:from>
    <xdr:ext cx="1172116" cy="328360"/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E34A2B87-AE24-D2E5-D5A0-85BA3569933C}"/>
            </a:ext>
          </a:extLst>
        </xdr:cNvPr>
        <xdr:cNvSpPr/>
      </xdr:nvSpPr>
      <xdr:spPr>
        <a:xfrm>
          <a:off x="18502578" y="18938651"/>
          <a:ext cx="1172116" cy="328360"/>
        </a:xfrm>
        <a:prstGeom prst="rect">
          <a:avLst/>
        </a:prstGeom>
        <a:solidFill>
          <a:srgbClr val="FFFF0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100" b="1" u="sng">
              <a:solidFill>
                <a:srgbClr val="FF0000"/>
              </a:solidFill>
            </a:rPr>
            <a:t>前回、ご連絡済</a:t>
          </a:r>
        </a:p>
      </xdr:txBody>
    </xdr:sp>
    <xdr:clientData/>
  </xdr:oneCellAnchor>
  <xdr:twoCellAnchor>
    <xdr:from>
      <xdr:col>48</xdr:col>
      <xdr:colOff>239851</xdr:colOff>
      <xdr:row>60</xdr:row>
      <xdr:rowOff>145715</xdr:rowOff>
    </xdr:from>
    <xdr:to>
      <xdr:col>48</xdr:col>
      <xdr:colOff>618792</xdr:colOff>
      <xdr:row>62</xdr:row>
      <xdr:rowOff>178371</xdr:rowOff>
    </xdr:to>
    <xdr:sp macro="" textlink="">
      <xdr:nvSpPr>
        <xdr:cNvPr id="47" name="矢印: 右 46">
          <a:extLst>
            <a:ext uri="{FF2B5EF4-FFF2-40B4-BE49-F238E27FC236}">
              <a16:creationId xmlns:a16="http://schemas.microsoft.com/office/drawing/2014/main" id="{85D0C00E-D7B1-78D9-6A92-32EBBAB4AC64}"/>
            </a:ext>
          </a:extLst>
        </xdr:cNvPr>
        <xdr:cNvSpPr/>
      </xdr:nvSpPr>
      <xdr:spPr>
        <a:xfrm rot="10800000">
          <a:off x="18010373" y="14191536"/>
          <a:ext cx="378941" cy="516014"/>
        </a:xfrm>
        <a:prstGeom prst="rightArrow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48</xdr:col>
      <xdr:colOff>363489</xdr:colOff>
      <xdr:row>5</xdr:row>
      <xdr:rowOff>8670</xdr:rowOff>
    </xdr:from>
    <xdr:ext cx="3005542" cy="1045109"/>
    <xdr:sp macro="" textlink="">
      <xdr:nvSpPr>
        <xdr:cNvPr id="35" name="四角形: 角を丸くする 34">
          <a:extLst>
            <a:ext uri="{FF2B5EF4-FFF2-40B4-BE49-F238E27FC236}">
              <a16:creationId xmlns:a16="http://schemas.microsoft.com/office/drawing/2014/main" id="{07D025E5-C8CA-D2F4-70A6-218DFA899EBC}"/>
            </a:ext>
          </a:extLst>
        </xdr:cNvPr>
        <xdr:cNvSpPr/>
      </xdr:nvSpPr>
      <xdr:spPr>
        <a:xfrm>
          <a:off x="18284096" y="1219706"/>
          <a:ext cx="3005542" cy="1045109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 anchorCtr="1">
          <a:spAutoFit/>
        </a:bodyPr>
        <a:lstStyle/>
        <a:p>
          <a:pPr algn="ctr"/>
          <a:r>
            <a:rPr kumimoji="1" lang="ja-JP" altLang="en-US" sz="1100" b="1" kern="1200">
              <a:solidFill>
                <a:srgbClr val="EE0000"/>
              </a:solidFill>
              <a:latin typeface="+mn-ea"/>
              <a:ea typeface="+mn-ea"/>
            </a:rPr>
            <a:t>↑</a:t>
          </a:r>
          <a:r>
            <a:rPr kumimoji="1" lang="ja-JP" altLang="en-US" sz="1100" b="1" kern="1200">
              <a:solidFill>
                <a:schemeClr val="tx1"/>
              </a:solidFill>
              <a:latin typeface="+mn-ea"/>
              <a:ea typeface="+mn-ea"/>
            </a:rPr>
            <a:t>　</a:t>
          </a:r>
          <a:r>
            <a:rPr kumimoji="1" lang="en-US" altLang="ja-JP" sz="1100" b="1" kern="1200">
              <a:solidFill>
                <a:schemeClr val="tx1"/>
              </a:solidFill>
              <a:latin typeface="+mn-ea"/>
              <a:ea typeface="+mn-ea"/>
            </a:rPr>
            <a:t>7/4</a:t>
          </a:r>
          <a:r>
            <a:rPr kumimoji="1" lang="ja-JP" altLang="en-US" sz="1100" b="1" kern="1200">
              <a:solidFill>
                <a:schemeClr val="tx1"/>
              </a:solidFill>
              <a:latin typeface="+mn-ea"/>
              <a:ea typeface="+mn-ea"/>
            </a:rPr>
            <a:t>（金）出荷　・　</a:t>
          </a:r>
          <a:r>
            <a:rPr kumimoji="1" lang="en-US" altLang="ja-JP" sz="1100" b="1" kern="1200">
              <a:solidFill>
                <a:schemeClr val="tx1"/>
              </a:solidFill>
              <a:latin typeface="+mn-ea"/>
              <a:ea typeface="+mn-ea"/>
            </a:rPr>
            <a:t>7/7</a:t>
          </a:r>
          <a:r>
            <a:rPr kumimoji="1" lang="ja-JP" altLang="en-US" sz="1100" b="1" kern="1200">
              <a:solidFill>
                <a:schemeClr val="tx1"/>
              </a:solidFill>
              <a:latin typeface="+mn-ea"/>
              <a:ea typeface="+mn-ea"/>
            </a:rPr>
            <a:t>（月）納入</a:t>
          </a:r>
          <a:endParaRPr kumimoji="1" lang="en-US" altLang="ja-JP" sz="1100" b="1" kern="1200"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ja-JP" altLang="en-US" sz="1100" b="1" kern="1200">
              <a:solidFill>
                <a:srgbClr val="EE0000"/>
              </a:solidFill>
              <a:latin typeface="+mn-ea"/>
              <a:ea typeface="+mn-ea"/>
            </a:rPr>
            <a:t>海山行き　があります。</a:t>
          </a:r>
          <a:endParaRPr kumimoji="1" lang="en-US" altLang="ja-JP" sz="1100" b="1" kern="1200">
            <a:solidFill>
              <a:srgbClr val="EE0000"/>
            </a:solidFill>
            <a:latin typeface="+mn-ea"/>
            <a:ea typeface="+mn-ea"/>
          </a:endParaRPr>
        </a:p>
        <a:p>
          <a:pPr algn="ctr"/>
          <a:r>
            <a:rPr kumimoji="1" lang="ja-JP" altLang="en-US" sz="1100" b="1" kern="1200">
              <a:solidFill>
                <a:schemeClr val="tx1"/>
              </a:solidFill>
              <a:latin typeface="+mn-ea"/>
              <a:ea typeface="+mn-ea"/>
            </a:rPr>
            <a:t>フレームコンプﾟ</a:t>
          </a:r>
          <a:r>
            <a:rPr kumimoji="1" lang="en-US" altLang="ja-JP" sz="1100" b="1" kern="1200">
              <a:solidFill>
                <a:schemeClr val="tx1"/>
              </a:solidFill>
              <a:latin typeface="+mn-ea"/>
              <a:ea typeface="+mn-ea"/>
            </a:rPr>
            <a:t>(</a:t>
          </a:r>
          <a:r>
            <a:rPr kumimoji="1" lang="ja-JP" altLang="en-US" sz="1100" b="1" kern="1200">
              <a:solidFill>
                <a:schemeClr val="tx1"/>
              </a:solidFill>
              <a:latin typeface="+mn-ea"/>
              <a:ea typeface="+mn-ea"/>
            </a:rPr>
            <a:t>フロント</a:t>
          </a:r>
          <a:r>
            <a:rPr kumimoji="1" lang="en-US" altLang="ja-JP" sz="1100" b="1" kern="1200">
              <a:solidFill>
                <a:schemeClr val="tx1"/>
              </a:solidFill>
              <a:latin typeface="+mn-ea"/>
              <a:ea typeface="+mn-ea"/>
            </a:rPr>
            <a:t>)</a:t>
          </a:r>
          <a:r>
            <a:rPr kumimoji="1" lang="ja-JP" altLang="en-US" sz="1100" b="1" kern="1200">
              <a:solidFill>
                <a:schemeClr val="tx1"/>
              </a:solidFill>
              <a:latin typeface="+mn-ea"/>
              <a:ea typeface="+mn-ea"/>
            </a:rPr>
            <a:t>　２台（大アミ１</a:t>
          </a:r>
          <a:r>
            <a:rPr kumimoji="1" lang="en-US" altLang="ja-JP" sz="1100" b="1" kern="1200">
              <a:solidFill>
                <a:schemeClr val="tx1"/>
              </a:solidFill>
              <a:latin typeface="+mn-ea"/>
              <a:ea typeface="+mn-ea"/>
            </a:rPr>
            <a:t>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カバーコンプ（エアコン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　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１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台（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小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アミ１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endParaRPr lang="ja-JP" altLang="ja-JP" sz="1100"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35</xdr:col>
      <xdr:colOff>42281</xdr:colOff>
      <xdr:row>57</xdr:row>
      <xdr:rowOff>156882</xdr:rowOff>
    </xdr:from>
    <xdr:to>
      <xdr:col>40</xdr:col>
      <xdr:colOff>16044</xdr:colOff>
      <xdr:row>81</xdr:row>
      <xdr:rowOff>92976</xdr:rowOff>
    </xdr:to>
    <xdr:grpSp>
      <xdr:nvGrpSpPr>
        <xdr:cNvPr id="37" name="グループ化 36">
          <a:extLst>
            <a:ext uri="{FF2B5EF4-FFF2-40B4-BE49-F238E27FC236}">
              <a16:creationId xmlns:a16="http://schemas.microsoft.com/office/drawing/2014/main" id="{65022CF5-2536-4C34-B86C-05EF881025C8}"/>
            </a:ext>
          </a:extLst>
        </xdr:cNvPr>
        <xdr:cNvGrpSpPr/>
      </xdr:nvGrpSpPr>
      <xdr:grpSpPr>
        <a:xfrm>
          <a:off x="21449492" y="14161807"/>
          <a:ext cx="1848373" cy="5824812"/>
          <a:chOff x="9861176" y="1199452"/>
          <a:chExt cx="1927412" cy="3977666"/>
        </a:xfrm>
      </xdr:grpSpPr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04544144-B4B6-1031-25B8-E1351B4C691B}"/>
              </a:ext>
            </a:extLst>
          </xdr:cNvPr>
          <xdr:cNvSpPr/>
        </xdr:nvSpPr>
        <xdr:spPr>
          <a:xfrm>
            <a:off x="9861176" y="1199452"/>
            <a:ext cx="1916206" cy="3955677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3" name="直線コネクタ 42">
            <a:extLst>
              <a:ext uri="{FF2B5EF4-FFF2-40B4-BE49-F238E27FC236}">
                <a16:creationId xmlns:a16="http://schemas.microsoft.com/office/drawing/2014/main" id="{FA35DF2C-2023-BA1D-AC3B-6873C3CB55EC}"/>
              </a:ext>
            </a:extLst>
          </xdr:cNvPr>
          <xdr:cNvCxnSpPr/>
        </xdr:nvCxnSpPr>
        <xdr:spPr>
          <a:xfrm>
            <a:off x="9872382" y="1210235"/>
            <a:ext cx="1916206" cy="3966883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457894</xdr:colOff>
      <xdr:row>29</xdr:row>
      <xdr:rowOff>55066</xdr:rowOff>
    </xdr:from>
    <xdr:to>
      <xdr:col>58</xdr:col>
      <xdr:colOff>100660</xdr:colOff>
      <xdr:row>52</xdr:row>
      <xdr:rowOff>101548</xdr:rowOff>
    </xdr:to>
    <xdr:grpSp>
      <xdr:nvGrpSpPr>
        <xdr:cNvPr id="44" name="グループ化 43">
          <a:extLst>
            <a:ext uri="{FF2B5EF4-FFF2-40B4-BE49-F238E27FC236}">
              <a16:creationId xmlns:a16="http://schemas.microsoft.com/office/drawing/2014/main" id="{B3C197B6-31BE-4F79-ADB5-6E384BB35A72}"/>
            </a:ext>
          </a:extLst>
        </xdr:cNvPr>
        <xdr:cNvGrpSpPr/>
      </xdr:nvGrpSpPr>
      <xdr:grpSpPr>
        <a:xfrm>
          <a:off x="31005930" y="7144387"/>
          <a:ext cx="3728084" cy="5791872"/>
          <a:chOff x="9861176" y="1210234"/>
          <a:chExt cx="1927412" cy="3966884"/>
        </a:xfrm>
      </xdr:grpSpPr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9581A0A2-FE66-BD78-493F-A35AC89F721E}"/>
              </a:ext>
            </a:extLst>
          </xdr:cNvPr>
          <xdr:cNvSpPr/>
        </xdr:nvSpPr>
        <xdr:spPr>
          <a:xfrm>
            <a:off x="9861176" y="1210234"/>
            <a:ext cx="1916206" cy="3955677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8" name="直線コネクタ 47">
            <a:extLst>
              <a:ext uri="{FF2B5EF4-FFF2-40B4-BE49-F238E27FC236}">
                <a16:creationId xmlns:a16="http://schemas.microsoft.com/office/drawing/2014/main" id="{364AC363-8364-3817-90C9-6715C748359B}"/>
              </a:ext>
            </a:extLst>
          </xdr:cNvPr>
          <xdr:cNvCxnSpPr/>
        </xdr:nvCxnSpPr>
        <xdr:spPr>
          <a:xfrm>
            <a:off x="9872382" y="1210235"/>
            <a:ext cx="1916206" cy="3966883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35</xdr:col>
      <xdr:colOff>799</xdr:colOff>
      <xdr:row>83</xdr:row>
      <xdr:rowOff>158198</xdr:rowOff>
    </xdr:from>
    <xdr:to>
      <xdr:col>40</xdr:col>
      <xdr:colOff>24191</xdr:colOff>
      <xdr:row>107</xdr:row>
      <xdr:rowOff>84775</xdr:rowOff>
    </xdr:to>
    <xdr:grpSp>
      <xdr:nvGrpSpPr>
        <xdr:cNvPr id="49" name="グループ化 48">
          <a:extLst>
            <a:ext uri="{FF2B5EF4-FFF2-40B4-BE49-F238E27FC236}">
              <a16:creationId xmlns:a16="http://schemas.microsoft.com/office/drawing/2014/main" id="{1CDCB730-F3B9-4058-AF3D-2FFF3FC61C48}"/>
            </a:ext>
          </a:extLst>
        </xdr:cNvPr>
        <xdr:cNvGrpSpPr/>
      </xdr:nvGrpSpPr>
      <xdr:grpSpPr>
        <a:xfrm>
          <a:off x="21404835" y="20517659"/>
          <a:ext cx="1904352" cy="5818470"/>
          <a:chOff x="9861176" y="1210234"/>
          <a:chExt cx="1927412" cy="3966884"/>
        </a:xfrm>
      </xdr:grpSpPr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C554D0E1-DBCE-8385-75BD-40663A2CFE38}"/>
              </a:ext>
            </a:extLst>
          </xdr:cNvPr>
          <xdr:cNvSpPr/>
        </xdr:nvSpPr>
        <xdr:spPr>
          <a:xfrm>
            <a:off x="9861176" y="1210234"/>
            <a:ext cx="1916206" cy="3955677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1" name="直線コネクタ 50">
            <a:extLst>
              <a:ext uri="{FF2B5EF4-FFF2-40B4-BE49-F238E27FC236}">
                <a16:creationId xmlns:a16="http://schemas.microsoft.com/office/drawing/2014/main" id="{717F33DD-F431-5843-64E6-E02958B608DC}"/>
              </a:ext>
            </a:extLst>
          </xdr:cNvPr>
          <xdr:cNvCxnSpPr/>
        </xdr:nvCxnSpPr>
        <xdr:spPr>
          <a:xfrm>
            <a:off x="9872382" y="1210235"/>
            <a:ext cx="1916206" cy="3966883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59</xdr:col>
      <xdr:colOff>471516</xdr:colOff>
      <xdr:row>52</xdr:row>
      <xdr:rowOff>47523</xdr:rowOff>
    </xdr:from>
    <xdr:to>
      <xdr:col>66</xdr:col>
      <xdr:colOff>681154</xdr:colOff>
      <xdr:row>76</xdr:row>
      <xdr:rowOff>223066</xdr:rowOff>
    </xdr:to>
    <xdr:grpSp>
      <xdr:nvGrpSpPr>
        <xdr:cNvPr id="52" name="グループ化 51">
          <a:extLst>
            <a:ext uri="{FF2B5EF4-FFF2-40B4-BE49-F238E27FC236}">
              <a16:creationId xmlns:a16="http://schemas.microsoft.com/office/drawing/2014/main" id="{551814C7-E9BA-4805-A589-C7D3DB0B0BEF}"/>
            </a:ext>
          </a:extLst>
        </xdr:cNvPr>
        <xdr:cNvGrpSpPr/>
      </xdr:nvGrpSpPr>
      <xdr:grpSpPr>
        <a:xfrm>
          <a:off x="35778877" y="12882234"/>
          <a:ext cx="4972138" cy="6006657"/>
          <a:chOff x="9861177" y="1151411"/>
          <a:chExt cx="5128810" cy="3966883"/>
        </a:xfrm>
      </xdr:grpSpPr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2F6FF539-6B81-7416-5DAA-2F3E320084DC}"/>
              </a:ext>
            </a:extLst>
          </xdr:cNvPr>
          <xdr:cNvSpPr/>
        </xdr:nvSpPr>
        <xdr:spPr>
          <a:xfrm>
            <a:off x="9861177" y="1210234"/>
            <a:ext cx="2752927" cy="3136528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4" name="直線コネクタ 53">
            <a:extLst>
              <a:ext uri="{FF2B5EF4-FFF2-40B4-BE49-F238E27FC236}">
                <a16:creationId xmlns:a16="http://schemas.microsoft.com/office/drawing/2014/main" id="{A72005C6-5161-1DE6-546F-82CBD16C2BB3}"/>
              </a:ext>
            </a:extLst>
          </xdr:cNvPr>
          <xdr:cNvCxnSpPr/>
        </xdr:nvCxnSpPr>
        <xdr:spPr>
          <a:xfrm>
            <a:off x="13073781" y="1151411"/>
            <a:ext cx="1916206" cy="3966883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54</xdr:col>
      <xdr:colOff>497748</xdr:colOff>
      <xdr:row>65</xdr:row>
      <xdr:rowOff>68613</xdr:rowOff>
    </xdr:from>
    <xdr:to>
      <xdr:col>57</xdr:col>
      <xdr:colOff>313365</xdr:colOff>
      <xdr:row>89</xdr:row>
      <xdr:rowOff>14892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6342A1C5-5B27-4C6A-80DE-376DDA70AA5D}"/>
            </a:ext>
          </a:extLst>
        </xdr:cNvPr>
        <xdr:cNvGrpSpPr/>
      </xdr:nvGrpSpPr>
      <xdr:grpSpPr>
        <a:xfrm>
          <a:off x="32406498" y="16040224"/>
          <a:ext cx="1859863" cy="5810957"/>
          <a:chOff x="9861176" y="1210234"/>
          <a:chExt cx="1927412" cy="3966884"/>
        </a:xfrm>
      </xdr:grpSpPr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3F881E8F-F87F-155F-BA40-643FFECC6978}"/>
              </a:ext>
            </a:extLst>
          </xdr:cNvPr>
          <xdr:cNvSpPr/>
        </xdr:nvSpPr>
        <xdr:spPr>
          <a:xfrm>
            <a:off x="9861176" y="1210234"/>
            <a:ext cx="1916206" cy="3955677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7" name="直線コネクタ 56">
            <a:extLst>
              <a:ext uri="{FF2B5EF4-FFF2-40B4-BE49-F238E27FC236}">
                <a16:creationId xmlns:a16="http://schemas.microsoft.com/office/drawing/2014/main" id="{C4A5C05C-289B-1C1F-C239-97B7E6240C3E}"/>
              </a:ext>
            </a:extLst>
          </xdr:cNvPr>
          <xdr:cNvCxnSpPr/>
        </xdr:nvCxnSpPr>
        <xdr:spPr>
          <a:xfrm>
            <a:off x="9872382" y="1210235"/>
            <a:ext cx="1916206" cy="3966883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55</xdr:col>
      <xdr:colOff>46533</xdr:colOff>
      <xdr:row>17</xdr:row>
      <xdr:rowOff>22263</xdr:rowOff>
    </xdr:from>
    <xdr:to>
      <xdr:col>65</xdr:col>
      <xdr:colOff>458392</xdr:colOff>
      <xdr:row>38</xdr:row>
      <xdr:rowOff>77379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EA2DDF24-4275-463B-8138-4F7435DEACCC}"/>
            </a:ext>
          </a:extLst>
        </xdr:cNvPr>
        <xdr:cNvGrpSpPr/>
      </xdr:nvGrpSpPr>
      <xdr:grpSpPr>
        <a:xfrm>
          <a:off x="32638815" y="4189224"/>
          <a:ext cx="7212256" cy="5290691"/>
          <a:chOff x="9861176" y="1210234"/>
          <a:chExt cx="1927412" cy="3966884"/>
        </a:xfrm>
      </xdr:grpSpPr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4B434C7D-00FF-41DC-7642-CB7BF5115767}"/>
              </a:ext>
            </a:extLst>
          </xdr:cNvPr>
          <xdr:cNvSpPr/>
        </xdr:nvSpPr>
        <xdr:spPr>
          <a:xfrm>
            <a:off x="9861176" y="1210234"/>
            <a:ext cx="1916206" cy="3955677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直線コネクタ 59">
            <a:extLst>
              <a:ext uri="{FF2B5EF4-FFF2-40B4-BE49-F238E27FC236}">
                <a16:creationId xmlns:a16="http://schemas.microsoft.com/office/drawing/2014/main" id="{ED234B14-9E36-1A79-33A5-1D6AE6062CB2}"/>
              </a:ext>
            </a:extLst>
          </xdr:cNvPr>
          <xdr:cNvCxnSpPr/>
        </xdr:nvCxnSpPr>
        <xdr:spPr>
          <a:xfrm>
            <a:off x="9872382" y="1210235"/>
            <a:ext cx="1916206" cy="3966883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300404</xdr:colOff>
      <xdr:row>23</xdr:row>
      <xdr:rowOff>34528</xdr:rowOff>
    </xdr:from>
    <xdr:to>
      <xdr:col>4</xdr:col>
      <xdr:colOff>654844</xdr:colOff>
      <xdr:row>24</xdr:row>
      <xdr:rowOff>205978</xdr:rowOff>
    </xdr:to>
    <xdr:sp macro="" textlink="">
      <xdr:nvSpPr>
        <xdr:cNvPr id="61" name="右中かっこ 60">
          <a:extLst>
            <a:ext uri="{FF2B5EF4-FFF2-40B4-BE49-F238E27FC236}">
              <a16:creationId xmlns:a16="http://schemas.microsoft.com/office/drawing/2014/main" id="{A5893515-D223-4E14-9ACA-F8CABD6C9546}"/>
            </a:ext>
          </a:extLst>
        </xdr:cNvPr>
        <xdr:cNvSpPr/>
      </xdr:nvSpPr>
      <xdr:spPr>
        <a:xfrm flipH="1">
          <a:off x="2929304" y="5387578"/>
          <a:ext cx="182990" cy="409575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300404</xdr:colOff>
      <xdr:row>49</xdr:row>
      <xdr:rowOff>34528</xdr:rowOff>
    </xdr:from>
    <xdr:to>
      <xdr:col>4</xdr:col>
      <xdr:colOff>654844</xdr:colOff>
      <xdr:row>50</xdr:row>
      <xdr:rowOff>205978</xdr:rowOff>
    </xdr:to>
    <xdr:sp macro="" textlink="">
      <xdr:nvSpPr>
        <xdr:cNvPr id="62" name="右中かっこ 61">
          <a:extLst>
            <a:ext uri="{FF2B5EF4-FFF2-40B4-BE49-F238E27FC236}">
              <a16:creationId xmlns:a16="http://schemas.microsoft.com/office/drawing/2014/main" id="{F48489B4-B7A5-469D-8521-B6ED09FA0B31}"/>
            </a:ext>
          </a:extLst>
        </xdr:cNvPr>
        <xdr:cNvSpPr/>
      </xdr:nvSpPr>
      <xdr:spPr>
        <a:xfrm flipH="1">
          <a:off x="2929304" y="5387578"/>
          <a:ext cx="182990" cy="409575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300404</xdr:colOff>
      <xdr:row>75</xdr:row>
      <xdr:rowOff>34528</xdr:rowOff>
    </xdr:from>
    <xdr:to>
      <xdr:col>4</xdr:col>
      <xdr:colOff>654844</xdr:colOff>
      <xdr:row>76</xdr:row>
      <xdr:rowOff>205978</xdr:rowOff>
    </xdr:to>
    <xdr:sp macro="" textlink="">
      <xdr:nvSpPr>
        <xdr:cNvPr id="63" name="右中かっこ 62">
          <a:extLst>
            <a:ext uri="{FF2B5EF4-FFF2-40B4-BE49-F238E27FC236}">
              <a16:creationId xmlns:a16="http://schemas.microsoft.com/office/drawing/2014/main" id="{4113D9AC-582F-4EA7-ACB9-E8A3F40FF9A4}"/>
            </a:ext>
          </a:extLst>
        </xdr:cNvPr>
        <xdr:cNvSpPr/>
      </xdr:nvSpPr>
      <xdr:spPr>
        <a:xfrm flipH="1">
          <a:off x="2929304" y="5387578"/>
          <a:ext cx="182990" cy="409575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300404</xdr:colOff>
      <xdr:row>101</xdr:row>
      <xdr:rowOff>34528</xdr:rowOff>
    </xdr:from>
    <xdr:to>
      <xdr:col>4</xdr:col>
      <xdr:colOff>654844</xdr:colOff>
      <xdr:row>102</xdr:row>
      <xdr:rowOff>205978</xdr:rowOff>
    </xdr:to>
    <xdr:sp macro="" textlink="">
      <xdr:nvSpPr>
        <xdr:cNvPr id="64" name="右中かっこ 63">
          <a:extLst>
            <a:ext uri="{FF2B5EF4-FFF2-40B4-BE49-F238E27FC236}">
              <a16:creationId xmlns:a16="http://schemas.microsoft.com/office/drawing/2014/main" id="{D81EC2E7-FAD2-4CAF-B2B4-E9DB47090DD4}"/>
            </a:ext>
          </a:extLst>
        </xdr:cNvPr>
        <xdr:cNvSpPr/>
      </xdr:nvSpPr>
      <xdr:spPr>
        <a:xfrm flipH="1">
          <a:off x="2929304" y="5387578"/>
          <a:ext cx="182990" cy="409575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55</xdr:col>
      <xdr:colOff>616420</xdr:colOff>
      <xdr:row>53</xdr:row>
      <xdr:rowOff>17716</xdr:rowOff>
    </xdr:from>
    <xdr:ext cx="1415772" cy="435697"/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93BD3908-56DB-4B16-9459-8219451275C6}"/>
            </a:ext>
          </a:extLst>
        </xdr:cNvPr>
        <xdr:cNvSpPr/>
      </xdr:nvSpPr>
      <xdr:spPr>
        <a:xfrm>
          <a:off x="23299527" y="11624609"/>
          <a:ext cx="1415772" cy="435697"/>
        </a:xfrm>
        <a:prstGeom prst="rect">
          <a:avLst/>
        </a:prstGeom>
        <a:solidFill>
          <a:srgbClr val="FFFF0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pPr algn="ctr"/>
          <a:r>
            <a:rPr kumimoji="1" lang="ja-JP" altLang="en-US" sz="1600" b="1" u="none">
              <a:solidFill>
                <a:srgbClr val="FF0000"/>
              </a:solidFill>
            </a:rPr>
            <a:t>一部変更あり</a:t>
          </a:r>
          <a:endParaRPr kumimoji="1" lang="ja-JP" altLang="en-US" sz="1100" b="1" u="sng">
            <a:solidFill>
              <a:srgbClr val="FF0000"/>
            </a:solidFill>
          </a:endParaRPr>
        </a:p>
      </xdr:txBody>
    </xdr:sp>
    <xdr:clientData/>
  </xdr:oneCellAnchor>
  <xdr:twoCellAnchor>
    <xdr:from>
      <xdr:col>48</xdr:col>
      <xdr:colOff>512877</xdr:colOff>
      <xdr:row>64</xdr:row>
      <xdr:rowOff>0</xdr:rowOff>
    </xdr:from>
    <xdr:to>
      <xdr:col>51</xdr:col>
      <xdr:colOff>1337</xdr:colOff>
      <xdr:row>71</xdr:row>
      <xdr:rowOff>157200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9BDF573B-62DE-499B-9439-159B6E335D86}"/>
            </a:ext>
          </a:extLst>
        </xdr:cNvPr>
        <xdr:cNvSpPr/>
      </xdr:nvSpPr>
      <xdr:spPr>
        <a:xfrm>
          <a:off x="18297413" y="15321917"/>
          <a:ext cx="1529531" cy="1789783"/>
        </a:xfrm>
        <a:prstGeom prst="rect">
          <a:avLst/>
        </a:prstGeom>
        <a:solidFill>
          <a:srgbClr val="FFFF0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 u="sng">
              <a:solidFill>
                <a:srgbClr val="FF0000"/>
              </a:solidFill>
            </a:rPr>
            <a:t>4t</a:t>
          </a:r>
        </a:p>
        <a:p>
          <a:pPr algn="ctr"/>
          <a:r>
            <a:rPr kumimoji="1" lang="ja-JP" altLang="en-US" sz="1600" b="1" u="sng">
              <a:solidFill>
                <a:srgbClr val="FF0000"/>
              </a:solidFill>
            </a:rPr>
            <a:t>トラック</a:t>
          </a:r>
          <a:endParaRPr kumimoji="1" lang="en-US" altLang="ja-JP" sz="1600" b="1" u="sng">
            <a:solidFill>
              <a:srgbClr val="FF0000"/>
            </a:solidFill>
          </a:endParaRPr>
        </a:p>
        <a:p>
          <a:pPr algn="ctr"/>
          <a:r>
            <a:rPr kumimoji="1" lang="ja-JP" altLang="en-US" sz="1600" b="1" u="sng">
              <a:solidFill>
                <a:schemeClr val="tx1"/>
              </a:solidFill>
            </a:rPr>
            <a:t>牛田電装 行</a:t>
          </a:r>
        </a:p>
      </xdr:txBody>
    </xdr:sp>
    <xdr:clientData/>
  </xdr:twoCellAnchor>
  <xdr:twoCellAnchor>
    <xdr:from>
      <xdr:col>49</xdr:col>
      <xdr:colOff>11867</xdr:colOff>
      <xdr:row>43</xdr:row>
      <xdr:rowOff>225911</xdr:rowOff>
    </xdr:from>
    <xdr:to>
      <xdr:col>51</xdr:col>
      <xdr:colOff>94423</xdr:colOff>
      <xdr:row>49</xdr:row>
      <xdr:rowOff>15400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AD2F95CC-EAF3-43AE-B0C7-0DC9D2F9882C}"/>
            </a:ext>
          </a:extLst>
        </xdr:cNvPr>
        <xdr:cNvSpPr/>
      </xdr:nvSpPr>
      <xdr:spPr>
        <a:xfrm>
          <a:off x="18602426" y="9369911"/>
          <a:ext cx="1449673" cy="966107"/>
        </a:xfrm>
        <a:prstGeom prst="rect">
          <a:avLst/>
        </a:prstGeom>
        <a:solidFill>
          <a:srgbClr val="FFFF0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 u="sng">
              <a:solidFill>
                <a:srgbClr val="FF0000"/>
              </a:solidFill>
            </a:rPr>
            <a:t>4t</a:t>
          </a:r>
          <a:r>
            <a:rPr kumimoji="1" lang="ja-JP" altLang="en-US" sz="1600" b="1" u="sng">
              <a:solidFill>
                <a:srgbClr val="FF0000"/>
              </a:solidFill>
            </a:rPr>
            <a:t>トラック</a:t>
          </a:r>
          <a:endParaRPr kumimoji="1" lang="en-US" altLang="ja-JP" sz="1600" b="1" u="sng">
            <a:solidFill>
              <a:srgbClr val="FF0000"/>
            </a:solidFill>
          </a:endParaRPr>
        </a:p>
        <a:p>
          <a:pPr algn="ctr"/>
          <a:r>
            <a:rPr kumimoji="1" lang="ja-JP" altLang="en-US" sz="1800" b="1" u="sng">
              <a:solidFill>
                <a:schemeClr val="tx1"/>
              </a:solidFill>
            </a:rPr>
            <a:t>堀内商事 行</a:t>
          </a:r>
        </a:p>
      </xdr:txBody>
    </xdr:sp>
    <xdr:clientData/>
  </xdr:twoCellAnchor>
  <xdr:twoCellAnchor>
    <xdr:from>
      <xdr:col>49</xdr:col>
      <xdr:colOff>234525</xdr:colOff>
      <xdr:row>78</xdr:row>
      <xdr:rowOff>130660</xdr:rowOff>
    </xdr:from>
    <xdr:to>
      <xdr:col>51</xdr:col>
      <xdr:colOff>113739</xdr:colOff>
      <xdr:row>83</xdr:row>
      <xdr:rowOff>98948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4ACC0503-91BA-422B-9171-1C3DD83105DE}"/>
            </a:ext>
          </a:extLst>
        </xdr:cNvPr>
        <xdr:cNvSpPr/>
      </xdr:nvSpPr>
      <xdr:spPr>
        <a:xfrm>
          <a:off x="18690613" y="16569689"/>
          <a:ext cx="1246332" cy="1133700"/>
        </a:xfrm>
        <a:prstGeom prst="rect">
          <a:avLst/>
        </a:prstGeom>
        <a:solidFill>
          <a:srgbClr val="FFFF0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 u="sng">
              <a:solidFill>
                <a:srgbClr val="FF0000"/>
              </a:solidFill>
            </a:rPr>
            <a:t>4t</a:t>
          </a:r>
        </a:p>
        <a:p>
          <a:pPr algn="ctr"/>
          <a:r>
            <a:rPr kumimoji="1" lang="ja-JP" altLang="en-US" sz="1400" b="1" u="sng">
              <a:solidFill>
                <a:srgbClr val="FF0000"/>
              </a:solidFill>
            </a:rPr>
            <a:t>トラック</a:t>
          </a:r>
          <a:endParaRPr kumimoji="1" lang="en-US" altLang="ja-JP" sz="1400" b="1" u="sng">
            <a:solidFill>
              <a:srgbClr val="FF0000"/>
            </a:solidFill>
          </a:endParaRPr>
        </a:p>
        <a:p>
          <a:pPr algn="ctr"/>
          <a:r>
            <a:rPr kumimoji="1" lang="ja-JP" altLang="en-US" sz="1600" b="1" u="sng">
              <a:solidFill>
                <a:schemeClr val="tx1"/>
              </a:solidFill>
            </a:rPr>
            <a:t>堀内商事 行</a:t>
          </a:r>
        </a:p>
      </xdr:txBody>
    </xdr:sp>
    <xdr:clientData/>
  </xdr:twoCellAnchor>
  <xdr:twoCellAnchor>
    <xdr:from>
      <xdr:col>48</xdr:col>
      <xdr:colOff>333151</xdr:colOff>
      <xdr:row>94</xdr:row>
      <xdr:rowOff>211440</xdr:rowOff>
    </xdr:from>
    <xdr:to>
      <xdr:col>50</xdr:col>
      <xdr:colOff>444281</xdr:colOff>
      <xdr:row>102</xdr:row>
      <xdr:rowOff>135520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2405912E-10E0-4DEE-AC15-72E77DEA1347}"/>
            </a:ext>
          </a:extLst>
        </xdr:cNvPr>
        <xdr:cNvSpPr/>
      </xdr:nvSpPr>
      <xdr:spPr>
        <a:xfrm>
          <a:off x="18105680" y="21872411"/>
          <a:ext cx="1478248" cy="1571344"/>
        </a:xfrm>
        <a:prstGeom prst="rect">
          <a:avLst/>
        </a:prstGeom>
        <a:solidFill>
          <a:srgbClr val="FFFF0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 u="sng">
              <a:solidFill>
                <a:srgbClr val="FF0000"/>
              </a:solidFill>
            </a:rPr>
            <a:t>4t</a:t>
          </a:r>
        </a:p>
        <a:p>
          <a:pPr algn="ctr"/>
          <a:r>
            <a:rPr kumimoji="1" lang="ja-JP" altLang="en-US" sz="1600" b="1" u="sng">
              <a:solidFill>
                <a:srgbClr val="FF0000"/>
              </a:solidFill>
            </a:rPr>
            <a:t>トラック</a:t>
          </a:r>
          <a:endParaRPr kumimoji="1" lang="en-US" altLang="ja-JP" sz="1600" b="1" u="sng">
            <a:solidFill>
              <a:srgbClr val="FF0000"/>
            </a:solidFill>
          </a:endParaRPr>
        </a:p>
        <a:p>
          <a:pPr algn="ctr"/>
          <a:r>
            <a:rPr kumimoji="1" lang="ja-JP" altLang="en-US" sz="1800" b="1" u="sng">
              <a:solidFill>
                <a:schemeClr val="tx1"/>
              </a:solidFill>
            </a:rPr>
            <a:t>堀内商事 行</a:t>
          </a:r>
        </a:p>
      </xdr:txBody>
    </xdr:sp>
    <xdr:clientData/>
  </xdr:twoCellAnchor>
  <xdr:twoCellAnchor>
    <xdr:from>
      <xdr:col>51</xdr:col>
      <xdr:colOff>243374</xdr:colOff>
      <xdr:row>27</xdr:row>
      <xdr:rowOff>23038</xdr:rowOff>
    </xdr:from>
    <xdr:to>
      <xdr:col>54</xdr:col>
      <xdr:colOff>31631</xdr:colOff>
      <xdr:row>50</xdr:row>
      <xdr:rowOff>196728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57C57A3B-EB4A-6855-BD73-51F7C715E7D2}"/>
            </a:ext>
          </a:extLst>
        </xdr:cNvPr>
        <xdr:cNvGrpSpPr/>
      </xdr:nvGrpSpPr>
      <xdr:grpSpPr>
        <a:xfrm>
          <a:off x="30107878" y="6639284"/>
          <a:ext cx="1829328" cy="5902298"/>
          <a:chOff x="9861176" y="1199452"/>
          <a:chExt cx="1927412" cy="3977666"/>
        </a:xfrm>
      </xdr:grpSpPr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D1D17F3F-D106-E7D4-85BB-D02C22C6EBFA}"/>
              </a:ext>
            </a:extLst>
          </xdr:cNvPr>
          <xdr:cNvSpPr/>
        </xdr:nvSpPr>
        <xdr:spPr>
          <a:xfrm>
            <a:off x="9861176" y="1199452"/>
            <a:ext cx="1916206" cy="3955677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5" name="直線コネクタ 74">
            <a:extLst>
              <a:ext uri="{FF2B5EF4-FFF2-40B4-BE49-F238E27FC236}">
                <a16:creationId xmlns:a16="http://schemas.microsoft.com/office/drawing/2014/main" id="{CD788B63-D839-8AA7-283C-2D9989FF5C72}"/>
              </a:ext>
            </a:extLst>
          </xdr:cNvPr>
          <xdr:cNvCxnSpPr/>
        </xdr:nvCxnSpPr>
        <xdr:spPr>
          <a:xfrm>
            <a:off x="9872382" y="1210235"/>
            <a:ext cx="1916206" cy="3966883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54</xdr:col>
      <xdr:colOff>552151</xdr:colOff>
      <xdr:row>58</xdr:row>
      <xdr:rowOff>51576</xdr:rowOff>
    </xdr:from>
    <xdr:to>
      <xdr:col>56</xdr:col>
      <xdr:colOff>656558</xdr:colOff>
      <xdr:row>64</xdr:row>
      <xdr:rowOff>0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C9105B15-1F10-63F6-4E54-86024009B08C}"/>
            </a:ext>
          </a:extLst>
        </xdr:cNvPr>
        <xdr:cNvSpPr/>
      </xdr:nvSpPr>
      <xdr:spPr>
        <a:xfrm>
          <a:off x="22418830" y="13808397"/>
          <a:ext cx="1465121" cy="1611637"/>
        </a:xfrm>
        <a:prstGeom prst="rect">
          <a:avLst/>
        </a:prstGeom>
        <a:solidFill>
          <a:srgbClr val="FFFF0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 u="sng">
              <a:solidFill>
                <a:srgbClr val="FF0000"/>
              </a:solidFill>
            </a:rPr>
            <a:t>4t</a:t>
          </a:r>
        </a:p>
        <a:p>
          <a:pPr algn="ctr"/>
          <a:r>
            <a:rPr kumimoji="1" lang="ja-JP" altLang="en-US" sz="1600" b="1" u="sng">
              <a:solidFill>
                <a:srgbClr val="FF0000"/>
              </a:solidFill>
            </a:rPr>
            <a:t>トラック</a:t>
          </a:r>
          <a:endParaRPr kumimoji="1" lang="en-US" altLang="ja-JP" sz="1600" b="1" u="sng">
            <a:solidFill>
              <a:srgbClr val="FF0000"/>
            </a:solidFill>
          </a:endParaRPr>
        </a:p>
        <a:p>
          <a:pPr algn="ctr"/>
          <a:r>
            <a:rPr kumimoji="1" lang="ja-JP" altLang="en-US" sz="1800" b="1" u="sng">
              <a:solidFill>
                <a:schemeClr val="tx1"/>
              </a:solidFill>
            </a:rPr>
            <a:t>堀内商事 行</a:t>
          </a:r>
        </a:p>
      </xdr:txBody>
    </xdr:sp>
    <xdr:clientData/>
  </xdr:twoCellAnchor>
  <xdr:twoCellAnchor>
    <xdr:from>
      <xdr:col>53</xdr:col>
      <xdr:colOff>27662</xdr:colOff>
      <xdr:row>48</xdr:row>
      <xdr:rowOff>63830</xdr:rowOff>
    </xdr:from>
    <xdr:to>
      <xdr:col>58</xdr:col>
      <xdr:colOff>287654</xdr:colOff>
      <xdr:row>71</xdr:row>
      <xdr:rowOff>47293</xdr:rowOff>
    </xdr:to>
    <xdr:grpSp>
      <xdr:nvGrpSpPr>
        <xdr:cNvPr id="77" name="グループ化 76">
          <a:extLst>
            <a:ext uri="{FF2B5EF4-FFF2-40B4-BE49-F238E27FC236}">
              <a16:creationId xmlns:a16="http://schemas.microsoft.com/office/drawing/2014/main" id="{0BF3DEC3-00BC-3D7D-F27B-4EB4BEA9B731}"/>
            </a:ext>
          </a:extLst>
        </xdr:cNvPr>
        <xdr:cNvGrpSpPr/>
      </xdr:nvGrpSpPr>
      <xdr:grpSpPr>
        <a:xfrm>
          <a:off x="31259230" y="11918826"/>
          <a:ext cx="3658603" cy="5575999"/>
          <a:chOff x="9861176" y="1199452"/>
          <a:chExt cx="1927412" cy="3977666"/>
        </a:xfrm>
      </xdr:grpSpPr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1B16FE9A-0DE8-91E9-31E9-327FEB24B000}"/>
              </a:ext>
            </a:extLst>
          </xdr:cNvPr>
          <xdr:cNvSpPr/>
        </xdr:nvSpPr>
        <xdr:spPr>
          <a:xfrm>
            <a:off x="9861176" y="1199452"/>
            <a:ext cx="1916206" cy="3955677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9" name="直線コネクタ 78">
            <a:extLst>
              <a:ext uri="{FF2B5EF4-FFF2-40B4-BE49-F238E27FC236}">
                <a16:creationId xmlns:a16="http://schemas.microsoft.com/office/drawing/2014/main" id="{3AAB5FEB-3945-09CF-7592-9F9368D8D6D2}"/>
              </a:ext>
            </a:extLst>
          </xdr:cNvPr>
          <xdr:cNvCxnSpPr/>
        </xdr:nvCxnSpPr>
        <xdr:spPr>
          <a:xfrm>
            <a:off x="9872382" y="1210235"/>
            <a:ext cx="1916206" cy="3966883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163286</xdr:colOff>
      <xdr:row>96</xdr:row>
      <xdr:rowOff>25309</xdr:rowOff>
    </xdr:from>
    <xdr:to>
      <xdr:col>57</xdr:col>
      <xdr:colOff>462644</xdr:colOff>
      <xdr:row>119</xdr:row>
      <xdr:rowOff>14696</xdr:rowOff>
    </xdr:to>
    <xdr:grpSp>
      <xdr:nvGrpSpPr>
        <xdr:cNvPr id="80" name="グループ化 79">
          <a:extLst>
            <a:ext uri="{FF2B5EF4-FFF2-40B4-BE49-F238E27FC236}">
              <a16:creationId xmlns:a16="http://schemas.microsoft.com/office/drawing/2014/main" id="{8BE6E208-B6B7-A94C-5885-82B691DEFF66}"/>
            </a:ext>
          </a:extLst>
        </xdr:cNvPr>
        <xdr:cNvGrpSpPr/>
      </xdr:nvGrpSpPr>
      <xdr:grpSpPr>
        <a:xfrm>
          <a:off x="30708147" y="23582448"/>
          <a:ext cx="3707493" cy="5453109"/>
          <a:chOff x="9861176" y="1186099"/>
          <a:chExt cx="1927412" cy="3991019"/>
        </a:xfrm>
      </xdr:grpSpPr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18EA191C-4E99-07B4-458A-E450B3D198C1}"/>
              </a:ext>
            </a:extLst>
          </xdr:cNvPr>
          <xdr:cNvSpPr/>
        </xdr:nvSpPr>
        <xdr:spPr>
          <a:xfrm>
            <a:off x="9861176" y="1186099"/>
            <a:ext cx="1916206" cy="3969029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2" name="直線コネクタ 81">
            <a:extLst>
              <a:ext uri="{FF2B5EF4-FFF2-40B4-BE49-F238E27FC236}">
                <a16:creationId xmlns:a16="http://schemas.microsoft.com/office/drawing/2014/main" id="{F25C9999-77C1-A71C-AA0F-5267F82E90A8}"/>
              </a:ext>
            </a:extLst>
          </xdr:cNvPr>
          <xdr:cNvCxnSpPr/>
        </xdr:nvCxnSpPr>
        <xdr:spPr>
          <a:xfrm>
            <a:off x="9872382" y="1210235"/>
            <a:ext cx="1916206" cy="3966883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56</xdr:col>
      <xdr:colOff>474795</xdr:colOff>
      <xdr:row>73</xdr:row>
      <xdr:rowOff>105544</xdr:rowOff>
    </xdr:from>
    <xdr:to>
      <xdr:col>58</xdr:col>
      <xdr:colOff>366575</xdr:colOff>
      <xdr:row>77</xdr:row>
      <xdr:rowOff>79738</xdr:rowOff>
    </xdr:to>
    <xdr:grpSp>
      <xdr:nvGrpSpPr>
        <xdr:cNvPr id="83" name="グループ化 82">
          <a:extLst>
            <a:ext uri="{FF2B5EF4-FFF2-40B4-BE49-F238E27FC236}">
              <a16:creationId xmlns:a16="http://schemas.microsoft.com/office/drawing/2014/main" id="{BA236BB0-5B84-7256-33B3-17A9EACDF165}"/>
            </a:ext>
          </a:extLst>
        </xdr:cNvPr>
        <xdr:cNvGrpSpPr/>
      </xdr:nvGrpSpPr>
      <xdr:grpSpPr>
        <a:xfrm>
          <a:off x="33744259" y="18036583"/>
          <a:ext cx="1255670" cy="960259"/>
          <a:chOff x="9861176" y="1199452"/>
          <a:chExt cx="1927412" cy="3977666"/>
        </a:xfrm>
      </xdr:grpSpPr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57E443DC-73EE-33B5-126A-34E5851148CC}"/>
              </a:ext>
            </a:extLst>
          </xdr:cNvPr>
          <xdr:cNvSpPr/>
        </xdr:nvSpPr>
        <xdr:spPr>
          <a:xfrm>
            <a:off x="9861176" y="1199452"/>
            <a:ext cx="1916206" cy="3955677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5" name="直線コネクタ 84">
            <a:extLst>
              <a:ext uri="{FF2B5EF4-FFF2-40B4-BE49-F238E27FC236}">
                <a16:creationId xmlns:a16="http://schemas.microsoft.com/office/drawing/2014/main" id="{592728E7-C972-3642-4131-0046F3644D46}"/>
              </a:ext>
            </a:extLst>
          </xdr:cNvPr>
          <xdr:cNvCxnSpPr/>
        </xdr:nvCxnSpPr>
        <xdr:spPr>
          <a:xfrm>
            <a:off x="9872382" y="1210235"/>
            <a:ext cx="1916206" cy="3966883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21835</xdr:colOff>
      <xdr:row>86</xdr:row>
      <xdr:rowOff>149680</xdr:rowOff>
    </xdr:from>
    <xdr:to>
      <xdr:col>54</xdr:col>
      <xdr:colOff>108857</xdr:colOff>
      <xdr:row>91</xdr:row>
      <xdr:rowOff>207198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0D7C2640-BBCA-EECF-84A3-DA74A24BDC9C}"/>
            </a:ext>
          </a:extLst>
        </xdr:cNvPr>
        <xdr:cNvSpPr/>
      </xdr:nvSpPr>
      <xdr:spPr>
        <a:xfrm>
          <a:off x="20663871" y="19036394"/>
          <a:ext cx="1447736" cy="1295768"/>
        </a:xfrm>
        <a:prstGeom prst="rect">
          <a:avLst/>
        </a:prstGeom>
        <a:solidFill>
          <a:srgbClr val="FFFF0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 u="sng">
              <a:solidFill>
                <a:srgbClr val="FF0000"/>
              </a:solidFill>
            </a:rPr>
            <a:t>4t</a:t>
          </a:r>
          <a:r>
            <a:rPr kumimoji="1" lang="ja-JP" altLang="en-US" sz="1600" b="1" u="sng">
              <a:solidFill>
                <a:srgbClr val="FF0000"/>
              </a:solidFill>
            </a:rPr>
            <a:t>トラック</a:t>
          </a:r>
          <a:endParaRPr kumimoji="1" lang="en-US" altLang="ja-JP" sz="1600" b="1" u="sng">
            <a:solidFill>
              <a:srgbClr val="FF0000"/>
            </a:solidFill>
          </a:endParaRPr>
        </a:p>
        <a:p>
          <a:pPr algn="ctr"/>
          <a:r>
            <a:rPr kumimoji="1" lang="ja-JP" altLang="en-US" sz="1800" b="1" u="sng">
              <a:solidFill>
                <a:schemeClr val="tx1"/>
              </a:solidFill>
            </a:rPr>
            <a:t>堀内商事 行</a:t>
          </a:r>
        </a:p>
      </xdr:txBody>
    </xdr:sp>
    <xdr:clientData/>
  </xdr:twoCellAnchor>
  <xdr:twoCellAnchor>
    <xdr:from>
      <xdr:col>47</xdr:col>
      <xdr:colOff>424534</xdr:colOff>
      <xdr:row>13</xdr:row>
      <xdr:rowOff>148789</xdr:rowOff>
    </xdr:from>
    <xdr:to>
      <xdr:col>55</xdr:col>
      <xdr:colOff>289716</xdr:colOff>
      <xdr:row>17</xdr:row>
      <xdr:rowOff>176941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4676545A-03F4-FE93-FE49-700A332B45B2}"/>
            </a:ext>
          </a:extLst>
        </xdr:cNvPr>
        <xdr:cNvSpPr/>
      </xdr:nvSpPr>
      <xdr:spPr>
        <a:xfrm>
          <a:off x="17513505" y="3264024"/>
          <a:ext cx="5333652" cy="498799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1"/>
            <a:t>集荷依頼書</a:t>
          </a:r>
        </a:p>
      </xdr:txBody>
    </xdr:sp>
    <xdr:clientData/>
  </xdr:twoCellAnchor>
  <xdr:twoCellAnchor>
    <xdr:from>
      <xdr:col>48</xdr:col>
      <xdr:colOff>274518</xdr:colOff>
      <xdr:row>110</xdr:row>
      <xdr:rowOff>24812</xdr:rowOff>
    </xdr:from>
    <xdr:to>
      <xdr:col>50</xdr:col>
      <xdr:colOff>350350</xdr:colOff>
      <xdr:row>114</xdr:row>
      <xdr:rowOff>93536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5377C519-8F53-49C6-4FCE-289D1A5F7118}"/>
            </a:ext>
          </a:extLst>
        </xdr:cNvPr>
        <xdr:cNvSpPr/>
      </xdr:nvSpPr>
      <xdr:spPr>
        <a:xfrm>
          <a:off x="18181518" y="23288224"/>
          <a:ext cx="1442950" cy="965194"/>
        </a:xfrm>
        <a:prstGeom prst="rect">
          <a:avLst/>
        </a:prstGeom>
        <a:solidFill>
          <a:srgbClr val="FFFF0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 u="sng">
              <a:solidFill>
                <a:srgbClr val="FF0000"/>
              </a:solidFill>
            </a:rPr>
            <a:t>4t</a:t>
          </a:r>
          <a:r>
            <a:rPr kumimoji="1" lang="ja-JP" altLang="en-US" sz="1600" b="1" u="sng">
              <a:solidFill>
                <a:srgbClr val="FF0000"/>
              </a:solidFill>
            </a:rPr>
            <a:t>トラック</a:t>
          </a:r>
          <a:endParaRPr kumimoji="1" lang="en-US" altLang="ja-JP" sz="1600" b="1" u="sng">
            <a:solidFill>
              <a:srgbClr val="FF0000"/>
            </a:solidFill>
          </a:endParaRPr>
        </a:p>
        <a:p>
          <a:pPr algn="ctr"/>
          <a:r>
            <a:rPr kumimoji="1" lang="ja-JP" altLang="en-US" sz="1800" b="1" u="sng">
              <a:solidFill>
                <a:schemeClr val="tx1"/>
              </a:solidFill>
            </a:rPr>
            <a:t>堀内商事 行</a:t>
          </a:r>
        </a:p>
      </xdr:txBody>
    </xdr:sp>
    <xdr:clientData/>
  </xdr:twoCellAnchor>
  <xdr:twoCellAnchor>
    <xdr:from>
      <xdr:col>56</xdr:col>
      <xdr:colOff>190500</xdr:colOff>
      <xdr:row>94</xdr:row>
      <xdr:rowOff>37012</xdr:rowOff>
    </xdr:from>
    <xdr:to>
      <xdr:col>58</xdr:col>
      <xdr:colOff>655236</xdr:colOff>
      <xdr:row>116</xdr:row>
      <xdr:rowOff>222886</xdr:rowOff>
    </xdr:to>
    <xdr:grpSp>
      <xdr:nvGrpSpPr>
        <xdr:cNvPr id="88" name="グループ化 87">
          <a:extLst>
            <a:ext uri="{FF2B5EF4-FFF2-40B4-BE49-F238E27FC236}">
              <a16:creationId xmlns:a16="http://schemas.microsoft.com/office/drawing/2014/main" id="{62D63480-44FE-A976-0316-BCDEC02ADC09}"/>
            </a:ext>
          </a:extLst>
        </xdr:cNvPr>
        <xdr:cNvGrpSpPr/>
      </xdr:nvGrpSpPr>
      <xdr:grpSpPr>
        <a:xfrm>
          <a:off x="33459964" y="23101119"/>
          <a:ext cx="1828626" cy="5448663"/>
          <a:chOff x="9861176" y="1186099"/>
          <a:chExt cx="1927412" cy="3991019"/>
        </a:xfrm>
      </xdr:grpSpPr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185F3C4-27F0-F50C-3E4E-45E8E0BBC303}"/>
              </a:ext>
            </a:extLst>
          </xdr:cNvPr>
          <xdr:cNvSpPr/>
        </xdr:nvSpPr>
        <xdr:spPr>
          <a:xfrm>
            <a:off x="9861176" y="1186099"/>
            <a:ext cx="1916206" cy="3969029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90" name="直線コネクタ 89">
            <a:extLst>
              <a:ext uri="{FF2B5EF4-FFF2-40B4-BE49-F238E27FC236}">
                <a16:creationId xmlns:a16="http://schemas.microsoft.com/office/drawing/2014/main" id="{0D8C5337-FF36-0229-0082-A9AA119C8EE0}"/>
              </a:ext>
            </a:extLst>
          </xdr:cNvPr>
          <xdr:cNvCxnSpPr/>
        </xdr:nvCxnSpPr>
        <xdr:spPr>
          <a:xfrm>
            <a:off x="9872382" y="1210235"/>
            <a:ext cx="1916206" cy="3966883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50</xdr:col>
      <xdr:colOff>533422</xdr:colOff>
      <xdr:row>52</xdr:row>
      <xdr:rowOff>167287</xdr:rowOff>
    </xdr:from>
    <xdr:to>
      <xdr:col>52</xdr:col>
      <xdr:colOff>615977</xdr:colOff>
      <xdr:row>57</xdr:row>
      <xdr:rowOff>12310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5C3CADE5-0076-81D6-DEF2-4BB7A8C733A1}"/>
            </a:ext>
          </a:extLst>
        </xdr:cNvPr>
        <xdr:cNvSpPr/>
      </xdr:nvSpPr>
      <xdr:spPr>
        <a:xfrm>
          <a:off x="19807540" y="11205081"/>
          <a:ext cx="1449672" cy="976817"/>
        </a:xfrm>
        <a:prstGeom prst="rect">
          <a:avLst/>
        </a:prstGeom>
        <a:solidFill>
          <a:srgbClr val="FFFF0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 u="sng">
              <a:solidFill>
                <a:srgbClr val="FF0000"/>
              </a:solidFill>
            </a:rPr>
            <a:t>4t</a:t>
          </a:r>
          <a:r>
            <a:rPr kumimoji="1" lang="ja-JP" altLang="en-US" sz="1600" b="1" u="sng">
              <a:solidFill>
                <a:srgbClr val="FF0000"/>
              </a:solidFill>
            </a:rPr>
            <a:t>トラック</a:t>
          </a:r>
          <a:endParaRPr kumimoji="1" lang="en-US" altLang="ja-JP" sz="1600" b="1" u="sng">
            <a:solidFill>
              <a:srgbClr val="FF0000"/>
            </a:solidFill>
          </a:endParaRPr>
        </a:p>
        <a:p>
          <a:pPr algn="ctr"/>
          <a:r>
            <a:rPr kumimoji="1" lang="ja-JP" altLang="en-US" sz="1800" b="1" u="sng">
              <a:solidFill>
                <a:schemeClr val="tx1"/>
              </a:solidFill>
            </a:rPr>
            <a:t>堀内商事 行</a:t>
          </a:r>
        </a:p>
      </xdr:txBody>
    </xdr:sp>
    <xdr:clientData/>
  </xdr:twoCellAnchor>
  <xdr:twoCellAnchor>
    <xdr:from>
      <xdr:col>52</xdr:col>
      <xdr:colOff>592747</xdr:colOff>
      <xdr:row>21</xdr:row>
      <xdr:rowOff>108859</xdr:rowOff>
    </xdr:from>
    <xdr:to>
      <xdr:col>55</xdr:col>
      <xdr:colOff>10266</xdr:colOff>
      <xdr:row>25</xdr:row>
      <xdr:rowOff>81723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ED4C4905-79A6-6927-16AD-3B36951E2644}"/>
            </a:ext>
          </a:extLst>
        </xdr:cNvPr>
        <xdr:cNvSpPr/>
      </xdr:nvSpPr>
      <xdr:spPr>
        <a:xfrm>
          <a:off x="21234783" y="4517573"/>
          <a:ext cx="1458590" cy="952579"/>
        </a:xfrm>
        <a:prstGeom prst="rect">
          <a:avLst/>
        </a:prstGeom>
        <a:solidFill>
          <a:srgbClr val="FFFF0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 u="sng">
              <a:solidFill>
                <a:srgbClr val="FF0000"/>
              </a:solidFill>
            </a:rPr>
            <a:t>4t</a:t>
          </a:r>
          <a:r>
            <a:rPr kumimoji="1" lang="ja-JP" altLang="en-US" sz="1600" b="1" u="sng">
              <a:solidFill>
                <a:srgbClr val="FF0000"/>
              </a:solidFill>
            </a:rPr>
            <a:t>トラック</a:t>
          </a:r>
          <a:endParaRPr kumimoji="1" lang="en-US" altLang="ja-JP" sz="1600" b="1" u="sng">
            <a:solidFill>
              <a:srgbClr val="FF0000"/>
            </a:solidFill>
          </a:endParaRPr>
        </a:p>
        <a:p>
          <a:pPr algn="ctr"/>
          <a:r>
            <a:rPr kumimoji="1" lang="ja-JP" altLang="en-US" sz="1800" b="1" u="sng">
              <a:solidFill>
                <a:schemeClr val="tx1"/>
              </a:solidFill>
            </a:rPr>
            <a:t>堀内商事 行</a:t>
          </a:r>
        </a:p>
      </xdr:txBody>
    </xdr:sp>
    <xdr:clientData/>
  </xdr:twoCellAnchor>
  <xdr:oneCellAnchor>
    <xdr:from>
      <xdr:col>55</xdr:col>
      <xdr:colOff>157582</xdr:colOff>
      <xdr:row>50</xdr:row>
      <xdr:rowOff>70239</xdr:rowOff>
    </xdr:from>
    <xdr:ext cx="1210588" cy="435697"/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52F7C274-CC4E-2D6A-EA5B-C86476E4AB98}"/>
            </a:ext>
          </a:extLst>
        </xdr:cNvPr>
        <xdr:cNvSpPr/>
      </xdr:nvSpPr>
      <xdr:spPr>
        <a:xfrm>
          <a:off x="22840689" y="10942346"/>
          <a:ext cx="1210588" cy="435697"/>
        </a:xfrm>
        <a:prstGeom prst="rect">
          <a:avLst/>
        </a:prstGeom>
        <a:solidFill>
          <a:srgbClr val="FFFF0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600" b="1" u="none">
              <a:solidFill>
                <a:srgbClr val="FF0000"/>
              </a:solidFill>
            </a:rPr>
            <a:t>再変更あり</a:t>
          </a:r>
          <a:endParaRPr kumimoji="1" lang="ja-JP" altLang="en-US" sz="1100" b="1" u="sng">
            <a:solidFill>
              <a:srgbClr val="FF0000"/>
            </a:solidFill>
          </a:endParaRPr>
        </a:p>
      </xdr:txBody>
    </xdr:sp>
    <xdr:clientData/>
  </xdr:oneCellAnchor>
  <xdr:twoCellAnchor>
    <xdr:from>
      <xdr:col>44</xdr:col>
      <xdr:colOff>259128</xdr:colOff>
      <xdr:row>27</xdr:row>
      <xdr:rowOff>51225</xdr:rowOff>
    </xdr:from>
    <xdr:to>
      <xdr:col>44</xdr:col>
      <xdr:colOff>500385</xdr:colOff>
      <xdr:row>29</xdr:row>
      <xdr:rowOff>46181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8295377D-DCFE-11A6-D625-A90B6580987B}"/>
            </a:ext>
          </a:extLst>
        </xdr:cNvPr>
        <xdr:cNvCxnSpPr>
          <a:stCxn id="105" idx="0"/>
        </xdr:cNvCxnSpPr>
      </xdr:nvCxnSpPr>
      <xdr:spPr>
        <a:xfrm flipV="1">
          <a:off x="16070628" y="6550637"/>
          <a:ext cx="241257" cy="46560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107674</xdr:colOff>
      <xdr:row>29</xdr:row>
      <xdr:rowOff>46181</xdr:rowOff>
    </xdr:from>
    <xdr:to>
      <xdr:col>44</xdr:col>
      <xdr:colOff>1006929</xdr:colOff>
      <xdr:row>30</xdr:row>
      <xdr:rowOff>296226</xdr:rowOff>
    </xdr:to>
    <xdr:sp macro="" textlink="">
      <xdr:nvSpPr>
        <xdr:cNvPr id="105" name="四角形: 角を丸くする 104">
          <a:extLst>
            <a:ext uri="{FF2B5EF4-FFF2-40B4-BE49-F238E27FC236}">
              <a16:creationId xmlns:a16="http://schemas.microsoft.com/office/drawing/2014/main" id="{881518DA-B667-16A6-293D-95548023BC77}"/>
            </a:ext>
          </a:extLst>
        </xdr:cNvPr>
        <xdr:cNvSpPr/>
      </xdr:nvSpPr>
      <xdr:spPr>
        <a:xfrm>
          <a:off x="15314056" y="7016240"/>
          <a:ext cx="1504373" cy="485368"/>
        </a:xfrm>
        <a:prstGeom prst="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36000" tIns="0" rIns="36000" bIns="0" rtlCol="0" anchor="ctr"/>
        <a:lstStyle/>
        <a:p>
          <a:pPr algn="ctr"/>
          <a:r>
            <a:rPr kumimoji="1" lang="en-US" altLang="ja-JP" sz="1000"/>
            <a:t>OK</a:t>
          </a:r>
          <a:r>
            <a:rPr kumimoji="1" lang="en-US" altLang="ja-JP" sz="1000" baseline="0"/>
            <a:t> </a:t>
          </a:r>
          <a:r>
            <a:rPr kumimoji="1" lang="ja-JP" altLang="en-US" sz="1000" baseline="0"/>
            <a:t>の表示で無ければ積載量確認すること！</a:t>
          </a:r>
          <a:endParaRPr kumimoji="1" lang="ja-JP" altLang="en-US" sz="1000"/>
        </a:p>
      </xdr:txBody>
    </xdr:sp>
    <xdr:clientData/>
  </xdr:twoCellAnchor>
  <xdr:twoCellAnchor>
    <xdr:from>
      <xdr:col>44</xdr:col>
      <xdr:colOff>259128</xdr:colOff>
      <xdr:row>79</xdr:row>
      <xdr:rowOff>51226</xdr:rowOff>
    </xdr:from>
    <xdr:to>
      <xdr:col>44</xdr:col>
      <xdr:colOff>500385</xdr:colOff>
      <xdr:row>81</xdr:row>
      <xdr:rowOff>34976</xdr:rowOff>
    </xdr:to>
    <xdr:cxnSp macro="">
      <xdr:nvCxnSpPr>
        <xdr:cNvPr id="106" name="直線矢印コネクタ 105">
          <a:extLst>
            <a:ext uri="{FF2B5EF4-FFF2-40B4-BE49-F238E27FC236}">
              <a16:creationId xmlns:a16="http://schemas.microsoft.com/office/drawing/2014/main" id="{F03C1F08-1A85-AA47-05CF-4FF3B6B8EF24}"/>
            </a:ext>
          </a:extLst>
        </xdr:cNvPr>
        <xdr:cNvCxnSpPr>
          <a:stCxn id="107" idx="0"/>
        </xdr:cNvCxnSpPr>
      </xdr:nvCxnSpPr>
      <xdr:spPr>
        <a:xfrm flipV="1">
          <a:off x="16070628" y="19056402"/>
          <a:ext cx="241257" cy="46560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107674</xdr:colOff>
      <xdr:row>81</xdr:row>
      <xdr:rowOff>34976</xdr:rowOff>
    </xdr:from>
    <xdr:to>
      <xdr:col>44</xdr:col>
      <xdr:colOff>1006929</xdr:colOff>
      <xdr:row>83</xdr:row>
      <xdr:rowOff>49697</xdr:rowOff>
    </xdr:to>
    <xdr:sp macro="" textlink="">
      <xdr:nvSpPr>
        <xdr:cNvPr id="107" name="四角形: 角を丸くする 106">
          <a:extLst>
            <a:ext uri="{FF2B5EF4-FFF2-40B4-BE49-F238E27FC236}">
              <a16:creationId xmlns:a16="http://schemas.microsoft.com/office/drawing/2014/main" id="{27480423-408D-CE57-B89F-A0D761936B58}"/>
            </a:ext>
          </a:extLst>
        </xdr:cNvPr>
        <xdr:cNvSpPr/>
      </xdr:nvSpPr>
      <xdr:spPr>
        <a:xfrm>
          <a:off x="15314056" y="19522005"/>
          <a:ext cx="1504373" cy="485368"/>
        </a:xfrm>
        <a:prstGeom prst="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36000" tIns="0" rIns="36000" bIns="0" rtlCol="0" anchor="ctr"/>
        <a:lstStyle/>
        <a:p>
          <a:pPr algn="ctr"/>
          <a:r>
            <a:rPr kumimoji="1" lang="en-US" altLang="ja-JP" sz="1000"/>
            <a:t>OK</a:t>
          </a:r>
          <a:r>
            <a:rPr kumimoji="1" lang="en-US" altLang="ja-JP" sz="1000" baseline="0"/>
            <a:t> </a:t>
          </a:r>
          <a:r>
            <a:rPr kumimoji="1" lang="ja-JP" altLang="en-US" sz="1000" baseline="0"/>
            <a:t>の表示で無ければ積載量確認すること！</a:t>
          </a:r>
          <a:endParaRPr kumimoji="1" lang="ja-JP" altLang="en-US" sz="1000"/>
        </a:p>
      </xdr:txBody>
    </xdr:sp>
    <xdr:clientData/>
  </xdr:twoCellAnchor>
  <xdr:twoCellAnchor>
    <xdr:from>
      <xdr:col>44</xdr:col>
      <xdr:colOff>259128</xdr:colOff>
      <xdr:row>105</xdr:row>
      <xdr:rowOff>73638</xdr:rowOff>
    </xdr:from>
    <xdr:to>
      <xdr:col>44</xdr:col>
      <xdr:colOff>500385</xdr:colOff>
      <xdr:row>107</xdr:row>
      <xdr:rowOff>57388</xdr:rowOff>
    </xdr:to>
    <xdr:cxnSp macro="">
      <xdr:nvCxnSpPr>
        <xdr:cNvPr id="108" name="直線矢印コネクタ 107">
          <a:extLst>
            <a:ext uri="{FF2B5EF4-FFF2-40B4-BE49-F238E27FC236}">
              <a16:creationId xmlns:a16="http://schemas.microsoft.com/office/drawing/2014/main" id="{B34201F1-0104-BD5F-F9C7-464295F7BB28}"/>
            </a:ext>
          </a:extLst>
        </xdr:cNvPr>
        <xdr:cNvCxnSpPr>
          <a:stCxn id="109" idx="0"/>
        </xdr:cNvCxnSpPr>
      </xdr:nvCxnSpPr>
      <xdr:spPr>
        <a:xfrm flipV="1">
          <a:off x="16070628" y="25275667"/>
          <a:ext cx="241257" cy="46560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107674</xdr:colOff>
      <xdr:row>107</xdr:row>
      <xdr:rowOff>57388</xdr:rowOff>
    </xdr:from>
    <xdr:to>
      <xdr:col>44</xdr:col>
      <xdr:colOff>1006929</xdr:colOff>
      <xdr:row>109</xdr:row>
      <xdr:rowOff>72109</xdr:rowOff>
    </xdr:to>
    <xdr:sp macro="" textlink="">
      <xdr:nvSpPr>
        <xdr:cNvPr id="109" name="四角形: 角を丸くする 108">
          <a:extLst>
            <a:ext uri="{FF2B5EF4-FFF2-40B4-BE49-F238E27FC236}">
              <a16:creationId xmlns:a16="http://schemas.microsoft.com/office/drawing/2014/main" id="{17081828-8CD2-BD14-A3E3-21D980F94562}"/>
            </a:ext>
          </a:extLst>
        </xdr:cNvPr>
        <xdr:cNvSpPr/>
      </xdr:nvSpPr>
      <xdr:spPr>
        <a:xfrm>
          <a:off x="15314056" y="25741270"/>
          <a:ext cx="1504373" cy="485368"/>
        </a:xfrm>
        <a:prstGeom prst="round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36000" tIns="0" rIns="36000" bIns="0" rtlCol="0" anchor="ctr"/>
        <a:lstStyle/>
        <a:p>
          <a:pPr algn="ctr"/>
          <a:r>
            <a:rPr kumimoji="1" lang="en-US" altLang="ja-JP" sz="1000"/>
            <a:t>OK</a:t>
          </a:r>
          <a:r>
            <a:rPr kumimoji="1" lang="en-US" altLang="ja-JP" sz="1000" baseline="0"/>
            <a:t> </a:t>
          </a:r>
          <a:r>
            <a:rPr kumimoji="1" lang="ja-JP" altLang="en-US" sz="1000" baseline="0"/>
            <a:t>の表示で無ければ積載量確認すること！</a:t>
          </a:r>
          <a:endParaRPr kumimoji="1" lang="ja-JP" altLang="en-US" sz="1000"/>
        </a:p>
      </xdr:txBody>
    </xdr:sp>
    <xdr:clientData/>
  </xdr:twoCellAnchor>
  <xdr:twoCellAnchor>
    <xdr:from>
      <xdr:col>29</xdr:col>
      <xdr:colOff>526674</xdr:colOff>
      <xdr:row>10</xdr:row>
      <xdr:rowOff>78438</xdr:rowOff>
    </xdr:from>
    <xdr:to>
      <xdr:col>33</xdr:col>
      <xdr:colOff>414618</xdr:colOff>
      <xdr:row>13</xdr:row>
      <xdr:rowOff>11205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49518B0F-A4A1-47F2-914F-2174CB39D251}"/>
            </a:ext>
          </a:extLst>
        </xdr:cNvPr>
        <xdr:cNvSpPr/>
      </xdr:nvSpPr>
      <xdr:spPr>
        <a:xfrm>
          <a:off x="9737909" y="2554938"/>
          <a:ext cx="1692091" cy="649943"/>
        </a:xfrm>
        <a:prstGeom prst="roundRect">
          <a:avLst/>
        </a:prstGeom>
        <a:ln w="19050"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1200"/>
            <a:t>4</a:t>
          </a:r>
          <a:r>
            <a:rPr kumimoji="1" lang="ja-JP" altLang="en-US" sz="1200"/>
            <a:t>台車は</a:t>
          </a:r>
          <a:r>
            <a:rPr kumimoji="1" lang="en-US" altLang="ja-JP" sz="1200"/>
            <a:t>9/26</a:t>
          </a:r>
          <a:r>
            <a:rPr kumimoji="1" lang="ja-JP" altLang="en-US" sz="1200"/>
            <a:t>集荷</a:t>
          </a:r>
          <a:endParaRPr kumimoji="1" lang="en-US" altLang="ja-JP" sz="1200"/>
        </a:p>
        <a:p>
          <a:pPr algn="ctr"/>
          <a:r>
            <a:rPr kumimoji="1" lang="en-US" altLang="ja-JP" sz="1200"/>
            <a:t>9/29</a:t>
          </a:r>
          <a:r>
            <a:rPr kumimoji="1" lang="ja-JP" altLang="en-US" sz="1200"/>
            <a:t>納品</a:t>
          </a:r>
        </a:p>
      </xdr:txBody>
    </xdr:sp>
    <xdr:clientData/>
  </xdr:twoCellAnchor>
  <xdr:twoCellAnchor>
    <xdr:from>
      <xdr:col>29</xdr:col>
      <xdr:colOff>112059</xdr:colOff>
      <xdr:row>11</xdr:row>
      <xdr:rowOff>112059</xdr:rowOff>
    </xdr:from>
    <xdr:to>
      <xdr:col>29</xdr:col>
      <xdr:colOff>526674</xdr:colOff>
      <xdr:row>11</xdr:row>
      <xdr:rowOff>156881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52FFE59A-1029-C553-69CA-8FF4C3F1764E}"/>
            </a:ext>
          </a:extLst>
        </xdr:cNvPr>
        <xdr:cNvCxnSpPr>
          <a:stCxn id="3" idx="1"/>
        </xdr:cNvCxnSpPr>
      </xdr:nvCxnSpPr>
      <xdr:spPr>
        <a:xfrm flipH="1" flipV="1">
          <a:off x="9323294" y="2835088"/>
          <a:ext cx="414615" cy="44822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515468</xdr:colOff>
      <xdr:row>36</xdr:row>
      <xdr:rowOff>78440</xdr:rowOff>
    </xdr:from>
    <xdr:to>
      <xdr:col>33</xdr:col>
      <xdr:colOff>403412</xdr:colOff>
      <xdr:row>39</xdr:row>
      <xdr:rowOff>44823</xdr:rowOff>
    </xdr:to>
    <xdr:sp macro="" textlink="">
      <xdr:nvSpPr>
        <xdr:cNvPr id="31" name="四角形: 角を丸くする 30">
          <a:extLst>
            <a:ext uri="{FF2B5EF4-FFF2-40B4-BE49-F238E27FC236}">
              <a16:creationId xmlns:a16="http://schemas.microsoft.com/office/drawing/2014/main" id="{6E8088AC-2479-4852-848C-958E5E3FF114}"/>
            </a:ext>
          </a:extLst>
        </xdr:cNvPr>
        <xdr:cNvSpPr/>
      </xdr:nvSpPr>
      <xdr:spPr>
        <a:xfrm>
          <a:off x="9726703" y="8875058"/>
          <a:ext cx="1692091" cy="683559"/>
        </a:xfrm>
        <a:prstGeom prst="roundRect">
          <a:avLst/>
        </a:prstGeom>
        <a:ln w="19050"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1200"/>
            <a:t>6</a:t>
          </a:r>
          <a:r>
            <a:rPr kumimoji="1" lang="ja-JP" altLang="en-US" sz="1200"/>
            <a:t>台車は</a:t>
          </a:r>
          <a:r>
            <a:rPr kumimoji="1" lang="en-US" altLang="ja-JP" sz="1200"/>
            <a:t>9/29</a:t>
          </a:r>
          <a:r>
            <a:rPr kumimoji="1" lang="ja-JP" altLang="en-US" sz="1200"/>
            <a:t>集荷</a:t>
          </a:r>
          <a:endParaRPr kumimoji="1" lang="en-US" altLang="ja-JP" sz="1200"/>
        </a:p>
        <a:p>
          <a:pPr algn="ctr"/>
          <a:r>
            <a:rPr kumimoji="1" lang="en-US" altLang="ja-JP" sz="1200"/>
            <a:t>9/30</a:t>
          </a:r>
          <a:r>
            <a:rPr kumimoji="1" lang="ja-JP" altLang="en-US" sz="1200"/>
            <a:t>納品</a:t>
          </a:r>
        </a:p>
      </xdr:txBody>
    </xdr:sp>
    <xdr:clientData/>
  </xdr:twoCellAnchor>
  <xdr:twoCellAnchor>
    <xdr:from>
      <xdr:col>29</xdr:col>
      <xdr:colOff>100853</xdr:colOff>
      <xdr:row>37</xdr:row>
      <xdr:rowOff>112061</xdr:rowOff>
    </xdr:from>
    <xdr:to>
      <xdr:col>29</xdr:col>
      <xdr:colOff>515468</xdr:colOff>
      <xdr:row>37</xdr:row>
      <xdr:rowOff>173691</xdr:rowOff>
    </xdr:to>
    <xdr:cxnSp macro="">
      <xdr:nvCxnSpPr>
        <xdr:cNvPr id="99" name="直線矢印コネクタ 98">
          <a:extLst>
            <a:ext uri="{FF2B5EF4-FFF2-40B4-BE49-F238E27FC236}">
              <a16:creationId xmlns:a16="http://schemas.microsoft.com/office/drawing/2014/main" id="{EA76E677-4D95-4A62-816D-F10B128BE0BB}"/>
            </a:ext>
          </a:extLst>
        </xdr:cNvPr>
        <xdr:cNvCxnSpPr>
          <a:stCxn id="31" idx="1"/>
        </xdr:cNvCxnSpPr>
      </xdr:nvCxnSpPr>
      <xdr:spPr>
        <a:xfrm flipH="1" flipV="1">
          <a:off x="9312088" y="9155208"/>
          <a:ext cx="414615" cy="6163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515468</xdr:colOff>
      <xdr:row>62</xdr:row>
      <xdr:rowOff>112058</xdr:rowOff>
    </xdr:from>
    <xdr:to>
      <xdr:col>33</xdr:col>
      <xdr:colOff>403412</xdr:colOff>
      <xdr:row>65</xdr:row>
      <xdr:rowOff>44824</xdr:rowOff>
    </xdr:to>
    <xdr:sp macro="" textlink="">
      <xdr:nvSpPr>
        <xdr:cNvPr id="100" name="四角形: 角を丸くする 99">
          <a:extLst>
            <a:ext uri="{FF2B5EF4-FFF2-40B4-BE49-F238E27FC236}">
              <a16:creationId xmlns:a16="http://schemas.microsoft.com/office/drawing/2014/main" id="{B37143D1-AA49-D575-C595-5F439BD201AF}"/>
            </a:ext>
          </a:extLst>
        </xdr:cNvPr>
        <xdr:cNvSpPr/>
      </xdr:nvSpPr>
      <xdr:spPr>
        <a:xfrm>
          <a:off x="9726703" y="15083117"/>
          <a:ext cx="1692091" cy="672354"/>
        </a:xfrm>
        <a:prstGeom prst="roundRect">
          <a:avLst/>
        </a:prstGeom>
        <a:ln w="19050"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1200"/>
            <a:t>6</a:t>
          </a:r>
          <a:r>
            <a:rPr kumimoji="1" lang="ja-JP" altLang="en-US" sz="1200"/>
            <a:t>台車は</a:t>
          </a:r>
          <a:r>
            <a:rPr kumimoji="1" lang="en-US" altLang="ja-JP" sz="1200"/>
            <a:t>9/30</a:t>
          </a:r>
          <a:r>
            <a:rPr kumimoji="1" lang="ja-JP" altLang="en-US" sz="1200"/>
            <a:t>集荷</a:t>
          </a:r>
          <a:endParaRPr kumimoji="1" lang="en-US" altLang="ja-JP" sz="1200"/>
        </a:p>
        <a:p>
          <a:pPr algn="ctr"/>
          <a:r>
            <a:rPr kumimoji="1" lang="en-US" altLang="ja-JP" sz="1200"/>
            <a:t>10/1</a:t>
          </a:r>
          <a:r>
            <a:rPr kumimoji="1" lang="ja-JP" altLang="en-US" sz="1200"/>
            <a:t>納品</a:t>
          </a:r>
        </a:p>
      </xdr:txBody>
    </xdr:sp>
    <xdr:clientData/>
  </xdr:twoCellAnchor>
  <xdr:twoCellAnchor>
    <xdr:from>
      <xdr:col>29</xdr:col>
      <xdr:colOff>100853</xdr:colOff>
      <xdr:row>63</xdr:row>
      <xdr:rowOff>134472</xdr:rowOff>
    </xdr:from>
    <xdr:to>
      <xdr:col>29</xdr:col>
      <xdr:colOff>515468</xdr:colOff>
      <xdr:row>63</xdr:row>
      <xdr:rowOff>190500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156F8A83-B025-2582-2ADA-DB417ADBF300}"/>
            </a:ext>
          </a:extLst>
        </xdr:cNvPr>
        <xdr:cNvCxnSpPr>
          <a:stCxn id="100" idx="1"/>
        </xdr:cNvCxnSpPr>
      </xdr:nvCxnSpPr>
      <xdr:spPr>
        <a:xfrm flipH="1" flipV="1">
          <a:off x="9312088" y="15363266"/>
          <a:ext cx="414615" cy="56028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235321</xdr:colOff>
      <xdr:row>88</xdr:row>
      <xdr:rowOff>89646</xdr:rowOff>
    </xdr:from>
    <xdr:to>
      <xdr:col>37</xdr:col>
      <xdr:colOff>123265</xdr:colOff>
      <xdr:row>91</xdr:row>
      <xdr:rowOff>22412</xdr:rowOff>
    </xdr:to>
    <xdr:sp macro="" textlink="">
      <xdr:nvSpPr>
        <xdr:cNvPr id="114" name="四角形: 角を丸くする 113">
          <a:extLst>
            <a:ext uri="{FF2B5EF4-FFF2-40B4-BE49-F238E27FC236}">
              <a16:creationId xmlns:a16="http://schemas.microsoft.com/office/drawing/2014/main" id="{9C1CEF1C-13A2-FAE4-6BEA-4F16C27DB7C8}"/>
            </a:ext>
          </a:extLst>
        </xdr:cNvPr>
        <xdr:cNvSpPr/>
      </xdr:nvSpPr>
      <xdr:spPr>
        <a:xfrm>
          <a:off x="11250703" y="21257558"/>
          <a:ext cx="1692091" cy="672354"/>
        </a:xfrm>
        <a:prstGeom prst="roundRect">
          <a:avLst/>
        </a:prstGeom>
        <a:ln w="19050"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1200"/>
            <a:t>2</a:t>
          </a:r>
          <a:r>
            <a:rPr kumimoji="1" lang="ja-JP" altLang="en-US" sz="1200"/>
            <a:t>台車は</a:t>
          </a:r>
          <a:r>
            <a:rPr kumimoji="1" lang="en-US" altLang="ja-JP" sz="1200"/>
            <a:t>10/1</a:t>
          </a:r>
          <a:r>
            <a:rPr kumimoji="1" lang="ja-JP" altLang="en-US" sz="1200"/>
            <a:t>集荷</a:t>
          </a:r>
          <a:endParaRPr kumimoji="1" lang="en-US" altLang="ja-JP" sz="1200"/>
        </a:p>
        <a:p>
          <a:pPr algn="ctr"/>
          <a:r>
            <a:rPr kumimoji="1" lang="en-US" altLang="ja-JP" sz="1200"/>
            <a:t>10/2</a:t>
          </a:r>
          <a:r>
            <a:rPr kumimoji="1" lang="ja-JP" altLang="en-US" sz="1200"/>
            <a:t>納品</a:t>
          </a:r>
        </a:p>
      </xdr:txBody>
    </xdr:sp>
    <xdr:clientData/>
  </xdr:twoCellAnchor>
  <xdr:twoCellAnchor>
    <xdr:from>
      <xdr:col>37</xdr:col>
      <xdr:colOff>123265</xdr:colOff>
      <xdr:row>89</xdr:row>
      <xdr:rowOff>123265</xdr:rowOff>
    </xdr:from>
    <xdr:to>
      <xdr:col>40</xdr:col>
      <xdr:colOff>168088</xdr:colOff>
      <xdr:row>89</xdr:row>
      <xdr:rowOff>168088</xdr:rowOff>
    </xdr:to>
    <xdr:cxnSp macro="">
      <xdr:nvCxnSpPr>
        <xdr:cNvPr id="115" name="直線矢印コネクタ 114">
          <a:extLst>
            <a:ext uri="{FF2B5EF4-FFF2-40B4-BE49-F238E27FC236}">
              <a16:creationId xmlns:a16="http://schemas.microsoft.com/office/drawing/2014/main" id="{F28D743E-F6AB-0AEE-B29A-775FF17FE8C3}"/>
            </a:ext>
          </a:extLst>
        </xdr:cNvPr>
        <xdr:cNvCxnSpPr>
          <a:stCxn id="114" idx="3"/>
        </xdr:cNvCxnSpPr>
      </xdr:nvCxnSpPr>
      <xdr:spPr>
        <a:xfrm flipV="1">
          <a:off x="12942794" y="21548912"/>
          <a:ext cx="1210235" cy="44823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280147</xdr:colOff>
      <xdr:row>2</xdr:row>
      <xdr:rowOff>212912</xdr:rowOff>
    </xdr:from>
    <xdr:to>
      <xdr:col>44</xdr:col>
      <xdr:colOff>369794</xdr:colOff>
      <xdr:row>5</xdr:row>
      <xdr:rowOff>134471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340EFD15-6464-114F-F8F4-7B6761DE97F3}"/>
            </a:ext>
          </a:extLst>
        </xdr:cNvPr>
        <xdr:cNvSpPr/>
      </xdr:nvSpPr>
      <xdr:spPr>
        <a:xfrm>
          <a:off x="13682382" y="728383"/>
          <a:ext cx="2498912" cy="638735"/>
        </a:xfrm>
        <a:prstGeom prst="roundRect">
          <a:avLst/>
        </a:prstGeom>
        <a:ln w="381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大網１個載せたいです。</a:t>
          </a:r>
          <a:endParaRPr kumimoji="1" lang="en-US" altLang="ja-JP" sz="1100" b="1"/>
        </a:p>
        <a:p>
          <a:pPr algn="l"/>
          <a:r>
            <a:rPr kumimoji="1" lang="ja-JP" altLang="en-US" sz="1100" b="1"/>
            <a:t>グローバル行き　試作　</a:t>
          </a:r>
          <a:r>
            <a:rPr kumimoji="1" lang="en-US" altLang="ja-JP" sz="1100" b="1"/>
            <a:t>9/30</a:t>
          </a:r>
          <a:r>
            <a:rPr kumimoji="1" lang="ja-JP" altLang="en-US" sz="1100" b="1"/>
            <a:t>納品</a:t>
          </a:r>
        </a:p>
      </xdr:txBody>
    </xdr:sp>
    <xdr:clientData/>
  </xdr:twoCellAnchor>
  <xdr:twoCellAnchor>
    <xdr:from>
      <xdr:col>37</xdr:col>
      <xdr:colOff>403412</xdr:colOff>
      <xdr:row>4</xdr:row>
      <xdr:rowOff>50427</xdr:rowOff>
    </xdr:from>
    <xdr:to>
      <xdr:col>38</xdr:col>
      <xdr:colOff>280147</xdr:colOff>
      <xdr:row>5</xdr:row>
      <xdr:rowOff>201706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92FCF1B-6D19-7E0F-E51D-CE74903FCEF3}"/>
            </a:ext>
          </a:extLst>
        </xdr:cNvPr>
        <xdr:cNvCxnSpPr>
          <a:stCxn id="2" idx="1"/>
        </xdr:cNvCxnSpPr>
      </xdr:nvCxnSpPr>
      <xdr:spPr>
        <a:xfrm flipH="1">
          <a:off x="13222941" y="1047751"/>
          <a:ext cx="459441" cy="386602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22412</xdr:colOff>
      <xdr:row>30</xdr:row>
      <xdr:rowOff>156883</xdr:rowOff>
    </xdr:from>
    <xdr:to>
      <xdr:col>34</xdr:col>
      <xdr:colOff>437029</xdr:colOff>
      <xdr:row>31</xdr:row>
      <xdr:rowOff>145675</xdr:rowOff>
    </xdr:to>
    <xdr:sp macro="" textlink="">
      <xdr:nvSpPr>
        <xdr:cNvPr id="66" name="四角形: 角を丸くする 65">
          <a:extLst>
            <a:ext uri="{FF2B5EF4-FFF2-40B4-BE49-F238E27FC236}">
              <a16:creationId xmlns:a16="http://schemas.microsoft.com/office/drawing/2014/main" id="{C112DBB2-2FD2-4C0E-B7F7-555A52B2EB6B}"/>
            </a:ext>
          </a:extLst>
        </xdr:cNvPr>
        <xdr:cNvSpPr/>
      </xdr:nvSpPr>
      <xdr:spPr>
        <a:xfrm>
          <a:off x="10331824" y="7362265"/>
          <a:ext cx="1703293" cy="336175"/>
        </a:xfrm>
        <a:prstGeom prst="roundRect">
          <a:avLst/>
        </a:prstGeom>
        <a:ln w="381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追加しました（</a:t>
          </a:r>
          <a:r>
            <a:rPr kumimoji="1" lang="en-US" altLang="ja-JP" sz="1100" b="1"/>
            <a:t>9/26</a:t>
          </a:r>
          <a:r>
            <a:rPr kumimoji="1" lang="ja-JP" altLang="en-US" sz="1100" b="1"/>
            <a:t>）</a:t>
          </a:r>
        </a:p>
      </xdr:txBody>
    </xdr:sp>
    <xdr:clientData/>
  </xdr:twoCellAnchor>
  <xdr:twoCellAnchor>
    <xdr:from>
      <xdr:col>34</xdr:col>
      <xdr:colOff>437029</xdr:colOff>
      <xdr:row>30</xdr:row>
      <xdr:rowOff>324971</xdr:rowOff>
    </xdr:from>
    <xdr:to>
      <xdr:col>36</xdr:col>
      <xdr:colOff>212912</xdr:colOff>
      <xdr:row>35</xdr:row>
      <xdr:rowOff>201706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E5B0392E-38E4-4FCF-B7BF-93BD878489CF}"/>
            </a:ext>
          </a:extLst>
        </xdr:cNvPr>
        <xdr:cNvCxnSpPr>
          <a:stCxn id="66" idx="3"/>
        </xdr:cNvCxnSpPr>
      </xdr:nvCxnSpPr>
      <xdr:spPr>
        <a:xfrm>
          <a:off x="12035117" y="7530353"/>
          <a:ext cx="358589" cy="122144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45983</xdr:colOff>
      <xdr:row>35</xdr:row>
      <xdr:rowOff>243052</xdr:rowOff>
    </xdr:from>
    <xdr:to>
      <xdr:col>37</xdr:col>
      <xdr:colOff>32845</xdr:colOff>
      <xdr:row>37</xdr:row>
      <xdr:rowOff>6569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1FFE39A7-787D-C176-D12B-CC082D5F6E4F}"/>
            </a:ext>
          </a:extLst>
        </xdr:cNvPr>
        <xdr:cNvSpPr/>
      </xdr:nvSpPr>
      <xdr:spPr>
        <a:xfrm>
          <a:off x="12146017" y="8835259"/>
          <a:ext cx="689742" cy="2627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</xdr:colOff>
      <xdr:row>2</xdr:row>
      <xdr:rowOff>0</xdr:rowOff>
    </xdr:from>
    <xdr:to>
      <xdr:col>10</xdr:col>
      <xdr:colOff>186602</xdr:colOff>
      <xdr:row>7</xdr:row>
      <xdr:rowOff>177375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476252" y="485775"/>
          <a:ext cx="2091600" cy="1368000"/>
        </a:xfrm>
        <a:prstGeom prst="rect">
          <a:avLst/>
        </a:prstGeom>
        <a:solidFill>
          <a:sysClr val="window" lastClr="FFFFFF"/>
        </a:solidFill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フレームコンプ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フロント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0</xdr:colOff>
      <xdr:row>9</xdr:row>
      <xdr:rowOff>213750</xdr:rowOff>
    </xdr:from>
    <xdr:to>
      <xdr:col>40</xdr:col>
      <xdr:colOff>33375</xdr:colOff>
      <xdr:row>14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/>
      </xdr:nvSpPr>
      <xdr:spPr>
        <a:xfrm>
          <a:off x="8334375" y="2366400"/>
          <a:ext cx="1224000" cy="986400"/>
        </a:xfrm>
        <a:prstGeom prst="rect">
          <a:avLst/>
        </a:prstGeom>
        <a:solidFill>
          <a:sysClr val="window" lastClr="FFFFFF"/>
        </a:solidFill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ファン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小網</a:t>
          </a:r>
        </a:p>
      </xdr:txBody>
    </xdr:sp>
    <xdr:clientData/>
  </xdr:twoCellAnchor>
  <xdr:twoCellAnchor>
    <xdr:from>
      <xdr:col>21</xdr:col>
      <xdr:colOff>3150</xdr:colOff>
      <xdr:row>8</xdr:row>
      <xdr:rowOff>120675</xdr:rowOff>
    </xdr:from>
    <xdr:to>
      <xdr:col>27</xdr:col>
      <xdr:colOff>0</xdr:colOff>
      <xdr:row>14</xdr:row>
      <xdr:rowOff>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/>
      </xdr:nvSpPr>
      <xdr:spPr>
        <a:xfrm>
          <a:off x="5003775" y="2035200"/>
          <a:ext cx="1425600" cy="1317600"/>
        </a:xfrm>
        <a:prstGeom prst="rect">
          <a:avLst/>
        </a:prstGeom>
        <a:solidFill>
          <a:sysClr val="window" lastClr="FFFFFF"/>
        </a:solidFill>
        <a:ln w="28575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カバーコンプ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エアコン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8</xdr:row>
      <xdr:rowOff>106275</xdr:rowOff>
    </xdr:from>
    <xdr:to>
      <xdr:col>9</xdr:col>
      <xdr:colOff>161925</xdr:colOff>
      <xdr:row>14</xdr:row>
      <xdr:rowOff>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/>
      </xdr:nvSpPr>
      <xdr:spPr>
        <a:xfrm>
          <a:off x="476250" y="2020800"/>
          <a:ext cx="1828800" cy="1332000"/>
        </a:xfrm>
        <a:prstGeom prst="rect">
          <a:avLst/>
        </a:prstGeom>
        <a:solidFill>
          <a:sysClr val="window" lastClr="FFFFFF"/>
        </a:solidFill>
        <a:ln w="28575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ステー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ラジエータ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200027</xdr:colOff>
      <xdr:row>2</xdr:row>
      <xdr:rowOff>0</xdr:rowOff>
    </xdr:from>
    <xdr:to>
      <xdr:col>19</xdr:col>
      <xdr:colOff>148502</xdr:colOff>
      <xdr:row>7</xdr:row>
      <xdr:rowOff>177375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SpPr/>
      </xdr:nvSpPr>
      <xdr:spPr>
        <a:xfrm>
          <a:off x="2581277" y="485775"/>
          <a:ext cx="2091600" cy="1368000"/>
        </a:xfrm>
        <a:prstGeom prst="rect">
          <a:avLst/>
        </a:prstGeom>
        <a:solidFill>
          <a:sysClr val="window" lastClr="FFFFFF"/>
        </a:solidFill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フレームコンプ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フロント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161927</xdr:colOff>
      <xdr:row>2</xdr:row>
      <xdr:rowOff>0</xdr:rowOff>
    </xdr:from>
    <xdr:to>
      <xdr:col>28</xdr:col>
      <xdr:colOff>110402</xdr:colOff>
      <xdr:row>7</xdr:row>
      <xdr:rowOff>177375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SpPr/>
      </xdr:nvSpPr>
      <xdr:spPr>
        <a:xfrm>
          <a:off x="4686302" y="485775"/>
          <a:ext cx="2091600" cy="1368000"/>
        </a:xfrm>
        <a:prstGeom prst="rect">
          <a:avLst/>
        </a:prstGeom>
        <a:solidFill>
          <a:sysClr val="window" lastClr="FFFFFF"/>
        </a:solidFill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フレームコンプ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フロント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123827</xdr:colOff>
      <xdr:row>2</xdr:row>
      <xdr:rowOff>0</xdr:rowOff>
    </xdr:from>
    <xdr:to>
      <xdr:col>37</xdr:col>
      <xdr:colOff>72302</xdr:colOff>
      <xdr:row>7</xdr:row>
      <xdr:rowOff>177375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0000000-0008-0000-0B00-00002B000000}"/>
            </a:ext>
          </a:extLst>
        </xdr:cNvPr>
        <xdr:cNvSpPr/>
      </xdr:nvSpPr>
      <xdr:spPr>
        <a:xfrm>
          <a:off x="6791327" y="485775"/>
          <a:ext cx="2091600" cy="1368000"/>
        </a:xfrm>
        <a:prstGeom prst="rect">
          <a:avLst/>
        </a:prstGeom>
        <a:solidFill>
          <a:sysClr val="window" lastClr="FFFFFF"/>
        </a:solidFill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フレームコンプ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フロント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85727</xdr:colOff>
      <xdr:row>2</xdr:row>
      <xdr:rowOff>0</xdr:rowOff>
    </xdr:from>
    <xdr:to>
      <xdr:col>46</xdr:col>
      <xdr:colOff>34202</xdr:colOff>
      <xdr:row>7</xdr:row>
      <xdr:rowOff>177375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0000000-0008-0000-0B00-00002C000000}"/>
            </a:ext>
          </a:extLst>
        </xdr:cNvPr>
        <xdr:cNvSpPr/>
      </xdr:nvSpPr>
      <xdr:spPr>
        <a:xfrm>
          <a:off x="8896352" y="485775"/>
          <a:ext cx="2091600" cy="1368000"/>
        </a:xfrm>
        <a:prstGeom prst="rect">
          <a:avLst/>
        </a:prstGeom>
        <a:solidFill>
          <a:sysClr val="window" lastClr="FFFFFF"/>
        </a:solidFill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フレームコンプ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フロント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47477</xdr:colOff>
      <xdr:row>3</xdr:row>
      <xdr:rowOff>123975</xdr:rowOff>
    </xdr:from>
    <xdr:to>
      <xdr:col>51</xdr:col>
      <xdr:colOff>224852</xdr:colOff>
      <xdr:row>12</xdr:row>
      <xdr:rowOff>72450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0000000-0008-0000-0B00-00002D000000}"/>
            </a:ext>
          </a:extLst>
        </xdr:cNvPr>
        <xdr:cNvSpPr/>
      </xdr:nvSpPr>
      <xdr:spPr>
        <a:xfrm rot="16200000">
          <a:off x="10639427" y="1209675"/>
          <a:ext cx="2091600" cy="1368000"/>
        </a:xfrm>
        <a:prstGeom prst="rect">
          <a:avLst/>
        </a:prstGeom>
        <a:solidFill>
          <a:sysClr val="window" lastClr="FFFFFF"/>
        </a:solidFill>
        <a:ln w="28575">
          <a:solidFill>
            <a:schemeClr val="accent6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フレームコンプ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フロント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0</xdr:colOff>
      <xdr:row>8</xdr:row>
      <xdr:rowOff>214275</xdr:rowOff>
    </xdr:from>
    <xdr:to>
      <xdr:col>45</xdr:col>
      <xdr:colOff>33900</xdr:colOff>
      <xdr:row>14</xdr:row>
      <xdr:rowOff>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0000000-0008-0000-0B00-00002E000000}"/>
            </a:ext>
          </a:extLst>
        </xdr:cNvPr>
        <xdr:cNvSpPr/>
      </xdr:nvSpPr>
      <xdr:spPr>
        <a:xfrm rot="16200000">
          <a:off x="9644325" y="2247600"/>
          <a:ext cx="1224000" cy="986400"/>
        </a:xfrm>
        <a:prstGeom prst="rect">
          <a:avLst/>
        </a:prstGeom>
        <a:solidFill>
          <a:sysClr val="window" lastClr="FFFFFF"/>
        </a:solidFill>
        <a:ln w="28575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ファン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小網</a:t>
          </a:r>
        </a:p>
      </xdr:txBody>
    </xdr:sp>
    <xdr:clientData/>
  </xdr:twoCellAnchor>
  <xdr:twoCellAnchor>
    <xdr:from>
      <xdr:col>28</xdr:col>
      <xdr:colOff>3150</xdr:colOff>
      <xdr:row>8</xdr:row>
      <xdr:rowOff>120675</xdr:rowOff>
    </xdr:from>
    <xdr:to>
      <xdr:col>34</xdr:col>
      <xdr:colOff>0</xdr:colOff>
      <xdr:row>14</xdr:row>
      <xdr:rowOff>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00000000-0008-0000-0B00-000038000000}"/>
            </a:ext>
          </a:extLst>
        </xdr:cNvPr>
        <xdr:cNvSpPr/>
      </xdr:nvSpPr>
      <xdr:spPr>
        <a:xfrm>
          <a:off x="6670650" y="2035200"/>
          <a:ext cx="1425600" cy="1317600"/>
        </a:xfrm>
        <a:prstGeom prst="rect">
          <a:avLst/>
        </a:prstGeom>
        <a:solidFill>
          <a:sysClr val="window" lastClr="FFFFFF"/>
        </a:solidFill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フレームコンプ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フロント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中網</a:t>
          </a:r>
        </a:p>
      </xdr:txBody>
    </xdr:sp>
    <xdr:clientData/>
  </xdr:twoCellAnchor>
  <xdr:twoCellAnchor>
    <xdr:from>
      <xdr:col>12</xdr:col>
      <xdr:colOff>0</xdr:colOff>
      <xdr:row>6</xdr:row>
      <xdr:rowOff>85725</xdr:rowOff>
    </xdr:from>
    <xdr:to>
      <xdr:col>17</xdr:col>
      <xdr:colOff>141375</xdr:colOff>
      <xdr:row>14</xdr:row>
      <xdr:rowOff>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0000000-0008-0000-0B00-000039000000}"/>
            </a:ext>
          </a:extLst>
        </xdr:cNvPr>
        <xdr:cNvSpPr/>
      </xdr:nvSpPr>
      <xdr:spPr>
        <a:xfrm rot="16200000">
          <a:off x="2609100" y="1772400"/>
          <a:ext cx="1828800" cy="1332000"/>
        </a:xfrm>
        <a:prstGeom prst="rect">
          <a:avLst/>
        </a:prstGeom>
        <a:solidFill>
          <a:sysClr val="window" lastClr="FFFFFF"/>
        </a:solidFill>
        <a:ln w="2857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ステー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ラジエータ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0</xdr:colOff>
      <xdr:row>2</xdr:row>
      <xdr:rowOff>0</xdr:rowOff>
    </xdr:from>
    <xdr:to>
      <xdr:col>17</xdr:col>
      <xdr:colOff>33375</xdr:colOff>
      <xdr:row>6</xdr:row>
      <xdr:rowOff>33900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0000000-0008-0000-0B00-00003A000000}"/>
            </a:ext>
          </a:extLst>
        </xdr:cNvPr>
        <xdr:cNvSpPr/>
      </xdr:nvSpPr>
      <xdr:spPr>
        <a:xfrm>
          <a:off x="2857500" y="485775"/>
          <a:ext cx="1224000" cy="986400"/>
        </a:xfrm>
        <a:prstGeom prst="rect">
          <a:avLst/>
        </a:prstGeom>
        <a:solidFill>
          <a:sysClr val="window" lastClr="FFFFFF"/>
        </a:solidFill>
        <a:ln w="28575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カバーコンプ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エアコン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kumimoji="0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0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小網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12</xdr:col>
      <xdr:colOff>123825</xdr:colOff>
      <xdr:row>20</xdr:row>
      <xdr:rowOff>0</xdr:rowOff>
    </xdr:from>
    <xdr:to>
      <xdr:col>17</xdr:col>
      <xdr:colOff>157200</xdr:colOff>
      <xdr:row>24</xdr:row>
      <xdr:rowOff>33900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00000000-0008-0000-0B00-00003F000000}"/>
            </a:ext>
          </a:extLst>
        </xdr:cNvPr>
        <xdr:cNvSpPr/>
      </xdr:nvSpPr>
      <xdr:spPr>
        <a:xfrm>
          <a:off x="2981325" y="4791075"/>
          <a:ext cx="1224000" cy="986400"/>
        </a:xfrm>
        <a:prstGeom prst="rect">
          <a:avLst/>
        </a:prstGeom>
        <a:solidFill>
          <a:sysClr val="window" lastClr="FFFFFF"/>
        </a:solidFill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ファン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小網</a:t>
          </a:r>
        </a:p>
      </xdr:txBody>
    </xdr:sp>
    <xdr:clientData/>
  </xdr:twoCellAnchor>
  <xdr:twoCellAnchor>
    <xdr:from>
      <xdr:col>20</xdr:col>
      <xdr:colOff>3150</xdr:colOff>
      <xdr:row>20</xdr:row>
      <xdr:rowOff>0</xdr:rowOff>
    </xdr:from>
    <xdr:to>
      <xdr:col>26</xdr:col>
      <xdr:colOff>0</xdr:colOff>
      <xdr:row>25</xdr:row>
      <xdr:rowOff>126975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00000000-0008-0000-0B00-000040000000}"/>
            </a:ext>
          </a:extLst>
        </xdr:cNvPr>
        <xdr:cNvSpPr/>
      </xdr:nvSpPr>
      <xdr:spPr>
        <a:xfrm>
          <a:off x="4765650" y="4791075"/>
          <a:ext cx="1425600" cy="1317600"/>
        </a:xfrm>
        <a:prstGeom prst="rect">
          <a:avLst/>
        </a:prstGeom>
        <a:solidFill>
          <a:sysClr val="window" lastClr="FFFFFF"/>
        </a:solidFill>
        <a:ln w="28575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カバーコンプ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エアコン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0</xdr:colOff>
      <xdr:row>26</xdr:row>
      <xdr:rowOff>214275</xdr:rowOff>
    </xdr:from>
    <xdr:to>
      <xdr:col>49</xdr:col>
      <xdr:colOff>33900</xdr:colOff>
      <xdr:row>32</xdr:row>
      <xdr:rowOff>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00000000-0008-0000-0B00-000047000000}"/>
            </a:ext>
          </a:extLst>
        </xdr:cNvPr>
        <xdr:cNvSpPr/>
      </xdr:nvSpPr>
      <xdr:spPr>
        <a:xfrm rot="16200000">
          <a:off x="10596825" y="6552900"/>
          <a:ext cx="1224000" cy="986400"/>
        </a:xfrm>
        <a:prstGeom prst="rect">
          <a:avLst/>
        </a:prstGeom>
        <a:solidFill>
          <a:sysClr val="window" lastClr="FFFFFF"/>
        </a:solidFill>
        <a:ln w="28575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ファン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小網</a:t>
          </a:r>
        </a:p>
      </xdr:txBody>
    </xdr:sp>
    <xdr:clientData/>
  </xdr:twoCellAnchor>
  <xdr:twoCellAnchor>
    <xdr:from>
      <xdr:col>32</xdr:col>
      <xdr:colOff>3150</xdr:colOff>
      <xdr:row>26</xdr:row>
      <xdr:rowOff>120675</xdr:rowOff>
    </xdr:from>
    <xdr:to>
      <xdr:col>38</xdr:col>
      <xdr:colOff>0</xdr:colOff>
      <xdr:row>32</xdr:row>
      <xdr:rowOff>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00000000-0008-0000-0B00-000048000000}"/>
            </a:ext>
          </a:extLst>
        </xdr:cNvPr>
        <xdr:cNvSpPr/>
      </xdr:nvSpPr>
      <xdr:spPr>
        <a:xfrm>
          <a:off x="7623150" y="6340500"/>
          <a:ext cx="1425600" cy="1317600"/>
        </a:xfrm>
        <a:prstGeom prst="rect">
          <a:avLst/>
        </a:prstGeom>
        <a:solidFill>
          <a:sysClr val="window" lastClr="FFFFFF"/>
        </a:solidFill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フレームコンプ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フロント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中網</a:t>
          </a:r>
        </a:p>
      </xdr:txBody>
    </xdr:sp>
    <xdr:clientData/>
  </xdr:twoCellAnchor>
  <xdr:twoCellAnchor>
    <xdr:from>
      <xdr:col>2</xdr:col>
      <xdr:colOff>0</xdr:colOff>
      <xdr:row>24</xdr:row>
      <xdr:rowOff>85725</xdr:rowOff>
    </xdr:from>
    <xdr:to>
      <xdr:col>7</xdr:col>
      <xdr:colOff>141375</xdr:colOff>
      <xdr:row>32</xdr:row>
      <xdr:rowOff>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00000000-0008-0000-0B00-000049000000}"/>
            </a:ext>
          </a:extLst>
        </xdr:cNvPr>
        <xdr:cNvSpPr/>
      </xdr:nvSpPr>
      <xdr:spPr>
        <a:xfrm rot="16200000">
          <a:off x="227850" y="6077700"/>
          <a:ext cx="1828800" cy="1332000"/>
        </a:xfrm>
        <a:prstGeom prst="rect">
          <a:avLst/>
        </a:prstGeom>
        <a:solidFill>
          <a:sysClr val="window" lastClr="FFFFFF"/>
        </a:solidFill>
        <a:ln w="2857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ステー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ラジエータ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33375</xdr:colOff>
      <xdr:row>24</xdr:row>
      <xdr:rowOff>33900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0000000-0008-0000-0B00-00004A000000}"/>
            </a:ext>
          </a:extLst>
        </xdr:cNvPr>
        <xdr:cNvSpPr/>
      </xdr:nvSpPr>
      <xdr:spPr>
        <a:xfrm>
          <a:off x="476250" y="4791075"/>
          <a:ext cx="1224000" cy="986400"/>
        </a:xfrm>
        <a:prstGeom prst="rect">
          <a:avLst/>
        </a:prstGeom>
        <a:solidFill>
          <a:sysClr val="window" lastClr="FFFFFF"/>
        </a:solidFill>
        <a:ln w="28575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カバーコンプ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エアコン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kumimoji="0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0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小網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7</xdr:col>
      <xdr:colOff>161925</xdr:colOff>
      <xdr:row>24</xdr:row>
      <xdr:rowOff>85725</xdr:rowOff>
    </xdr:from>
    <xdr:to>
      <xdr:col>13</xdr:col>
      <xdr:colOff>65175</xdr:colOff>
      <xdr:row>32</xdr:row>
      <xdr:rowOff>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00000000-0008-0000-0B00-00004B000000}"/>
            </a:ext>
          </a:extLst>
        </xdr:cNvPr>
        <xdr:cNvSpPr/>
      </xdr:nvSpPr>
      <xdr:spPr>
        <a:xfrm rot="16200000">
          <a:off x="1580400" y="6077700"/>
          <a:ext cx="1828800" cy="1332000"/>
        </a:xfrm>
        <a:prstGeom prst="rect">
          <a:avLst/>
        </a:prstGeom>
        <a:solidFill>
          <a:sysClr val="window" lastClr="FFFFFF"/>
        </a:solidFill>
        <a:ln w="2857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ステー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ラジエータ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85725</xdr:colOff>
      <xdr:row>24</xdr:row>
      <xdr:rowOff>85725</xdr:rowOff>
    </xdr:from>
    <xdr:to>
      <xdr:col>18</xdr:col>
      <xdr:colOff>227100</xdr:colOff>
      <xdr:row>32</xdr:row>
      <xdr:rowOff>0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00000000-0008-0000-0B00-00004C000000}"/>
            </a:ext>
          </a:extLst>
        </xdr:cNvPr>
        <xdr:cNvSpPr/>
      </xdr:nvSpPr>
      <xdr:spPr>
        <a:xfrm rot="16200000">
          <a:off x="2932950" y="6077700"/>
          <a:ext cx="1828800" cy="1332000"/>
        </a:xfrm>
        <a:prstGeom prst="rect">
          <a:avLst/>
        </a:prstGeom>
        <a:solidFill>
          <a:sysClr val="window" lastClr="FFFFFF"/>
        </a:solidFill>
        <a:ln w="2857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ステー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ラジエータ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61875</xdr:colOff>
      <xdr:row>20</xdr:row>
      <xdr:rowOff>0</xdr:rowOff>
    </xdr:from>
    <xdr:to>
      <xdr:col>12</xdr:col>
      <xdr:colOff>95250</xdr:colOff>
      <xdr:row>24</xdr:row>
      <xdr:rowOff>33900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00000000-0008-0000-0B00-00004D000000}"/>
            </a:ext>
          </a:extLst>
        </xdr:cNvPr>
        <xdr:cNvSpPr/>
      </xdr:nvSpPr>
      <xdr:spPr>
        <a:xfrm>
          <a:off x="1728750" y="4791075"/>
          <a:ext cx="1224000" cy="986400"/>
        </a:xfrm>
        <a:prstGeom prst="rect">
          <a:avLst/>
        </a:prstGeom>
        <a:solidFill>
          <a:sysClr val="window" lastClr="FFFFFF"/>
        </a:solidFill>
        <a:ln w="28575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カバーコンプ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エアコン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kumimoji="0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0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小網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20</xdr:col>
      <xdr:colOff>0</xdr:colOff>
      <xdr:row>26</xdr:row>
      <xdr:rowOff>106275</xdr:rowOff>
    </xdr:from>
    <xdr:to>
      <xdr:col>27</xdr:col>
      <xdr:colOff>161925</xdr:colOff>
      <xdr:row>32</xdr:row>
      <xdr:rowOff>0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00000000-0008-0000-0B00-000050000000}"/>
            </a:ext>
          </a:extLst>
        </xdr:cNvPr>
        <xdr:cNvSpPr/>
      </xdr:nvSpPr>
      <xdr:spPr>
        <a:xfrm>
          <a:off x="4762500" y="6326100"/>
          <a:ext cx="1828800" cy="1332000"/>
        </a:xfrm>
        <a:prstGeom prst="rect">
          <a:avLst/>
        </a:prstGeom>
        <a:solidFill>
          <a:sysClr val="window" lastClr="FFFFFF"/>
        </a:solidFill>
        <a:ln w="28575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ステー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ラジエータ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daiso3\E\D-&#26989;&#21209;\&#26989;&#21209;\B-&#21508;&#25285;&#24403;&#21029;\&#27178;&#20117;\06_Kubota\&#8251;SS12%20&#20986;&#33655;&#31649;&#29702;&#34920;\SS12%20&#20986;&#33655;&#31649;&#29702;&#34920;.xlsx" TargetMode="External"/><Relationship Id="rId1" Type="http://schemas.openxmlformats.org/officeDocument/2006/relationships/externalLinkPath" Target="file:///\\Daiso3\e\D-&#26989;&#21209;\&#26989;&#21209;\B-&#21508;&#25285;&#24403;&#21029;\&#27178;&#20117;\06_Kubota\&#8251;SS12%20&#20986;&#33655;&#31649;&#29702;&#34920;\SS12%20&#20986;&#33655;&#31649;&#2970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ステー(ラジエータ)"/>
      <sheetName val="欧州向けフレームコンプ(フロント) (末番変更)"/>
      <sheetName val="カバーコンプ(エアコン)"/>
      <sheetName val="ブラケット(ファン)"/>
      <sheetName val="SS23 フレームコンプ(フロント) (末番2)"/>
      <sheetName val="SS23 フレームコンプ(フロント) (末番3)"/>
      <sheetName val="SS23 カバーコンプ(エアコン)"/>
      <sheetName val="フレームコンプ(フロント)(設変後)"/>
    </sheetNames>
    <sheetDataSet>
      <sheetData sheetId="0">
        <row r="1">
          <cell r="A1" t="str">
            <v>ステー(ラジエータ)</v>
          </cell>
        </row>
        <row r="2">
          <cell r="A2" t="str">
            <v>日付</v>
          </cell>
        </row>
        <row r="3">
          <cell r="A3">
            <v>45099</v>
          </cell>
        </row>
        <row r="4">
          <cell r="A4">
            <v>45100</v>
          </cell>
        </row>
        <row r="5">
          <cell r="A5">
            <v>45101</v>
          </cell>
        </row>
        <row r="6">
          <cell r="A6">
            <v>45102</v>
          </cell>
        </row>
        <row r="7">
          <cell r="A7">
            <v>45103</v>
          </cell>
        </row>
        <row r="8">
          <cell r="A8">
            <v>45104</v>
          </cell>
        </row>
        <row r="9">
          <cell r="A9">
            <v>45105</v>
          </cell>
        </row>
        <row r="10">
          <cell r="A10">
            <v>45106</v>
          </cell>
        </row>
        <row r="11">
          <cell r="A11">
            <v>45107</v>
          </cell>
        </row>
        <row r="12">
          <cell r="A12">
            <v>45108</v>
          </cell>
        </row>
        <row r="13">
          <cell r="A13">
            <v>45109</v>
          </cell>
        </row>
        <row r="14">
          <cell r="A14">
            <v>45110</v>
          </cell>
        </row>
        <row r="15">
          <cell r="A15">
            <v>45111</v>
          </cell>
        </row>
        <row r="16">
          <cell r="A16">
            <v>45112</v>
          </cell>
        </row>
        <row r="17">
          <cell r="A17">
            <v>45113</v>
          </cell>
        </row>
        <row r="18">
          <cell r="A18">
            <v>45114</v>
          </cell>
        </row>
        <row r="19">
          <cell r="A19">
            <v>45115</v>
          </cell>
        </row>
        <row r="20">
          <cell r="A20">
            <v>45116</v>
          </cell>
        </row>
        <row r="21">
          <cell r="A21">
            <v>45117</v>
          </cell>
        </row>
        <row r="22">
          <cell r="A22">
            <v>45118</v>
          </cell>
        </row>
        <row r="23">
          <cell r="A23">
            <v>45119</v>
          </cell>
        </row>
        <row r="24">
          <cell r="A24">
            <v>45120</v>
          </cell>
        </row>
        <row r="25">
          <cell r="A25">
            <v>45121</v>
          </cell>
        </row>
        <row r="26">
          <cell r="A26">
            <v>45122</v>
          </cell>
        </row>
        <row r="27">
          <cell r="A27">
            <v>45123</v>
          </cell>
        </row>
        <row r="28">
          <cell r="A28">
            <v>45124</v>
          </cell>
        </row>
        <row r="29">
          <cell r="A29">
            <v>45125</v>
          </cell>
        </row>
        <row r="30">
          <cell r="A30">
            <v>45126</v>
          </cell>
        </row>
        <row r="31">
          <cell r="A31">
            <v>45127</v>
          </cell>
        </row>
        <row r="32">
          <cell r="A32">
            <v>45128</v>
          </cell>
        </row>
        <row r="33">
          <cell r="A33">
            <v>45129</v>
          </cell>
        </row>
        <row r="34">
          <cell r="A34">
            <v>45130</v>
          </cell>
        </row>
        <row r="35">
          <cell r="A35">
            <v>45131</v>
          </cell>
        </row>
        <row r="36">
          <cell r="A36">
            <v>45132</v>
          </cell>
        </row>
        <row r="37">
          <cell r="A37">
            <v>45133</v>
          </cell>
        </row>
        <row r="38">
          <cell r="A38">
            <v>45134</v>
          </cell>
        </row>
        <row r="39">
          <cell r="A39">
            <v>45135</v>
          </cell>
        </row>
        <row r="40">
          <cell r="A40">
            <v>45136</v>
          </cell>
        </row>
        <row r="41">
          <cell r="A41">
            <v>45137</v>
          </cell>
        </row>
        <row r="42">
          <cell r="A42">
            <v>45138</v>
          </cell>
        </row>
        <row r="43">
          <cell r="A43">
            <v>45139</v>
          </cell>
        </row>
        <row r="44">
          <cell r="A44">
            <v>45140</v>
          </cell>
        </row>
        <row r="45">
          <cell r="A45">
            <v>45141</v>
          </cell>
        </row>
        <row r="46">
          <cell r="A46">
            <v>45142</v>
          </cell>
        </row>
        <row r="47">
          <cell r="A47">
            <v>45143</v>
          </cell>
        </row>
        <row r="48">
          <cell r="A48">
            <v>45144</v>
          </cell>
        </row>
        <row r="49">
          <cell r="A49">
            <v>45145</v>
          </cell>
        </row>
        <row r="50">
          <cell r="A50">
            <v>45146</v>
          </cell>
        </row>
        <row r="51">
          <cell r="A51">
            <v>45147</v>
          </cell>
        </row>
        <row r="52">
          <cell r="A52">
            <v>45148</v>
          </cell>
        </row>
        <row r="53">
          <cell r="A53">
            <v>45149</v>
          </cell>
        </row>
        <row r="54">
          <cell r="A54">
            <v>45150</v>
          </cell>
        </row>
        <row r="55">
          <cell r="A55">
            <v>45151</v>
          </cell>
        </row>
        <row r="56">
          <cell r="A56">
            <v>45152</v>
          </cell>
        </row>
        <row r="57">
          <cell r="A57">
            <v>45153</v>
          </cell>
        </row>
        <row r="58">
          <cell r="A58">
            <v>45154</v>
          </cell>
        </row>
        <row r="59">
          <cell r="A59">
            <v>45155</v>
          </cell>
        </row>
        <row r="60">
          <cell r="A60">
            <v>45156</v>
          </cell>
        </row>
        <row r="61">
          <cell r="A61">
            <v>45157</v>
          </cell>
        </row>
        <row r="62">
          <cell r="A62">
            <v>45158</v>
          </cell>
        </row>
        <row r="63">
          <cell r="A63">
            <v>45159</v>
          </cell>
        </row>
        <row r="64">
          <cell r="A64">
            <v>45160</v>
          </cell>
        </row>
        <row r="65">
          <cell r="A65">
            <v>45161</v>
          </cell>
        </row>
        <row r="66">
          <cell r="A66">
            <v>45162</v>
          </cell>
        </row>
        <row r="67">
          <cell r="A67">
            <v>45163</v>
          </cell>
        </row>
        <row r="68">
          <cell r="A68">
            <v>45164</v>
          </cell>
        </row>
        <row r="69">
          <cell r="A69">
            <v>45165</v>
          </cell>
        </row>
        <row r="70">
          <cell r="A70">
            <v>45166</v>
          </cell>
        </row>
        <row r="71">
          <cell r="A71">
            <v>45167</v>
          </cell>
        </row>
        <row r="72">
          <cell r="A72">
            <v>45168</v>
          </cell>
        </row>
        <row r="73">
          <cell r="A73">
            <v>45169</v>
          </cell>
        </row>
        <row r="74">
          <cell r="A74">
            <v>45170</v>
          </cell>
        </row>
        <row r="75">
          <cell r="A75">
            <v>45171</v>
          </cell>
        </row>
        <row r="76">
          <cell r="A76">
            <v>45172</v>
          </cell>
        </row>
        <row r="77">
          <cell r="A77">
            <v>45173</v>
          </cell>
        </row>
        <row r="78">
          <cell r="A78">
            <v>45174</v>
          </cell>
        </row>
        <row r="79">
          <cell r="A79">
            <v>45175</v>
          </cell>
        </row>
        <row r="80">
          <cell r="A80">
            <v>45176</v>
          </cell>
        </row>
        <row r="81">
          <cell r="A81">
            <v>45177</v>
          </cell>
        </row>
        <row r="82">
          <cell r="A82">
            <v>45178</v>
          </cell>
        </row>
        <row r="83">
          <cell r="A83">
            <v>45179</v>
          </cell>
        </row>
        <row r="84">
          <cell r="A84">
            <v>45180</v>
          </cell>
        </row>
        <row r="85">
          <cell r="A85">
            <v>45181</v>
          </cell>
        </row>
        <row r="86">
          <cell r="A86">
            <v>45182</v>
          </cell>
        </row>
        <row r="87">
          <cell r="A87">
            <v>45183</v>
          </cell>
        </row>
        <row r="88">
          <cell r="A88">
            <v>45184</v>
          </cell>
        </row>
        <row r="89">
          <cell r="A89">
            <v>45185</v>
          </cell>
        </row>
        <row r="90">
          <cell r="A90">
            <v>45186</v>
          </cell>
        </row>
        <row r="91">
          <cell r="A91">
            <v>45187</v>
          </cell>
        </row>
        <row r="92">
          <cell r="A92">
            <v>45188</v>
          </cell>
        </row>
        <row r="93">
          <cell r="A93">
            <v>45189</v>
          </cell>
        </row>
        <row r="94">
          <cell r="A94">
            <v>45190</v>
          </cell>
        </row>
        <row r="95">
          <cell r="A95">
            <v>45191</v>
          </cell>
        </row>
        <row r="96">
          <cell r="A96">
            <v>45192</v>
          </cell>
        </row>
        <row r="97">
          <cell r="A97">
            <v>45193</v>
          </cell>
        </row>
        <row r="98">
          <cell r="A98">
            <v>45194</v>
          </cell>
        </row>
        <row r="99">
          <cell r="A99">
            <v>45195</v>
          </cell>
        </row>
        <row r="100">
          <cell r="A100">
            <v>45196</v>
          </cell>
        </row>
        <row r="101">
          <cell r="A101">
            <v>45197</v>
          </cell>
        </row>
        <row r="102">
          <cell r="A102">
            <v>45198</v>
          </cell>
        </row>
        <row r="103">
          <cell r="A103">
            <v>45199</v>
          </cell>
        </row>
        <row r="104">
          <cell r="A104">
            <v>45200</v>
          </cell>
        </row>
        <row r="105">
          <cell r="A105">
            <v>45201</v>
          </cell>
        </row>
        <row r="106">
          <cell r="A106">
            <v>45202</v>
          </cell>
        </row>
        <row r="107">
          <cell r="A107">
            <v>45203</v>
          </cell>
        </row>
        <row r="108">
          <cell r="A108">
            <v>45204</v>
          </cell>
        </row>
        <row r="109">
          <cell r="A109">
            <v>45205</v>
          </cell>
        </row>
        <row r="110">
          <cell r="A110">
            <v>45206</v>
          </cell>
        </row>
        <row r="111">
          <cell r="A111">
            <v>45207</v>
          </cell>
        </row>
        <row r="112">
          <cell r="A112">
            <v>45208</v>
          </cell>
        </row>
        <row r="113">
          <cell r="A113">
            <v>45209</v>
          </cell>
        </row>
        <row r="114">
          <cell r="A114">
            <v>45210</v>
          </cell>
        </row>
        <row r="115">
          <cell r="A115">
            <v>45211</v>
          </cell>
        </row>
        <row r="116">
          <cell r="A116">
            <v>45212</v>
          </cell>
        </row>
        <row r="117">
          <cell r="A117">
            <v>45213</v>
          </cell>
        </row>
        <row r="118">
          <cell r="A118">
            <v>45214</v>
          </cell>
        </row>
        <row r="119">
          <cell r="A119">
            <v>45215</v>
          </cell>
        </row>
        <row r="120">
          <cell r="A120">
            <v>45216</v>
          </cell>
        </row>
        <row r="121">
          <cell r="A121">
            <v>45217</v>
          </cell>
        </row>
        <row r="122">
          <cell r="A122">
            <v>45218</v>
          </cell>
        </row>
        <row r="123">
          <cell r="A123">
            <v>45219</v>
          </cell>
        </row>
        <row r="124">
          <cell r="A124">
            <v>45220</v>
          </cell>
        </row>
        <row r="125">
          <cell r="A125">
            <v>45221</v>
          </cell>
        </row>
        <row r="126">
          <cell r="A126">
            <v>45222</v>
          </cell>
        </row>
        <row r="127">
          <cell r="A127">
            <v>45223</v>
          </cell>
        </row>
        <row r="128">
          <cell r="A128">
            <v>45224</v>
          </cell>
        </row>
        <row r="129">
          <cell r="A129">
            <v>45225</v>
          </cell>
        </row>
        <row r="130">
          <cell r="A130">
            <v>45226</v>
          </cell>
        </row>
        <row r="131">
          <cell r="A131">
            <v>45227</v>
          </cell>
        </row>
        <row r="132">
          <cell r="A132">
            <v>45228</v>
          </cell>
        </row>
        <row r="133">
          <cell r="A133">
            <v>45229</v>
          </cell>
        </row>
        <row r="134">
          <cell r="A134">
            <v>45230</v>
          </cell>
        </row>
        <row r="135">
          <cell r="A135">
            <v>45231</v>
          </cell>
        </row>
        <row r="136">
          <cell r="A136">
            <v>45232</v>
          </cell>
        </row>
        <row r="137">
          <cell r="A137">
            <v>45233</v>
          </cell>
        </row>
        <row r="138">
          <cell r="A138">
            <v>45234</v>
          </cell>
        </row>
        <row r="139">
          <cell r="A139">
            <v>45235</v>
          </cell>
        </row>
        <row r="140">
          <cell r="A140">
            <v>45236</v>
          </cell>
        </row>
        <row r="141">
          <cell r="A141">
            <v>45237</v>
          </cell>
        </row>
        <row r="142">
          <cell r="A142">
            <v>45238</v>
          </cell>
        </row>
        <row r="143">
          <cell r="A143">
            <v>45239</v>
          </cell>
        </row>
        <row r="144">
          <cell r="A144">
            <v>45240</v>
          </cell>
        </row>
        <row r="145">
          <cell r="A145">
            <v>45241</v>
          </cell>
        </row>
        <row r="146">
          <cell r="A146">
            <v>45242</v>
          </cell>
        </row>
        <row r="147">
          <cell r="A147">
            <v>45243</v>
          </cell>
        </row>
        <row r="148">
          <cell r="A148">
            <v>45244</v>
          </cell>
        </row>
        <row r="149">
          <cell r="A149">
            <v>45245</v>
          </cell>
        </row>
        <row r="150">
          <cell r="A150">
            <v>45246</v>
          </cell>
        </row>
        <row r="151">
          <cell r="A151">
            <v>45247</v>
          </cell>
        </row>
        <row r="152">
          <cell r="A152">
            <v>45248</v>
          </cell>
        </row>
        <row r="153">
          <cell r="A153">
            <v>45249</v>
          </cell>
        </row>
        <row r="154">
          <cell r="A154">
            <v>45250</v>
          </cell>
        </row>
        <row r="155">
          <cell r="A155">
            <v>45251</v>
          </cell>
        </row>
        <row r="156">
          <cell r="A156">
            <v>45252</v>
          </cell>
        </row>
        <row r="157">
          <cell r="A157">
            <v>45253</v>
          </cell>
        </row>
        <row r="158">
          <cell r="A158">
            <v>45254</v>
          </cell>
        </row>
        <row r="159">
          <cell r="A159">
            <v>45255</v>
          </cell>
        </row>
        <row r="160">
          <cell r="A160">
            <v>45256</v>
          </cell>
        </row>
        <row r="161">
          <cell r="A161">
            <v>45257</v>
          </cell>
        </row>
        <row r="162">
          <cell r="A162">
            <v>45258</v>
          </cell>
        </row>
        <row r="163">
          <cell r="A163">
            <v>45259</v>
          </cell>
        </row>
        <row r="164">
          <cell r="A164">
            <v>45260</v>
          </cell>
        </row>
        <row r="165">
          <cell r="A165">
            <v>45261</v>
          </cell>
        </row>
        <row r="166">
          <cell r="A166">
            <v>45262</v>
          </cell>
        </row>
        <row r="167">
          <cell r="A167">
            <v>45263</v>
          </cell>
        </row>
        <row r="168">
          <cell r="A168">
            <v>45264</v>
          </cell>
        </row>
        <row r="169">
          <cell r="A169">
            <v>45265</v>
          </cell>
        </row>
        <row r="170">
          <cell r="A170">
            <v>45266</v>
          </cell>
        </row>
        <row r="171">
          <cell r="A171">
            <v>45267</v>
          </cell>
        </row>
        <row r="172">
          <cell r="A172">
            <v>45268</v>
          </cell>
        </row>
        <row r="173">
          <cell r="A173">
            <v>45269</v>
          </cell>
        </row>
        <row r="174">
          <cell r="A174">
            <v>45270</v>
          </cell>
        </row>
        <row r="175">
          <cell r="A175">
            <v>45271</v>
          </cell>
        </row>
        <row r="176">
          <cell r="A176">
            <v>45272</v>
          </cell>
        </row>
        <row r="177">
          <cell r="A177">
            <v>45273</v>
          </cell>
        </row>
        <row r="178">
          <cell r="A178">
            <v>45274</v>
          </cell>
        </row>
        <row r="179">
          <cell r="A179">
            <v>45275</v>
          </cell>
        </row>
        <row r="180">
          <cell r="A180">
            <v>45276</v>
          </cell>
        </row>
        <row r="181">
          <cell r="A181">
            <v>45277</v>
          </cell>
        </row>
        <row r="182">
          <cell r="A182">
            <v>45278</v>
          </cell>
        </row>
        <row r="183">
          <cell r="A183">
            <v>45279</v>
          </cell>
        </row>
        <row r="184">
          <cell r="A184">
            <v>45280</v>
          </cell>
        </row>
        <row r="185">
          <cell r="A185">
            <v>45281</v>
          </cell>
        </row>
        <row r="186">
          <cell r="A186">
            <v>45282</v>
          </cell>
        </row>
        <row r="187">
          <cell r="A187">
            <v>45283</v>
          </cell>
        </row>
        <row r="188">
          <cell r="A188">
            <v>45284</v>
          </cell>
        </row>
        <row r="189">
          <cell r="A189">
            <v>45285</v>
          </cell>
        </row>
        <row r="190">
          <cell r="A190">
            <v>45286</v>
          </cell>
        </row>
        <row r="191">
          <cell r="A191">
            <v>45287</v>
          </cell>
        </row>
        <row r="192">
          <cell r="A192">
            <v>45288</v>
          </cell>
        </row>
        <row r="193">
          <cell r="A193">
            <v>45289</v>
          </cell>
        </row>
        <row r="194">
          <cell r="A194">
            <v>45290</v>
          </cell>
        </row>
        <row r="195">
          <cell r="A195">
            <v>45291</v>
          </cell>
        </row>
        <row r="196">
          <cell r="A196">
            <v>45292</v>
          </cell>
        </row>
        <row r="197">
          <cell r="A197">
            <v>45293</v>
          </cell>
        </row>
        <row r="198">
          <cell r="A198">
            <v>45294</v>
          </cell>
        </row>
        <row r="199">
          <cell r="A199">
            <v>45295</v>
          </cell>
        </row>
        <row r="200">
          <cell r="A200">
            <v>45296</v>
          </cell>
        </row>
        <row r="201">
          <cell r="A201">
            <v>45297</v>
          </cell>
        </row>
        <row r="202">
          <cell r="A202">
            <v>45298</v>
          </cell>
        </row>
        <row r="203">
          <cell r="A203">
            <v>45299</v>
          </cell>
        </row>
        <row r="204">
          <cell r="A204">
            <v>45300</v>
          </cell>
        </row>
        <row r="205">
          <cell r="A205">
            <v>45301</v>
          </cell>
        </row>
        <row r="206">
          <cell r="A206">
            <v>45302</v>
          </cell>
        </row>
        <row r="207">
          <cell r="A207">
            <v>45303</v>
          </cell>
        </row>
        <row r="208">
          <cell r="A208">
            <v>45304</v>
          </cell>
        </row>
        <row r="209">
          <cell r="A209">
            <v>45305</v>
          </cell>
        </row>
        <row r="210">
          <cell r="A210">
            <v>45306</v>
          </cell>
        </row>
        <row r="211">
          <cell r="A211">
            <v>45307</v>
          </cell>
        </row>
        <row r="212">
          <cell r="A212">
            <v>45308</v>
          </cell>
        </row>
        <row r="213">
          <cell r="A213">
            <v>45309</v>
          </cell>
        </row>
        <row r="214">
          <cell r="A214">
            <v>45310</v>
          </cell>
        </row>
        <row r="215">
          <cell r="A215">
            <v>45311</v>
          </cell>
        </row>
        <row r="216">
          <cell r="A216">
            <v>45312</v>
          </cell>
        </row>
        <row r="217">
          <cell r="A217">
            <v>45313</v>
          </cell>
        </row>
        <row r="218">
          <cell r="A218">
            <v>45314</v>
          </cell>
        </row>
        <row r="219">
          <cell r="A219">
            <v>45315</v>
          </cell>
        </row>
        <row r="220">
          <cell r="A220">
            <v>45316</v>
          </cell>
        </row>
        <row r="221">
          <cell r="A221">
            <v>45317</v>
          </cell>
        </row>
        <row r="222">
          <cell r="A222">
            <v>45318</v>
          </cell>
        </row>
        <row r="223">
          <cell r="A223">
            <v>45319</v>
          </cell>
        </row>
        <row r="224">
          <cell r="A224">
            <v>45320</v>
          </cell>
        </row>
        <row r="225">
          <cell r="A225">
            <v>45321</v>
          </cell>
        </row>
        <row r="226">
          <cell r="A226">
            <v>45322</v>
          </cell>
        </row>
        <row r="227">
          <cell r="A227">
            <v>45323</v>
          </cell>
        </row>
        <row r="228">
          <cell r="A228">
            <v>45324</v>
          </cell>
        </row>
        <row r="229">
          <cell r="A229">
            <v>45325</v>
          </cell>
        </row>
        <row r="230">
          <cell r="A230">
            <v>45326</v>
          </cell>
        </row>
        <row r="231">
          <cell r="A231">
            <v>45327</v>
          </cell>
        </row>
        <row r="232">
          <cell r="A232">
            <v>45328</v>
          </cell>
        </row>
        <row r="233">
          <cell r="A233">
            <v>45329</v>
          </cell>
        </row>
        <row r="234">
          <cell r="A234">
            <v>45330</v>
          </cell>
        </row>
        <row r="235">
          <cell r="A235">
            <v>45331</v>
          </cell>
        </row>
        <row r="236">
          <cell r="A236">
            <v>45332</v>
          </cell>
        </row>
        <row r="237">
          <cell r="A237">
            <v>45333</v>
          </cell>
        </row>
        <row r="238">
          <cell r="A238">
            <v>45334</v>
          </cell>
        </row>
        <row r="239">
          <cell r="A239">
            <v>45335</v>
          </cell>
        </row>
        <row r="240">
          <cell r="A240">
            <v>45336</v>
          </cell>
        </row>
        <row r="241">
          <cell r="A241">
            <v>45337</v>
          </cell>
        </row>
        <row r="242">
          <cell r="A242">
            <v>45338</v>
          </cell>
        </row>
        <row r="243">
          <cell r="A243">
            <v>45339</v>
          </cell>
        </row>
        <row r="244">
          <cell r="A244">
            <v>45340</v>
          </cell>
        </row>
        <row r="245">
          <cell r="A245">
            <v>45341</v>
          </cell>
        </row>
        <row r="246">
          <cell r="A246">
            <v>45342</v>
          </cell>
        </row>
        <row r="247">
          <cell r="A247">
            <v>45343</v>
          </cell>
        </row>
        <row r="248">
          <cell r="A248">
            <v>45344</v>
          </cell>
        </row>
        <row r="249">
          <cell r="A249">
            <v>45345</v>
          </cell>
        </row>
        <row r="250">
          <cell r="A250">
            <v>45346</v>
          </cell>
        </row>
        <row r="251">
          <cell r="A251">
            <v>45347</v>
          </cell>
        </row>
        <row r="252">
          <cell r="A252">
            <v>45348</v>
          </cell>
        </row>
        <row r="253">
          <cell r="A253">
            <v>45349</v>
          </cell>
        </row>
        <row r="254">
          <cell r="A254">
            <v>45350</v>
          </cell>
        </row>
        <row r="255">
          <cell r="A255">
            <v>45351</v>
          </cell>
        </row>
        <row r="256">
          <cell r="A256">
            <v>45352</v>
          </cell>
        </row>
        <row r="257">
          <cell r="A257">
            <v>45353</v>
          </cell>
        </row>
        <row r="258">
          <cell r="A258">
            <v>45354</v>
          </cell>
        </row>
        <row r="259">
          <cell r="A259">
            <v>45355</v>
          </cell>
        </row>
        <row r="260">
          <cell r="A260">
            <v>45356</v>
          </cell>
        </row>
        <row r="261">
          <cell r="A261">
            <v>45357</v>
          </cell>
        </row>
        <row r="262">
          <cell r="A262">
            <v>45358</v>
          </cell>
        </row>
        <row r="263">
          <cell r="A263">
            <v>45359</v>
          </cell>
        </row>
        <row r="264">
          <cell r="A264">
            <v>45360</v>
          </cell>
        </row>
        <row r="265">
          <cell r="A265">
            <v>45361</v>
          </cell>
        </row>
        <row r="266">
          <cell r="A266">
            <v>45362</v>
          </cell>
        </row>
        <row r="267">
          <cell r="A267">
            <v>45363</v>
          </cell>
        </row>
        <row r="268">
          <cell r="A268">
            <v>45364</v>
          </cell>
        </row>
        <row r="269">
          <cell r="A269">
            <v>45365</v>
          </cell>
        </row>
        <row r="270">
          <cell r="A270">
            <v>45366</v>
          </cell>
        </row>
        <row r="271">
          <cell r="A271">
            <v>45367</v>
          </cell>
        </row>
        <row r="272">
          <cell r="A272">
            <v>45368</v>
          </cell>
        </row>
        <row r="273">
          <cell r="A273">
            <v>45369</v>
          </cell>
        </row>
        <row r="274">
          <cell r="A274">
            <v>45370</v>
          </cell>
        </row>
        <row r="275">
          <cell r="A275">
            <v>45371</v>
          </cell>
        </row>
        <row r="276">
          <cell r="A276">
            <v>45372</v>
          </cell>
        </row>
        <row r="277">
          <cell r="A277">
            <v>45373</v>
          </cell>
        </row>
        <row r="278">
          <cell r="A278">
            <v>45374</v>
          </cell>
        </row>
        <row r="279">
          <cell r="A279">
            <v>45375</v>
          </cell>
        </row>
        <row r="280">
          <cell r="A280">
            <v>45376</v>
          </cell>
        </row>
        <row r="281">
          <cell r="A281">
            <v>45377</v>
          </cell>
        </row>
        <row r="282">
          <cell r="A282">
            <v>45378</v>
          </cell>
        </row>
        <row r="283">
          <cell r="A283">
            <v>45379</v>
          </cell>
        </row>
        <row r="284">
          <cell r="A284">
            <v>45380</v>
          </cell>
        </row>
        <row r="285">
          <cell r="A285">
            <v>45381</v>
          </cell>
        </row>
        <row r="286">
          <cell r="A286">
            <v>45382</v>
          </cell>
        </row>
        <row r="287">
          <cell r="A287">
            <v>45383</v>
          </cell>
        </row>
        <row r="288">
          <cell r="A288">
            <v>45384</v>
          </cell>
        </row>
        <row r="289">
          <cell r="A289">
            <v>45385</v>
          </cell>
        </row>
        <row r="290">
          <cell r="A290">
            <v>45386</v>
          </cell>
        </row>
        <row r="291">
          <cell r="A291">
            <v>45387</v>
          </cell>
        </row>
        <row r="292">
          <cell r="A292">
            <v>45388</v>
          </cell>
        </row>
        <row r="293">
          <cell r="A293">
            <v>45389</v>
          </cell>
        </row>
        <row r="294">
          <cell r="A294">
            <v>45390</v>
          </cell>
        </row>
        <row r="295">
          <cell r="A295">
            <v>45391</v>
          </cell>
        </row>
        <row r="296">
          <cell r="A296">
            <v>45392</v>
          </cell>
        </row>
        <row r="297">
          <cell r="A297">
            <v>45393</v>
          </cell>
        </row>
        <row r="298">
          <cell r="A298">
            <v>45394</v>
          </cell>
        </row>
        <row r="299">
          <cell r="A299">
            <v>45395</v>
          </cell>
        </row>
        <row r="300">
          <cell r="A300">
            <v>45396</v>
          </cell>
        </row>
        <row r="301">
          <cell r="A301">
            <v>45397</v>
          </cell>
        </row>
        <row r="302">
          <cell r="A302">
            <v>45398</v>
          </cell>
        </row>
        <row r="303">
          <cell r="A303">
            <v>45399</v>
          </cell>
        </row>
        <row r="304">
          <cell r="A304">
            <v>45400</v>
          </cell>
        </row>
        <row r="305">
          <cell r="A305">
            <v>45401</v>
          </cell>
        </row>
        <row r="306">
          <cell r="A306">
            <v>45402</v>
          </cell>
        </row>
        <row r="307">
          <cell r="A307">
            <v>45403</v>
          </cell>
        </row>
        <row r="308">
          <cell r="A308">
            <v>45404</v>
          </cell>
        </row>
        <row r="309">
          <cell r="A309">
            <v>45405</v>
          </cell>
        </row>
        <row r="310">
          <cell r="A310">
            <v>45406</v>
          </cell>
        </row>
        <row r="311">
          <cell r="A311">
            <v>45407</v>
          </cell>
        </row>
        <row r="312">
          <cell r="A312">
            <v>45408</v>
          </cell>
        </row>
        <row r="313">
          <cell r="A313">
            <v>45409</v>
          </cell>
        </row>
        <row r="314">
          <cell r="A314">
            <v>45410</v>
          </cell>
        </row>
        <row r="315">
          <cell r="A315">
            <v>45411</v>
          </cell>
        </row>
        <row r="316">
          <cell r="A316">
            <v>45412</v>
          </cell>
        </row>
        <row r="317">
          <cell r="A317">
            <v>45413</v>
          </cell>
        </row>
        <row r="318">
          <cell r="A318">
            <v>45414</v>
          </cell>
        </row>
        <row r="319">
          <cell r="A319">
            <v>45415</v>
          </cell>
        </row>
        <row r="320">
          <cell r="A320">
            <v>45416</v>
          </cell>
        </row>
        <row r="321">
          <cell r="A321">
            <v>45417</v>
          </cell>
        </row>
        <row r="322">
          <cell r="A322">
            <v>45418</v>
          </cell>
        </row>
        <row r="323">
          <cell r="A323">
            <v>45419</v>
          </cell>
        </row>
        <row r="324">
          <cell r="A324">
            <v>45420</v>
          </cell>
        </row>
        <row r="325">
          <cell r="A325">
            <v>45421</v>
          </cell>
        </row>
        <row r="326">
          <cell r="A326">
            <v>45422</v>
          </cell>
        </row>
        <row r="327">
          <cell r="A327">
            <v>45423</v>
          </cell>
        </row>
        <row r="328">
          <cell r="A328">
            <v>45424</v>
          </cell>
        </row>
        <row r="329">
          <cell r="A329">
            <v>45425</v>
          </cell>
        </row>
        <row r="330">
          <cell r="A330">
            <v>45426</v>
          </cell>
        </row>
        <row r="331">
          <cell r="A331">
            <v>45427</v>
          </cell>
        </row>
        <row r="332">
          <cell r="A332">
            <v>45428</v>
          </cell>
        </row>
        <row r="333">
          <cell r="A333">
            <v>45429</v>
          </cell>
        </row>
        <row r="334">
          <cell r="A334">
            <v>45430</v>
          </cell>
        </row>
        <row r="335">
          <cell r="A335">
            <v>45431</v>
          </cell>
        </row>
        <row r="336">
          <cell r="A336">
            <v>45432</v>
          </cell>
        </row>
        <row r="337">
          <cell r="A337">
            <v>45433</v>
          </cell>
        </row>
        <row r="338">
          <cell r="A338">
            <v>45434</v>
          </cell>
        </row>
        <row r="339">
          <cell r="A339">
            <v>45435</v>
          </cell>
        </row>
        <row r="340">
          <cell r="A340">
            <v>45436</v>
          </cell>
        </row>
        <row r="341">
          <cell r="A341">
            <v>45437</v>
          </cell>
        </row>
        <row r="342">
          <cell r="A342">
            <v>45438</v>
          </cell>
        </row>
        <row r="343">
          <cell r="A343">
            <v>45439</v>
          </cell>
        </row>
        <row r="344">
          <cell r="A344">
            <v>45440</v>
          </cell>
        </row>
        <row r="345">
          <cell r="A345">
            <v>45441</v>
          </cell>
        </row>
        <row r="346">
          <cell r="A346">
            <v>45442</v>
          </cell>
        </row>
        <row r="347">
          <cell r="A347">
            <v>45443</v>
          </cell>
        </row>
        <row r="348">
          <cell r="A348">
            <v>45444</v>
          </cell>
        </row>
        <row r="349">
          <cell r="A349">
            <v>45445</v>
          </cell>
        </row>
        <row r="350">
          <cell r="A350">
            <v>45446</v>
          </cell>
        </row>
        <row r="351">
          <cell r="A351">
            <v>45447</v>
          </cell>
        </row>
        <row r="352">
          <cell r="A352">
            <v>45448</v>
          </cell>
        </row>
        <row r="353">
          <cell r="A353">
            <v>45449</v>
          </cell>
        </row>
        <row r="354">
          <cell r="A354">
            <v>45450</v>
          </cell>
        </row>
        <row r="355">
          <cell r="A355">
            <v>45451</v>
          </cell>
        </row>
        <row r="356">
          <cell r="A356">
            <v>45452</v>
          </cell>
        </row>
        <row r="357">
          <cell r="A357">
            <v>45453</v>
          </cell>
        </row>
        <row r="358">
          <cell r="A358">
            <v>45454</v>
          </cell>
        </row>
        <row r="359">
          <cell r="A359">
            <v>45455</v>
          </cell>
        </row>
        <row r="360">
          <cell r="A360">
            <v>45456</v>
          </cell>
        </row>
        <row r="361">
          <cell r="A361">
            <v>45457</v>
          </cell>
        </row>
        <row r="362">
          <cell r="A362">
            <v>45458</v>
          </cell>
        </row>
        <row r="363">
          <cell r="A363">
            <v>45459</v>
          </cell>
        </row>
        <row r="364">
          <cell r="A364">
            <v>45460</v>
          </cell>
        </row>
        <row r="365">
          <cell r="A365">
            <v>45461</v>
          </cell>
        </row>
        <row r="366">
          <cell r="A366">
            <v>45462</v>
          </cell>
        </row>
        <row r="367">
          <cell r="A367">
            <v>45463</v>
          </cell>
        </row>
        <row r="368">
          <cell r="A368">
            <v>45464</v>
          </cell>
        </row>
        <row r="369">
          <cell r="A369">
            <v>45465</v>
          </cell>
        </row>
        <row r="370">
          <cell r="A370">
            <v>45466</v>
          </cell>
        </row>
        <row r="371">
          <cell r="A371">
            <v>45467</v>
          </cell>
        </row>
        <row r="372">
          <cell r="A372">
            <v>45468</v>
          </cell>
        </row>
        <row r="373">
          <cell r="A373">
            <v>45469</v>
          </cell>
        </row>
        <row r="374">
          <cell r="A374">
            <v>45470</v>
          </cell>
        </row>
        <row r="375">
          <cell r="A375">
            <v>45471</v>
          </cell>
        </row>
        <row r="376">
          <cell r="A376">
            <v>45472</v>
          </cell>
        </row>
        <row r="377">
          <cell r="A377">
            <v>45473</v>
          </cell>
        </row>
        <row r="378">
          <cell r="A378">
            <v>45474</v>
          </cell>
        </row>
        <row r="379">
          <cell r="A379">
            <v>45475</v>
          </cell>
        </row>
        <row r="380">
          <cell r="A380">
            <v>45476</v>
          </cell>
        </row>
        <row r="381">
          <cell r="A381">
            <v>45477</v>
          </cell>
        </row>
        <row r="382">
          <cell r="A382">
            <v>45478</v>
          </cell>
        </row>
        <row r="383">
          <cell r="A383">
            <v>45479</v>
          </cell>
        </row>
        <row r="384">
          <cell r="A384">
            <v>45480</v>
          </cell>
        </row>
        <row r="385">
          <cell r="A385">
            <v>45481</v>
          </cell>
        </row>
        <row r="386">
          <cell r="A386">
            <v>45482</v>
          </cell>
        </row>
        <row r="387">
          <cell r="A387">
            <v>45483</v>
          </cell>
        </row>
        <row r="388">
          <cell r="A388">
            <v>45484</v>
          </cell>
        </row>
        <row r="389">
          <cell r="A389">
            <v>45485</v>
          </cell>
        </row>
        <row r="390">
          <cell r="A390">
            <v>45486</v>
          </cell>
        </row>
        <row r="391">
          <cell r="A391">
            <v>45487</v>
          </cell>
        </row>
        <row r="392">
          <cell r="A392">
            <v>45488</v>
          </cell>
        </row>
        <row r="393">
          <cell r="A393">
            <v>45489</v>
          </cell>
        </row>
        <row r="394">
          <cell r="A394">
            <v>45490</v>
          </cell>
        </row>
        <row r="395">
          <cell r="A395">
            <v>45491</v>
          </cell>
        </row>
        <row r="396">
          <cell r="A396">
            <v>45492</v>
          </cell>
        </row>
        <row r="397">
          <cell r="A397">
            <v>45493</v>
          </cell>
        </row>
        <row r="398">
          <cell r="A398">
            <v>45494</v>
          </cell>
        </row>
        <row r="399">
          <cell r="A399">
            <v>45495</v>
          </cell>
        </row>
        <row r="400">
          <cell r="A400">
            <v>45496</v>
          </cell>
        </row>
        <row r="401">
          <cell r="A401">
            <v>45497</v>
          </cell>
        </row>
        <row r="402">
          <cell r="A402">
            <v>45498</v>
          </cell>
        </row>
        <row r="403">
          <cell r="A403">
            <v>45499</v>
          </cell>
        </row>
        <row r="404">
          <cell r="A404">
            <v>45500</v>
          </cell>
        </row>
        <row r="405">
          <cell r="A405">
            <v>45501</v>
          </cell>
        </row>
        <row r="406">
          <cell r="A406">
            <v>45502</v>
          </cell>
        </row>
        <row r="407">
          <cell r="A407">
            <v>45503</v>
          </cell>
        </row>
        <row r="408">
          <cell r="A408">
            <v>45504</v>
          </cell>
        </row>
        <row r="409">
          <cell r="A409">
            <v>45505</v>
          </cell>
        </row>
        <row r="410">
          <cell r="A410">
            <v>45506</v>
          </cell>
        </row>
        <row r="411">
          <cell r="A411">
            <v>45507</v>
          </cell>
        </row>
        <row r="412">
          <cell r="A412">
            <v>45508</v>
          </cell>
        </row>
        <row r="413">
          <cell r="A413">
            <v>45509</v>
          </cell>
        </row>
        <row r="414">
          <cell r="A414">
            <v>45510</v>
          </cell>
        </row>
        <row r="415">
          <cell r="A415">
            <v>45511</v>
          </cell>
        </row>
        <row r="416">
          <cell r="A416">
            <v>45512</v>
          </cell>
        </row>
        <row r="417">
          <cell r="A417">
            <v>45513</v>
          </cell>
        </row>
        <row r="418">
          <cell r="A418">
            <v>45514</v>
          </cell>
        </row>
        <row r="419">
          <cell r="A419">
            <v>45515</v>
          </cell>
        </row>
        <row r="420">
          <cell r="A420">
            <v>45516</v>
          </cell>
        </row>
        <row r="421">
          <cell r="A421">
            <v>45517</v>
          </cell>
        </row>
        <row r="422">
          <cell r="A422">
            <v>45518</v>
          </cell>
        </row>
        <row r="423">
          <cell r="A423">
            <v>45519</v>
          </cell>
        </row>
        <row r="424">
          <cell r="A424">
            <v>45520</v>
          </cell>
        </row>
        <row r="425">
          <cell r="A425">
            <v>45521</v>
          </cell>
        </row>
        <row r="426">
          <cell r="A426">
            <v>45522</v>
          </cell>
        </row>
        <row r="427">
          <cell r="A427">
            <v>45523</v>
          </cell>
        </row>
        <row r="428">
          <cell r="A428">
            <v>45524</v>
          </cell>
        </row>
        <row r="429">
          <cell r="A429">
            <v>45525</v>
          </cell>
        </row>
        <row r="430">
          <cell r="A430">
            <v>45526</v>
          </cell>
        </row>
        <row r="431">
          <cell r="A431">
            <v>45527</v>
          </cell>
        </row>
        <row r="432">
          <cell r="A432">
            <v>45528</v>
          </cell>
        </row>
        <row r="433">
          <cell r="A433">
            <v>45529</v>
          </cell>
        </row>
        <row r="434">
          <cell r="A434">
            <v>45530</v>
          </cell>
        </row>
        <row r="435">
          <cell r="A435">
            <v>45531</v>
          </cell>
        </row>
        <row r="436">
          <cell r="A436">
            <v>45532</v>
          </cell>
        </row>
        <row r="437">
          <cell r="A437">
            <v>45533</v>
          </cell>
        </row>
        <row r="438">
          <cell r="A438">
            <v>45534</v>
          </cell>
        </row>
        <row r="439">
          <cell r="A439">
            <v>45535</v>
          </cell>
        </row>
        <row r="440">
          <cell r="A440">
            <v>45536</v>
          </cell>
        </row>
        <row r="441">
          <cell r="A441">
            <v>45537</v>
          </cell>
        </row>
        <row r="442">
          <cell r="A442">
            <v>45538</v>
          </cell>
        </row>
        <row r="443">
          <cell r="A443">
            <v>45539</v>
          </cell>
        </row>
        <row r="444">
          <cell r="A444">
            <v>45540</v>
          </cell>
        </row>
        <row r="445">
          <cell r="A445">
            <v>45541</v>
          </cell>
        </row>
        <row r="446">
          <cell r="A446">
            <v>45542</v>
          </cell>
        </row>
        <row r="447">
          <cell r="A447">
            <v>45543</v>
          </cell>
        </row>
        <row r="448">
          <cell r="A448">
            <v>45544</v>
          </cell>
        </row>
        <row r="449">
          <cell r="A449">
            <v>45545</v>
          </cell>
        </row>
        <row r="450">
          <cell r="A450">
            <v>45546</v>
          </cell>
        </row>
        <row r="451">
          <cell r="A451">
            <v>45547</v>
          </cell>
        </row>
        <row r="452">
          <cell r="A452">
            <v>45548</v>
          </cell>
        </row>
        <row r="453">
          <cell r="A453">
            <v>45549</v>
          </cell>
        </row>
        <row r="454">
          <cell r="A454">
            <v>45550</v>
          </cell>
        </row>
        <row r="455">
          <cell r="A455">
            <v>45551</v>
          </cell>
        </row>
        <row r="456">
          <cell r="A456">
            <v>45552</v>
          </cell>
        </row>
        <row r="457">
          <cell r="A457">
            <v>45553</v>
          </cell>
        </row>
        <row r="458">
          <cell r="A458">
            <v>45554</v>
          </cell>
        </row>
        <row r="459">
          <cell r="A459">
            <v>45555</v>
          </cell>
        </row>
        <row r="460">
          <cell r="A460">
            <v>45556</v>
          </cell>
        </row>
        <row r="461">
          <cell r="A461">
            <v>45557</v>
          </cell>
        </row>
        <row r="462">
          <cell r="A462">
            <v>45558</v>
          </cell>
        </row>
        <row r="463">
          <cell r="A463">
            <v>45559</v>
          </cell>
        </row>
        <row r="464">
          <cell r="A464">
            <v>45560</v>
          </cell>
        </row>
        <row r="465">
          <cell r="A465">
            <v>45561</v>
          </cell>
        </row>
        <row r="466">
          <cell r="A466">
            <v>45562</v>
          </cell>
        </row>
        <row r="467">
          <cell r="A467">
            <v>45563</v>
          </cell>
        </row>
        <row r="468">
          <cell r="A468">
            <v>45564</v>
          </cell>
        </row>
        <row r="469">
          <cell r="A469">
            <v>45565</v>
          </cell>
        </row>
        <row r="470">
          <cell r="A470">
            <v>45566</v>
          </cell>
        </row>
        <row r="471">
          <cell r="A471">
            <v>45567</v>
          </cell>
        </row>
        <row r="472">
          <cell r="A472">
            <v>45568</v>
          </cell>
        </row>
        <row r="473">
          <cell r="A473">
            <v>45569</v>
          </cell>
        </row>
        <row r="474">
          <cell r="A474">
            <v>45570</v>
          </cell>
        </row>
        <row r="475">
          <cell r="A475">
            <v>45571</v>
          </cell>
        </row>
        <row r="476">
          <cell r="A476">
            <v>45572</v>
          </cell>
        </row>
        <row r="477">
          <cell r="A477">
            <v>45573</v>
          </cell>
        </row>
        <row r="478">
          <cell r="A478">
            <v>45574</v>
          </cell>
        </row>
        <row r="479">
          <cell r="A479">
            <v>45575</v>
          </cell>
        </row>
        <row r="480">
          <cell r="A480">
            <v>45576</v>
          </cell>
        </row>
        <row r="481">
          <cell r="A481">
            <v>45577</v>
          </cell>
        </row>
        <row r="482">
          <cell r="A482">
            <v>45578</v>
          </cell>
        </row>
        <row r="483">
          <cell r="A483">
            <v>45579</v>
          </cell>
        </row>
        <row r="484">
          <cell r="A484">
            <v>45580</v>
          </cell>
        </row>
        <row r="485">
          <cell r="A485">
            <v>45581</v>
          </cell>
        </row>
        <row r="486">
          <cell r="A486">
            <v>45582</v>
          </cell>
        </row>
        <row r="487">
          <cell r="A487">
            <v>45583</v>
          </cell>
        </row>
        <row r="488">
          <cell r="A488">
            <v>45584</v>
          </cell>
        </row>
        <row r="489">
          <cell r="A489">
            <v>45585</v>
          </cell>
        </row>
        <row r="490">
          <cell r="A490">
            <v>45586</v>
          </cell>
        </row>
        <row r="491">
          <cell r="A491">
            <v>45587</v>
          </cell>
        </row>
        <row r="492">
          <cell r="A492">
            <v>45588</v>
          </cell>
        </row>
        <row r="493">
          <cell r="A493">
            <v>45589</v>
          </cell>
        </row>
        <row r="494">
          <cell r="A494">
            <v>45590</v>
          </cell>
        </row>
        <row r="495">
          <cell r="A495">
            <v>45591</v>
          </cell>
        </row>
        <row r="496">
          <cell r="A496">
            <v>45592</v>
          </cell>
        </row>
        <row r="497">
          <cell r="A497">
            <v>45593</v>
          </cell>
        </row>
        <row r="498">
          <cell r="A498">
            <v>45594</v>
          </cell>
        </row>
        <row r="499">
          <cell r="A499">
            <v>45595</v>
          </cell>
        </row>
        <row r="500">
          <cell r="A500">
            <v>45596</v>
          </cell>
        </row>
        <row r="501">
          <cell r="A501">
            <v>45597</v>
          </cell>
        </row>
        <row r="502">
          <cell r="A502">
            <v>45598</v>
          </cell>
        </row>
        <row r="503">
          <cell r="A503">
            <v>45599</v>
          </cell>
        </row>
        <row r="504">
          <cell r="A504">
            <v>45600</v>
          </cell>
        </row>
        <row r="505">
          <cell r="A505">
            <v>45601</v>
          </cell>
        </row>
        <row r="506">
          <cell r="A506">
            <v>45602</v>
          </cell>
        </row>
        <row r="507">
          <cell r="A507">
            <v>45603</v>
          </cell>
        </row>
        <row r="508">
          <cell r="A508">
            <v>45604</v>
          </cell>
        </row>
        <row r="509">
          <cell r="A509">
            <v>45605</v>
          </cell>
        </row>
        <row r="510">
          <cell r="A510">
            <v>45606</v>
          </cell>
        </row>
        <row r="511">
          <cell r="A511">
            <v>45607</v>
          </cell>
        </row>
        <row r="512">
          <cell r="A512">
            <v>45608</v>
          </cell>
        </row>
        <row r="513">
          <cell r="A513">
            <v>45609</v>
          </cell>
        </row>
        <row r="514">
          <cell r="A514">
            <v>45610</v>
          </cell>
        </row>
        <row r="515">
          <cell r="A515">
            <v>45611</v>
          </cell>
        </row>
        <row r="516">
          <cell r="A516">
            <v>45612</v>
          </cell>
        </row>
        <row r="517">
          <cell r="A517">
            <v>45613</v>
          </cell>
        </row>
        <row r="518">
          <cell r="A518">
            <v>45614</v>
          </cell>
        </row>
        <row r="519">
          <cell r="A519">
            <v>45615</v>
          </cell>
        </row>
        <row r="520">
          <cell r="A520">
            <v>45616</v>
          </cell>
        </row>
        <row r="521">
          <cell r="A521">
            <v>45617</v>
          </cell>
        </row>
        <row r="522">
          <cell r="A522">
            <v>45618</v>
          </cell>
        </row>
        <row r="523">
          <cell r="A523">
            <v>45619</v>
          </cell>
        </row>
        <row r="524">
          <cell r="A524">
            <v>45620</v>
          </cell>
        </row>
        <row r="525">
          <cell r="A525">
            <v>45621</v>
          </cell>
        </row>
        <row r="526">
          <cell r="A526">
            <v>45622</v>
          </cell>
        </row>
        <row r="527">
          <cell r="A527">
            <v>45623</v>
          </cell>
        </row>
        <row r="528">
          <cell r="A528">
            <v>45624</v>
          </cell>
        </row>
        <row r="529">
          <cell r="A529">
            <v>45625</v>
          </cell>
        </row>
        <row r="530">
          <cell r="A530">
            <v>45626</v>
          </cell>
        </row>
        <row r="531">
          <cell r="A531">
            <v>45627</v>
          </cell>
        </row>
        <row r="532">
          <cell r="A532">
            <v>45628</v>
          </cell>
        </row>
        <row r="533">
          <cell r="A533">
            <v>45629</v>
          </cell>
        </row>
        <row r="534">
          <cell r="A534">
            <v>45630</v>
          </cell>
        </row>
        <row r="535">
          <cell r="A535">
            <v>45631</v>
          </cell>
        </row>
        <row r="536">
          <cell r="A536">
            <v>45632</v>
          </cell>
        </row>
        <row r="537">
          <cell r="A537">
            <v>45633</v>
          </cell>
        </row>
        <row r="538">
          <cell r="A538">
            <v>45634</v>
          </cell>
        </row>
        <row r="539">
          <cell r="A539">
            <v>45635</v>
          </cell>
        </row>
        <row r="540">
          <cell r="A540">
            <v>45636</v>
          </cell>
        </row>
        <row r="541">
          <cell r="A541">
            <v>45637</v>
          </cell>
        </row>
        <row r="542">
          <cell r="A542">
            <v>45638</v>
          </cell>
        </row>
        <row r="543">
          <cell r="A543">
            <v>45639</v>
          </cell>
        </row>
        <row r="544">
          <cell r="A544">
            <v>45640</v>
          </cell>
        </row>
        <row r="545">
          <cell r="A545">
            <v>45641</v>
          </cell>
        </row>
        <row r="546">
          <cell r="A546">
            <v>45642</v>
          </cell>
        </row>
        <row r="547">
          <cell r="A547">
            <v>45643</v>
          </cell>
        </row>
        <row r="548">
          <cell r="A548">
            <v>45644</v>
          </cell>
        </row>
        <row r="549">
          <cell r="A549">
            <v>45645</v>
          </cell>
        </row>
        <row r="550">
          <cell r="A550">
            <v>45646</v>
          </cell>
        </row>
        <row r="551">
          <cell r="A551">
            <v>45647</v>
          </cell>
        </row>
        <row r="552">
          <cell r="A552">
            <v>45648</v>
          </cell>
        </row>
        <row r="553">
          <cell r="A553">
            <v>45649</v>
          </cell>
        </row>
        <row r="554">
          <cell r="A554">
            <v>45650</v>
          </cell>
        </row>
        <row r="555">
          <cell r="A555">
            <v>45651</v>
          </cell>
        </row>
        <row r="556">
          <cell r="A556">
            <v>45652</v>
          </cell>
        </row>
        <row r="557">
          <cell r="A557">
            <v>45653</v>
          </cell>
        </row>
        <row r="558">
          <cell r="A558">
            <v>45654</v>
          </cell>
        </row>
        <row r="559">
          <cell r="A559">
            <v>45655</v>
          </cell>
        </row>
        <row r="560">
          <cell r="A560">
            <v>45656</v>
          </cell>
        </row>
        <row r="561">
          <cell r="A561">
            <v>45657</v>
          </cell>
        </row>
        <row r="562">
          <cell r="A562">
            <v>45658</v>
          </cell>
        </row>
        <row r="563">
          <cell r="A563">
            <v>45659</v>
          </cell>
        </row>
        <row r="564">
          <cell r="A564">
            <v>45660</v>
          </cell>
        </row>
        <row r="565">
          <cell r="A565">
            <v>45661</v>
          </cell>
        </row>
        <row r="566">
          <cell r="A566">
            <v>45662</v>
          </cell>
        </row>
        <row r="567">
          <cell r="A567">
            <v>45663</v>
          </cell>
        </row>
        <row r="568">
          <cell r="A568">
            <v>45664</v>
          </cell>
        </row>
        <row r="569">
          <cell r="A569">
            <v>45665</v>
          </cell>
        </row>
        <row r="570">
          <cell r="A570">
            <v>45666</v>
          </cell>
        </row>
        <row r="571">
          <cell r="A571">
            <v>45667</v>
          </cell>
        </row>
        <row r="572">
          <cell r="A572">
            <v>45668</v>
          </cell>
        </row>
        <row r="573">
          <cell r="A573">
            <v>45669</v>
          </cell>
        </row>
        <row r="574">
          <cell r="A574">
            <v>45670</v>
          </cell>
        </row>
        <row r="575">
          <cell r="A575">
            <v>45671</v>
          </cell>
        </row>
        <row r="576">
          <cell r="A576">
            <v>45672</v>
          </cell>
        </row>
        <row r="577">
          <cell r="A577">
            <v>45673</v>
          </cell>
        </row>
        <row r="578">
          <cell r="A578">
            <v>45674</v>
          </cell>
        </row>
        <row r="579">
          <cell r="A579">
            <v>45675</v>
          </cell>
        </row>
        <row r="580">
          <cell r="A580">
            <v>45676</v>
          </cell>
        </row>
        <row r="581">
          <cell r="A581">
            <v>45677</v>
          </cell>
        </row>
        <row r="582">
          <cell r="A582">
            <v>45678</v>
          </cell>
        </row>
        <row r="583">
          <cell r="A583">
            <v>45679</v>
          </cell>
        </row>
        <row r="584">
          <cell r="A584">
            <v>45680</v>
          </cell>
        </row>
        <row r="585">
          <cell r="A585">
            <v>45681</v>
          </cell>
        </row>
        <row r="586">
          <cell r="A586">
            <v>45682</v>
          </cell>
        </row>
        <row r="587">
          <cell r="A587">
            <v>45683</v>
          </cell>
        </row>
        <row r="588">
          <cell r="A588">
            <v>45684</v>
          </cell>
        </row>
        <row r="589">
          <cell r="A589">
            <v>45685</v>
          </cell>
        </row>
        <row r="590">
          <cell r="A590">
            <v>45686</v>
          </cell>
        </row>
        <row r="591">
          <cell r="A591">
            <v>45687</v>
          </cell>
        </row>
        <row r="592">
          <cell r="A592">
            <v>45688</v>
          </cell>
        </row>
        <row r="593">
          <cell r="A593">
            <v>45689</v>
          </cell>
        </row>
        <row r="594">
          <cell r="A594">
            <v>45690</v>
          </cell>
        </row>
        <row r="595">
          <cell r="A595">
            <v>45691</v>
          </cell>
        </row>
        <row r="596">
          <cell r="A596">
            <v>45692</v>
          </cell>
        </row>
        <row r="597">
          <cell r="A597">
            <v>45693</v>
          </cell>
        </row>
        <row r="598">
          <cell r="A598">
            <v>45694</v>
          </cell>
        </row>
        <row r="599">
          <cell r="A599">
            <v>45695</v>
          </cell>
        </row>
        <row r="600">
          <cell r="A600">
            <v>45696</v>
          </cell>
        </row>
        <row r="601">
          <cell r="A601">
            <v>45697</v>
          </cell>
        </row>
        <row r="602">
          <cell r="A602">
            <v>45698</v>
          </cell>
        </row>
        <row r="603">
          <cell r="A603">
            <v>45699</v>
          </cell>
        </row>
        <row r="604">
          <cell r="A604">
            <v>45700</v>
          </cell>
        </row>
        <row r="605">
          <cell r="A605">
            <v>45701</v>
          </cell>
        </row>
        <row r="606">
          <cell r="A606">
            <v>45702</v>
          </cell>
        </row>
        <row r="607">
          <cell r="A607">
            <v>45703</v>
          </cell>
        </row>
        <row r="608">
          <cell r="A608">
            <v>45704</v>
          </cell>
        </row>
        <row r="609">
          <cell r="A609">
            <v>45705</v>
          </cell>
        </row>
        <row r="610">
          <cell r="A610">
            <v>45706</v>
          </cell>
        </row>
        <row r="611">
          <cell r="A611">
            <v>45707</v>
          </cell>
        </row>
        <row r="612">
          <cell r="A612">
            <v>45708</v>
          </cell>
        </row>
        <row r="613">
          <cell r="A613">
            <v>45709</v>
          </cell>
        </row>
        <row r="614">
          <cell r="A614">
            <v>45710</v>
          </cell>
        </row>
        <row r="615">
          <cell r="A615">
            <v>45711</v>
          </cell>
        </row>
        <row r="616">
          <cell r="A616">
            <v>45712</v>
          </cell>
        </row>
        <row r="617">
          <cell r="A617">
            <v>45713</v>
          </cell>
        </row>
        <row r="618">
          <cell r="A618">
            <v>45714</v>
          </cell>
        </row>
        <row r="619">
          <cell r="A619">
            <v>45715</v>
          </cell>
        </row>
        <row r="620">
          <cell r="A620">
            <v>45716</v>
          </cell>
        </row>
        <row r="621">
          <cell r="A621">
            <v>45717</v>
          </cell>
        </row>
        <row r="622">
          <cell r="A622">
            <v>45718</v>
          </cell>
        </row>
        <row r="623">
          <cell r="A623">
            <v>45719</v>
          </cell>
        </row>
        <row r="624">
          <cell r="A624">
            <v>45720</v>
          </cell>
        </row>
        <row r="625">
          <cell r="A625">
            <v>45721</v>
          </cell>
        </row>
        <row r="626">
          <cell r="A626">
            <v>45722</v>
          </cell>
        </row>
        <row r="627">
          <cell r="A627">
            <v>45723</v>
          </cell>
        </row>
        <row r="628">
          <cell r="A628">
            <v>45724</v>
          </cell>
        </row>
        <row r="629">
          <cell r="A629">
            <v>45725</v>
          </cell>
        </row>
        <row r="630">
          <cell r="A630">
            <v>45726</v>
          </cell>
        </row>
        <row r="631">
          <cell r="A631">
            <v>45727</v>
          </cell>
        </row>
        <row r="632">
          <cell r="A632">
            <v>45728</v>
          </cell>
        </row>
        <row r="633">
          <cell r="A633">
            <v>45729</v>
          </cell>
        </row>
        <row r="634">
          <cell r="A634">
            <v>45730</v>
          </cell>
        </row>
        <row r="635">
          <cell r="A635">
            <v>45731</v>
          </cell>
        </row>
        <row r="636">
          <cell r="A636">
            <v>45732</v>
          </cell>
        </row>
        <row r="637">
          <cell r="A637">
            <v>45733</v>
          </cell>
        </row>
        <row r="638">
          <cell r="A638">
            <v>45734</v>
          </cell>
        </row>
        <row r="639">
          <cell r="A639">
            <v>45735</v>
          </cell>
        </row>
        <row r="640">
          <cell r="A640">
            <v>45736</v>
          </cell>
        </row>
        <row r="641">
          <cell r="A641">
            <v>45737</v>
          </cell>
        </row>
        <row r="642">
          <cell r="A642">
            <v>45738</v>
          </cell>
        </row>
        <row r="643">
          <cell r="A643">
            <v>45739</v>
          </cell>
        </row>
        <row r="644">
          <cell r="A644">
            <v>45740</v>
          </cell>
        </row>
        <row r="645">
          <cell r="A645">
            <v>45741</v>
          </cell>
        </row>
        <row r="646">
          <cell r="A646">
            <v>45742</v>
          </cell>
        </row>
        <row r="647">
          <cell r="A647">
            <v>45743</v>
          </cell>
        </row>
        <row r="648">
          <cell r="A648">
            <v>45744</v>
          </cell>
        </row>
        <row r="649">
          <cell r="A649">
            <v>45745</v>
          </cell>
        </row>
        <row r="650">
          <cell r="A650">
            <v>45746</v>
          </cell>
        </row>
        <row r="651">
          <cell r="A651">
            <v>45747</v>
          </cell>
        </row>
        <row r="652">
          <cell r="A652">
            <v>45748</v>
          </cell>
        </row>
        <row r="653">
          <cell r="A653">
            <v>45749</v>
          </cell>
        </row>
        <row r="654">
          <cell r="A654">
            <v>45750</v>
          </cell>
        </row>
        <row r="655">
          <cell r="A655">
            <v>45751</v>
          </cell>
        </row>
        <row r="656">
          <cell r="A656">
            <v>45752</v>
          </cell>
        </row>
        <row r="657">
          <cell r="A657">
            <v>45753</v>
          </cell>
        </row>
        <row r="658">
          <cell r="A658">
            <v>45754</v>
          </cell>
        </row>
        <row r="659">
          <cell r="A659">
            <v>45755</v>
          </cell>
        </row>
        <row r="660">
          <cell r="A660">
            <v>45756</v>
          </cell>
        </row>
        <row r="661">
          <cell r="A661">
            <v>45757</v>
          </cell>
        </row>
        <row r="662">
          <cell r="A662">
            <v>45758</v>
          </cell>
        </row>
        <row r="663">
          <cell r="A663">
            <v>45759</v>
          </cell>
        </row>
        <row r="664">
          <cell r="A664">
            <v>45760</v>
          </cell>
        </row>
        <row r="665">
          <cell r="A665">
            <v>45761</v>
          </cell>
        </row>
        <row r="666">
          <cell r="A666">
            <v>45762</v>
          </cell>
        </row>
        <row r="667">
          <cell r="A667">
            <v>45763</v>
          </cell>
        </row>
        <row r="668">
          <cell r="A668">
            <v>45764</v>
          </cell>
        </row>
        <row r="669">
          <cell r="A669">
            <v>45765</v>
          </cell>
        </row>
        <row r="670">
          <cell r="A670">
            <v>45766</v>
          </cell>
        </row>
        <row r="671">
          <cell r="A671">
            <v>45767</v>
          </cell>
        </row>
        <row r="672">
          <cell r="A672">
            <v>45768</v>
          </cell>
        </row>
        <row r="673">
          <cell r="A673">
            <v>45769</v>
          </cell>
        </row>
        <row r="674">
          <cell r="A674">
            <v>45770</v>
          </cell>
        </row>
        <row r="675">
          <cell r="A675">
            <v>45771</v>
          </cell>
        </row>
        <row r="676">
          <cell r="A676">
            <v>45772</v>
          </cell>
        </row>
        <row r="677">
          <cell r="A677">
            <v>45773</v>
          </cell>
        </row>
        <row r="678">
          <cell r="A678">
            <v>45774</v>
          </cell>
        </row>
        <row r="679">
          <cell r="A679">
            <v>45775</v>
          </cell>
        </row>
        <row r="680">
          <cell r="A680">
            <v>45776</v>
          </cell>
        </row>
        <row r="681">
          <cell r="A681">
            <v>45777</v>
          </cell>
        </row>
        <row r="682">
          <cell r="A682">
            <v>45778</v>
          </cell>
        </row>
        <row r="683">
          <cell r="A683">
            <v>45779</v>
          </cell>
        </row>
        <row r="684">
          <cell r="A684">
            <v>45780</v>
          </cell>
        </row>
        <row r="685">
          <cell r="A685">
            <v>45781</v>
          </cell>
        </row>
        <row r="686">
          <cell r="A686">
            <v>45782</v>
          </cell>
        </row>
        <row r="687">
          <cell r="A687">
            <v>45783</v>
          </cell>
        </row>
        <row r="688">
          <cell r="A688">
            <v>45784</v>
          </cell>
        </row>
        <row r="689">
          <cell r="A689">
            <v>45785</v>
          </cell>
        </row>
        <row r="690">
          <cell r="A690">
            <v>45786</v>
          </cell>
        </row>
        <row r="691">
          <cell r="A691">
            <v>45787</v>
          </cell>
        </row>
        <row r="692">
          <cell r="A692">
            <v>45788</v>
          </cell>
        </row>
        <row r="693">
          <cell r="A693">
            <v>45789</v>
          </cell>
        </row>
        <row r="694">
          <cell r="A694">
            <v>45790</v>
          </cell>
        </row>
        <row r="695">
          <cell r="A695">
            <v>45791</v>
          </cell>
        </row>
        <row r="696">
          <cell r="A696">
            <v>45792</v>
          </cell>
        </row>
        <row r="697">
          <cell r="A697">
            <v>45793</v>
          </cell>
        </row>
        <row r="698">
          <cell r="A698">
            <v>45794</v>
          </cell>
        </row>
        <row r="699">
          <cell r="A699">
            <v>45795</v>
          </cell>
        </row>
        <row r="700">
          <cell r="A700">
            <v>45796</v>
          </cell>
        </row>
        <row r="701">
          <cell r="A701">
            <v>45797</v>
          </cell>
        </row>
        <row r="702">
          <cell r="A702">
            <v>45798</v>
          </cell>
        </row>
        <row r="703">
          <cell r="A703">
            <v>45799</v>
          </cell>
        </row>
        <row r="704">
          <cell r="A704">
            <v>45800</v>
          </cell>
        </row>
        <row r="705">
          <cell r="A705">
            <v>45801</v>
          </cell>
        </row>
        <row r="706">
          <cell r="A706">
            <v>45802</v>
          </cell>
        </row>
        <row r="707">
          <cell r="A707">
            <v>45803</v>
          </cell>
        </row>
        <row r="708">
          <cell r="A708">
            <v>45804</v>
          </cell>
        </row>
        <row r="709">
          <cell r="A709">
            <v>45805</v>
          </cell>
        </row>
        <row r="710">
          <cell r="A710">
            <v>45806</v>
          </cell>
        </row>
        <row r="711">
          <cell r="A711">
            <v>45807</v>
          </cell>
        </row>
        <row r="712">
          <cell r="A712">
            <v>45808</v>
          </cell>
        </row>
        <row r="713">
          <cell r="A713">
            <v>45809</v>
          </cell>
        </row>
        <row r="714">
          <cell r="A714">
            <v>45810</v>
          </cell>
        </row>
        <row r="715">
          <cell r="A715">
            <v>45811</v>
          </cell>
        </row>
        <row r="716">
          <cell r="A716">
            <v>45812</v>
          </cell>
        </row>
        <row r="717">
          <cell r="A717">
            <v>45813</v>
          </cell>
        </row>
        <row r="718">
          <cell r="A718">
            <v>45814</v>
          </cell>
        </row>
        <row r="719">
          <cell r="A719">
            <v>45815</v>
          </cell>
        </row>
        <row r="720">
          <cell r="A720">
            <v>45816</v>
          </cell>
        </row>
        <row r="721">
          <cell r="A721">
            <v>45817</v>
          </cell>
        </row>
        <row r="722">
          <cell r="A722">
            <v>45818</v>
          </cell>
        </row>
        <row r="723">
          <cell r="A723">
            <v>45819</v>
          </cell>
        </row>
        <row r="724">
          <cell r="A724">
            <v>45820</v>
          </cell>
        </row>
        <row r="725">
          <cell r="A725">
            <v>45821</v>
          </cell>
        </row>
        <row r="726">
          <cell r="A726">
            <v>45822</v>
          </cell>
        </row>
        <row r="727">
          <cell r="A727">
            <v>45823</v>
          </cell>
        </row>
        <row r="728">
          <cell r="A728">
            <v>45824</v>
          </cell>
        </row>
        <row r="729">
          <cell r="A729">
            <v>45825</v>
          </cell>
        </row>
        <row r="730">
          <cell r="A730">
            <v>45826</v>
          </cell>
        </row>
        <row r="731">
          <cell r="A731">
            <v>45827</v>
          </cell>
        </row>
        <row r="732">
          <cell r="A732">
            <v>45828</v>
          </cell>
        </row>
        <row r="733">
          <cell r="A733">
            <v>45829</v>
          </cell>
        </row>
        <row r="734">
          <cell r="A734">
            <v>45830</v>
          </cell>
        </row>
        <row r="735">
          <cell r="A735">
            <v>45831</v>
          </cell>
        </row>
        <row r="736">
          <cell r="A736">
            <v>45832</v>
          </cell>
        </row>
        <row r="737">
          <cell r="A737">
            <v>45833</v>
          </cell>
        </row>
        <row r="738">
          <cell r="A738">
            <v>45834</v>
          </cell>
        </row>
        <row r="739">
          <cell r="A739">
            <v>45835</v>
          </cell>
        </row>
        <row r="740">
          <cell r="A740">
            <v>45836</v>
          </cell>
        </row>
        <row r="741">
          <cell r="A741">
            <v>45837</v>
          </cell>
        </row>
        <row r="742">
          <cell r="A742">
            <v>45838</v>
          </cell>
        </row>
        <row r="743">
          <cell r="A743">
            <v>45839</v>
          </cell>
        </row>
        <row r="744">
          <cell r="A744">
            <v>45840</v>
          </cell>
        </row>
        <row r="745">
          <cell r="A745">
            <v>45841</v>
          </cell>
        </row>
        <row r="746">
          <cell r="A746">
            <v>45842</v>
          </cell>
        </row>
        <row r="747">
          <cell r="A747">
            <v>45843</v>
          </cell>
        </row>
        <row r="748">
          <cell r="A748">
            <v>45844</v>
          </cell>
        </row>
        <row r="749">
          <cell r="A749">
            <v>45845</v>
          </cell>
        </row>
        <row r="750">
          <cell r="A750">
            <v>45846</v>
          </cell>
        </row>
        <row r="751">
          <cell r="A751">
            <v>45847</v>
          </cell>
        </row>
        <row r="752">
          <cell r="A752">
            <v>45848</v>
          </cell>
        </row>
        <row r="753">
          <cell r="A753">
            <v>45849</v>
          </cell>
        </row>
        <row r="754">
          <cell r="A754">
            <v>45850</v>
          </cell>
        </row>
        <row r="755">
          <cell r="A755">
            <v>45851</v>
          </cell>
        </row>
        <row r="756">
          <cell r="A756">
            <v>45852</v>
          </cell>
        </row>
        <row r="757">
          <cell r="A757">
            <v>45853</v>
          </cell>
        </row>
        <row r="758">
          <cell r="A758">
            <v>45854</v>
          </cell>
        </row>
        <row r="759">
          <cell r="A759">
            <v>45855</v>
          </cell>
        </row>
        <row r="760">
          <cell r="A760">
            <v>45856</v>
          </cell>
        </row>
        <row r="761">
          <cell r="A761">
            <v>45857</v>
          </cell>
        </row>
        <row r="762">
          <cell r="A762">
            <v>45858</v>
          </cell>
        </row>
        <row r="763">
          <cell r="A763">
            <v>45859</v>
          </cell>
        </row>
        <row r="764">
          <cell r="A764">
            <v>45860</v>
          </cell>
        </row>
        <row r="765">
          <cell r="A765">
            <v>45861</v>
          </cell>
        </row>
        <row r="766">
          <cell r="A766">
            <v>45862</v>
          </cell>
        </row>
        <row r="767">
          <cell r="A767">
            <v>45863</v>
          </cell>
        </row>
        <row r="768">
          <cell r="A768">
            <v>45864</v>
          </cell>
        </row>
        <row r="769">
          <cell r="A769">
            <v>45865</v>
          </cell>
        </row>
        <row r="770">
          <cell r="A770">
            <v>45866</v>
          </cell>
        </row>
        <row r="771">
          <cell r="A771">
            <v>45867</v>
          </cell>
        </row>
        <row r="772">
          <cell r="A772">
            <v>45868</v>
          </cell>
        </row>
        <row r="773">
          <cell r="A773">
            <v>45869</v>
          </cell>
        </row>
        <row r="774">
          <cell r="A774">
            <v>45870</v>
          </cell>
        </row>
        <row r="775">
          <cell r="A775">
            <v>45871</v>
          </cell>
        </row>
        <row r="776">
          <cell r="A776">
            <v>45872</v>
          </cell>
        </row>
        <row r="777">
          <cell r="A777">
            <v>45873</v>
          </cell>
        </row>
        <row r="778">
          <cell r="A778">
            <v>45874</v>
          </cell>
        </row>
        <row r="779">
          <cell r="A779">
            <v>45875</v>
          </cell>
        </row>
        <row r="780">
          <cell r="A780">
            <v>45876</v>
          </cell>
        </row>
        <row r="781">
          <cell r="A781">
            <v>45877</v>
          </cell>
        </row>
        <row r="782">
          <cell r="A782">
            <v>45878</v>
          </cell>
        </row>
        <row r="783">
          <cell r="A783">
            <v>45879</v>
          </cell>
        </row>
        <row r="784">
          <cell r="A784">
            <v>45880</v>
          </cell>
        </row>
        <row r="785">
          <cell r="A785">
            <v>45881</v>
          </cell>
        </row>
        <row r="786">
          <cell r="A786">
            <v>45882</v>
          </cell>
        </row>
        <row r="787">
          <cell r="A787">
            <v>45883</v>
          </cell>
        </row>
        <row r="788">
          <cell r="A788">
            <v>45884</v>
          </cell>
        </row>
        <row r="789">
          <cell r="A789">
            <v>45885</v>
          </cell>
        </row>
        <row r="790">
          <cell r="A790">
            <v>45886</v>
          </cell>
        </row>
        <row r="791">
          <cell r="A791">
            <v>45887</v>
          </cell>
        </row>
        <row r="792">
          <cell r="A792">
            <v>45888</v>
          </cell>
        </row>
        <row r="793">
          <cell r="A793">
            <v>45889</v>
          </cell>
        </row>
        <row r="794">
          <cell r="A794">
            <v>45890</v>
          </cell>
        </row>
        <row r="795">
          <cell r="A795">
            <v>45891</v>
          </cell>
        </row>
        <row r="796">
          <cell r="A796">
            <v>45892</v>
          </cell>
        </row>
        <row r="797">
          <cell r="A797">
            <v>45893</v>
          </cell>
        </row>
        <row r="798">
          <cell r="A798">
            <v>45894</v>
          </cell>
        </row>
        <row r="799">
          <cell r="A799">
            <v>45895</v>
          </cell>
        </row>
        <row r="800">
          <cell r="A800">
            <v>45896</v>
          </cell>
        </row>
        <row r="801">
          <cell r="A801">
            <v>45897</v>
          </cell>
        </row>
        <row r="802">
          <cell r="A802">
            <v>45898</v>
          </cell>
        </row>
        <row r="803">
          <cell r="A803">
            <v>45899</v>
          </cell>
        </row>
        <row r="804">
          <cell r="A804">
            <v>45900</v>
          </cell>
        </row>
        <row r="805">
          <cell r="A805">
            <v>45901</v>
          </cell>
        </row>
        <row r="806">
          <cell r="A806">
            <v>45902</v>
          </cell>
        </row>
        <row r="807">
          <cell r="A807">
            <v>45903</v>
          </cell>
        </row>
        <row r="808">
          <cell r="A808">
            <v>45904</v>
          </cell>
        </row>
        <row r="809">
          <cell r="A809">
            <v>45905</v>
          </cell>
        </row>
        <row r="810">
          <cell r="A810">
            <v>45906</v>
          </cell>
        </row>
        <row r="811">
          <cell r="A811">
            <v>45907</v>
          </cell>
        </row>
        <row r="812">
          <cell r="A812">
            <v>45908</v>
          </cell>
        </row>
        <row r="813">
          <cell r="A813">
            <v>45909</v>
          </cell>
        </row>
        <row r="814">
          <cell r="A814">
            <v>45910</v>
          </cell>
        </row>
        <row r="815">
          <cell r="A815">
            <v>45911</v>
          </cell>
        </row>
        <row r="816">
          <cell r="A816">
            <v>45912</v>
          </cell>
        </row>
        <row r="817">
          <cell r="A817">
            <v>45913</v>
          </cell>
        </row>
        <row r="818">
          <cell r="A818">
            <v>45914</v>
          </cell>
        </row>
        <row r="819">
          <cell r="A819">
            <v>45915</v>
          </cell>
        </row>
        <row r="820">
          <cell r="A820">
            <v>45916</v>
          </cell>
        </row>
        <row r="821">
          <cell r="A821">
            <v>45917</v>
          </cell>
        </row>
        <row r="822">
          <cell r="A822">
            <v>45918</v>
          </cell>
        </row>
        <row r="823">
          <cell r="A823">
            <v>45919</v>
          </cell>
        </row>
        <row r="824">
          <cell r="A824">
            <v>45920</v>
          </cell>
        </row>
        <row r="825">
          <cell r="A825">
            <v>45921</v>
          </cell>
        </row>
        <row r="826">
          <cell r="A826">
            <v>45922</v>
          </cell>
        </row>
        <row r="827">
          <cell r="A827">
            <v>45923</v>
          </cell>
        </row>
        <row r="828">
          <cell r="A828">
            <v>45924</v>
          </cell>
        </row>
        <row r="829">
          <cell r="A829">
            <v>45925</v>
          </cell>
        </row>
        <row r="830">
          <cell r="A830">
            <v>45926</v>
          </cell>
        </row>
        <row r="831">
          <cell r="A831">
            <v>45927</v>
          </cell>
        </row>
        <row r="832">
          <cell r="A832">
            <v>45928</v>
          </cell>
        </row>
        <row r="833">
          <cell r="A833">
            <v>45929</v>
          </cell>
        </row>
        <row r="834">
          <cell r="A834">
            <v>45930</v>
          </cell>
        </row>
        <row r="835">
          <cell r="A835">
            <v>45931</v>
          </cell>
        </row>
        <row r="836">
          <cell r="A836">
            <v>45932</v>
          </cell>
        </row>
        <row r="837">
          <cell r="A837">
            <v>45933</v>
          </cell>
        </row>
        <row r="838">
          <cell r="A838">
            <v>45934</v>
          </cell>
        </row>
        <row r="839">
          <cell r="A839">
            <v>45935</v>
          </cell>
        </row>
        <row r="840">
          <cell r="A840">
            <v>45936</v>
          </cell>
        </row>
        <row r="841">
          <cell r="A841">
            <v>45937</v>
          </cell>
        </row>
        <row r="842">
          <cell r="A842">
            <v>45938</v>
          </cell>
        </row>
        <row r="843">
          <cell r="A843">
            <v>45939</v>
          </cell>
        </row>
        <row r="844">
          <cell r="A844">
            <v>45940</v>
          </cell>
        </row>
        <row r="845">
          <cell r="A845">
            <v>45941</v>
          </cell>
        </row>
        <row r="846">
          <cell r="A846">
            <v>45942</v>
          </cell>
        </row>
        <row r="847">
          <cell r="A847">
            <v>45943</v>
          </cell>
        </row>
        <row r="848">
          <cell r="A848">
            <v>45944</v>
          </cell>
        </row>
        <row r="849">
          <cell r="A849">
            <v>45945</v>
          </cell>
        </row>
        <row r="850">
          <cell r="A850">
            <v>45946</v>
          </cell>
        </row>
        <row r="851">
          <cell r="A851">
            <v>45947</v>
          </cell>
        </row>
        <row r="852">
          <cell r="A852">
            <v>45948</v>
          </cell>
        </row>
        <row r="853">
          <cell r="A853">
            <v>45949</v>
          </cell>
        </row>
        <row r="854">
          <cell r="A854">
            <v>45950</v>
          </cell>
        </row>
        <row r="855">
          <cell r="A855">
            <v>45951</v>
          </cell>
        </row>
        <row r="856">
          <cell r="A856">
            <v>45952</v>
          </cell>
        </row>
        <row r="857">
          <cell r="A857">
            <v>45953</v>
          </cell>
        </row>
        <row r="858">
          <cell r="A858">
            <v>45954</v>
          </cell>
        </row>
        <row r="859">
          <cell r="A859">
            <v>45955</v>
          </cell>
        </row>
        <row r="860">
          <cell r="A860">
            <v>45956</v>
          </cell>
        </row>
        <row r="861">
          <cell r="A861">
            <v>45957</v>
          </cell>
        </row>
        <row r="862">
          <cell r="A862">
            <v>45958</v>
          </cell>
        </row>
        <row r="863">
          <cell r="A863">
            <v>45959</v>
          </cell>
        </row>
        <row r="864">
          <cell r="A864">
            <v>45960</v>
          </cell>
        </row>
        <row r="865">
          <cell r="A865">
            <v>45961</v>
          </cell>
        </row>
        <row r="866">
          <cell r="A866">
            <v>45962</v>
          </cell>
        </row>
        <row r="867">
          <cell r="A867">
            <v>45963</v>
          </cell>
        </row>
        <row r="868">
          <cell r="A868">
            <v>45964</v>
          </cell>
        </row>
        <row r="869">
          <cell r="A869">
            <v>45965</v>
          </cell>
        </row>
        <row r="870">
          <cell r="A870">
            <v>45966</v>
          </cell>
        </row>
        <row r="871">
          <cell r="A871">
            <v>45967</v>
          </cell>
        </row>
        <row r="872">
          <cell r="A872">
            <v>45968</v>
          </cell>
        </row>
        <row r="873">
          <cell r="A873">
            <v>45969</v>
          </cell>
        </row>
        <row r="874">
          <cell r="A874">
            <v>45970</v>
          </cell>
        </row>
        <row r="875">
          <cell r="A875">
            <v>45971</v>
          </cell>
        </row>
        <row r="876">
          <cell r="A876">
            <v>45972</v>
          </cell>
        </row>
        <row r="877">
          <cell r="A877">
            <v>45973</v>
          </cell>
        </row>
        <row r="878">
          <cell r="A878">
            <v>45974</v>
          </cell>
        </row>
        <row r="879">
          <cell r="A879">
            <v>45975</v>
          </cell>
        </row>
        <row r="880">
          <cell r="A880">
            <v>45976</v>
          </cell>
        </row>
        <row r="881">
          <cell r="A881">
            <v>45977</v>
          </cell>
        </row>
        <row r="882">
          <cell r="A882">
            <v>45978</v>
          </cell>
        </row>
        <row r="883">
          <cell r="A883">
            <v>45979</v>
          </cell>
        </row>
        <row r="884">
          <cell r="A884">
            <v>45980</v>
          </cell>
        </row>
        <row r="885">
          <cell r="A885">
            <v>45981</v>
          </cell>
        </row>
        <row r="886">
          <cell r="A886">
            <v>45982</v>
          </cell>
        </row>
        <row r="887">
          <cell r="A887">
            <v>45983</v>
          </cell>
        </row>
        <row r="888">
          <cell r="A888">
            <v>45984</v>
          </cell>
        </row>
        <row r="889">
          <cell r="A889">
            <v>45985</v>
          </cell>
        </row>
        <row r="890">
          <cell r="A890">
            <v>45986</v>
          </cell>
        </row>
        <row r="891">
          <cell r="A891">
            <v>45987</v>
          </cell>
        </row>
        <row r="892">
          <cell r="A892">
            <v>45988</v>
          </cell>
        </row>
        <row r="893">
          <cell r="A893">
            <v>45989</v>
          </cell>
        </row>
        <row r="894">
          <cell r="A894">
            <v>45990</v>
          </cell>
        </row>
        <row r="895">
          <cell r="A895">
            <v>45991</v>
          </cell>
        </row>
        <row r="896">
          <cell r="A896">
            <v>45992</v>
          </cell>
        </row>
        <row r="897">
          <cell r="A897">
            <v>45993</v>
          </cell>
        </row>
        <row r="898">
          <cell r="A898">
            <v>45994</v>
          </cell>
        </row>
        <row r="899">
          <cell r="A899">
            <v>45995</v>
          </cell>
        </row>
        <row r="900">
          <cell r="A900">
            <v>45996</v>
          </cell>
        </row>
        <row r="901">
          <cell r="A901">
            <v>45997</v>
          </cell>
        </row>
        <row r="905">
          <cell r="A905" t="str">
            <v>9月予測</v>
          </cell>
        </row>
        <row r="906">
          <cell r="A906" t="str">
            <v>10月予測</v>
          </cell>
        </row>
        <row r="907">
          <cell r="A907" t="str">
            <v>11月予測</v>
          </cell>
        </row>
        <row r="908">
          <cell r="A908" t="str">
            <v>12月予測</v>
          </cell>
        </row>
        <row r="909">
          <cell r="A909" t="str">
            <v>1月予測</v>
          </cell>
        </row>
        <row r="910">
          <cell r="A910" t="str">
            <v>2月予測</v>
          </cell>
        </row>
        <row r="911">
          <cell r="A911" t="str">
            <v>3月予測</v>
          </cell>
        </row>
        <row r="912">
          <cell r="A912" t="str">
            <v>4月予測</v>
          </cell>
        </row>
        <row r="913">
          <cell r="A913" t="str">
            <v>5月予測</v>
          </cell>
        </row>
        <row r="914">
          <cell r="A914" t="str">
            <v>6月予測</v>
          </cell>
        </row>
      </sheetData>
      <sheetData sheetId="1">
        <row r="1">
          <cell r="A1" t="str">
            <v>フレームコンプ(フロント)</v>
          </cell>
        </row>
        <row r="2">
          <cell r="A2" t="str">
            <v>日付</v>
          </cell>
        </row>
        <row r="3">
          <cell r="A3">
            <v>45601</v>
          </cell>
        </row>
        <row r="4">
          <cell r="A4">
            <v>45602</v>
          </cell>
        </row>
        <row r="5">
          <cell r="A5">
            <v>45603</v>
          </cell>
        </row>
        <row r="6">
          <cell r="A6">
            <v>45604</v>
          </cell>
        </row>
        <row r="7">
          <cell r="A7">
            <v>45605</v>
          </cell>
        </row>
        <row r="8">
          <cell r="A8">
            <v>45606</v>
          </cell>
        </row>
        <row r="9">
          <cell r="A9">
            <v>45607</v>
          </cell>
        </row>
        <row r="10">
          <cell r="A10">
            <v>45608</v>
          </cell>
        </row>
        <row r="11">
          <cell r="A11">
            <v>45609</v>
          </cell>
        </row>
        <row r="12">
          <cell r="A12">
            <v>45610</v>
          </cell>
        </row>
        <row r="13">
          <cell r="A13">
            <v>45611</v>
          </cell>
        </row>
        <row r="14">
          <cell r="A14">
            <v>45612</v>
          </cell>
        </row>
        <row r="15">
          <cell r="A15">
            <v>45613</v>
          </cell>
        </row>
        <row r="16">
          <cell r="A16">
            <v>45614</v>
          </cell>
        </row>
        <row r="17">
          <cell r="A17">
            <v>45615</v>
          </cell>
        </row>
        <row r="18">
          <cell r="A18">
            <v>45616</v>
          </cell>
        </row>
        <row r="19">
          <cell r="A19">
            <v>45617</v>
          </cell>
        </row>
        <row r="20">
          <cell r="A20">
            <v>45618</v>
          </cell>
        </row>
        <row r="21">
          <cell r="A21">
            <v>45619</v>
          </cell>
        </row>
        <row r="22">
          <cell r="A22">
            <v>45620</v>
          </cell>
        </row>
        <row r="23">
          <cell r="A23">
            <v>45621</v>
          </cell>
        </row>
        <row r="24">
          <cell r="A24">
            <v>45622</v>
          </cell>
        </row>
        <row r="25">
          <cell r="A25">
            <v>45623</v>
          </cell>
        </row>
        <row r="26">
          <cell r="A26">
            <v>45624</v>
          </cell>
        </row>
        <row r="27">
          <cell r="A27">
            <v>45625</v>
          </cell>
        </row>
        <row r="28">
          <cell r="A28">
            <v>45626</v>
          </cell>
        </row>
        <row r="29">
          <cell r="A29">
            <v>45627</v>
          </cell>
        </row>
        <row r="30">
          <cell r="A30">
            <v>45628</v>
          </cell>
        </row>
        <row r="31">
          <cell r="A31">
            <v>45629</v>
          </cell>
        </row>
        <row r="32">
          <cell r="A32">
            <v>45630</v>
          </cell>
        </row>
        <row r="33">
          <cell r="A33">
            <v>45631</v>
          </cell>
        </row>
        <row r="34">
          <cell r="A34">
            <v>45632</v>
          </cell>
        </row>
        <row r="35">
          <cell r="A35">
            <v>45633</v>
          </cell>
        </row>
        <row r="36">
          <cell r="A36">
            <v>45634</v>
          </cell>
        </row>
        <row r="37">
          <cell r="A37">
            <v>45635</v>
          </cell>
        </row>
        <row r="38">
          <cell r="A38">
            <v>45636</v>
          </cell>
        </row>
        <row r="39">
          <cell r="A39">
            <v>45637</v>
          </cell>
        </row>
        <row r="40">
          <cell r="A40">
            <v>45638</v>
          </cell>
        </row>
        <row r="41">
          <cell r="A41">
            <v>45639</v>
          </cell>
        </row>
        <row r="42">
          <cell r="A42">
            <v>45640</v>
          </cell>
        </row>
        <row r="43">
          <cell r="A43">
            <v>45641</v>
          </cell>
        </row>
        <row r="44">
          <cell r="A44">
            <v>45642</v>
          </cell>
        </row>
        <row r="45">
          <cell r="A45">
            <v>45643</v>
          </cell>
        </row>
        <row r="46">
          <cell r="A46">
            <v>45644</v>
          </cell>
        </row>
        <row r="47">
          <cell r="A47">
            <v>45645</v>
          </cell>
        </row>
        <row r="48">
          <cell r="A48">
            <v>45646</v>
          </cell>
        </row>
        <row r="49">
          <cell r="A49">
            <v>45647</v>
          </cell>
        </row>
        <row r="50">
          <cell r="A50">
            <v>45648</v>
          </cell>
        </row>
        <row r="51">
          <cell r="A51">
            <v>45649</v>
          </cell>
        </row>
        <row r="52">
          <cell r="A52">
            <v>45650</v>
          </cell>
        </row>
        <row r="53">
          <cell r="A53">
            <v>45651</v>
          </cell>
        </row>
        <row r="54">
          <cell r="A54">
            <v>45652</v>
          </cell>
        </row>
        <row r="55">
          <cell r="A55">
            <v>45653</v>
          </cell>
        </row>
        <row r="56">
          <cell r="A56">
            <v>45654</v>
          </cell>
        </row>
        <row r="57">
          <cell r="A57">
            <v>45655</v>
          </cell>
        </row>
        <row r="58">
          <cell r="A58">
            <v>45656</v>
          </cell>
        </row>
        <row r="59">
          <cell r="A59">
            <v>45657</v>
          </cell>
        </row>
        <row r="60">
          <cell r="A60">
            <v>45658</v>
          </cell>
        </row>
        <row r="61">
          <cell r="A61">
            <v>45659</v>
          </cell>
        </row>
        <row r="62">
          <cell r="A62">
            <v>45660</v>
          </cell>
        </row>
        <row r="63">
          <cell r="A63">
            <v>45661</v>
          </cell>
        </row>
        <row r="64">
          <cell r="A64">
            <v>45662</v>
          </cell>
        </row>
        <row r="65">
          <cell r="A65">
            <v>45663</v>
          </cell>
        </row>
        <row r="66">
          <cell r="A66">
            <v>45664</v>
          </cell>
        </row>
        <row r="67">
          <cell r="A67">
            <v>45665</v>
          </cell>
        </row>
        <row r="68">
          <cell r="A68">
            <v>45666</v>
          </cell>
        </row>
        <row r="69">
          <cell r="A69">
            <v>45667</v>
          </cell>
        </row>
        <row r="70">
          <cell r="A70">
            <v>45668</v>
          </cell>
        </row>
        <row r="71">
          <cell r="A71">
            <v>45669</v>
          </cell>
        </row>
        <row r="72">
          <cell r="A72">
            <v>45670</v>
          </cell>
        </row>
        <row r="73">
          <cell r="A73">
            <v>45671</v>
          </cell>
        </row>
        <row r="74">
          <cell r="A74">
            <v>45672</v>
          </cell>
        </row>
        <row r="75">
          <cell r="A75">
            <v>45673</v>
          </cell>
        </row>
        <row r="76">
          <cell r="A76">
            <v>45674</v>
          </cell>
        </row>
        <row r="77">
          <cell r="A77">
            <v>45675</v>
          </cell>
        </row>
        <row r="78">
          <cell r="A78">
            <v>45676</v>
          </cell>
        </row>
        <row r="79">
          <cell r="A79">
            <v>45677</v>
          </cell>
        </row>
        <row r="80">
          <cell r="A80">
            <v>45678</v>
          </cell>
        </row>
        <row r="81">
          <cell r="A81">
            <v>45679</v>
          </cell>
        </row>
        <row r="82">
          <cell r="A82">
            <v>45680</v>
          </cell>
        </row>
        <row r="83">
          <cell r="A83">
            <v>45681</v>
          </cell>
        </row>
        <row r="84">
          <cell r="A84">
            <v>45682</v>
          </cell>
        </row>
        <row r="85">
          <cell r="A85">
            <v>45683</v>
          </cell>
        </row>
        <row r="86">
          <cell r="A86">
            <v>45684</v>
          </cell>
        </row>
        <row r="87">
          <cell r="A87">
            <v>45685</v>
          </cell>
        </row>
        <row r="88">
          <cell r="A88">
            <v>45686</v>
          </cell>
        </row>
        <row r="89">
          <cell r="A89">
            <v>45687</v>
          </cell>
        </row>
        <row r="90">
          <cell r="A90">
            <v>45688</v>
          </cell>
        </row>
        <row r="91">
          <cell r="A91">
            <v>45689</v>
          </cell>
        </row>
        <row r="92">
          <cell r="A92">
            <v>45690</v>
          </cell>
        </row>
        <row r="93">
          <cell r="A93">
            <v>45691</v>
          </cell>
        </row>
        <row r="94">
          <cell r="A94">
            <v>45692</v>
          </cell>
        </row>
        <row r="95">
          <cell r="A95">
            <v>45693</v>
          </cell>
        </row>
        <row r="96">
          <cell r="A96">
            <v>45694</v>
          </cell>
        </row>
        <row r="97">
          <cell r="A97">
            <v>45695</v>
          </cell>
        </row>
        <row r="98">
          <cell r="A98">
            <v>45696</v>
          </cell>
        </row>
        <row r="99">
          <cell r="A99">
            <v>45697</v>
          </cell>
        </row>
        <row r="100">
          <cell r="A100">
            <v>45698</v>
          </cell>
        </row>
        <row r="101">
          <cell r="A101">
            <v>45699</v>
          </cell>
        </row>
        <row r="102">
          <cell r="A102">
            <v>45700</v>
          </cell>
        </row>
        <row r="103">
          <cell r="A103">
            <v>45701</v>
          </cell>
        </row>
        <row r="104">
          <cell r="A104">
            <v>45702</v>
          </cell>
        </row>
        <row r="105">
          <cell r="A105">
            <v>45703</v>
          </cell>
        </row>
        <row r="106">
          <cell r="A106">
            <v>45704</v>
          </cell>
        </row>
        <row r="107">
          <cell r="A107">
            <v>45705</v>
          </cell>
        </row>
        <row r="108">
          <cell r="A108">
            <v>45706</v>
          </cell>
        </row>
        <row r="109">
          <cell r="A109">
            <v>45707</v>
          </cell>
        </row>
        <row r="110">
          <cell r="A110">
            <v>45708</v>
          </cell>
        </row>
        <row r="111">
          <cell r="A111">
            <v>45709</v>
          </cell>
        </row>
        <row r="112">
          <cell r="A112">
            <v>45710</v>
          </cell>
        </row>
        <row r="113">
          <cell r="A113">
            <v>45711</v>
          </cell>
        </row>
        <row r="114">
          <cell r="A114">
            <v>45712</v>
          </cell>
        </row>
        <row r="115">
          <cell r="A115">
            <v>45713</v>
          </cell>
        </row>
        <row r="116">
          <cell r="A116">
            <v>45714</v>
          </cell>
        </row>
        <row r="117">
          <cell r="A117">
            <v>45715</v>
          </cell>
        </row>
        <row r="118">
          <cell r="A118">
            <v>45716</v>
          </cell>
        </row>
        <row r="119">
          <cell r="A119">
            <v>45717</v>
          </cell>
        </row>
        <row r="120">
          <cell r="A120">
            <v>45718</v>
          </cell>
        </row>
        <row r="121">
          <cell r="A121">
            <v>45719</v>
          </cell>
        </row>
        <row r="122">
          <cell r="A122">
            <v>45720</v>
          </cell>
        </row>
        <row r="123">
          <cell r="A123">
            <v>45721</v>
          </cell>
        </row>
        <row r="124">
          <cell r="A124">
            <v>45722</v>
          </cell>
        </row>
        <row r="125">
          <cell r="A125">
            <v>45723</v>
          </cell>
        </row>
        <row r="126">
          <cell r="A126">
            <v>45724</v>
          </cell>
        </row>
        <row r="127">
          <cell r="A127">
            <v>45725</v>
          </cell>
        </row>
        <row r="128">
          <cell r="A128">
            <v>45726</v>
          </cell>
        </row>
        <row r="129">
          <cell r="A129">
            <v>45727</v>
          </cell>
        </row>
        <row r="130">
          <cell r="A130">
            <v>45728</v>
          </cell>
        </row>
        <row r="131">
          <cell r="A131">
            <v>45729</v>
          </cell>
        </row>
        <row r="132">
          <cell r="A132">
            <v>45730</v>
          </cell>
        </row>
        <row r="133">
          <cell r="A133">
            <v>45731</v>
          </cell>
        </row>
        <row r="134">
          <cell r="A134">
            <v>45732</v>
          </cell>
        </row>
        <row r="135">
          <cell r="A135">
            <v>45733</v>
          </cell>
        </row>
        <row r="136">
          <cell r="A136">
            <v>45734</v>
          </cell>
        </row>
        <row r="137">
          <cell r="A137">
            <v>45735</v>
          </cell>
        </row>
        <row r="138">
          <cell r="A138">
            <v>45736</v>
          </cell>
        </row>
        <row r="139">
          <cell r="A139">
            <v>45737</v>
          </cell>
        </row>
        <row r="140">
          <cell r="A140">
            <v>45738</v>
          </cell>
        </row>
        <row r="141">
          <cell r="A141">
            <v>45739</v>
          </cell>
        </row>
        <row r="142">
          <cell r="A142">
            <v>45740</v>
          </cell>
        </row>
        <row r="143">
          <cell r="A143">
            <v>45741</v>
          </cell>
        </row>
        <row r="144">
          <cell r="A144">
            <v>45742</v>
          </cell>
        </row>
        <row r="145">
          <cell r="A145">
            <v>45743</v>
          </cell>
        </row>
        <row r="146">
          <cell r="A146">
            <v>45744</v>
          </cell>
        </row>
        <row r="147">
          <cell r="A147">
            <v>45745</v>
          </cell>
        </row>
        <row r="148">
          <cell r="A148">
            <v>45746</v>
          </cell>
        </row>
        <row r="149">
          <cell r="A149">
            <v>45747</v>
          </cell>
        </row>
        <row r="150">
          <cell r="A150">
            <v>45748</v>
          </cell>
        </row>
        <row r="151">
          <cell r="A151">
            <v>45749</v>
          </cell>
        </row>
        <row r="152">
          <cell r="A152">
            <v>45750</v>
          </cell>
        </row>
        <row r="153">
          <cell r="A153">
            <v>45751</v>
          </cell>
        </row>
        <row r="154">
          <cell r="A154">
            <v>45752</v>
          </cell>
        </row>
        <row r="155">
          <cell r="A155">
            <v>45753</v>
          </cell>
        </row>
        <row r="156">
          <cell r="A156">
            <v>45754</v>
          </cell>
        </row>
        <row r="157">
          <cell r="A157">
            <v>45755</v>
          </cell>
        </row>
        <row r="158">
          <cell r="A158">
            <v>45756</v>
          </cell>
        </row>
        <row r="159">
          <cell r="A159">
            <v>45757</v>
          </cell>
        </row>
        <row r="160">
          <cell r="A160">
            <v>45758</v>
          </cell>
        </row>
        <row r="161">
          <cell r="A161">
            <v>45759</v>
          </cell>
        </row>
        <row r="162">
          <cell r="A162">
            <v>45760</v>
          </cell>
        </row>
        <row r="163">
          <cell r="A163">
            <v>45761</v>
          </cell>
        </row>
        <row r="164">
          <cell r="A164">
            <v>45762</v>
          </cell>
        </row>
        <row r="165">
          <cell r="A165">
            <v>45763</v>
          </cell>
        </row>
        <row r="166">
          <cell r="A166">
            <v>45764</v>
          </cell>
        </row>
        <row r="167">
          <cell r="A167">
            <v>45765</v>
          </cell>
        </row>
        <row r="168">
          <cell r="A168">
            <v>45766</v>
          </cell>
        </row>
        <row r="169">
          <cell r="A169">
            <v>45767</v>
          </cell>
        </row>
        <row r="170">
          <cell r="A170">
            <v>45768</v>
          </cell>
        </row>
        <row r="171">
          <cell r="A171">
            <v>45769</v>
          </cell>
        </row>
        <row r="172">
          <cell r="A172">
            <v>45770</v>
          </cell>
        </row>
        <row r="173">
          <cell r="A173">
            <v>45771</v>
          </cell>
        </row>
        <row r="174">
          <cell r="A174">
            <v>45772</v>
          </cell>
        </row>
        <row r="175">
          <cell r="A175">
            <v>45773</v>
          </cell>
        </row>
        <row r="176">
          <cell r="A176">
            <v>45774</v>
          </cell>
        </row>
        <row r="177">
          <cell r="A177">
            <v>45775</v>
          </cell>
        </row>
        <row r="178">
          <cell r="A178">
            <v>45776</v>
          </cell>
        </row>
        <row r="179">
          <cell r="A179">
            <v>45777</v>
          </cell>
        </row>
        <row r="180">
          <cell r="A180">
            <v>45778</v>
          </cell>
        </row>
        <row r="181">
          <cell r="A181">
            <v>45779</v>
          </cell>
        </row>
        <row r="182">
          <cell r="A182">
            <v>45780</v>
          </cell>
        </row>
        <row r="183">
          <cell r="A183">
            <v>45781</v>
          </cell>
        </row>
        <row r="184">
          <cell r="A184">
            <v>45782</v>
          </cell>
        </row>
        <row r="185">
          <cell r="A185">
            <v>45783</v>
          </cell>
        </row>
        <row r="186">
          <cell r="A186">
            <v>45784</v>
          </cell>
        </row>
        <row r="187">
          <cell r="A187">
            <v>45785</v>
          </cell>
        </row>
        <row r="188">
          <cell r="A188">
            <v>45786</v>
          </cell>
        </row>
        <row r="189">
          <cell r="A189">
            <v>45787</v>
          </cell>
        </row>
        <row r="190">
          <cell r="A190">
            <v>45788</v>
          </cell>
        </row>
        <row r="191">
          <cell r="A191">
            <v>45789</v>
          </cell>
        </row>
        <row r="192">
          <cell r="A192">
            <v>45790</v>
          </cell>
        </row>
        <row r="193">
          <cell r="A193">
            <v>45791</v>
          </cell>
        </row>
        <row r="194">
          <cell r="A194">
            <v>45792</v>
          </cell>
        </row>
        <row r="195">
          <cell r="A195">
            <v>45793</v>
          </cell>
        </row>
        <row r="196">
          <cell r="A196">
            <v>45794</v>
          </cell>
        </row>
        <row r="197">
          <cell r="A197">
            <v>45795</v>
          </cell>
        </row>
        <row r="198">
          <cell r="A198">
            <v>45796</v>
          </cell>
        </row>
        <row r="199">
          <cell r="A199">
            <v>45797</v>
          </cell>
        </row>
        <row r="200">
          <cell r="A200">
            <v>45798</v>
          </cell>
        </row>
        <row r="201">
          <cell r="A201">
            <v>45799</v>
          </cell>
        </row>
        <row r="202">
          <cell r="A202">
            <v>45800</v>
          </cell>
        </row>
        <row r="203">
          <cell r="A203">
            <v>45801</v>
          </cell>
        </row>
        <row r="204">
          <cell r="A204">
            <v>45802</v>
          </cell>
        </row>
        <row r="205">
          <cell r="A205">
            <v>45803</v>
          </cell>
        </row>
        <row r="206">
          <cell r="A206">
            <v>45804</v>
          </cell>
        </row>
        <row r="207">
          <cell r="A207">
            <v>45805</v>
          </cell>
        </row>
        <row r="208">
          <cell r="A208">
            <v>45806</v>
          </cell>
        </row>
        <row r="209">
          <cell r="A209">
            <v>45807</v>
          </cell>
        </row>
        <row r="210">
          <cell r="A210">
            <v>45808</v>
          </cell>
        </row>
        <row r="211">
          <cell r="A211">
            <v>45809</v>
          </cell>
        </row>
        <row r="212">
          <cell r="A212">
            <v>45810</v>
          </cell>
        </row>
        <row r="213">
          <cell r="A213">
            <v>45811</v>
          </cell>
        </row>
        <row r="214">
          <cell r="A214">
            <v>45812</v>
          </cell>
        </row>
        <row r="215">
          <cell r="A215">
            <v>45813</v>
          </cell>
        </row>
        <row r="216">
          <cell r="A216">
            <v>45814</v>
          </cell>
        </row>
        <row r="217">
          <cell r="A217">
            <v>45815</v>
          </cell>
        </row>
        <row r="218">
          <cell r="A218">
            <v>45816</v>
          </cell>
        </row>
        <row r="219">
          <cell r="A219">
            <v>45817</v>
          </cell>
        </row>
        <row r="220">
          <cell r="A220">
            <v>45818</v>
          </cell>
        </row>
        <row r="221">
          <cell r="A221">
            <v>45819</v>
          </cell>
        </row>
        <row r="222">
          <cell r="A222">
            <v>45820</v>
          </cell>
        </row>
        <row r="223">
          <cell r="A223">
            <v>45821</v>
          </cell>
        </row>
        <row r="224">
          <cell r="A224">
            <v>45822</v>
          </cell>
        </row>
        <row r="225">
          <cell r="A225">
            <v>45823</v>
          </cell>
        </row>
        <row r="226">
          <cell r="A226">
            <v>45824</v>
          </cell>
        </row>
        <row r="227">
          <cell r="A227">
            <v>45825</v>
          </cell>
        </row>
        <row r="228">
          <cell r="A228">
            <v>45826</v>
          </cell>
        </row>
        <row r="229">
          <cell r="A229">
            <v>45827</v>
          </cell>
        </row>
        <row r="230">
          <cell r="A230">
            <v>45828</v>
          </cell>
        </row>
        <row r="231">
          <cell r="A231">
            <v>45829</v>
          </cell>
        </row>
        <row r="232">
          <cell r="A232">
            <v>45830</v>
          </cell>
        </row>
        <row r="233">
          <cell r="A233">
            <v>45831</v>
          </cell>
        </row>
        <row r="234">
          <cell r="A234">
            <v>45832</v>
          </cell>
        </row>
        <row r="235">
          <cell r="A235">
            <v>45833</v>
          </cell>
        </row>
        <row r="236">
          <cell r="A236">
            <v>45834</v>
          </cell>
        </row>
        <row r="237">
          <cell r="A237">
            <v>45835</v>
          </cell>
        </row>
        <row r="238">
          <cell r="A238">
            <v>45836</v>
          </cell>
        </row>
        <row r="239">
          <cell r="A239">
            <v>45837</v>
          </cell>
        </row>
        <row r="240">
          <cell r="A240">
            <v>45838</v>
          </cell>
        </row>
        <row r="241">
          <cell r="A241">
            <v>45839</v>
          </cell>
        </row>
        <row r="242">
          <cell r="A242">
            <v>45840</v>
          </cell>
        </row>
        <row r="243">
          <cell r="A243">
            <v>45841</v>
          </cell>
        </row>
        <row r="244">
          <cell r="A244">
            <v>45842</v>
          </cell>
        </row>
        <row r="245">
          <cell r="A245">
            <v>45843</v>
          </cell>
        </row>
        <row r="246">
          <cell r="A246">
            <v>45844</v>
          </cell>
        </row>
        <row r="247">
          <cell r="A247">
            <v>45845</v>
          </cell>
        </row>
        <row r="248">
          <cell r="A248">
            <v>45846</v>
          </cell>
        </row>
        <row r="249">
          <cell r="A249">
            <v>45847</v>
          </cell>
        </row>
        <row r="250">
          <cell r="A250">
            <v>45848</v>
          </cell>
        </row>
        <row r="251">
          <cell r="A251">
            <v>45849</v>
          </cell>
        </row>
        <row r="252">
          <cell r="A252">
            <v>45850</v>
          </cell>
        </row>
        <row r="253">
          <cell r="A253">
            <v>45851</v>
          </cell>
        </row>
        <row r="254">
          <cell r="A254">
            <v>45852</v>
          </cell>
        </row>
        <row r="255">
          <cell r="A255">
            <v>45853</v>
          </cell>
        </row>
        <row r="256">
          <cell r="A256">
            <v>45854</v>
          </cell>
        </row>
        <row r="257">
          <cell r="A257">
            <v>45855</v>
          </cell>
        </row>
        <row r="258">
          <cell r="A258">
            <v>45856</v>
          </cell>
        </row>
        <row r="259">
          <cell r="A259">
            <v>45857</v>
          </cell>
        </row>
        <row r="260">
          <cell r="A260">
            <v>45858</v>
          </cell>
        </row>
        <row r="261">
          <cell r="A261">
            <v>45859</v>
          </cell>
        </row>
        <row r="262">
          <cell r="A262">
            <v>45860</v>
          </cell>
        </row>
        <row r="263">
          <cell r="A263">
            <v>45861</v>
          </cell>
        </row>
        <row r="264">
          <cell r="A264">
            <v>45862</v>
          </cell>
        </row>
        <row r="265">
          <cell r="A265">
            <v>45863</v>
          </cell>
        </row>
        <row r="266">
          <cell r="A266">
            <v>45864</v>
          </cell>
        </row>
        <row r="267">
          <cell r="A267">
            <v>45865</v>
          </cell>
        </row>
        <row r="268">
          <cell r="A268">
            <v>45866</v>
          </cell>
        </row>
        <row r="269">
          <cell r="A269">
            <v>45867</v>
          </cell>
        </row>
        <row r="270">
          <cell r="A270">
            <v>45868</v>
          </cell>
        </row>
        <row r="271">
          <cell r="A271">
            <v>45869</v>
          </cell>
        </row>
        <row r="272">
          <cell r="A272">
            <v>45870</v>
          </cell>
        </row>
        <row r="273">
          <cell r="A273">
            <v>45871</v>
          </cell>
        </row>
        <row r="274">
          <cell r="A274">
            <v>45872</v>
          </cell>
        </row>
        <row r="275">
          <cell r="A275">
            <v>45873</v>
          </cell>
        </row>
        <row r="276">
          <cell r="A276">
            <v>45874</v>
          </cell>
        </row>
        <row r="277">
          <cell r="A277">
            <v>45875</v>
          </cell>
        </row>
        <row r="278">
          <cell r="A278">
            <v>45876</v>
          </cell>
        </row>
        <row r="279">
          <cell r="A279">
            <v>45877</v>
          </cell>
        </row>
        <row r="280">
          <cell r="A280">
            <v>45878</v>
          </cell>
        </row>
        <row r="281">
          <cell r="A281">
            <v>45879</v>
          </cell>
        </row>
        <row r="282">
          <cell r="A282">
            <v>45880</v>
          </cell>
        </row>
        <row r="283">
          <cell r="A283">
            <v>45881</v>
          </cell>
        </row>
        <row r="284">
          <cell r="A284">
            <v>45882</v>
          </cell>
        </row>
        <row r="285">
          <cell r="A285">
            <v>45883</v>
          </cell>
        </row>
        <row r="286">
          <cell r="A286">
            <v>45884</v>
          </cell>
        </row>
        <row r="287">
          <cell r="A287">
            <v>45885</v>
          </cell>
        </row>
        <row r="288">
          <cell r="A288">
            <v>45886</v>
          </cell>
        </row>
        <row r="289">
          <cell r="A289">
            <v>45887</v>
          </cell>
        </row>
        <row r="290">
          <cell r="A290">
            <v>45888</v>
          </cell>
        </row>
        <row r="291">
          <cell r="A291">
            <v>45889</v>
          </cell>
        </row>
        <row r="292">
          <cell r="A292">
            <v>45890</v>
          </cell>
        </row>
        <row r="293">
          <cell r="A293">
            <v>45891</v>
          </cell>
        </row>
        <row r="294">
          <cell r="A294">
            <v>45892</v>
          </cell>
        </row>
        <row r="295">
          <cell r="A295">
            <v>45893</v>
          </cell>
        </row>
        <row r="296">
          <cell r="A296">
            <v>45894</v>
          </cell>
        </row>
        <row r="297">
          <cell r="A297">
            <v>45895</v>
          </cell>
        </row>
        <row r="298">
          <cell r="A298">
            <v>45896</v>
          </cell>
        </row>
        <row r="299">
          <cell r="A299">
            <v>45897</v>
          </cell>
        </row>
        <row r="300">
          <cell r="A300">
            <v>45898</v>
          </cell>
        </row>
        <row r="301">
          <cell r="A301">
            <v>45899</v>
          </cell>
        </row>
        <row r="302">
          <cell r="A302">
            <v>45900</v>
          </cell>
        </row>
        <row r="303">
          <cell r="A303">
            <v>45901</v>
          </cell>
        </row>
        <row r="304">
          <cell r="A304">
            <v>45902</v>
          </cell>
        </row>
        <row r="305">
          <cell r="A305">
            <v>45903</v>
          </cell>
        </row>
        <row r="306">
          <cell r="A306">
            <v>45904</v>
          </cell>
        </row>
        <row r="307">
          <cell r="A307">
            <v>45905</v>
          </cell>
        </row>
        <row r="308">
          <cell r="A308">
            <v>45906</v>
          </cell>
        </row>
        <row r="309">
          <cell r="A309">
            <v>45907</v>
          </cell>
        </row>
        <row r="310">
          <cell r="A310">
            <v>45908</v>
          </cell>
        </row>
        <row r="311">
          <cell r="A311">
            <v>45909</v>
          </cell>
        </row>
        <row r="312">
          <cell r="A312">
            <v>45910</v>
          </cell>
        </row>
        <row r="313">
          <cell r="A313">
            <v>45911</v>
          </cell>
        </row>
        <row r="314">
          <cell r="A314">
            <v>45912</v>
          </cell>
        </row>
        <row r="315">
          <cell r="A315">
            <v>45913</v>
          </cell>
        </row>
        <row r="316">
          <cell r="A316">
            <v>45914</v>
          </cell>
        </row>
        <row r="317">
          <cell r="A317">
            <v>45915</v>
          </cell>
        </row>
        <row r="318">
          <cell r="A318">
            <v>45916</v>
          </cell>
        </row>
        <row r="319">
          <cell r="A319">
            <v>45917</v>
          </cell>
        </row>
        <row r="320">
          <cell r="A320">
            <v>45918</v>
          </cell>
        </row>
        <row r="321">
          <cell r="A321">
            <v>45919</v>
          </cell>
        </row>
        <row r="322">
          <cell r="A322">
            <v>45920</v>
          </cell>
        </row>
        <row r="323">
          <cell r="A323">
            <v>45921</v>
          </cell>
        </row>
        <row r="324">
          <cell r="A324">
            <v>45922</v>
          </cell>
        </row>
        <row r="325">
          <cell r="A325">
            <v>45923</v>
          </cell>
        </row>
        <row r="326">
          <cell r="A326">
            <v>45924</v>
          </cell>
        </row>
        <row r="327">
          <cell r="A327">
            <v>45925</v>
          </cell>
        </row>
        <row r="328">
          <cell r="A328">
            <v>45926</v>
          </cell>
        </row>
        <row r="329">
          <cell r="A329">
            <v>45927</v>
          </cell>
        </row>
        <row r="330">
          <cell r="A330">
            <v>45928</v>
          </cell>
        </row>
        <row r="331">
          <cell r="A331">
            <v>45929</v>
          </cell>
        </row>
        <row r="332">
          <cell r="A332">
            <v>45930</v>
          </cell>
        </row>
        <row r="333">
          <cell r="A333">
            <v>45931</v>
          </cell>
        </row>
        <row r="334">
          <cell r="A334">
            <v>45932</v>
          </cell>
        </row>
        <row r="335">
          <cell r="A335">
            <v>45933</v>
          </cell>
        </row>
        <row r="336">
          <cell r="A336">
            <v>45934</v>
          </cell>
        </row>
        <row r="337">
          <cell r="A337">
            <v>45935</v>
          </cell>
        </row>
        <row r="338">
          <cell r="A338">
            <v>45936</v>
          </cell>
        </row>
        <row r="339">
          <cell r="A339">
            <v>45937</v>
          </cell>
        </row>
        <row r="340">
          <cell r="A340">
            <v>45938</v>
          </cell>
        </row>
        <row r="341">
          <cell r="A341">
            <v>45939</v>
          </cell>
        </row>
        <row r="342">
          <cell r="A342">
            <v>45940</v>
          </cell>
        </row>
        <row r="343">
          <cell r="A343">
            <v>45941</v>
          </cell>
        </row>
        <row r="344">
          <cell r="A344">
            <v>45942</v>
          </cell>
        </row>
        <row r="345">
          <cell r="A345">
            <v>45943</v>
          </cell>
        </row>
        <row r="346">
          <cell r="A346">
            <v>45944</v>
          </cell>
        </row>
        <row r="347">
          <cell r="A347">
            <v>45945</v>
          </cell>
        </row>
        <row r="348">
          <cell r="A348">
            <v>45946</v>
          </cell>
        </row>
        <row r="349">
          <cell r="A349">
            <v>45947</v>
          </cell>
        </row>
        <row r="350">
          <cell r="A350">
            <v>45948</v>
          </cell>
        </row>
        <row r="351">
          <cell r="A351">
            <v>45949</v>
          </cell>
        </row>
        <row r="352">
          <cell r="A352">
            <v>45950</v>
          </cell>
        </row>
        <row r="353">
          <cell r="A353">
            <v>45951</v>
          </cell>
        </row>
        <row r="354">
          <cell r="A354">
            <v>45952</v>
          </cell>
        </row>
        <row r="355">
          <cell r="A355">
            <v>45953</v>
          </cell>
        </row>
        <row r="356">
          <cell r="A356">
            <v>45954</v>
          </cell>
        </row>
        <row r="357">
          <cell r="A357">
            <v>45955</v>
          </cell>
        </row>
        <row r="358">
          <cell r="A358">
            <v>45956</v>
          </cell>
        </row>
        <row r="359">
          <cell r="A359">
            <v>45957</v>
          </cell>
        </row>
        <row r="360">
          <cell r="A360">
            <v>45958</v>
          </cell>
        </row>
        <row r="361">
          <cell r="A361">
            <v>45959</v>
          </cell>
        </row>
        <row r="362">
          <cell r="A362">
            <v>45960</v>
          </cell>
        </row>
        <row r="363">
          <cell r="A363">
            <v>45961</v>
          </cell>
        </row>
        <row r="364">
          <cell r="A364">
            <v>45962</v>
          </cell>
        </row>
        <row r="365">
          <cell r="A365">
            <v>45963</v>
          </cell>
        </row>
        <row r="366">
          <cell r="A366">
            <v>45964</v>
          </cell>
        </row>
        <row r="367">
          <cell r="A367">
            <v>45965</v>
          </cell>
        </row>
        <row r="368">
          <cell r="A368">
            <v>45966</v>
          </cell>
        </row>
        <row r="369">
          <cell r="A369">
            <v>45967</v>
          </cell>
        </row>
        <row r="370">
          <cell r="A370">
            <v>45968</v>
          </cell>
        </row>
        <row r="371">
          <cell r="A371">
            <v>45969</v>
          </cell>
        </row>
        <row r="372">
          <cell r="A372">
            <v>45970</v>
          </cell>
        </row>
        <row r="373">
          <cell r="A373">
            <v>45971</v>
          </cell>
        </row>
        <row r="374">
          <cell r="A374">
            <v>45972</v>
          </cell>
        </row>
        <row r="375">
          <cell r="A375">
            <v>45973</v>
          </cell>
        </row>
        <row r="376">
          <cell r="A376">
            <v>45974</v>
          </cell>
        </row>
        <row r="377">
          <cell r="A377">
            <v>45975</v>
          </cell>
        </row>
        <row r="378">
          <cell r="A378">
            <v>45976</v>
          </cell>
        </row>
        <row r="379">
          <cell r="A379">
            <v>45977</v>
          </cell>
        </row>
        <row r="380">
          <cell r="A380">
            <v>45978</v>
          </cell>
        </row>
        <row r="381">
          <cell r="A381">
            <v>45979</v>
          </cell>
        </row>
        <row r="382">
          <cell r="A382">
            <v>45980</v>
          </cell>
        </row>
        <row r="383">
          <cell r="A383">
            <v>45981</v>
          </cell>
        </row>
        <row r="384">
          <cell r="A384">
            <v>45982</v>
          </cell>
        </row>
        <row r="385">
          <cell r="A385">
            <v>45983</v>
          </cell>
        </row>
        <row r="386">
          <cell r="A386">
            <v>45984</v>
          </cell>
        </row>
        <row r="387">
          <cell r="A387">
            <v>45985</v>
          </cell>
        </row>
        <row r="388">
          <cell r="A388">
            <v>45986</v>
          </cell>
        </row>
        <row r="389">
          <cell r="A389">
            <v>45987</v>
          </cell>
        </row>
        <row r="390">
          <cell r="A390">
            <v>45988</v>
          </cell>
        </row>
        <row r="391">
          <cell r="A391">
            <v>45989</v>
          </cell>
        </row>
        <row r="392">
          <cell r="A392">
            <v>45990</v>
          </cell>
        </row>
        <row r="393">
          <cell r="A393">
            <v>45991</v>
          </cell>
        </row>
        <row r="394">
          <cell r="A394">
            <v>45992</v>
          </cell>
        </row>
        <row r="395">
          <cell r="A395">
            <v>45993</v>
          </cell>
        </row>
        <row r="396">
          <cell r="A396">
            <v>45994</v>
          </cell>
        </row>
        <row r="397">
          <cell r="A397">
            <v>45995</v>
          </cell>
        </row>
        <row r="398">
          <cell r="A398">
            <v>45996</v>
          </cell>
        </row>
        <row r="399">
          <cell r="A399">
            <v>45997</v>
          </cell>
        </row>
        <row r="404">
          <cell r="A404" t="str">
            <v>9月予測</v>
          </cell>
        </row>
        <row r="405">
          <cell r="A405" t="str">
            <v>10月予測</v>
          </cell>
        </row>
        <row r="406">
          <cell r="A406" t="str">
            <v>11月予測</v>
          </cell>
        </row>
        <row r="407">
          <cell r="A407" t="str">
            <v>12月予測</v>
          </cell>
        </row>
        <row r="408">
          <cell r="A408" t="str">
            <v>1月予測</v>
          </cell>
        </row>
        <row r="409">
          <cell r="A409" t="str">
            <v>2月予測</v>
          </cell>
        </row>
        <row r="410">
          <cell r="A410" t="str">
            <v>3月予測</v>
          </cell>
        </row>
        <row r="411">
          <cell r="A411" t="str">
            <v>4月予測</v>
          </cell>
        </row>
        <row r="412">
          <cell r="A412" t="str">
            <v>5月予測</v>
          </cell>
        </row>
        <row r="413">
          <cell r="A413" t="str">
            <v>6月予測</v>
          </cell>
        </row>
      </sheetData>
      <sheetData sheetId="2">
        <row r="1">
          <cell r="A1" t="str">
            <v>カバーコンプ(エアコン)</v>
          </cell>
        </row>
        <row r="2">
          <cell r="A2" t="str">
            <v>日付</v>
          </cell>
        </row>
        <row r="3">
          <cell r="A3">
            <v>45099</v>
          </cell>
        </row>
        <row r="4">
          <cell r="A4">
            <v>45100</v>
          </cell>
        </row>
        <row r="5">
          <cell r="A5">
            <v>45101</v>
          </cell>
        </row>
        <row r="6">
          <cell r="A6">
            <v>45102</v>
          </cell>
        </row>
        <row r="7">
          <cell r="A7">
            <v>45103</v>
          </cell>
        </row>
        <row r="8">
          <cell r="A8">
            <v>45104</v>
          </cell>
        </row>
        <row r="9">
          <cell r="A9">
            <v>45105</v>
          </cell>
        </row>
        <row r="10">
          <cell r="A10">
            <v>45106</v>
          </cell>
        </row>
        <row r="11">
          <cell r="A11">
            <v>45107</v>
          </cell>
        </row>
        <row r="12">
          <cell r="A12">
            <v>45108</v>
          </cell>
        </row>
        <row r="13">
          <cell r="A13">
            <v>45109</v>
          </cell>
        </row>
        <row r="14">
          <cell r="A14">
            <v>45110</v>
          </cell>
        </row>
        <row r="15">
          <cell r="A15">
            <v>45111</v>
          </cell>
        </row>
        <row r="16">
          <cell r="A16">
            <v>45112</v>
          </cell>
        </row>
        <row r="17">
          <cell r="A17">
            <v>45113</v>
          </cell>
        </row>
        <row r="18">
          <cell r="A18">
            <v>45114</v>
          </cell>
        </row>
        <row r="19">
          <cell r="A19">
            <v>45115</v>
          </cell>
        </row>
        <row r="20">
          <cell r="A20">
            <v>45116</v>
          </cell>
        </row>
        <row r="21">
          <cell r="A21">
            <v>45117</v>
          </cell>
        </row>
        <row r="22">
          <cell r="A22">
            <v>45118</v>
          </cell>
        </row>
        <row r="23">
          <cell r="A23">
            <v>45119</v>
          </cell>
        </row>
        <row r="24">
          <cell r="A24">
            <v>45120</v>
          </cell>
        </row>
        <row r="25">
          <cell r="A25">
            <v>45121</v>
          </cell>
        </row>
        <row r="26">
          <cell r="A26">
            <v>45122</v>
          </cell>
        </row>
        <row r="27">
          <cell r="A27">
            <v>45123</v>
          </cell>
        </row>
        <row r="28">
          <cell r="A28">
            <v>45124</v>
          </cell>
        </row>
        <row r="29">
          <cell r="A29">
            <v>45125</v>
          </cell>
        </row>
        <row r="30">
          <cell r="A30">
            <v>45126</v>
          </cell>
        </row>
        <row r="31">
          <cell r="A31">
            <v>45127</v>
          </cell>
        </row>
        <row r="32">
          <cell r="A32">
            <v>45128</v>
          </cell>
        </row>
        <row r="33">
          <cell r="A33">
            <v>45129</v>
          </cell>
        </row>
        <row r="34">
          <cell r="A34">
            <v>45130</v>
          </cell>
        </row>
        <row r="35">
          <cell r="A35">
            <v>45131</v>
          </cell>
        </row>
        <row r="36">
          <cell r="A36">
            <v>45132</v>
          </cell>
        </row>
        <row r="37">
          <cell r="A37">
            <v>45133</v>
          </cell>
        </row>
        <row r="38">
          <cell r="A38">
            <v>45134</v>
          </cell>
        </row>
        <row r="39">
          <cell r="A39">
            <v>45135</v>
          </cell>
        </row>
        <row r="40">
          <cell r="A40">
            <v>45136</v>
          </cell>
        </row>
        <row r="41">
          <cell r="A41">
            <v>45137</v>
          </cell>
        </row>
        <row r="42">
          <cell r="A42">
            <v>45138</v>
          </cell>
        </row>
        <row r="43">
          <cell r="A43">
            <v>45139</v>
          </cell>
        </row>
        <row r="44">
          <cell r="A44">
            <v>45140</v>
          </cell>
        </row>
        <row r="45">
          <cell r="A45">
            <v>45141</v>
          </cell>
        </row>
        <row r="46">
          <cell r="A46">
            <v>45142</v>
          </cell>
        </row>
        <row r="47">
          <cell r="A47">
            <v>45143</v>
          </cell>
        </row>
        <row r="48">
          <cell r="A48">
            <v>45144</v>
          </cell>
        </row>
        <row r="49">
          <cell r="A49">
            <v>45145</v>
          </cell>
        </row>
        <row r="50">
          <cell r="A50">
            <v>45146</v>
          </cell>
        </row>
        <row r="51">
          <cell r="A51">
            <v>45147</v>
          </cell>
        </row>
        <row r="52">
          <cell r="A52">
            <v>45148</v>
          </cell>
        </row>
        <row r="53">
          <cell r="A53">
            <v>45149</v>
          </cell>
        </row>
        <row r="54">
          <cell r="A54">
            <v>45150</v>
          </cell>
        </row>
        <row r="55">
          <cell r="A55">
            <v>45151</v>
          </cell>
        </row>
        <row r="56">
          <cell r="A56">
            <v>45152</v>
          </cell>
        </row>
        <row r="57">
          <cell r="A57">
            <v>45153</v>
          </cell>
        </row>
        <row r="58">
          <cell r="A58">
            <v>45154</v>
          </cell>
        </row>
        <row r="59">
          <cell r="A59">
            <v>45155</v>
          </cell>
        </row>
        <row r="60">
          <cell r="A60">
            <v>45156</v>
          </cell>
        </row>
        <row r="61">
          <cell r="A61">
            <v>45157</v>
          </cell>
        </row>
        <row r="62">
          <cell r="A62">
            <v>45158</v>
          </cell>
        </row>
        <row r="63">
          <cell r="A63">
            <v>45159</v>
          </cell>
        </row>
        <row r="64">
          <cell r="A64">
            <v>45160</v>
          </cell>
        </row>
        <row r="65">
          <cell r="A65">
            <v>45161</v>
          </cell>
        </row>
        <row r="66">
          <cell r="A66">
            <v>45162</v>
          </cell>
        </row>
        <row r="67">
          <cell r="A67">
            <v>45163</v>
          </cell>
        </row>
        <row r="68">
          <cell r="A68">
            <v>45164</v>
          </cell>
        </row>
        <row r="69">
          <cell r="A69">
            <v>45165</v>
          </cell>
        </row>
        <row r="70">
          <cell r="A70">
            <v>45166</v>
          </cell>
        </row>
        <row r="71">
          <cell r="A71">
            <v>45167</v>
          </cell>
        </row>
        <row r="72">
          <cell r="A72">
            <v>45168</v>
          </cell>
        </row>
        <row r="73">
          <cell r="A73">
            <v>45169</v>
          </cell>
        </row>
        <row r="74">
          <cell r="A74">
            <v>45170</v>
          </cell>
        </row>
        <row r="75">
          <cell r="A75">
            <v>45171</v>
          </cell>
        </row>
        <row r="76">
          <cell r="A76">
            <v>45172</v>
          </cell>
        </row>
        <row r="77">
          <cell r="A77">
            <v>45173</v>
          </cell>
        </row>
        <row r="78">
          <cell r="A78">
            <v>45174</v>
          </cell>
        </row>
        <row r="79">
          <cell r="A79">
            <v>45175</v>
          </cell>
        </row>
        <row r="80">
          <cell r="A80">
            <v>45176</v>
          </cell>
        </row>
        <row r="81">
          <cell r="A81">
            <v>45177</v>
          </cell>
        </row>
        <row r="82">
          <cell r="A82">
            <v>45178</v>
          </cell>
        </row>
        <row r="83">
          <cell r="A83">
            <v>45179</v>
          </cell>
        </row>
        <row r="84">
          <cell r="A84">
            <v>45180</v>
          </cell>
        </row>
        <row r="85">
          <cell r="A85">
            <v>45181</v>
          </cell>
        </row>
        <row r="86">
          <cell r="A86">
            <v>45182</v>
          </cell>
        </row>
        <row r="87">
          <cell r="A87">
            <v>45183</v>
          </cell>
        </row>
        <row r="88">
          <cell r="A88">
            <v>45184</v>
          </cell>
        </row>
        <row r="89">
          <cell r="A89">
            <v>45185</v>
          </cell>
        </row>
        <row r="90">
          <cell r="A90">
            <v>45186</v>
          </cell>
        </row>
        <row r="91">
          <cell r="A91">
            <v>45187</v>
          </cell>
        </row>
        <row r="92">
          <cell r="A92">
            <v>45188</v>
          </cell>
        </row>
        <row r="93">
          <cell r="A93">
            <v>45189</v>
          </cell>
        </row>
        <row r="94">
          <cell r="A94">
            <v>45190</v>
          </cell>
        </row>
        <row r="95">
          <cell r="A95">
            <v>45191</v>
          </cell>
        </row>
        <row r="96">
          <cell r="A96">
            <v>45192</v>
          </cell>
        </row>
        <row r="97">
          <cell r="A97">
            <v>45193</v>
          </cell>
        </row>
        <row r="98">
          <cell r="A98">
            <v>45194</v>
          </cell>
        </row>
        <row r="99">
          <cell r="A99">
            <v>45195</v>
          </cell>
        </row>
        <row r="100">
          <cell r="A100">
            <v>45196</v>
          </cell>
        </row>
        <row r="101">
          <cell r="A101">
            <v>45197</v>
          </cell>
        </row>
        <row r="102">
          <cell r="A102">
            <v>45198</v>
          </cell>
        </row>
        <row r="103">
          <cell r="A103">
            <v>45199</v>
          </cell>
        </row>
        <row r="104">
          <cell r="A104">
            <v>45200</v>
          </cell>
        </row>
        <row r="105">
          <cell r="A105">
            <v>45201</v>
          </cell>
        </row>
        <row r="106">
          <cell r="A106">
            <v>45202</v>
          </cell>
        </row>
        <row r="107">
          <cell r="A107">
            <v>45203</v>
          </cell>
        </row>
        <row r="108">
          <cell r="A108">
            <v>45204</v>
          </cell>
        </row>
        <row r="109">
          <cell r="A109">
            <v>45205</v>
          </cell>
        </row>
        <row r="110">
          <cell r="A110">
            <v>45206</v>
          </cell>
        </row>
        <row r="111">
          <cell r="A111">
            <v>45207</v>
          </cell>
        </row>
        <row r="112">
          <cell r="A112">
            <v>45208</v>
          </cell>
        </row>
        <row r="113">
          <cell r="A113">
            <v>45209</v>
          </cell>
        </row>
        <row r="114">
          <cell r="A114">
            <v>45210</v>
          </cell>
        </row>
        <row r="115">
          <cell r="A115">
            <v>45211</v>
          </cell>
        </row>
        <row r="116">
          <cell r="A116">
            <v>45212</v>
          </cell>
        </row>
        <row r="117">
          <cell r="A117">
            <v>45213</v>
          </cell>
        </row>
        <row r="118">
          <cell r="A118">
            <v>45214</v>
          </cell>
        </row>
        <row r="119">
          <cell r="A119">
            <v>45215</v>
          </cell>
        </row>
        <row r="120">
          <cell r="A120">
            <v>45216</v>
          </cell>
        </row>
        <row r="121">
          <cell r="A121">
            <v>45217</v>
          </cell>
        </row>
        <row r="122">
          <cell r="A122">
            <v>45218</v>
          </cell>
        </row>
        <row r="123">
          <cell r="A123">
            <v>45219</v>
          </cell>
        </row>
        <row r="124">
          <cell r="A124">
            <v>45220</v>
          </cell>
        </row>
        <row r="125">
          <cell r="A125">
            <v>45221</v>
          </cell>
        </row>
        <row r="126">
          <cell r="A126">
            <v>45222</v>
          </cell>
        </row>
        <row r="127">
          <cell r="A127">
            <v>45223</v>
          </cell>
        </row>
        <row r="128">
          <cell r="A128">
            <v>45224</v>
          </cell>
        </row>
        <row r="129">
          <cell r="A129">
            <v>45225</v>
          </cell>
        </row>
        <row r="130">
          <cell r="A130">
            <v>45226</v>
          </cell>
        </row>
        <row r="131">
          <cell r="A131">
            <v>45227</v>
          </cell>
        </row>
        <row r="132">
          <cell r="A132">
            <v>45228</v>
          </cell>
        </row>
        <row r="133">
          <cell r="A133">
            <v>45229</v>
          </cell>
        </row>
        <row r="134">
          <cell r="A134">
            <v>45230</v>
          </cell>
        </row>
        <row r="135">
          <cell r="A135">
            <v>45231</v>
          </cell>
        </row>
        <row r="136">
          <cell r="A136">
            <v>45232</v>
          </cell>
        </row>
        <row r="137">
          <cell r="A137">
            <v>45233</v>
          </cell>
        </row>
        <row r="138">
          <cell r="A138">
            <v>45234</v>
          </cell>
        </row>
        <row r="139">
          <cell r="A139">
            <v>45235</v>
          </cell>
        </row>
        <row r="140">
          <cell r="A140">
            <v>45236</v>
          </cell>
        </row>
        <row r="141">
          <cell r="A141">
            <v>45237</v>
          </cell>
        </row>
        <row r="142">
          <cell r="A142">
            <v>45238</v>
          </cell>
        </row>
        <row r="143">
          <cell r="A143">
            <v>45239</v>
          </cell>
        </row>
        <row r="144">
          <cell r="A144">
            <v>45240</v>
          </cell>
        </row>
        <row r="145">
          <cell r="A145">
            <v>45241</v>
          </cell>
        </row>
        <row r="146">
          <cell r="A146">
            <v>45242</v>
          </cell>
        </row>
        <row r="147">
          <cell r="A147">
            <v>45243</v>
          </cell>
        </row>
        <row r="148">
          <cell r="A148">
            <v>45244</v>
          </cell>
        </row>
        <row r="149">
          <cell r="A149">
            <v>45245</v>
          </cell>
        </row>
        <row r="150">
          <cell r="A150">
            <v>45246</v>
          </cell>
        </row>
        <row r="151">
          <cell r="A151">
            <v>45247</v>
          </cell>
        </row>
        <row r="152">
          <cell r="A152">
            <v>45248</v>
          </cell>
        </row>
        <row r="153">
          <cell r="A153">
            <v>45249</v>
          </cell>
        </row>
        <row r="154">
          <cell r="A154">
            <v>45250</v>
          </cell>
        </row>
        <row r="155">
          <cell r="A155">
            <v>45251</v>
          </cell>
        </row>
        <row r="156">
          <cell r="A156">
            <v>45252</v>
          </cell>
        </row>
        <row r="157">
          <cell r="A157">
            <v>45253</v>
          </cell>
        </row>
        <row r="158">
          <cell r="A158">
            <v>45254</v>
          </cell>
        </row>
        <row r="159">
          <cell r="A159">
            <v>45255</v>
          </cell>
        </row>
        <row r="160">
          <cell r="A160">
            <v>45256</v>
          </cell>
        </row>
        <row r="161">
          <cell r="A161">
            <v>45257</v>
          </cell>
        </row>
        <row r="162">
          <cell r="A162">
            <v>45258</v>
          </cell>
        </row>
        <row r="163">
          <cell r="A163">
            <v>45259</v>
          </cell>
        </row>
        <row r="164">
          <cell r="A164">
            <v>45260</v>
          </cell>
        </row>
        <row r="165">
          <cell r="A165">
            <v>45261</v>
          </cell>
        </row>
        <row r="166">
          <cell r="A166">
            <v>45262</v>
          </cell>
        </row>
        <row r="167">
          <cell r="A167">
            <v>45263</v>
          </cell>
        </row>
        <row r="168">
          <cell r="A168">
            <v>45264</v>
          </cell>
        </row>
        <row r="169">
          <cell r="A169">
            <v>45265</v>
          </cell>
        </row>
        <row r="170">
          <cell r="A170">
            <v>45266</v>
          </cell>
        </row>
        <row r="171">
          <cell r="A171">
            <v>45267</v>
          </cell>
        </row>
        <row r="172">
          <cell r="A172">
            <v>45268</v>
          </cell>
        </row>
        <row r="173">
          <cell r="A173">
            <v>45269</v>
          </cell>
        </row>
        <row r="174">
          <cell r="A174">
            <v>45270</v>
          </cell>
        </row>
        <row r="175">
          <cell r="A175">
            <v>45271</v>
          </cell>
        </row>
        <row r="176">
          <cell r="A176">
            <v>45272</v>
          </cell>
        </row>
        <row r="177">
          <cell r="A177">
            <v>45273</v>
          </cell>
        </row>
        <row r="178">
          <cell r="A178">
            <v>45274</v>
          </cell>
        </row>
        <row r="179">
          <cell r="A179">
            <v>45275</v>
          </cell>
        </row>
        <row r="180">
          <cell r="A180">
            <v>45276</v>
          </cell>
        </row>
        <row r="181">
          <cell r="A181">
            <v>45277</v>
          </cell>
        </row>
        <row r="182">
          <cell r="A182">
            <v>45278</v>
          </cell>
        </row>
        <row r="183">
          <cell r="A183">
            <v>45279</v>
          </cell>
        </row>
        <row r="184">
          <cell r="A184">
            <v>45280</v>
          </cell>
        </row>
        <row r="185">
          <cell r="A185">
            <v>45281</v>
          </cell>
        </row>
        <row r="186">
          <cell r="A186">
            <v>45282</v>
          </cell>
        </row>
        <row r="187">
          <cell r="A187">
            <v>45283</v>
          </cell>
        </row>
        <row r="188">
          <cell r="A188">
            <v>45284</v>
          </cell>
        </row>
        <row r="189">
          <cell r="A189">
            <v>45285</v>
          </cell>
        </row>
        <row r="190">
          <cell r="A190">
            <v>45286</v>
          </cell>
        </row>
        <row r="191">
          <cell r="A191">
            <v>45287</v>
          </cell>
        </row>
        <row r="192">
          <cell r="A192">
            <v>45288</v>
          </cell>
        </row>
        <row r="193">
          <cell r="A193">
            <v>45289</v>
          </cell>
        </row>
        <row r="194">
          <cell r="A194">
            <v>45290</v>
          </cell>
        </row>
        <row r="195">
          <cell r="A195">
            <v>45291</v>
          </cell>
        </row>
        <row r="196">
          <cell r="A196">
            <v>45292</v>
          </cell>
        </row>
        <row r="197">
          <cell r="A197">
            <v>45293</v>
          </cell>
        </row>
        <row r="198">
          <cell r="A198">
            <v>45294</v>
          </cell>
        </row>
        <row r="199">
          <cell r="A199">
            <v>45295</v>
          </cell>
        </row>
        <row r="200">
          <cell r="A200">
            <v>45296</v>
          </cell>
        </row>
        <row r="201">
          <cell r="A201">
            <v>45297</v>
          </cell>
        </row>
        <row r="202">
          <cell r="A202">
            <v>45298</v>
          </cell>
        </row>
        <row r="203">
          <cell r="A203">
            <v>45299</v>
          </cell>
        </row>
        <row r="204">
          <cell r="A204">
            <v>45300</v>
          </cell>
        </row>
        <row r="205">
          <cell r="A205">
            <v>45301</v>
          </cell>
        </row>
        <row r="206">
          <cell r="A206">
            <v>45302</v>
          </cell>
        </row>
        <row r="207">
          <cell r="A207">
            <v>45303</v>
          </cell>
        </row>
        <row r="208">
          <cell r="A208">
            <v>45304</v>
          </cell>
        </row>
        <row r="209">
          <cell r="A209">
            <v>45305</v>
          </cell>
        </row>
        <row r="210">
          <cell r="A210">
            <v>45306</v>
          </cell>
        </row>
        <row r="211">
          <cell r="A211">
            <v>45307</v>
          </cell>
        </row>
        <row r="212">
          <cell r="A212">
            <v>45308</v>
          </cell>
        </row>
        <row r="213">
          <cell r="A213">
            <v>45309</v>
          </cell>
        </row>
        <row r="214">
          <cell r="A214">
            <v>45310</v>
          </cell>
        </row>
        <row r="215">
          <cell r="A215">
            <v>45311</v>
          </cell>
        </row>
        <row r="216">
          <cell r="A216">
            <v>45312</v>
          </cell>
        </row>
        <row r="217">
          <cell r="A217">
            <v>45313</v>
          </cell>
        </row>
        <row r="218">
          <cell r="A218">
            <v>45314</v>
          </cell>
        </row>
        <row r="219">
          <cell r="A219">
            <v>45315</v>
          </cell>
        </row>
        <row r="220">
          <cell r="A220">
            <v>45316</v>
          </cell>
        </row>
        <row r="221">
          <cell r="A221">
            <v>45317</v>
          </cell>
        </row>
        <row r="222">
          <cell r="A222">
            <v>45318</v>
          </cell>
        </row>
        <row r="223">
          <cell r="A223">
            <v>45319</v>
          </cell>
        </row>
        <row r="224">
          <cell r="A224">
            <v>45320</v>
          </cell>
        </row>
        <row r="225">
          <cell r="A225">
            <v>45321</v>
          </cell>
        </row>
        <row r="226">
          <cell r="A226">
            <v>45322</v>
          </cell>
        </row>
        <row r="227">
          <cell r="A227">
            <v>45323</v>
          </cell>
        </row>
        <row r="228">
          <cell r="A228">
            <v>45324</v>
          </cell>
        </row>
        <row r="229">
          <cell r="A229">
            <v>45325</v>
          </cell>
        </row>
        <row r="230">
          <cell r="A230">
            <v>45326</v>
          </cell>
        </row>
        <row r="231">
          <cell r="A231">
            <v>45327</v>
          </cell>
        </row>
        <row r="232">
          <cell r="A232">
            <v>45328</v>
          </cell>
        </row>
        <row r="233">
          <cell r="A233">
            <v>45329</v>
          </cell>
        </row>
        <row r="234">
          <cell r="A234">
            <v>45330</v>
          </cell>
        </row>
        <row r="235">
          <cell r="A235">
            <v>45331</v>
          </cell>
        </row>
        <row r="236">
          <cell r="A236">
            <v>45332</v>
          </cell>
        </row>
        <row r="237">
          <cell r="A237">
            <v>45333</v>
          </cell>
        </row>
        <row r="238">
          <cell r="A238">
            <v>45334</v>
          </cell>
        </row>
        <row r="239">
          <cell r="A239">
            <v>45335</v>
          </cell>
        </row>
        <row r="240">
          <cell r="A240">
            <v>45336</v>
          </cell>
        </row>
        <row r="241">
          <cell r="A241">
            <v>45337</v>
          </cell>
        </row>
        <row r="242">
          <cell r="A242">
            <v>45338</v>
          </cell>
        </row>
        <row r="243">
          <cell r="A243">
            <v>45339</v>
          </cell>
        </row>
        <row r="244">
          <cell r="A244">
            <v>45340</v>
          </cell>
        </row>
        <row r="245">
          <cell r="A245">
            <v>45341</v>
          </cell>
        </row>
        <row r="246">
          <cell r="A246">
            <v>45342</v>
          </cell>
        </row>
        <row r="247">
          <cell r="A247">
            <v>45343</v>
          </cell>
        </row>
        <row r="248">
          <cell r="A248">
            <v>45344</v>
          </cell>
        </row>
        <row r="249">
          <cell r="A249">
            <v>45345</v>
          </cell>
        </row>
        <row r="250">
          <cell r="A250">
            <v>45346</v>
          </cell>
        </row>
        <row r="251">
          <cell r="A251">
            <v>45347</v>
          </cell>
        </row>
        <row r="252">
          <cell r="A252">
            <v>45348</v>
          </cell>
        </row>
        <row r="253">
          <cell r="A253">
            <v>45349</v>
          </cell>
        </row>
        <row r="254">
          <cell r="A254">
            <v>45350</v>
          </cell>
        </row>
        <row r="255">
          <cell r="A255">
            <v>45351</v>
          </cell>
        </row>
        <row r="256">
          <cell r="A256">
            <v>45352</v>
          </cell>
        </row>
        <row r="257">
          <cell r="A257">
            <v>45353</v>
          </cell>
        </row>
        <row r="258">
          <cell r="A258">
            <v>45354</v>
          </cell>
        </row>
        <row r="259">
          <cell r="A259">
            <v>45355</v>
          </cell>
        </row>
        <row r="260">
          <cell r="A260">
            <v>45356</v>
          </cell>
        </row>
        <row r="261">
          <cell r="A261">
            <v>45357</v>
          </cell>
        </row>
        <row r="262">
          <cell r="A262">
            <v>45358</v>
          </cell>
        </row>
        <row r="263">
          <cell r="A263">
            <v>45359</v>
          </cell>
        </row>
        <row r="264">
          <cell r="A264">
            <v>45360</v>
          </cell>
        </row>
        <row r="265">
          <cell r="A265">
            <v>45361</v>
          </cell>
        </row>
        <row r="266">
          <cell r="A266">
            <v>45362</v>
          </cell>
        </row>
        <row r="267">
          <cell r="A267">
            <v>45363</v>
          </cell>
        </row>
        <row r="268">
          <cell r="A268">
            <v>45364</v>
          </cell>
        </row>
        <row r="269">
          <cell r="A269">
            <v>45365</v>
          </cell>
        </row>
        <row r="270">
          <cell r="A270">
            <v>45366</v>
          </cell>
        </row>
        <row r="271">
          <cell r="A271">
            <v>45367</v>
          </cell>
        </row>
        <row r="272">
          <cell r="A272">
            <v>45368</v>
          </cell>
        </row>
        <row r="273">
          <cell r="A273">
            <v>45369</v>
          </cell>
        </row>
        <row r="274">
          <cell r="A274">
            <v>45370</v>
          </cell>
        </row>
        <row r="275">
          <cell r="A275">
            <v>45371</v>
          </cell>
        </row>
        <row r="276">
          <cell r="A276">
            <v>45372</v>
          </cell>
        </row>
        <row r="277">
          <cell r="A277">
            <v>45373</v>
          </cell>
        </row>
        <row r="278">
          <cell r="A278">
            <v>45374</v>
          </cell>
        </row>
        <row r="279">
          <cell r="A279">
            <v>45375</v>
          </cell>
        </row>
        <row r="280">
          <cell r="A280">
            <v>45376</v>
          </cell>
        </row>
        <row r="281">
          <cell r="A281">
            <v>45377</v>
          </cell>
        </row>
        <row r="282">
          <cell r="A282">
            <v>45378</v>
          </cell>
        </row>
        <row r="283">
          <cell r="A283">
            <v>45379</v>
          </cell>
        </row>
        <row r="284">
          <cell r="A284">
            <v>45380</v>
          </cell>
        </row>
        <row r="285">
          <cell r="A285">
            <v>45381</v>
          </cell>
        </row>
        <row r="286">
          <cell r="A286">
            <v>45382</v>
          </cell>
        </row>
        <row r="287">
          <cell r="A287">
            <v>45383</v>
          </cell>
        </row>
        <row r="288">
          <cell r="A288">
            <v>45384</v>
          </cell>
        </row>
        <row r="289">
          <cell r="A289">
            <v>45385</v>
          </cell>
        </row>
        <row r="290">
          <cell r="A290">
            <v>45386</v>
          </cell>
        </row>
        <row r="291">
          <cell r="A291">
            <v>45387</v>
          </cell>
        </row>
        <row r="292">
          <cell r="A292">
            <v>45388</v>
          </cell>
        </row>
        <row r="293">
          <cell r="A293">
            <v>45389</v>
          </cell>
        </row>
        <row r="294">
          <cell r="A294">
            <v>45390</v>
          </cell>
        </row>
        <row r="295">
          <cell r="A295">
            <v>45391</v>
          </cell>
        </row>
        <row r="296">
          <cell r="A296">
            <v>45392</v>
          </cell>
        </row>
        <row r="297">
          <cell r="A297">
            <v>45393</v>
          </cell>
        </row>
        <row r="298">
          <cell r="A298">
            <v>45394</v>
          </cell>
        </row>
        <row r="299">
          <cell r="A299">
            <v>45395</v>
          </cell>
        </row>
        <row r="300">
          <cell r="A300">
            <v>45396</v>
          </cell>
        </row>
        <row r="301">
          <cell r="A301">
            <v>45397</v>
          </cell>
        </row>
        <row r="302">
          <cell r="A302">
            <v>45398</v>
          </cell>
        </row>
        <row r="303">
          <cell r="A303">
            <v>45399</v>
          </cell>
        </row>
        <row r="304">
          <cell r="A304">
            <v>45400</v>
          </cell>
        </row>
        <row r="305">
          <cell r="A305">
            <v>45401</v>
          </cell>
        </row>
        <row r="306">
          <cell r="A306">
            <v>45402</v>
          </cell>
        </row>
        <row r="307">
          <cell r="A307">
            <v>45403</v>
          </cell>
        </row>
        <row r="308">
          <cell r="A308">
            <v>45404</v>
          </cell>
        </row>
        <row r="309">
          <cell r="A309">
            <v>45405</v>
          </cell>
        </row>
        <row r="310">
          <cell r="A310">
            <v>45406</v>
          </cell>
        </row>
        <row r="311">
          <cell r="A311">
            <v>45407</v>
          </cell>
        </row>
        <row r="312">
          <cell r="A312">
            <v>45408</v>
          </cell>
        </row>
        <row r="313">
          <cell r="A313">
            <v>45409</v>
          </cell>
        </row>
        <row r="314">
          <cell r="A314">
            <v>45410</v>
          </cell>
        </row>
        <row r="315">
          <cell r="A315">
            <v>45411</v>
          </cell>
        </row>
        <row r="316">
          <cell r="A316">
            <v>45412</v>
          </cell>
        </row>
        <row r="317">
          <cell r="A317">
            <v>45413</v>
          </cell>
        </row>
        <row r="318">
          <cell r="A318">
            <v>45414</v>
          </cell>
        </row>
        <row r="319">
          <cell r="A319">
            <v>45415</v>
          </cell>
        </row>
        <row r="320">
          <cell r="A320">
            <v>45416</v>
          </cell>
        </row>
        <row r="321">
          <cell r="A321">
            <v>45417</v>
          </cell>
        </row>
        <row r="322">
          <cell r="A322">
            <v>45418</v>
          </cell>
        </row>
        <row r="323">
          <cell r="A323">
            <v>45419</v>
          </cell>
        </row>
        <row r="324">
          <cell r="A324">
            <v>45420</v>
          </cell>
        </row>
        <row r="325">
          <cell r="A325">
            <v>45421</v>
          </cell>
        </row>
        <row r="326">
          <cell r="A326">
            <v>45422</v>
          </cell>
        </row>
        <row r="327">
          <cell r="A327">
            <v>45423</v>
          </cell>
        </row>
        <row r="328">
          <cell r="A328">
            <v>45424</v>
          </cell>
        </row>
        <row r="329">
          <cell r="A329">
            <v>45425</v>
          </cell>
        </row>
        <row r="330">
          <cell r="A330">
            <v>45426</v>
          </cell>
        </row>
        <row r="331">
          <cell r="A331">
            <v>45427</v>
          </cell>
        </row>
        <row r="332">
          <cell r="A332">
            <v>45428</v>
          </cell>
        </row>
        <row r="333">
          <cell r="A333">
            <v>45429</v>
          </cell>
        </row>
        <row r="334">
          <cell r="A334">
            <v>45430</v>
          </cell>
        </row>
        <row r="335">
          <cell r="A335">
            <v>45431</v>
          </cell>
        </row>
        <row r="336">
          <cell r="A336">
            <v>45432</v>
          </cell>
        </row>
        <row r="337">
          <cell r="A337">
            <v>45433</v>
          </cell>
        </row>
        <row r="338">
          <cell r="A338">
            <v>45434</v>
          </cell>
        </row>
        <row r="339">
          <cell r="A339">
            <v>45435</v>
          </cell>
        </row>
        <row r="340">
          <cell r="A340">
            <v>45436</v>
          </cell>
        </row>
        <row r="341">
          <cell r="A341">
            <v>45437</v>
          </cell>
        </row>
        <row r="342">
          <cell r="A342">
            <v>45438</v>
          </cell>
        </row>
        <row r="343">
          <cell r="A343">
            <v>45439</v>
          </cell>
        </row>
        <row r="344">
          <cell r="A344">
            <v>45440</v>
          </cell>
        </row>
        <row r="345">
          <cell r="A345">
            <v>45441</v>
          </cell>
        </row>
        <row r="346">
          <cell r="A346">
            <v>45442</v>
          </cell>
        </row>
        <row r="347">
          <cell r="A347">
            <v>45443</v>
          </cell>
        </row>
        <row r="348">
          <cell r="A348">
            <v>45444</v>
          </cell>
        </row>
        <row r="349">
          <cell r="A349">
            <v>45445</v>
          </cell>
        </row>
        <row r="350">
          <cell r="A350">
            <v>45446</v>
          </cell>
        </row>
        <row r="351">
          <cell r="A351">
            <v>45447</v>
          </cell>
        </row>
        <row r="352">
          <cell r="A352">
            <v>45448</v>
          </cell>
        </row>
        <row r="353">
          <cell r="A353">
            <v>45449</v>
          </cell>
        </row>
        <row r="354">
          <cell r="A354">
            <v>45450</v>
          </cell>
        </row>
        <row r="355">
          <cell r="A355">
            <v>45451</v>
          </cell>
        </row>
        <row r="356">
          <cell r="A356">
            <v>45452</v>
          </cell>
        </row>
        <row r="357">
          <cell r="A357">
            <v>45453</v>
          </cell>
        </row>
        <row r="358">
          <cell r="A358">
            <v>45454</v>
          </cell>
        </row>
        <row r="359">
          <cell r="A359">
            <v>45455</v>
          </cell>
        </row>
        <row r="360">
          <cell r="A360">
            <v>45456</v>
          </cell>
        </row>
        <row r="361">
          <cell r="A361">
            <v>45457</v>
          </cell>
        </row>
        <row r="362">
          <cell r="A362">
            <v>45458</v>
          </cell>
        </row>
        <row r="363">
          <cell r="A363">
            <v>45459</v>
          </cell>
        </row>
        <row r="364">
          <cell r="A364">
            <v>45460</v>
          </cell>
        </row>
        <row r="365">
          <cell r="A365">
            <v>45461</v>
          </cell>
        </row>
        <row r="366">
          <cell r="A366">
            <v>45462</v>
          </cell>
        </row>
        <row r="367">
          <cell r="A367">
            <v>45463</v>
          </cell>
        </row>
        <row r="368">
          <cell r="A368">
            <v>45464</v>
          </cell>
        </row>
        <row r="369">
          <cell r="A369">
            <v>45465</v>
          </cell>
        </row>
        <row r="370">
          <cell r="A370">
            <v>45466</v>
          </cell>
        </row>
        <row r="371">
          <cell r="A371">
            <v>45467</v>
          </cell>
        </row>
        <row r="372">
          <cell r="A372">
            <v>45468</v>
          </cell>
        </row>
        <row r="373">
          <cell r="A373">
            <v>45469</v>
          </cell>
        </row>
        <row r="374">
          <cell r="A374">
            <v>45470</v>
          </cell>
        </row>
        <row r="375">
          <cell r="A375">
            <v>45471</v>
          </cell>
        </row>
        <row r="376">
          <cell r="A376">
            <v>45472</v>
          </cell>
        </row>
        <row r="377">
          <cell r="A377">
            <v>45473</v>
          </cell>
        </row>
        <row r="378">
          <cell r="A378">
            <v>45474</v>
          </cell>
        </row>
        <row r="379">
          <cell r="A379">
            <v>45475</v>
          </cell>
        </row>
        <row r="380">
          <cell r="A380">
            <v>45476</v>
          </cell>
        </row>
        <row r="381">
          <cell r="A381">
            <v>45477</v>
          </cell>
        </row>
        <row r="382">
          <cell r="A382">
            <v>45478</v>
          </cell>
        </row>
        <row r="383">
          <cell r="A383">
            <v>45479</v>
          </cell>
        </row>
        <row r="384">
          <cell r="A384">
            <v>45480</v>
          </cell>
        </row>
        <row r="385">
          <cell r="A385">
            <v>45481</v>
          </cell>
        </row>
        <row r="386">
          <cell r="A386">
            <v>45482</v>
          </cell>
        </row>
        <row r="387">
          <cell r="A387">
            <v>45483</v>
          </cell>
        </row>
        <row r="388">
          <cell r="A388">
            <v>45484</v>
          </cell>
        </row>
        <row r="389">
          <cell r="A389">
            <v>45485</v>
          </cell>
        </row>
        <row r="390">
          <cell r="A390">
            <v>45486</v>
          </cell>
        </row>
        <row r="391">
          <cell r="A391">
            <v>45487</v>
          </cell>
        </row>
        <row r="392">
          <cell r="A392">
            <v>45488</v>
          </cell>
        </row>
        <row r="393">
          <cell r="A393">
            <v>45489</v>
          </cell>
        </row>
        <row r="394">
          <cell r="A394">
            <v>45490</v>
          </cell>
        </row>
        <row r="395">
          <cell r="A395">
            <v>45491</v>
          </cell>
        </row>
        <row r="396">
          <cell r="A396">
            <v>45492</v>
          </cell>
        </row>
        <row r="397">
          <cell r="A397">
            <v>45493</v>
          </cell>
        </row>
        <row r="398">
          <cell r="A398">
            <v>45494</v>
          </cell>
        </row>
        <row r="399">
          <cell r="A399">
            <v>45495</v>
          </cell>
        </row>
        <row r="400">
          <cell r="A400">
            <v>45496</v>
          </cell>
        </row>
        <row r="401">
          <cell r="A401">
            <v>45497</v>
          </cell>
        </row>
        <row r="402">
          <cell r="A402">
            <v>45498</v>
          </cell>
        </row>
        <row r="403">
          <cell r="A403">
            <v>45499</v>
          </cell>
        </row>
        <row r="404">
          <cell r="A404">
            <v>45500</v>
          </cell>
        </row>
        <row r="405">
          <cell r="A405">
            <v>45501</v>
          </cell>
        </row>
        <row r="406">
          <cell r="A406">
            <v>45502</v>
          </cell>
        </row>
        <row r="407">
          <cell r="A407">
            <v>45503</v>
          </cell>
        </row>
        <row r="408">
          <cell r="A408">
            <v>45504</v>
          </cell>
        </row>
        <row r="409">
          <cell r="A409">
            <v>45505</v>
          </cell>
        </row>
        <row r="410">
          <cell r="A410">
            <v>45506</v>
          </cell>
        </row>
        <row r="411">
          <cell r="A411">
            <v>45507</v>
          </cell>
        </row>
        <row r="412">
          <cell r="A412">
            <v>45508</v>
          </cell>
        </row>
        <row r="413">
          <cell r="A413">
            <v>45509</v>
          </cell>
        </row>
        <row r="414">
          <cell r="A414">
            <v>45510</v>
          </cell>
        </row>
        <row r="415">
          <cell r="A415">
            <v>45511</v>
          </cell>
        </row>
        <row r="416">
          <cell r="A416">
            <v>45512</v>
          </cell>
        </row>
        <row r="417">
          <cell r="A417">
            <v>45513</v>
          </cell>
        </row>
        <row r="418">
          <cell r="A418">
            <v>45514</v>
          </cell>
        </row>
        <row r="419">
          <cell r="A419">
            <v>45515</v>
          </cell>
        </row>
        <row r="420">
          <cell r="A420">
            <v>45516</v>
          </cell>
        </row>
        <row r="421">
          <cell r="A421">
            <v>45517</v>
          </cell>
        </row>
        <row r="422">
          <cell r="A422">
            <v>45518</v>
          </cell>
        </row>
        <row r="423">
          <cell r="A423">
            <v>45519</v>
          </cell>
        </row>
        <row r="424">
          <cell r="A424">
            <v>45520</v>
          </cell>
        </row>
        <row r="425">
          <cell r="A425">
            <v>45521</v>
          </cell>
        </row>
        <row r="426">
          <cell r="A426">
            <v>45522</v>
          </cell>
        </row>
        <row r="427">
          <cell r="A427">
            <v>45523</v>
          </cell>
        </row>
        <row r="428">
          <cell r="A428">
            <v>45524</v>
          </cell>
        </row>
        <row r="429">
          <cell r="A429">
            <v>45525</v>
          </cell>
        </row>
        <row r="430">
          <cell r="A430">
            <v>45526</v>
          </cell>
        </row>
        <row r="431">
          <cell r="A431">
            <v>45527</v>
          </cell>
        </row>
        <row r="432">
          <cell r="A432">
            <v>45528</v>
          </cell>
        </row>
        <row r="433">
          <cell r="A433">
            <v>45529</v>
          </cell>
        </row>
        <row r="434">
          <cell r="A434">
            <v>45530</v>
          </cell>
        </row>
        <row r="435">
          <cell r="A435">
            <v>45531</v>
          </cell>
        </row>
        <row r="436">
          <cell r="A436">
            <v>45532</v>
          </cell>
        </row>
        <row r="437">
          <cell r="A437">
            <v>45533</v>
          </cell>
        </row>
        <row r="438">
          <cell r="A438">
            <v>45534</v>
          </cell>
        </row>
        <row r="439">
          <cell r="A439">
            <v>45535</v>
          </cell>
        </row>
        <row r="440">
          <cell r="A440">
            <v>45536</v>
          </cell>
        </row>
        <row r="441">
          <cell r="A441">
            <v>45537</v>
          </cell>
        </row>
        <row r="442">
          <cell r="A442">
            <v>45538</v>
          </cell>
        </row>
        <row r="443">
          <cell r="A443">
            <v>45539</v>
          </cell>
        </row>
        <row r="444">
          <cell r="A444">
            <v>45540</v>
          </cell>
        </row>
        <row r="445">
          <cell r="A445">
            <v>45541</v>
          </cell>
        </row>
        <row r="446">
          <cell r="A446">
            <v>45542</v>
          </cell>
        </row>
        <row r="447">
          <cell r="A447">
            <v>45543</v>
          </cell>
        </row>
        <row r="448">
          <cell r="A448">
            <v>45544</v>
          </cell>
        </row>
        <row r="449">
          <cell r="A449">
            <v>45545</v>
          </cell>
        </row>
        <row r="450">
          <cell r="A450">
            <v>45546</v>
          </cell>
        </row>
        <row r="451">
          <cell r="A451">
            <v>45547</v>
          </cell>
        </row>
        <row r="452">
          <cell r="A452">
            <v>45548</v>
          </cell>
        </row>
        <row r="453">
          <cell r="A453">
            <v>45549</v>
          </cell>
        </row>
        <row r="454">
          <cell r="A454">
            <v>45550</v>
          </cell>
        </row>
        <row r="455">
          <cell r="A455">
            <v>45551</v>
          </cell>
        </row>
        <row r="456">
          <cell r="A456">
            <v>45552</v>
          </cell>
        </row>
        <row r="457">
          <cell r="A457">
            <v>45553</v>
          </cell>
        </row>
        <row r="458">
          <cell r="A458">
            <v>45554</v>
          </cell>
        </row>
        <row r="459">
          <cell r="A459">
            <v>45555</v>
          </cell>
        </row>
        <row r="460">
          <cell r="A460">
            <v>45556</v>
          </cell>
        </row>
        <row r="461">
          <cell r="A461">
            <v>45557</v>
          </cell>
        </row>
        <row r="462">
          <cell r="A462">
            <v>45558</v>
          </cell>
        </row>
        <row r="463">
          <cell r="A463">
            <v>45559</v>
          </cell>
        </row>
        <row r="464">
          <cell r="A464">
            <v>45560</v>
          </cell>
        </row>
        <row r="465">
          <cell r="A465">
            <v>45561</v>
          </cell>
        </row>
        <row r="466">
          <cell r="A466">
            <v>45562</v>
          </cell>
        </row>
        <row r="467">
          <cell r="A467">
            <v>45563</v>
          </cell>
        </row>
        <row r="468">
          <cell r="A468">
            <v>45564</v>
          </cell>
        </row>
        <row r="469">
          <cell r="A469">
            <v>45565</v>
          </cell>
        </row>
        <row r="470">
          <cell r="A470">
            <v>45566</v>
          </cell>
        </row>
        <row r="471">
          <cell r="A471">
            <v>45567</v>
          </cell>
        </row>
        <row r="472">
          <cell r="A472">
            <v>45568</v>
          </cell>
        </row>
        <row r="473">
          <cell r="A473">
            <v>45569</v>
          </cell>
        </row>
        <row r="474">
          <cell r="A474">
            <v>45570</v>
          </cell>
        </row>
        <row r="475">
          <cell r="A475">
            <v>45571</v>
          </cell>
        </row>
        <row r="476">
          <cell r="A476">
            <v>45572</v>
          </cell>
        </row>
        <row r="477">
          <cell r="A477">
            <v>45573</v>
          </cell>
        </row>
        <row r="478">
          <cell r="A478">
            <v>45574</v>
          </cell>
        </row>
        <row r="479">
          <cell r="A479">
            <v>45575</v>
          </cell>
        </row>
        <row r="480">
          <cell r="A480">
            <v>45576</v>
          </cell>
        </row>
        <row r="481">
          <cell r="A481">
            <v>45577</v>
          </cell>
        </row>
        <row r="482">
          <cell r="A482">
            <v>45578</v>
          </cell>
        </row>
        <row r="483">
          <cell r="A483">
            <v>45579</v>
          </cell>
        </row>
        <row r="484">
          <cell r="A484">
            <v>45580</v>
          </cell>
        </row>
        <row r="485">
          <cell r="A485">
            <v>45581</v>
          </cell>
        </row>
        <row r="486">
          <cell r="A486">
            <v>45582</v>
          </cell>
        </row>
        <row r="487">
          <cell r="A487">
            <v>45583</v>
          </cell>
        </row>
        <row r="488">
          <cell r="A488">
            <v>45584</v>
          </cell>
        </row>
        <row r="489">
          <cell r="A489">
            <v>45585</v>
          </cell>
        </row>
        <row r="490">
          <cell r="A490">
            <v>45586</v>
          </cell>
        </row>
        <row r="491">
          <cell r="A491">
            <v>45587</v>
          </cell>
        </row>
        <row r="492">
          <cell r="A492">
            <v>45588</v>
          </cell>
        </row>
        <row r="493">
          <cell r="A493">
            <v>45589</v>
          </cell>
        </row>
        <row r="494">
          <cell r="A494">
            <v>45590</v>
          </cell>
        </row>
        <row r="495">
          <cell r="A495">
            <v>45591</v>
          </cell>
        </row>
        <row r="496">
          <cell r="A496">
            <v>45592</v>
          </cell>
        </row>
        <row r="497">
          <cell r="A497">
            <v>45593</v>
          </cell>
        </row>
        <row r="498">
          <cell r="A498">
            <v>45594</v>
          </cell>
        </row>
        <row r="499">
          <cell r="A499">
            <v>45595</v>
          </cell>
        </row>
        <row r="500">
          <cell r="A500">
            <v>45596</v>
          </cell>
        </row>
        <row r="501">
          <cell r="A501">
            <v>45597</v>
          </cell>
        </row>
        <row r="502">
          <cell r="A502">
            <v>45598</v>
          </cell>
        </row>
        <row r="503">
          <cell r="A503">
            <v>45599</v>
          </cell>
        </row>
        <row r="504">
          <cell r="A504">
            <v>45600</v>
          </cell>
        </row>
        <row r="505">
          <cell r="A505">
            <v>45601</v>
          </cell>
        </row>
        <row r="506">
          <cell r="A506">
            <v>45602</v>
          </cell>
        </row>
        <row r="507">
          <cell r="A507">
            <v>45603</v>
          </cell>
        </row>
        <row r="508">
          <cell r="A508">
            <v>45604</v>
          </cell>
        </row>
        <row r="509">
          <cell r="A509">
            <v>45605</v>
          </cell>
        </row>
        <row r="510">
          <cell r="A510">
            <v>45606</v>
          </cell>
        </row>
        <row r="511">
          <cell r="A511">
            <v>45607</v>
          </cell>
        </row>
        <row r="512">
          <cell r="A512">
            <v>45608</v>
          </cell>
        </row>
        <row r="513">
          <cell r="A513">
            <v>45609</v>
          </cell>
        </row>
        <row r="514">
          <cell r="A514">
            <v>45610</v>
          </cell>
        </row>
        <row r="515">
          <cell r="A515">
            <v>45611</v>
          </cell>
        </row>
        <row r="516">
          <cell r="A516">
            <v>45612</v>
          </cell>
        </row>
        <row r="517">
          <cell r="A517">
            <v>45613</v>
          </cell>
        </row>
        <row r="518">
          <cell r="A518">
            <v>45614</v>
          </cell>
        </row>
        <row r="519">
          <cell r="A519">
            <v>45615</v>
          </cell>
        </row>
        <row r="520">
          <cell r="A520">
            <v>45616</v>
          </cell>
        </row>
        <row r="521">
          <cell r="A521">
            <v>45617</v>
          </cell>
        </row>
        <row r="522">
          <cell r="A522">
            <v>45618</v>
          </cell>
        </row>
        <row r="523">
          <cell r="A523">
            <v>45619</v>
          </cell>
        </row>
        <row r="524">
          <cell r="A524">
            <v>45620</v>
          </cell>
        </row>
        <row r="525">
          <cell r="A525">
            <v>45621</v>
          </cell>
        </row>
        <row r="526">
          <cell r="A526">
            <v>45622</v>
          </cell>
        </row>
        <row r="527">
          <cell r="A527">
            <v>45623</v>
          </cell>
        </row>
        <row r="528">
          <cell r="A528">
            <v>45624</v>
          </cell>
        </row>
        <row r="529">
          <cell r="A529">
            <v>45625</v>
          </cell>
        </row>
        <row r="530">
          <cell r="A530">
            <v>45626</v>
          </cell>
        </row>
        <row r="531">
          <cell r="A531">
            <v>45627</v>
          </cell>
        </row>
        <row r="532">
          <cell r="A532">
            <v>45628</v>
          </cell>
        </row>
        <row r="533">
          <cell r="A533">
            <v>45629</v>
          </cell>
        </row>
        <row r="534">
          <cell r="A534">
            <v>45630</v>
          </cell>
        </row>
        <row r="535">
          <cell r="A535">
            <v>45631</v>
          </cell>
        </row>
        <row r="536">
          <cell r="A536">
            <v>45632</v>
          </cell>
        </row>
        <row r="537">
          <cell r="A537">
            <v>45633</v>
          </cell>
        </row>
        <row r="538">
          <cell r="A538">
            <v>45634</v>
          </cell>
        </row>
        <row r="539">
          <cell r="A539">
            <v>45635</v>
          </cell>
        </row>
        <row r="540">
          <cell r="A540">
            <v>45636</v>
          </cell>
        </row>
        <row r="541">
          <cell r="A541">
            <v>45637</v>
          </cell>
        </row>
        <row r="542">
          <cell r="A542">
            <v>45638</v>
          </cell>
        </row>
        <row r="543">
          <cell r="A543">
            <v>45639</v>
          </cell>
        </row>
        <row r="544">
          <cell r="A544">
            <v>45640</v>
          </cell>
        </row>
        <row r="545">
          <cell r="A545">
            <v>45641</v>
          </cell>
        </row>
        <row r="546">
          <cell r="A546">
            <v>45642</v>
          </cell>
        </row>
        <row r="547">
          <cell r="A547">
            <v>45643</v>
          </cell>
        </row>
        <row r="548">
          <cell r="A548">
            <v>45644</v>
          </cell>
        </row>
        <row r="549">
          <cell r="A549">
            <v>45645</v>
          </cell>
        </row>
        <row r="550">
          <cell r="A550">
            <v>45646</v>
          </cell>
        </row>
        <row r="551">
          <cell r="A551">
            <v>45647</v>
          </cell>
        </row>
        <row r="552">
          <cell r="A552">
            <v>45648</v>
          </cell>
        </row>
        <row r="553">
          <cell r="A553">
            <v>45649</v>
          </cell>
        </row>
        <row r="554">
          <cell r="A554">
            <v>45650</v>
          </cell>
        </row>
        <row r="555">
          <cell r="A555">
            <v>45651</v>
          </cell>
        </row>
        <row r="556">
          <cell r="A556">
            <v>45652</v>
          </cell>
        </row>
        <row r="557">
          <cell r="A557">
            <v>45653</v>
          </cell>
        </row>
        <row r="558">
          <cell r="A558">
            <v>45654</v>
          </cell>
        </row>
        <row r="559">
          <cell r="A559">
            <v>45655</v>
          </cell>
        </row>
        <row r="560">
          <cell r="A560">
            <v>45656</v>
          </cell>
        </row>
        <row r="561">
          <cell r="A561">
            <v>45657</v>
          </cell>
        </row>
        <row r="562">
          <cell r="A562">
            <v>45658</v>
          </cell>
        </row>
        <row r="563">
          <cell r="A563">
            <v>45659</v>
          </cell>
        </row>
        <row r="564">
          <cell r="A564">
            <v>45660</v>
          </cell>
        </row>
        <row r="565">
          <cell r="A565">
            <v>45661</v>
          </cell>
        </row>
        <row r="566">
          <cell r="A566">
            <v>45662</v>
          </cell>
        </row>
        <row r="567">
          <cell r="A567">
            <v>45663</v>
          </cell>
        </row>
        <row r="568">
          <cell r="A568">
            <v>45664</v>
          </cell>
        </row>
        <row r="569">
          <cell r="A569">
            <v>45665</v>
          </cell>
        </row>
        <row r="570">
          <cell r="A570">
            <v>45666</v>
          </cell>
        </row>
        <row r="571">
          <cell r="A571">
            <v>45667</v>
          </cell>
        </row>
        <row r="572">
          <cell r="A572">
            <v>45668</v>
          </cell>
        </row>
        <row r="573">
          <cell r="A573">
            <v>45669</v>
          </cell>
        </row>
        <row r="574">
          <cell r="A574">
            <v>45670</v>
          </cell>
        </row>
        <row r="575">
          <cell r="A575">
            <v>45671</v>
          </cell>
        </row>
        <row r="576">
          <cell r="A576">
            <v>45672</v>
          </cell>
        </row>
        <row r="577">
          <cell r="A577">
            <v>45673</v>
          </cell>
        </row>
        <row r="578">
          <cell r="A578">
            <v>45674</v>
          </cell>
        </row>
        <row r="579">
          <cell r="A579">
            <v>45675</v>
          </cell>
        </row>
        <row r="580">
          <cell r="A580">
            <v>45676</v>
          </cell>
        </row>
        <row r="581">
          <cell r="A581">
            <v>45677</v>
          </cell>
        </row>
        <row r="582">
          <cell r="A582">
            <v>45678</v>
          </cell>
        </row>
        <row r="583">
          <cell r="A583">
            <v>45679</v>
          </cell>
        </row>
        <row r="584">
          <cell r="A584">
            <v>45680</v>
          </cell>
        </row>
        <row r="585">
          <cell r="A585">
            <v>45681</v>
          </cell>
        </row>
        <row r="586">
          <cell r="A586">
            <v>45682</v>
          </cell>
        </row>
        <row r="587">
          <cell r="A587">
            <v>45683</v>
          </cell>
        </row>
        <row r="588">
          <cell r="A588">
            <v>45684</v>
          </cell>
        </row>
        <row r="589">
          <cell r="A589">
            <v>45685</v>
          </cell>
        </row>
        <row r="590">
          <cell r="A590">
            <v>45686</v>
          </cell>
        </row>
        <row r="591">
          <cell r="A591">
            <v>45687</v>
          </cell>
        </row>
        <row r="592">
          <cell r="A592">
            <v>45688</v>
          </cell>
        </row>
        <row r="593">
          <cell r="A593">
            <v>45689</v>
          </cell>
        </row>
        <row r="594">
          <cell r="A594">
            <v>45690</v>
          </cell>
        </row>
        <row r="595">
          <cell r="A595">
            <v>45691</v>
          </cell>
        </row>
        <row r="596">
          <cell r="A596">
            <v>45692</v>
          </cell>
        </row>
        <row r="597">
          <cell r="A597">
            <v>45693</v>
          </cell>
        </row>
        <row r="598">
          <cell r="A598">
            <v>45694</v>
          </cell>
        </row>
        <row r="599">
          <cell r="A599">
            <v>45695</v>
          </cell>
        </row>
        <row r="600">
          <cell r="A600">
            <v>45696</v>
          </cell>
        </row>
        <row r="601">
          <cell r="A601">
            <v>45697</v>
          </cell>
        </row>
        <row r="602">
          <cell r="A602">
            <v>45698</v>
          </cell>
        </row>
        <row r="603">
          <cell r="A603">
            <v>45699</v>
          </cell>
        </row>
        <row r="604">
          <cell r="A604">
            <v>45700</v>
          </cell>
        </row>
        <row r="605">
          <cell r="A605">
            <v>45701</v>
          </cell>
        </row>
        <row r="606">
          <cell r="A606">
            <v>45702</v>
          </cell>
        </row>
        <row r="607">
          <cell r="A607">
            <v>45703</v>
          </cell>
        </row>
        <row r="608">
          <cell r="A608">
            <v>45704</v>
          </cell>
        </row>
        <row r="609">
          <cell r="A609">
            <v>45705</v>
          </cell>
        </row>
        <row r="610">
          <cell r="A610">
            <v>45706</v>
          </cell>
        </row>
        <row r="611">
          <cell r="A611">
            <v>45707</v>
          </cell>
        </row>
        <row r="612">
          <cell r="A612">
            <v>45708</v>
          </cell>
        </row>
        <row r="613">
          <cell r="A613">
            <v>45709</v>
          </cell>
        </row>
        <row r="614">
          <cell r="A614">
            <v>45710</v>
          </cell>
        </row>
        <row r="615">
          <cell r="A615">
            <v>45711</v>
          </cell>
        </row>
        <row r="616">
          <cell r="A616">
            <v>45712</v>
          </cell>
        </row>
        <row r="617">
          <cell r="A617">
            <v>45713</v>
          </cell>
        </row>
        <row r="618">
          <cell r="A618">
            <v>45714</v>
          </cell>
        </row>
        <row r="619">
          <cell r="A619">
            <v>45715</v>
          </cell>
        </row>
        <row r="620">
          <cell r="A620">
            <v>45716</v>
          </cell>
        </row>
        <row r="621">
          <cell r="A621">
            <v>45717</v>
          </cell>
        </row>
        <row r="622">
          <cell r="A622">
            <v>45718</v>
          </cell>
        </row>
        <row r="623">
          <cell r="A623">
            <v>45719</v>
          </cell>
        </row>
        <row r="624">
          <cell r="A624">
            <v>45720</v>
          </cell>
        </row>
        <row r="625">
          <cell r="A625">
            <v>45721</v>
          </cell>
        </row>
        <row r="626">
          <cell r="A626">
            <v>45722</v>
          </cell>
        </row>
        <row r="627">
          <cell r="A627">
            <v>45723</v>
          </cell>
        </row>
        <row r="628">
          <cell r="A628">
            <v>45724</v>
          </cell>
        </row>
        <row r="629">
          <cell r="A629">
            <v>45725</v>
          </cell>
        </row>
        <row r="630">
          <cell r="A630">
            <v>45726</v>
          </cell>
        </row>
        <row r="631">
          <cell r="A631">
            <v>45727</v>
          </cell>
        </row>
        <row r="632">
          <cell r="A632">
            <v>45728</v>
          </cell>
        </row>
        <row r="633">
          <cell r="A633">
            <v>45729</v>
          </cell>
        </row>
        <row r="634">
          <cell r="A634">
            <v>45730</v>
          </cell>
        </row>
        <row r="635">
          <cell r="A635">
            <v>45731</v>
          </cell>
        </row>
        <row r="636">
          <cell r="A636">
            <v>45732</v>
          </cell>
        </row>
        <row r="637">
          <cell r="A637">
            <v>45733</v>
          </cell>
        </row>
        <row r="638">
          <cell r="A638">
            <v>45734</v>
          </cell>
        </row>
        <row r="639">
          <cell r="A639">
            <v>45735</v>
          </cell>
        </row>
        <row r="640">
          <cell r="A640">
            <v>45736</v>
          </cell>
        </row>
        <row r="641">
          <cell r="A641">
            <v>45737</v>
          </cell>
        </row>
        <row r="642">
          <cell r="A642">
            <v>45738</v>
          </cell>
        </row>
        <row r="643">
          <cell r="A643">
            <v>45739</v>
          </cell>
        </row>
        <row r="644">
          <cell r="A644">
            <v>45740</v>
          </cell>
        </row>
        <row r="645">
          <cell r="A645">
            <v>45741</v>
          </cell>
        </row>
        <row r="646">
          <cell r="A646">
            <v>45742</v>
          </cell>
        </row>
        <row r="647">
          <cell r="A647">
            <v>45743</v>
          </cell>
        </row>
        <row r="648">
          <cell r="A648">
            <v>45744</v>
          </cell>
        </row>
        <row r="649">
          <cell r="A649">
            <v>45745</v>
          </cell>
        </row>
        <row r="650">
          <cell r="A650">
            <v>45746</v>
          </cell>
        </row>
        <row r="651">
          <cell r="A651">
            <v>45747</v>
          </cell>
        </row>
        <row r="652">
          <cell r="A652">
            <v>45748</v>
          </cell>
        </row>
        <row r="653">
          <cell r="A653">
            <v>45749</v>
          </cell>
        </row>
        <row r="654">
          <cell r="A654">
            <v>45750</v>
          </cell>
        </row>
        <row r="655">
          <cell r="A655">
            <v>45751</v>
          </cell>
        </row>
        <row r="656">
          <cell r="A656">
            <v>45752</v>
          </cell>
        </row>
        <row r="657">
          <cell r="A657">
            <v>45753</v>
          </cell>
        </row>
        <row r="658">
          <cell r="A658">
            <v>45754</v>
          </cell>
        </row>
        <row r="659">
          <cell r="A659">
            <v>45755</v>
          </cell>
        </row>
        <row r="660">
          <cell r="A660">
            <v>45756</v>
          </cell>
        </row>
        <row r="661">
          <cell r="A661">
            <v>45757</v>
          </cell>
        </row>
        <row r="662">
          <cell r="A662">
            <v>45758</v>
          </cell>
        </row>
        <row r="663">
          <cell r="A663">
            <v>45759</v>
          </cell>
        </row>
        <row r="664">
          <cell r="A664">
            <v>45760</v>
          </cell>
        </row>
        <row r="665">
          <cell r="A665">
            <v>45761</v>
          </cell>
        </row>
        <row r="666">
          <cell r="A666">
            <v>45762</v>
          </cell>
        </row>
        <row r="667">
          <cell r="A667">
            <v>45763</v>
          </cell>
        </row>
        <row r="668">
          <cell r="A668">
            <v>45764</v>
          </cell>
        </row>
        <row r="669">
          <cell r="A669">
            <v>45765</v>
          </cell>
        </row>
        <row r="670">
          <cell r="A670">
            <v>45766</v>
          </cell>
        </row>
        <row r="671">
          <cell r="A671">
            <v>45767</v>
          </cell>
        </row>
        <row r="672">
          <cell r="A672">
            <v>45768</v>
          </cell>
        </row>
        <row r="673">
          <cell r="A673">
            <v>45769</v>
          </cell>
        </row>
        <row r="674">
          <cell r="A674">
            <v>45770</v>
          </cell>
        </row>
        <row r="675">
          <cell r="A675">
            <v>45771</v>
          </cell>
        </row>
        <row r="676">
          <cell r="A676">
            <v>45772</v>
          </cell>
        </row>
        <row r="677">
          <cell r="A677">
            <v>45773</v>
          </cell>
        </row>
        <row r="678">
          <cell r="A678">
            <v>45774</v>
          </cell>
        </row>
        <row r="679">
          <cell r="A679">
            <v>45775</v>
          </cell>
        </row>
        <row r="680">
          <cell r="A680">
            <v>45776</v>
          </cell>
        </row>
        <row r="681">
          <cell r="A681">
            <v>45777</v>
          </cell>
        </row>
        <row r="682">
          <cell r="A682">
            <v>45778</v>
          </cell>
        </row>
        <row r="683">
          <cell r="A683">
            <v>45779</v>
          </cell>
        </row>
        <row r="684">
          <cell r="A684">
            <v>45780</v>
          </cell>
        </row>
        <row r="685">
          <cell r="A685">
            <v>45781</v>
          </cell>
        </row>
        <row r="686">
          <cell r="A686">
            <v>45782</v>
          </cell>
        </row>
        <row r="687">
          <cell r="A687">
            <v>45783</v>
          </cell>
        </row>
        <row r="688">
          <cell r="A688">
            <v>45784</v>
          </cell>
        </row>
        <row r="689">
          <cell r="A689">
            <v>45785</v>
          </cell>
        </row>
        <row r="690">
          <cell r="A690">
            <v>45786</v>
          </cell>
        </row>
        <row r="691">
          <cell r="A691">
            <v>45787</v>
          </cell>
        </row>
        <row r="692">
          <cell r="A692">
            <v>45788</v>
          </cell>
        </row>
        <row r="693">
          <cell r="A693">
            <v>45789</v>
          </cell>
        </row>
        <row r="694">
          <cell r="A694">
            <v>45790</v>
          </cell>
        </row>
        <row r="695">
          <cell r="A695">
            <v>45791</v>
          </cell>
        </row>
        <row r="696">
          <cell r="A696">
            <v>45792</v>
          </cell>
        </row>
        <row r="697">
          <cell r="A697">
            <v>45793</v>
          </cell>
        </row>
        <row r="698">
          <cell r="A698">
            <v>45794</v>
          </cell>
        </row>
        <row r="699">
          <cell r="A699">
            <v>45795</v>
          </cell>
        </row>
        <row r="700">
          <cell r="A700">
            <v>45796</v>
          </cell>
        </row>
        <row r="701">
          <cell r="A701">
            <v>45797</v>
          </cell>
        </row>
        <row r="702">
          <cell r="A702">
            <v>45798</v>
          </cell>
        </row>
        <row r="703">
          <cell r="A703">
            <v>45799</v>
          </cell>
        </row>
        <row r="704">
          <cell r="A704">
            <v>45800</v>
          </cell>
        </row>
        <row r="705">
          <cell r="A705">
            <v>45801</v>
          </cell>
        </row>
        <row r="706">
          <cell r="A706">
            <v>45802</v>
          </cell>
        </row>
        <row r="707">
          <cell r="A707">
            <v>45803</v>
          </cell>
        </row>
        <row r="708">
          <cell r="A708">
            <v>45804</v>
          </cell>
        </row>
        <row r="709">
          <cell r="A709">
            <v>45805</v>
          </cell>
        </row>
        <row r="710">
          <cell r="A710">
            <v>45806</v>
          </cell>
        </row>
        <row r="711">
          <cell r="A711">
            <v>45807</v>
          </cell>
        </row>
        <row r="712">
          <cell r="A712">
            <v>45808</v>
          </cell>
        </row>
        <row r="713">
          <cell r="A713">
            <v>45809</v>
          </cell>
        </row>
        <row r="714">
          <cell r="A714">
            <v>45810</v>
          </cell>
        </row>
        <row r="715">
          <cell r="A715">
            <v>45811</v>
          </cell>
        </row>
        <row r="716">
          <cell r="A716">
            <v>45812</v>
          </cell>
        </row>
        <row r="717">
          <cell r="A717">
            <v>45813</v>
          </cell>
        </row>
        <row r="718">
          <cell r="A718">
            <v>45814</v>
          </cell>
        </row>
        <row r="719">
          <cell r="A719">
            <v>45815</v>
          </cell>
        </row>
        <row r="720">
          <cell r="A720">
            <v>45816</v>
          </cell>
        </row>
        <row r="721">
          <cell r="A721">
            <v>45817</v>
          </cell>
        </row>
        <row r="722">
          <cell r="A722">
            <v>45818</v>
          </cell>
        </row>
        <row r="723">
          <cell r="A723">
            <v>45819</v>
          </cell>
        </row>
        <row r="724">
          <cell r="A724">
            <v>45820</v>
          </cell>
        </row>
        <row r="725">
          <cell r="A725">
            <v>45821</v>
          </cell>
        </row>
        <row r="726">
          <cell r="A726">
            <v>45822</v>
          </cell>
        </row>
        <row r="727">
          <cell r="A727">
            <v>45823</v>
          </cell>
        </row>
        <row r="728">
          <cell r="A728">
            <v>45824</v>
          </cell>
        </row>
        <row r="729">
          <cell r="A729">
            <v>45825</v>
          </cell>
        </row>
        <row r="730">
          <cell r="A730">
            <v>45826</v>
          </cell>
        </row>
        <row r="731">
          <cell r="A731">
            <v>45827</v>
          </cell>
        </row>
        <row r="732">
          <cell r="A732">
            <v>45828</v>
          </cell>
        </row>
        <row r="733">
          <cell r="A733">
            <v>45829</v>
          </cell>
        </row>
        <row r="734">
          <cell r="A734">
            <v>45830</v>
          </cell>
        </row>
        <row r="735">
          <cell r="A735">
            <v>45831</v>
          </cell>
        </row>
        <row r="736">
          <cell r="A736">
            <v>45832</v>
          </cell>
        </row>
        <row r="737">
          <cell r="A737">
            <v>45833</v>
          </cell>
        </row>
        <row r="738">
          <cell r="A738">
            <v>45834</v>
          </cell>
        </row>
        <row r="739">
          <cell r="A739">
            <v>45835</v>
          </cell>
        </row>
        <row r="740">
          <cell r="A740">
            <v>45836</v>
          </cell>
        </row>
        <row r="741">
          <cell r="A741">
            <v>45837</v>
          </cell>
        </row>
        <row r="742">
          <cell r="A742">
            <v>45838</v>
          </cell>
        </row>
        <row r="743">
          <cell r="A743">
            <v>45839</v>
          </cell>
        </row>
        <row r="744">
          <cell r="A744">
            <v>45840</v>
          </cell>
        </row>
        <row r="745">
          <cell r="A745">
            <v>45841</v>
          </cell>
        </row>
        <row r="746">
          <cell r="A746">
            <v>45842</v>
          </cell>
        </row>
        <row r="747">
          <cell r="A747">
            <v>45843</v>
          </cell>
        </row>
        <row r="748">
          <cell r="A748">
            <v>45844</v>
          </cell>
        </row>
        <row r="749">
          <cell r="A749">
            <v>45845</v>
          </cell>
        </row>
        <row r="750">
          <cell r="A750">
            <v>45846</v>
          </cell>
        </row>
        <row r="751">
          <cell r="A751">
            <v>45847</v>
          </cell>
        </row>
        <row r="752">
          <cell r="A752">
            <v>45848</v>
          </cell>
        </row>
        <row r="753">
          <cell r="A753">
            <v>45849</v>
          </cell>
        </row>
        <row r="754">
          <cell r="A754">
            <v>45850</v>
          </cell>
        </row>
        <row r="755">
          <cell r="A755">
            <v>45851</v>
          </cell>
        </row>
        <row r="756">
          <cell r="A756">
            <v>45852</v>
          </cell>
        </row>
        <row r="757">
          <cell r="A757">
            <v>45853</v>
          </cell>
        </row>
        <row r="758">
          <cell r="A758">
            <v>45854</v>
          </cell>
        </row>
        <row r="759">
          <cell r="A759">
            <v>45855</v>
          </cell>
        </row>
        <row r="760">
          <cell r="A760">
            <v>45856</v>
          </cell>
        </row>
        <row r="761">
          <cell r="A761">
            <v>45857</v>
          </cell>
        </row>
        <row r="762">
          <cell r="A762">
            <v>45858</v>
          </cell>
        </row>
        <row r="763">
          <cell r="A763">
            <v>45859</v>
          </cell>
        </row>
        <row r="764">
          <cell r="A764">
            <v>45860</v>
          </cell>
        </row>
        <row r="765">
          <cell r="A765">
            <v>45861</v>
          </cell>
        </row>
        <row r="766">
          <cell r="A766">
            <v>45862</v>
          </cell>
        </row>
        <row r="767">
          <cell r="A767">
            <v>45863</v>
          </cell>
        </row>
        <row r="768">
          <cell r="A768">
            <v>45864</v>
          </cell>
        </row>
        <row r="769">
          <cell r="A769">
            <v>45865</v>
          </cell>
        </row>
        <row r="770">
          <cell r="A770">
            <v>45866</v>
          </cell>
        </row>
        <row r="771">
          <cell r="A771">
            <v>45867</v>
          </cell>
        </row>
        <row r="772">
          <cell r="A772">
            <v>45868</v>
          </cell>
        </row>
        <row r="773">
          <cell r="A773">
            <v>45869</v>
          </cell>
        </row>
        <row r="774">
          <cell r="A774">
            <v>45870</v>
          </cell>
        </row>
        <row r="775">
          <cell r="A775">
            <v>45871</v>
          </cell>
        </row>
        <row r="776">
          <cell r="A776">
            <v>45872</v>
          </cell>
        </row>
        <row r="777">
          <cell r="A777">
            <v>45873</v>
          </cell>
        </row>
        <row r="778">
          <cell r="A778">
            <v>45874</v>
          </cell>
        </row>
        <row r="779">
          <cell r="A779">
            <v>45875</v>
          </cell>
        </row>
        <row r="780">
          <cell r="A780">
            <v>45876</v>
          </cell>
        </row>
        <row r="781">
          <cell r="A781">
            <v>45877</v>
          </cell>
        </row>
        <row r="782">
          <cell r="A782">
            <v>45878</v>
          </cell>
        </row>
        <row r="783">
          <cell r="A783">
            <v>45879</v>
          </cell>
        </row>
        <row r="784">
          <cell r="A784">
            <v>45880</v>
          </cell>
        </row>
        <row r="785">
          <cell r="A785">
            <v>45881</v>
          </cell>
        </row>
        <row r="786">
          <cell r="A786">
            <v>45882</v>
          </cell>
        </row>
        <row r="787">
          <cell r="A787">
            <v>45883</v>
          </cell>
        </row>
        <row r="788">
          <cell r="A788">
            <v>45884</v>
          </cell>
        </row>
        <row r="789">
          <cell r="A789">
            <v>45885</v>
          </cell>
        </row>
        <row r="790">
          <cell r="A790">
            <v>45886</v>
          </cell>
        </row>
        <row r="791">
          <cell r="A791">
            <v>45887</v>
          </cell>
        </row>
        <row r="792">
          <cell r="A792">
            <v>45888</v>
          </cell>
        </row>
        <row r="793">
          <cell r="A793">
            <v>45889</v>
          </cell>
        </row>
        <row r="794">
          <cell r="A794">
            <v>45890</v>
          </cell>
        </row>
        <row r="795">
          <cell r="A795">
            <v>45891</v>
          </cell>
        </row>
        <row r="796">
          <cell r="A796">
            <v>45892</v>
          </cell>
        </row>
        <row r="797">
          <cell r="A797">
            <v>45893</v>
          </cell>
        </row>
        <row r="798">
          <cell r="A798">
            <v>45894</v>
          </cell>
        </row>
        <row r="799">
          <cell r="A799">
            <v>45895</v>
          </cell>
        </row>
        <row r="800">
          <cell r="A800">
            <v>45896</v>
          </cell>
        </row>
        <row r="801">
          <cell r="A801">
            <v>45897</v>
          </cell>
        </row>
        <row r="802">
          <cell r="A802">
            <v>45898</v>
          </cell>
        </row>
        <row r="803">
          <cell r="A803">
            <v>45899</v>
          </cell>
        </row>
        <row r="804">
          <cell r="A804">
            <v>45900</v>
          </cell>
        </row>
        <row r="805">
          <cell r="A805">
            <v>45901</v>
          </cell>
        </row>
        <row r="806">
          <cell r="A806">
            <v>45902</v>
          </cell>
        </row>
        <row r="807">
          <cell r="A807">
            <v>45903</v>
          </cell>
        </row>
        <row r="808">
          <cell r="A808">
            <v>45904</v>
          </cell>
        </row>
        <row r="809">
          <cell r="A809">
            <v>45905</v>
          </cell>
        </row>
        <row r="810">
          <cell r="A810">
            <v>45906</v>
          </cell>
        </row>
        <row r="811">
          <cell r="A811">
            <v>45907</v>
          </cell>
        </row>
        <row r="812">
          <cell r="A812">
            <v>45908</v>
          </cell>
        </row>
        <row r="813">
          <cell r="A813">
            <v>45909</v>
          </cell>
        </row>
        <row r="814">
          <cell r="A814">
            <v>45910</v>
          </cell>
        </row>
        <row r="815">
          <cell r="A815">
            <v>45911</v>
          </cell>
        </row>
        <row r="816">
          <cell r="A816">
            <v>45912</v>
          </cell>
        </row>
        <row r="817">
          <cell r="A817">
            <v>45913</v>
          </cell>
        </row>
        <row r="818">
          <cell r="A818">
            <v>45914</v>
          </cell>
        </row>
        <row r="819">
          <cell r="A819">
            <v>45915</v>
          </cell>
        </row>
        <row r="820">
          <cell r="A820">
            <v>45916</v>
          </cell>
        </row>
        <row r="821">
          <cell r="A821">
            <v>45917</v>
          </cell>
        </row>
        <row r="822">
          <cell r="A822">
            <v>45918</v>
          </cell>
        </row>
        <row r="823">
          <cell r="A823">
            <v>45919</v>
          </cell>
        </row>
        <row r="824">
          <cell r="A824">
            <v>45920</v>
          </cell>
        </row>
        <row r="825">
          <cell r="A825">
            <v>45921</v>
          </cell>
        </row>
        <row r="826">
          <cell r="A826">
            <v>45922</v>
          </cell>
        </row>
        <row r="827">
          <cell r="A827">
            <v>45923</v>
          </cell>
        </row>
        <row r="828">
          <cell r="A828">
            <v>45924</v>
          </cell>
        </row>
        <row r="829">
          <cell r="A829">
            <v>45925</v>
          </cell>
        </row>
        <row r="830">
          <cell r="A830">
            <v>45926</v>
          </cell>
        </row>
        <row r="831">
          <cell r="A831">
            <v>45927</v>
          </cell>
        </row>
        <row r="832">
          <cell r="A832">
            <v>45928</v>
          </cell>
        </row>
        <row r="833">
          <cell r="A833">
            <v>45929</v>
          </cell>
        </row>
        <row r="834">
          <cell r="A834">
            <v>45930</v>
          </cell>
        </row>
        <row r="835">
          <cell r="A835">
            <v>45931</v>
          </cell>
        </row>
        <row r="836">
          <cell r="A836">
            <v>45932</v>
          </cell>
        </row>
        <row r="837">
          <cell r="A837">
            <v>45933</v>
          </cell>
        </row>
        <row r="838">
          <cell r="A838">
            <v>45934</v>
          </cell>
        </row>
        <row r="839">
          <cell r="A839">
            <v>45935</v>
          </cell>
        </row>
        <row r="840">
          <cell r="A840">
            <v>45936</v>
          </cell>
        </row>
        <row r="841">
          <cell r="A841">
            <v>45937</v>
          </cell>
        </row>
        <row r="842">
          <cell r="A842">
            <v>45938</v>
          </cell>
        </row>
        <row r="843">
          <cell r="A843">
            <v>45939</v>
          </cell>
        </row>
        <row r="844">
          <cell r="A844">
            <v>45940</v>
          </cell>
        </row>
        <row r="845">
          <cell r="A845">
            <v>45941</v>
          </cell>
        </row>
        <row r="846">
          <cell r="A846">
            <v>45942</v>
          </cell>
        </row>
        <row r="847">
          <cell r="A847">
            <v>45943</v>
          </cell>
        </row>
        <row r="848">
          <cell r="A848">
            <v>45944</v>
          </cell>
        </row>
        <row r="849">
          <cell r="A849">
            <v>45945</v>
          </cell>
        </row>
        <row r="850">
          <cell r="A850">
            <v>45946</v>
          </cell>
        </row>
        <row r="851">
          <cell r="A851">
            <v>45947</v>
          </cell>
        </row>
        <row r="852">
          <cell r="A852">
            <v>45948</v>
          </cell>
        </row>
        <row r="853">
          <cell r="A853">
            <v>45949</v>
          </cell>
        </row>
        <row r="854">
          <cell r="A854">
            <v>45950</v>
          </cell>
        </row>
        <row r="855">
          <cell r="A855">
            <v>45951</v>
          </cell>
        </row>
        <row r="856">
          <cell r="A856">
            <v>45952</v>
          </cell>
        </row>
        <row r="857">
          <cell r="A857">
            <v>45953</v>
          </cell>
        </row>
        <row r="858">
          <cell r="A858">
            <v>45954</v>
          </cell>
        </row>
        <row r="859">
          <cell r="A859">
            <v>45955</v>
          </cell>
        </row>
        <row r="860">
          <cell r="A860">
            <v>45956</v>
          </cell>
        </row>
        <row r="861">
          <cell r="A861">
            <v>45957</v>
          </cell>
        </row>
        <row r="862">
          <cell r="A862">
            <v>45958</v>
          </cell>
        </row>
        <row r="863">
          <cell r="A863">
            <v>45959</v>
          </cell>
        </row>
        <row r="864">
          <cell r="A864">
            <v>45960</v>
          </cell>
        </row>
        <row r="865">
          <cell r="A865">
            <v>45961</v>
          </cell>
        </row>
        <row r="866">
          <cell r="A866">
            <v>45962</v>
          </cell>
        </row>
        <row r="867">
          <cell r="A867">
            <v>45963</v>
          </cell>
        </row>
        <row r="868">
          <cell r="A868">
            <v>45964</v>
          </cell>
        </row>
        <row r="869">
          <cell r="A869">
            <v>45965</v>
          </cell>
        </row>
        <row r="870">
          <cell r="A870">
            <v>45966</v>
          </cell>
        </row>
        <row r="871">
          <cell r="A871">
            <v>45967</v>
          </cell>
        </row>
        <row r="872">
          <cell r="A872">
            <v>45968</v>
          </cell>
        </row>
        <row r="873">
          <cell r="A873">
            <v>45969</v>
          </cell>
        </row>
        <row r="874">
          <cell r="A874">
            <v>45970</v>
          </cell>
        </row>
        <row r="875">
          <cell r="A875">
            <v>45971</v>
          </cell>
        </row>
        <row r="876">
          <cell r="A876">
            <v>45972</v>
          </cell>
        </row>
        <row r="877">
          <cell r="A877">
            <v>45973</v>
          </cell>
        </row>
        <row r="878">
          <cell r="A878">
            <v>45974</v>
          </cell>
        </row>
        <row r="879">
          <cell r="A879">
            <v>45975</v>
          </cell>
        </row>
        <row r="880">
          <cell r="A880">
            <v>45976</v>
          </cell>
        </row>
        <row r="881">
          <cell r="A881">
            <v>45977</v>
          </cell>
        </row>
        <row r="882">
          <cell r="A882">
            <v>45978</v>
          </cell>
        </row>
        <row r="883">
          <cell r="A883">
            <v>45979</v>
          </cell>
        </row>
        <row r="884">
          <cell r="A884">
            <v>45980</v>
          </cell>
        </row>
        <row r="885">
          <cell r="A885">
            <v>45981</v>
          </cell>
        </row>
        <row r="886">
          <cell r="A886">
            <v>45982</v>
          </cell>
        </row>
        <row r="887">
          <cell r="A887">
            <v>45983</v>
          </cell>
        </row>
        <row r="888">
          <cell r="A888">
            <v>45984</v>
          </cell>
        </row>
        <row r="889">
          <cell r="A889">
            <v>45985</v>
          </cell>
        </row>
        <row r="890">
          <cell r="A890">
            <v>45986</v>
          </cell>
        </row>
        <row r="891">
          <cell r="A891">
            <v>45987</v>
          </cell>
        </row>
        <row r="892">
          <cell r="A892">
            <v>45988</v>
          </cell>
        </row>
        <row r="893">
          <cell r="A893">
            <v>45989</v>
          </cell>
        </row>
        <row r="894">
          <cell r="A894">
            <v>45990</v>
          </cell>
        </row>
        <row r="895">
          <cell r="A895">
            <v>45991</v>
          </cell>
        </row>
        <row r="896">
          <cell r="A896">
            <v>45992</v>
          </cell>
        </row>
        <row r="897">
          <cell r="A897">
            <v>45993</v>
          </cell>
        </row>
        <row r="898">
          <cell r="A898">
            <v>45994</v>
          </cell>
        </row>
        <row r="899">
          <cell r="A899">
            <v>45995</v>
          </cell>
        </row>
        <row r="900">
          <cell r="A900">
            <v>45996</v>
          </cell>
        </row>
        <row r="901">
          <cell r="A901">
            <v>45997</v>
          </cell>
        </row>
        <row r="905">
          <cell r="A905" t="str">
            <v>9月予測</v>
          </cell>
        </row>
        <row r="906">
          <cell r="A906" t="str">
            <v>10月予測</v>
          </cell>
        </row>
        <row r="907">
          <cell r="A907" t="str">
            <v>11月予測</v>
          </cell>
        </row>
        <row r="908">
          <cell r="A908" t="str">
            <v>12月予測</v>
          </cell>
        </row>
        <row r="909">
          <cell r="A909" t="str">
            <v>1月予測</v>
          </cell>
        </row>
        <row r="910">
          <cell r="A910" t="str">
            <v>2月予測</v>
          </cell>
        </row>
        <row r="911">
          <cell r="A911" t="str">
            <v>3月予測</v>
          </cell>
        </row>
        <row r="912">
          <cell r="A912" t="str">
            <v>4月予測</v>
          </cell>
        </row>
        <row r="913">
          <cell r="A913" t="str">
            <v>5月予測</v>
          </cell>
        </row>
        <row r="914">
          <cell r="A914" t="str">
            <v>6月予測</v>
          </cell>
        </row>
      </sheetData>
      <sheetData sheetId="3">
        <row r="1">
          <cell r="A1" t="str">
            <v>ブラケット(ファン)</v>
          </cell>
        </row>
        <row r="2">
          <cell r="A2" t="str">
            <v>日付</v>
          </cell>
        </row>
        <row r="3">
          <cell r="A3">
            <v>45099</v>
          </cell>
        </row>
        <row r="4">
          <cell r="A4">
            <v>45100</v>
          </cell>
        </row>
        <row r="5">
          <cell r="A5">
            <v>45101</v>
          </cell>
        </row>
        <row r="6">
          <cell r="A6">
            <v>45102</v>
          </cell>
        </row>
        <row r="7">
          <cell r="A7">
            <v>45103</v>
          </cell>
        </row>
        <row r="8">
          <cell r="A8">
            <v>45104</v>
          </cell>
        </row>
        <row r="9">
          <cell r="A9">
            <v>45105</v>
          </cell>
        </row>
        <row r="10">
          <cell r="A10">
            <v>45106</v>
          </cell>
        </row>
        <row r="11">
          <cell r="A11">
            <v>45107</v>
          </cell>
        </row>
        <row r="12">
          <cell r="A12">
            <v>45108</v>
          </cell>
        </row>
        <row r="13">
          <cell r="A13">
            <v>45109</v>
          </cell>
        </row>
        <row r="14">
          <cell r="A14">
            <v>45110</v>
          </cell>
        </row>
        <row r="15">
          <cell r="A15">
            <v>45111</v>
          </cell>
        </row>
        <row r="16">
          <cell r="A16">
            <v>45112</v>
          </cell>
        </row>
        <row r="17">
          <cell r="A17">
            <v>45113</v>
          </cell>
        </row>
        <row r="18">
          <cell r="A18">
            <v>45114</v>
          </cell>
        </row>
        <row r="19">
          <cell r="A19">
            <v>45115</v>
          </cell>
        </row>
        <row r="20">
          <cell r="A20">
            <v>45116</v>
          </cell>
        </row>
        <row r="21">
          <cell r="A21">
            <v>45117</v>
          </cell>
        </row>
        <row r="22">
          <cell r="A22">
            <v>45118</v>
          </cell>
        </row>
        <row r="23">
          <cell r="A23">
            <v>45119</v>
          </cell>
        </row>
        <row r="24">
          <cell r="A24">
            <v>45120</v>
          </cell>
        </row>
        <row r="25">
          <cell r="A25">
            <v>45121</v>
          </cell>
        </row>
        <row r="26">
          <cell r="A26">
            <v>45122</v>
          </cell>
        </row>
        <row r="27">
          <cell r="A27">
            <v>45123</v>
          </cell>
        </row>
        <row r="28">
          <cell r="A28">
            <v>45124</v>
          </cell>
        </row>
        <row r="29">
          <cell r="A29">
            <v>45125</v>
          </cell>
        </row>
        <row r="30">
          <cell r="A30">
            <v>45126</v>
          </cell>
        </row>
        <row r="31">
          <cell r="A31">
            <v>45127</v>
          </cell>
        </row>
        <row r="32">
          <cell r="A32">
            <v>45128</v>
          </cell>
        </row>
        <row r="33">
          <cell r="A33">
            <v>45129</v>
          </cell>
        </row>
        <row r="34">
          <cell r="A34">
            <v>45130</v>
          </cell>
        </row>
        <row r="35">
          <cell r="A35">
            <v>45131</v>
          </cell>
        </row>
        <row r="36">
          <cell r="A36">
            <v>45132</v>
          </cell>
        </row>
        <row r="37">
          <cell r="A37">
            <v>45133</v>
          </cell>
        </row>
        <row r="38">
          <cell r="A38">
            <v>45134</v>
          </cell>
        </row>
        <row r="39">
          <cell r="A39">
            <v>45135</v>
          </cell>
        </row>
        <row r="40">
          <cell r="A40">
            <v>45136</v>
          </cell>
        </row>
        <row r="41">
          <cell r="A41">
            <v>45137</v>
          </cell>
        </row>
        <row r="42">
          <cell r="A42">
            <v>45138</v>
          </cell>
        </row>
        <row r="43">
          <cell r="A43">
            <v>45139</v>
          </cell>
        </row>
        <row r="44">
          <cell r="A44">
            <v>45140</v>
          </cell>
        </row>
        <row r="45">
          <cell r="A45">
            <v>45141</v>
          </cell>
        </row>
        <row r="46">
          <cell r="A46">
            <v>45142</v>
          </cell>
        </row>
        <row r="47">
          <cell r="A47">
            <v>45143</v>
          </cell>
        </row>
        <row r="48">
          <cell r="A48">
            <v>45144</v>
          </cell>
        </row>
        <row r="49">
          <cell r="A49">
            <v>45145</v>
          </cell>
        </row>
        <row r="50">
          <cell r="A50">
            <v>45146</v>
          </cell>
        </row>
        <row r="51">
          <cell r="A51">
            <v>45147</v>
          </cell>
        </row>
        <row r="52">
          <cell r="A52">
            <v>45148</v>
          </cell>
        </row>
        <row r="53">
          <cell r="A53">
            <v>45149</v>
          </cell>
        </row>
        <row r="54">
          <cell r="A54">
            <v>45150</v>
          </cell>
        </row>
        <row r="55">
          <cell r="A55">
            <v>45151</v>
          </cell>
        </row>
        <row r="56">
          <cell r="A56">
            <v>45152</v>
          </cell>
        </row>
        <row r="57">
          <cell r="A57">
            <v>45153</v>
          </cell>
        </row>
        <row r="58">
          <cell r="A58">
            <v>45154</v>
          </cell>
        </row>
        <row r="59">
          <cell r="A59">
            <v>45155</v>
          </cell>
        </row>
        <row r="60">
          <cell r="A60">
            <v>45156</v>
          </cell>
        </row>
        <row r="61">
          <cell r="A61">
            <v>45157</v>
          </cell>
        </row>
        <row r="62">
          <cell r="A62">
            <v>45158</v>
          </cell>
        </row>
        <row r="63">
          <cell r="A63">
            <v>45159</v>
          </cell>
        </row>
        <row r="64">
          <cell r="A64">
            <v>45160</v>
          </cell>
        </row>
        <row r="65">
          <cell r="A65">
            <v>45161</v>
          </cell>
        </row>
        <row r="66">
          <cell r="A66">
            <v>45162</v>
          </cell>
        </row>
        <row r="67">
          <cell r="A67">
            <v>45163</v>
          </cell>
        </row>
        <row r="68">
          <cell r="A68">
            <v>45164</v>
          </cell>
        </row>
        <row r="69">
          <cell r="A69">
            <v>45165</v>
          </cell>
        </row>
        <row r="70">
          <cell r="A70">
            <v>45166</v>
          </cell>
        </row>
        <row r="71">
          <cell r="A71">
            <v>45167</v>
          </cell>
        </row>
        <row r="72">
          <cell r="A72">
            <v>45168</v>
          </cell>
        </row>
        <row r="73">
          <cell r="A73">
            <v>45169</v>
          </cell>
        </row>
        <row r="74">
          <cell r="A74">
            <v>45170</v>
          </cell>
        </row>
        <row r="75">
          <cell r="A75">
            <v>45171</v>
          </cell>
        </row>
        <row r="76">
          <cell r="A76">
            <v>45172</v>
          </cell>
        </row>
        <row r="77">
          <cell r="A77">
            <v>45173</v>
          </cell>
        </row>
        <row r="78">
          <cell r="A78">
            <v>45174</v>
          </cell>
        </row>
        <row r="79">
          <cell r="A79">
            <v>45175</v>
          </cell>
        </row>
        <row r="80">
          <cell r="A80">
            <v>45176</v>
          </cell>
        </row>
        <row r="81">
          <cell r="A81">
            <v>45177</v>
          </cell>
        </row>
        <row r="82">
          <cell r="A82">
            <v>45178</v>
          </cell>
        </row>
        <row r="83">
          <cell r="A83">
            <v>45179</v>
          </cell>
        </row>
        <row r="84">
          <cell r="A84">
            <v>45180</v>
          </cell>
        </row>
        <row r="85">
          <cell r="A85">
            <v>45181</v>
          </cell>
        </row>
        <row r="86">
          <cell r="A86">
            <v>45182</v>
          </cell>
        </row>
        <row r="87">
          <cell r="A87">
            <v>45183</v>
          </cell>
        </row>
        <row r="88">
          <cell r="A88">
            <v>45184</v>
          </cell>
        </row>
        <row r="89">
          <cell r="A89">
            <v>45185</v>
          </cell>
        </row>
        <row r="90">
          <cell r="A90">
            <v>45186</v>
          </cell>
        </row>
        <row r="91">
          <cell r="A91">
            <v>45187</v>
          </cell>
        </row>
        <row r="92">
          <cell r="A92">
            <v>45188</v>
          </cell>
        </row>
        <row r="93">
          <cell r="A93">
            <v>45189</v>
          </cell>
        </row>
        <row r="94">
          <cell r="A94">
            <v>45190</v>
          </cell>
        </row>
        <row r="95">
          <cell r="A95">
            <v>45191</v>
          </cell>
        </row>
        <row r="96">
          <cell r="A96">
            <v>45192</v>
          </cell>
        </row>
        <row r="97">
          <cell r="A97">
            <v>45193</v>
          </cell>
        </row>
        <row r="98">
          <cell r="A98">
            <v>45194</v>
          </cell>
        </row>
        <row r="99">
          <cell r="A99">
            <v>45195</v>
          </cell>
        </row>
        <row r="100">
          <cell r="A100">
            <v>45196</v>
          </cell>
        </row>
        <row r="101">
          <cell r="A101">
            <v>45197</v>
          </cell>
        </row>
        <row r="102">
          <cell r="A102">
            <v>45198</v>
          </cell>
        </row>
        <row r="103">
          <cell r="A103">
            <v>45199</v>
          </cell>
        </row>
        <row r="104">
          <cell r="A104">
            <v>45200</v>
          </cell>
        </row>
        <row r="105">
          <cell r="A105">
            <v>45201</v>
          </cell>
        </row>
        <row r="106">
          <cell r="A106">
            <v>45202</v>
          </cell>
        </row>
        <row r="107">
          <cell r="A107">
            <v>45203</v>
          </cell>
        </row>
        <row r="108">
          <cell r="A108">
            <v>45204</v>
          </cell>
        </row>
        <row r="109">
          <cell r="A109">
            <v>45205</v>
          </cell>
        </row>
        <row r="110">
          <cell r="A110">
            <v>45206</v>
          </cell>
        </row>
        <row r="111">
          <cell r="A111">
            <v>45207</v>
          </cell>
        </row>
        <row r="112">
          <cell r="A112">
            <v>45208</v>
          </cell>
        </row>
        <row r="113">
          <cell r="A113">
            <v>45209</v>
          </cell>
        </row>
        <row r="114">
          <cell r="A114">
            <v>45210</v>
          </cell>
        </row>
        <row r="115">
          <cell r="A115">
            <v>45211</v>
          </cell>
        </row>
        <row r="116">
          <cell r="A116">
            <v>45212</v>
          </cell>
        </row>
        <row r="117">
          <cell r="A117">
            <v>45213</v>
          </cell>
        </row>
        <row r="118">
          <cell r="A118">
            <v>45214</v>
          </cell>
        </row>
        <row r="119">
          <cell r="A119">
            <v>45215</v>
          </cell>
        </row>
        <row r="120">
          <cell r="A120">
            <v>45216</v>
          </cell>
        </row>
        <row r="121">
          <cell r="A121">
            <v>45217</v>
          </cell>
        </row>
        <row r="122">
          <cell r="A122">
            <v>45218</v>
          </cell>
        </row>
        <row r="123">
          <cell r="A123">
            <v>45219</v>
          </cell>
        </row>
        <row r="124">
          <cell r="A124">
            <v>45220</v>
          </cell>
        </row>
        <row r="125">
          <cell r="A125">
            <v>45221</v>
          </cell>
        </row>
        <row r="126">
          <cell r="A126">
            <v>45222</v>
          </cell>
        </row>
        <row r="127">
          <cell r="A127">
            <v>45223</v>
          </cell>
        </row>
        <row r="128">
          <cell r="A128">
            <v>45224</v>
          </cell>
        </row>
        <row r="129">
          <cell r="A129">
            <v>45225</v>
          </cell>
        </row>
        <row r="130">
          <cell r="A130">
            <v>45226</v>
          </cell>
        </row>
        <row r="131">
          <cell r="A131">
            <v>45227</v>
          </cell>
        </row>
        <row r="132">
          <cell r="A132">
            <v>45228</v>
          </cell>
        </row>
        <row r="133">
          <cell r="A133">
            <v>45229</v>
          </cell>
        </row>
        <row r="134">
          <cell r="A134">
            <v>45230</v>
          </cell>
        </row>
        <row r="135">
          <cell r="A135">
            <v>45231</v>
          </cell>
        </row>
        <row r="136">
          <cell r="A136">
            <v>45232</v>
          </cell>
        </row>
        <row r="137">
          <cell r="A137">
            <v>45233</v>
          </cell>
        </row>
        <row r="138">
          <cell r="A138">
            <v>45234</v>
          </cell>
        </row>
        <row r="139">
          <cell r="A139">
            <v>45235</v>
          </cell>
        </row>
        <row r="140">
          <cell r="A140">
            <v>45236</v>
          </cell>
        </row>
        <row r="141">
          <cell r="A141">
            <v>45237</v>
          </cell>
        </row>
        <row r="142">
          <cell r="A142">
            <v>45238</v>
          </cell>
        </row>
        <row r="143">
          <cell r="A143">
            <v>45239</v>
          </cell>
        </row>
        <row r="144">
          <cell r="A144">
            <v>45240</v>
          </cell>
        </row>
        <row r="145">
          <cell r="A145">
            <v>45241</v>
          </cell>
        </row>
        <row r="146">
          <cell r="A146">
            <v>45242</v>
          </cell>
        </row>
        <row r="147">
          <cell r="A147">
            <v>45243</v>
          </cell>
        </row>
        <row r="148">
          <cell r="A148">
            <v>45244</v>
          </cell>
        </row>
        <row r="149">
          <cell r="A149">
            <v>45245</v>
          </cell>
        </row>
        <row r="150">
          <cell r="A150">
            <v>45246</v>
          </cell>
        </row>
        <row r="151">
          <cell r="A151">
            <v>45247</v>
          </cell>
        </row>
        <row r="152">
          <cell r="A152">
            <v>45248</v>
          </cell>
        </row>
        <row r="153">
          <cell r="A153">
            <v>45249</v>
          </cell>
        </row>
        <row r="154">
          <cell r="A154">
            <v>45250</v>
          </cell>
        </row>
        <row r="155">
          <cell r="A155">
            <v>45251</v>
          </cell>
        </row>
        <row r="156">
          <cell r="A156">
            <v>45252</v>
          </cell>
        </row>
        <row r="157">
          <cell r="A157">
            <v>45253</v>
          </cell>
        </row>
        <row r="158">
          <cell r="A158">
            <v>45254</v>
          </cell>
        </row>
        <row r="159">
          <cell r="A159">
            <v>45255</v>
          </cell>
        </row>
        <row r="160">
          <cell r="A160">
            <v>45256</v>
          </cell>
        </row>
        <row r="161">
          <cell r="A161">
            <v>45257</v>
          </cell>
        </row>
        <row r="162">
          <cell r="A162">
            <v>45258</v>
          </cell>
        </row>
        <row r="163">
          <cell r="A163">
            <v>45259</v>
          </cell>
        </row>
        <row r="164">
          <cell r="A164">
            <v>45260</v>
          </cell>
        </row>
        <row r="165">
          <cell r="A165">
            <v>45261</v>
          </cell>
        </row>
        <row r="166">
          <cell r="A166">
            <v>45262</v>
          </cell>
        </row>
        <row r="167">
          <cell r="A167">
            <v>45263</v>
          </cell>
        </row>
        <row r="168">
          <cell r="A168">
            <v>45264</v>
          </cell>
        </row>
        <row r="169">
          <cell r="A169">
            <v>45265</v>
          </cell>
        </row>
        <row r="170">
          <cell r="A170">
            <v>45266</v>
          </cell>
        </row>
        <row r="171">
          <cell r="A171">
            <v>45267</v>
          </cell>
        </row>
        <row r="172">
          <cell r="A172">
            <v>45268</v>
          </cell>
        </row>
        <row r="173">
          <cell r="A173">
            <v>45269</v>
          </cell>
        </row>
        <row r="174">
          <cell r="A174">
            <v>45270</v>
          </cell>
        </row>
        <row r="175">
          <cell r="A175">
            <v>45271</v>
          </cell>
        </row>
        <row r="176">
          <cell r="A176">
            <v>45272</v>
          </cell>
        </row>
        <row r="177">
          <cell r="A177">
            <v>45273</v>
          </cell>
        </row>
        <row r="178">
          <cell r="A178">
            <v>45274</v>
          </cell>
        </row>
        <row r="179">
          <cell r="A179">
            <v>45275</v>
          </cell>
        </row>
        <row r="180">
          <cell r="A180">
            <v>45276</v>
          </cell>
        </row>
        <row r="181">
          <cell r="A181">
            <v>45277</v>
          </cell>
        </row>
        <row r="182">
          <cell r="A182">
            <v>45278</v>
          </cell>
        </row>
        <row r="183">
          <cell r="A183">
            <v>45279</v>
          </cell>
        </row>
        <row r="184">
          <cell r="A184">
            <v>45280</v>
          </cell>
        </row>
        <row r="185">
          <cell r="A185">
            <v>45281</v>
          </cell>
        </row>
        <row r="186">
          <cell r="A186">
            <v>45282</v>
          </cell>
        </row>
        <row r="187">
          <cell r="A187">
            <v>45283</v>
          </cell>
        </row>
        <row r="188">
          <cell r="A188">
            <v>45284</v>
          </cell>
        </row>
        <row r="189">
          <cell r="A189">
            <v>45285</v>
          </cell>
        </row>
        <row r="190">
          <cell r="A190">
            <v>45286</v>
          </cell>
        </row>
        <row r="191">
          <cell r="A191">
            <v>45287</v>
          </cell>
        </row>
        <row r="192">
          <cell r="A192">
            <v>45288</v>
          </cell>
        </row>
        <row r="193">
          <cell r="A193">
            <v>45289</v>
          </cell>
        </row>
        <row r="194">
          <cell r="A194">
            <v>45290</v>
          </cell>
        </row>
        <row r="195">
          <cell r="A195">
            <v>45291</v>
          </cell>
        </row>
        <row r="196">
          <cell r="A196">
            <v>45292</v>
          </cell>
        </row>
        <row r="197">
          <cell r="A197">
            <v>45293</v>
          </cell>
        </row>
        <row r="198">
          <cell r="A198">
            <v>45294</v>
          </cell>
        </row>
        <row r="199">
          <cell r="A199">
            <v>45295</v>
          </cell>
        </row>
        <row r="200">
          <cell r="A200">
            <v>45296</v>
          </cell>
        </row>
        <row r="201">
          <cell r="A201">
            <v>45297</v>
          </cell>
        </row>
        <row r="202">
          <cell r="A202">
            <v>45298</v>
          </cell>
        </row>
        <row r="203">
          <cell r="A203">
            <v>45299</v>
          </cell>
        </row>
        <row r="204">
          <cell r="A204">
            <v>45300</v>
          </cell>
        </row>
        <row r="205">
          <cell r="A205">
            <v>45301</v>
          </cell>
        </row>
        <row r="206">
          <cell r="A206">
            <v>45302</v>
          </cell>
        </row>
        <row r="207">
          <cell r="A207">
            <v>45303</v>
          </cell>
        </row>
        <row r="208">
          <cell r="A208">
            <v>45304</v>
          </cell>
        </row>
        <row r="209">
          <cell r="A209">
            <v>45305</v>
          </cell>
        </row>
        <row r="210">
          <cell r="A210">
            <v>45306</v>
          </cell>
        </row>
        <row r="211">
          <cell r="A211">
            <v>45307</v>
          </cell>
        </row>
        <row r="212">
          <cell r="A212">
            <v>45308</v>
          </cell>
        </row>
        <row r="213">
          <cell r="A213">
            <v>45309</v>
          </cell>
        </row>
        <row r="214">
          <cell r="A214">
            <v>45310</v>
          </cell>
        </row>
        <row r="215">
          <cell r="A215">
            <v>45311</v>
          </cell>
        </row>
        <row r="216">
          <cell r="A216">
            <v>45312</v>
          </cell>
        </row>
        <row r="217">
          <cell r="A217">
            <v>45313</v>
          </cell>
        </row>
        <row r="218">
          <cell r="A218">
            <v>45314</v>
          </cell>
        </row>
        <row r="219">
          <cell r="A219">
            <v>45315</v>
          </cell>
        </row>
        <row r="220">
          <cell r="A220">
            <v>45316</v>
          </cell>
        </row>
        <row r="221">
          <cell r="A221">
            <v>45317</v>
          </cell>
        </row>
        <row r="222">
          <cell r="A222">
            <v>45318</v>
          </cell>
        </row>
        <row r="223">
          <cell r="A223">
            <v>45319</v>
          </cell>
        </row>
        <row r="224">
          <cell r="A224">
            <v>45320</v>
          </cell>
        </row>
        <row r="225">
          <cell r="A225">
            <v>45321</v>
          </cell>
        </row>
        <row r="226">
          <cell r="A226">
            <v>45322</v>
          </cell>
        </row>
        <row r="227">
          <cell r="A227">
            <v>45323</v>
          </cell>
        </row>
        <row r="228">
          <cell r="A228">
            <v>45324</v>
          </cell>
        </row>
        <row r="229">
          <cell r="A229">
            <v>45325</v>
          </cell>
        </row>
        <row r="230">
          <cell r="A230">
            <v>45326</v>
          </cell>
        </row>
        <row r="231">
          <cell r="A231">
            <v>45327</v>
          </cell>
        </row>
        <row r="232">
          <cell r="A232">
            <v>45328</v>
          </cell>
        </row>
        <row r="233">
          <cell r="A233">
            <v>45329</v>
          </cell>
        </row>
        <row r="234">
          <cell r="A234">
            <v>45330</v>
          </cell>
        </row>
        <row r="235">
          <cell r="A235">
            <v>45331</v>
          </cell>
        </row>
        <row r="236">
          <cell r="A236">
            <v>45332</v>
          </cell>
        </row>
        <row r="237">
          <cell r="A237">
            <v>45333</v>
          </cell>
        </row>
        <row r="238">
          <cell r="A238">
            <v>45334</v>
          </cell>
        </row>
        <row r="239">
          <cell r="A239">
            <v>45335</v>
          </cell>
        </row>
        <row r="240">
          <cell r="A240">
            <v>45336</v>
          </cell>
        </row>
        <row r="241">
          <cell r="A241">
            <v>45337</v>
          </cell>
        </row>
        <row r="242">
          <cell r="A242">
            <v>45338</v>
          </cell>
        </row>
        <row r="243">
          <cell r="A243">
            <v>45339</v>
          </cell>
        </row>
        <row r="244">
          <cell r="A244">
            <v>45340</v>
          </cell>
        </row>
        <row r="245">
          <cell r="A245">
            <v>45341</v>
          </cell>
        </row>
        <row r="246">
          <cell r="A246">
            <v>45342</v>
          </cell>
        </row>
        <row r="247">
          <cell r="A247">
            <v>45343</v>
          </cell>
        </row>
        <row r="248">
          <cell r="A248">
            <v>45344</v>
          </cell>
        </row>
        <row r="249">
          <cell r="A249">
            <v>45345</v>
          </cell>
        </row>
        <row r="250">
          <cell r="A250">
            <v>45346</v>
          </cell>
        </row>
        <row r="251">
          <cell r="A251">
            <v>45347</v>
          </cell>
        </row>
        <row r="252">
          <cell r="A252">
            <v>45348</v>
          </cell>
        </row>
        <row r="253">
          <cell r="A253">
            <v>45349</v>
          </cell>
        </row>
        <row r="254">
          <cell r="A254">
            <v>45350</v>
          </cell>
        </row>
        <row r="255">
          <cell r="A255">
            <v>45351</v>
          </cell>
        </row>
        <row r="256">
          <cell r="A256">
            <v>45352</v>
          </cell>
        </row>
        <row r="257">
          <cell r="A257">
            <v>45353</v>
          </cell>
        </row>
        <row r="258">
          <cell r="A258">
            <v>45354</v>
          </cell>
        </row>
        <row r="259">
          <cell r="A259">
            <v>45355</v>
          </cell>
        </row>
        <row r="260">
          <cell r="A260">
            <v>45356</v>
          </cell>
        </row>
        <row r="261">
          <cell r="A261">
            <v>45357</v>
          </cell>
        </row>
        <row r="262">
          <cell r="A262">
            <v>45358</v>
          </cell>
        </row>
        <row r="263">
          <cell r="A263">
            <v>45359</v>
          </cell>
        </row>
        <row r="264">
          <cell r="A264">
            <v>45360</v>
          </cell>
        </row>
        <row r="265">
          <cell r="A265">
            <v>45361</v>
          </cell>
        </row>
        <row r="266">
          <cell r="A266">
            <v>45362</v>
          </cell>
        </row>
        <row r="267">
          <cell r="A267">
            <v>45363</v>
          </cell>
        </row>
        <row r="268">
          <cell r="A268">
            <v>45364</v>
          </cell>
        </row>
        <row r="269">
          <cell r="A269">
            <v>45365</v>
          </cell>
        </row>
        <row r="270">
          <cell r="A270">
            <v>45366</v>
          </cell>
        </row>
        <row r="271">
          <cell r="A271">
            <v>45367</v>
          </cell>
        </row>
        <row r="272">
          <cell r="A272">
            <v>45368</v>
          </cell>
        </row>
        <row r="273">
          <cell r="A273">
            <v>45369</v>
          </cell>
        </row>
        <row r="274">
          <cell r="A274">
            <v>45370</v>
          </cell>
        </row>
        <row r="275">
          <cell r="A275">
            <v>45371</v>
          </cell>
        </row>
        <row r="276">
          <cell r="A276">
            <v>45372</v>
          </cell>
        </row>
        <row r="277">
          <cell r="A277">
            <v>45373</v>
          </cell>
        </row>
        <row r="278">
          <cell r="A278">
            <v>45374</v>
          </cell>
        </row>
        <row r="279">
          <cell r="A279">
            <v>45375</v>
          </cell>
        </row>
        <row r="280">
          <cell r="A280">
            <v>45376</v>
          </cell>
        </row>
        <row r="281">
          <cell r="A281">
            <v>45377</v>
          </cell>
        </row>
        <row r="282">
          <cell r="A282">
            <v>45378</v>
          </cell>
        </row>
        <row r="283">
          <cell r="A283">
            <v>45379</v>
          </cell>
        </row>
        <row r="284">
          <cell r="A284">
            <v>45380</v>
          </cell>
        </row>
        <row r="285">
          <cell r="A285">
            <v>45381</v>
          </cell>
        </row>
        <row r="286">
          <cell r="A286">
            <v>45382</v>
          </cell>
        </row>
        <row r="287">
          <cell r="A287">
            <v>45383</v>
          </cell>
        </row>
        <row r="288">
          <cell r="A288">
            <v>45384</v>
          </cell>
        </row>
        <row r="289">
          <cell r="A289">
            <v>45385</v>
          </cell>
        </row>
        <row r="290">
          <cell r="A290">
            <v>45386</v>
          </cell>
        </row>
        <row r="291">
          <cell r="A291">
            <v>45387</v>
          </cell>
        </row>
        <row r="292">
          <cell r="A292">
            <v>45388</v>
          </cell>
        </row>
        <row r="293">
          <cell r="A293">
            <v>45389</v>
          </cell>
        </row>
        <row r="294">
          <cell r="A294">
            <v>45390</v>
          </cell>
        </row>
        <row r="295">
          <cell r="A295">
            <v>45391</v>
          </cell>
        </row>
        <row r="296">
          <cell r="A296">
            <v>45392</v>
          </cell>
        </row>
        <row r="297">
          <cell r="A297">
            <v>45393</v>
          </cell>
        </row>
        <row r="298">
          <cell r="A298">
            <v>45394</v>
          </cell>
        </row>
        <row r="299">
          <cell r="A299">
            <v>45395</v>
          </cell>
        </row>
        <row r="300">
          <cell r="A300">
            <v>45396</v>
          </cell>
        </row>
        <row r="301">
          <cell r="A301">
            <v>45397</v>
          </cell>
        </row>
        <row r="302">
          <cell r="A302">
            <v>45398</v>
          </cell>
        </row>
        <row r="303">
          <cell r="A303">
            <v>45399</v>
          </cell>
        </row>
        <row r="304">
          <cell r="A304">
            <v>45400</v>
          </cell>
        </row>
        <row r="305">
          <cell r="A305">
            <v>45401</v>
          </cell>
        </row>
        <row r="306">
          <cell r="A306">
            <v>45402</v>
          </cell>
        </row>
        <row r="307">
          <cell r="A307">
            <v>45403</v>
          </cell>
        </row>
        <row r="308">
          <cell r="A308">
            <v>45404</v>
          </cell>
        </row>
        <row r="309">
          <cell r="A309">
            <v>45405</v>
          </cell>
        </row>
        <row r="310">
          <cell r="A310">
            <v>45406</v>
          </cell>
        </row>
        <row r="311">
          <cell r="A311">
            <v>45407</v>
          </cell>
        </row>
        <row r="312">
          <cell r="A312">
            <v>45408</v>
          </cell>
        </row>
        <row r="313">
          <cell r="A313">
            <v>45409</v>
          </cell>
        </row>
        <row r="314">
          <cell r="A314">
            <v>45410</v>
          </cell>
        </row>
        <row r="315">
          <cell r="A315">
            <v>45411</v>
          </cell>
        </row>
        <row r="316">
          <cell r="A316">
            <v>45412</v>
          </cell>
        </row>
        <row r="317">
          <cell r="A317">
            <v>45413</v>
          </cell>
        </row>
        <row r="318">
          <cell r="A318">
            <v>45414</v>
          </cell>
        </row>
        <row r="319">
          <cell r="A319">
            <v>45415</v>
          </cell>
        </row>
        <row r="320">
          <cell r="A320">
            <v>45416</v>
          </cell>
        </row>
        <row r="321">
          <cell r="A321">
            <v>45417</v>
          </cell>
        </row>
        <row r="322">
          <cell r="A322">
            <v>45418</v>
          </cell>
        </row>
        <row r="323">
          <cell r="A323">
            <v>45419</v>
          </cell>
        </row>
        <row r="324">
          <cell r="A324">
            <v>45420</v>
          </cell>
        </row>
        <row r="325">
          <cell r="A325">
            <v>45421</v>
          </cell>
        </row>
        <row r="326">
          <cell r="A326">
            <v>45422</v>
          </cell>
        </row>
        <row r="327">
          <cell r="A327">
            <v>45423</v>
          </cell>
        </row>
        <row r="328">
          <cell r="A328">
            <v>45424</v>
          </cell>
        </row>
        <row r="329">
          <cell r="A329">
            <v>45425</v>
          </cell>
        </row>
        <row r="330">
          <cell r="A330">
            <v>45426</v>
          </cell>
        </row>
        <row r="331">
          <cell r="A331">
            <v>45427</v>
          </cell>
        </row>
        <row r="332">
          <cell r="A332">
            <v>45428</v>
          </cell>
        </row>
        <row r="333">
          <cell r="A333">
            <v>45429</v>
          </cell>
        </row>
        <row r="334">
          <cell r="A334">
            <v>45430</v>
          </cell>
        </row>
        <row r="335">
          <cell r="A335">
            <v>45431</v>
          </cell>
        </row>
        <row r="336">
          <cell r="A336">
            <v>45432</v>
          </cell>
        </row>
        <row r="337">
          <cell r="A337">
            <v>45433</v>
          </cell>
        </row>
        <row r="338">
          <cell r="A338">
            <v>45434</v>
          </cell>
        </row>
        <row r="339">
          <cell r="A339">
            <v>45435</v>
          </cell>
        </row>
        <row r="340">
          <cell r="A340">
            <v>45436</v>
          </cell>
        </row>
        <row r="341">
          <cell r="A341">
            <v>45437</v>
          </cell>
        </row>
        <row r="342">
          <cell r="A342">
            <v>45438</v>
          </cell>
        </row>
        <row r="343">
          <cell r="A343">
            <v>45439</v>
          </cell>
        </row>
        <row r="344">
          <cell r="A344">
            <v>45440</v>
          </cell>
        </row>
        <row r="345">
          <cell r="A345">
            <v>45441</v>
          </cell>
        </row>
        <row r="346">
          <cell r="A346">
            <v>45442</v>
          </cell>
        </row>
        <row r="347">
          <cell r="A347">
            <v>45443</v>
          </cell>
        </row>
        <row r="348">
          <cell r="A348">
            <v>45444</v>
          </cell>
        </row>
        <row r="349">
          <cell r="A349">
            <v>45445</v>
          </cell>
        </row>
        <row r="350">
          <cell r="A350">
            <v>45446</v>
          </cell>
        </row>
        <row r="351">
          <cell r="A351">
            <v>45447</v>
          </cell>
        </row>
        <row r="352">
          <cell r="A352">
            <v>45448</v>
          </cell>
        </row>
        <row r="353">
          <cell r="A353">
            <v>45449</v>
          </cell>
        </row>
        <row r="354">
          <cell r="A354">
            <v>45450</v>
          </cell>
        </row>
        <row r="355">
          <cell r="A355">
            <v>45451</v>
          </cell>
        </row>
        <row r="356">
          <cell r="A356">
            <v>45452</v>
          </cell>
        </row>
        <row r="357">
          <cell r="A357">
            <v>45453</v>
          </cell>
        </row>
        <row r="358">
          <cell r="A358">
            <v>45454</v>
          </cell>
        </row>
        <row r="359">
          <cell r="A359">
            <v>45455</v>
          </cell>
        </row>
        <row r="360">
          <cell r="A360">
            <v>45456</v>
          </cell>
        </row>
        <row r="361">
          <cell r="A361">
            <v>45457</v>
          </cell>
        </row>
        <row r="362">
          <cell r="A362">
            <v>45458</v>
          </cell>
        </row>
        <row r="363">
          <cell r="A363">
            <v>45459</v>
          </cell>
        </row>
        <row r="364">
          <cell r="A364">
            <v>45460</v>
          </cell>
        </row>
        <row r="365">
          <cell r="A365">
            <v>45461</v>
          </cell>
        </row>
        <row r="366">
          <cell r="A366">
            <v>45462</v>
          </cell>
        </row>
        <row r="367">
          <cell r="A367">
            <v>45463</v>
          </cell>
        </row>
        <row r="368">
          <cell r="A368">
            <v>45464</v>
          </cell>
        </row>
        <row r="369">
          <cell r="A369">
            <v>45465</v>
          </cell>
        </row>
        <row r="370">
          <cell r="A370">
            <v>45466</v>
          </cell>
        </row>
        <row r="371">
          <cell r="A371">
            <v>45467</v>
          </cell>
        </row>
        <row r="372">
          <cell r="A372">
            <v>45468</v>
          </cell>
        </row>
        <row r="373">
          <cell r="A373">
            <v>45469</v>
          </cell>
        </row>
        <row r="374">
          <cell r="A374">
            <v>45470</v>
          </cell>
        </row>
        <row r="375">
          <cell r="A375">
            <v>45471</v>
          </cell>
        </row>
        <row r="376">
          <cell r="A376">
            <v>45472</v>
          </cell>
        </row>
        <row r="377">
          <cell r="A377">
            <v>45473</v>
          </cell>
        </row>
        <row r="378">
          <cell r="A378">
            <v>45474</v>
          </cell>
        </row>
        <row r="379">
          <cell r="A379">
            <v>45475</v>
          </cell>
        </row>
        <row r="380">
          <cell r="A380">
            <v>45476</v>
          </cell>
        </row>
        <row r="381">
          <cell r="A381">
            <v>45477</v>
          </cell>
        </row>
        <row r="382">
          <cell r="A382">
            <v>45478</v>
          </cell>
        </row>
        <row r="383">
          <cell r="A383">
            <v>45479</v>
          </cell>
        </row>
        <row r="384">
          <cell r="A384">
            <v>45480</v>
          </cell>
        </row>
        <row r="385">
          <cell r="A385">
            <v>45481</v>
          </cell>
        </row>
        <row r="386">
          <cell r="A386">
            <v>45482</v>
          </cell>
        </row>
        <row r="387">
          <cell r="A387">
            <v>45483</v>
          </cell>
        </row>
        <row r="388">
          <cell r="A388">
            <v>45484</v>
          </cell>
        </row>
        <row r="389">
          <cell r="A389">
            <v>45485</v>
          </cell>
        </row>
        <row r="390">
          <cell r="A390">
            <v>45486</v>
          </cell>
        </row>
        <row r="391">
          <cell r="A391">
            <v>45487</v>
          </cell>
        </row>
        <row r="392">
          <cell r="A392">
            <v>45488</v>
          </cell>
        </row>
        <row r="393">
          <cell r="A393">
            <v>45489</v>
          </cell>
        </row>
        <row r="394">
          <cell r="A394">
            <v>45490</v>
          </cell>
        </row>
        <row r="395">
          <cell r="A395">
            <v>45491</v>
          </cell>
        </row>
        <row r="396">
          <cell r="A396">
            <v>45492</v>
          </cell>
        </row>
        <row r="397">
          <cell r="A397">
            <v>45493</v>
          </cell>
        </row>
        <row r="398">
          <cell r="A398">
            <v>45494</v>
          </cell>
        </row>
        <row r="399">
          <cell r="A399">
            <v>45495</v>
          </cell>
        </row>
        <row r="400">
          <cell r="A400">
            <v>45496</v>
          </cell>
        </row>
        <row r="401">
          <cell r="A401">
            <v>45497</v>
          </cell>
        </row>
        <row r="402">
          <cell r="A402">
            <v>45498</v>
          </cell>
        </row>
        <row r="403">
          <cell r="A403">
            <v>45499</v>
          </cell>
        </row>
        <row r="404">
          <cell r="A404">
            <v>45500</v>
          </cell>
        </row>
        <row r="405">
          <cell r="A405">
            <v>45501</v>
          </cell>
        </row>
        <row r="406">
          <cell r="A406">
            <v>45502</v>
          </cell>
        </row>
        <row r="407">
          <cell r="A407">
            <v>45503</v>
          </cell>
        </row>
        <row r="408">
          <cell r="A408">
            <v>45504</v>
          </cell>
        </row>
        <row r="409">
          <cell r="A409">
            <v>45505</v>
          </cell>
        </row>
        <row r="410">
          <cell r="A410">
            <v>45506</v>
          </cell>
        </row>
        <row r="411">
          <cell r="A411">
            <v>45507</v>
          </cell>
        </row>
        <row r="412">
          <cell r="A412">
            <v>45508</v>
          </cell>
        </row>
        <row r="413">
          <cell r="A413">
            <v>45509</v>
          </cell>
        </row>
        <row r="414">
          <cell r="A414">
            <v>45510</v>
          </cell>
        </row>
        <row r="415">
          <cell r="A415">
            <v>45511</v>
          </cell>
        </row>
        <row r="416">
          <cell r="A416">
            <v>45512</v>
          </cell>
        </row>
        <row r="417">
          <cell r="A417">
            <v>45513</v>
          </cell>
        </row>
        <row r="418">
          <cell r="A418">
            <v>45514</v>
          </cell>
        </row>
        <row r="419">
          <cell r="A419">
            <v>45515</v>
          </cell>
        </row>
        <row r="420">
          <cell r="A420">
            <v>45516</v>
          </cell>
        </row>
        <row r="421">
          <cell r="A421">
            <v>45517</v>
          </cell>
        </row>
        <row r="422">
          <cell r="A422">
            <v>45518</v>
          </cell>
        </row>
        <row r="423">
          <cell r="A423">
            <v>45519</v>
          </cell>
        </row>
        <row r="424">
          <cell r="A424">
            <v>45520</v>
          </cell>
        </row>
        <row r="425">
          <cell r="A425">
            <v>45521</v>
          </cell>
        </row>
        <row r="426">
          <cell r="A426">
            <v>45522</v>
          </cell>
        </row>
        <row r="427">
          <cell r="A427">
            <v>45523</v>
          </cell>
        </row>
        <row r="428">
          <cell r="A428">
            <v>45524</v>
          </cell>
        </row>
        <row r="429">
          <cell r="A429">
            <v>45525</v>
          </cell>
        </row>
        <row r="430">
          <cell r="A430">
            <v>45526</v>
          </cell>
        </row>
        <row r="431">
          <cell r="A431">
            <v>45527</v>
          </cell>
        </row>
        <row r="432">
          <cell r="A432">
            <v>45528</v>
          </cell>
        </row>
        <row r="433">
          <cell r="A433">
            <v>45529</v>
          </cell>
        </row>
        <row r="434">
          <cell r="A434">
            <v>45530</v>
          </cell>
        </row>
        <row r="435">
          <cell r="A435">
            <v>45531</v>
          </cell>
        </row>
        <row r="436">
          <cell r="A436">
            <v>45532</v>
          </cell>
        </row>
        <row r="437">
          <cell r="A437">
            <v>45533</v>
          </cell>
        </row>
        <row r="438">
          <cell r="A438">
            <v>45534</v>
          </cell>
        </row>
        <row r="439">
          <cell r="A439">
            <v>45535</v>
          </cell>
        </row>
        <row r="440">
          <cell r="A440">
            <v>45536</v>
          </cell>
        </row>
        <row r="441">
          <cell r="A441">
            <v>45537</v>
          </cell>
        </row>
        <row r="442">
          <cell r="A442">
            <v>45538</v>
          </cell>
        </row>
        <row r="443">
          <cell r="A443">
            <v>45539</v>
          </cell>
        </row>
        <row r="444">
          <cell r="A444">
            <v>45540</v>
          </cell>
        </row>
        <row r="445">
          <cell r="A445">
            <v>45541</v>
          </cell>
        </row>
        <row r="446">
          <cell r="A446">
            <v>45542</v>
          </cell>
        </row>
        <row r="447">
          <cell r="A447">
            <v>45543</v>
          </cell>
        </row>
        <row r="448">
          <cell r="A448">
            <v>45544</v>
          </cell>
        </row>
        <row r="449">
          <cell r="A449">
            <v>45545</v>
          </cell>
        </row>
        <row r="450">
          <cell r="A450">
            <v>45546</v>
          </cell>
        </row>
        <row r="451">
          <cell r="A451">
            <v>45547</v>
          </cell>
        </row>
        <row r="452">
          <cell r="A452">
            <v>45548</v>
          </cell>
        </row>
        <row r="453">
          <cell r="A453">
            <v>45549</v>
          </cell>
        </row>
        <row r="454">
          <cell r="A454">
            <v>45550</v>
          </cell>
        </row>
        <row r="455">
          <cell r="A455">
            <v>45551</v>
          </cell>
        </row>
        <row r="456">
          <cell r="A456">
            <v>45552</v>
          </cell>
        </row>
        <row r="457">
          <cell r="A457">
            <v>45553</v>
          </cell>
        </row>
        <row r="458">
          <cell r="A458">
            <v>45554</v>
          </cell>
        </row>
        <row r="459">
          <cell r="A459">
            <v>45555</v>
          </cell>
        </row>
        <row r="460">
          <cell r="A460">
            <v>45556</v>
          </cell>
        </row>
        <row r="461">
          <cell r="A461">
            <v>45557</v>
          </cell>
        </row>
        <row r="462">
          <cell r="A462">
            <v>45558</v>
          </cell>
        </row>
        <row r="463">
          <cell r="A463">
            <v>45559</v>
          </cell>
        </row>
        <row r="464">
          <cell r="A464">
            <v>45560</v>
          </cell>
        </row>
        <row r="465">
          <cell r="A465">
            <v>45561</v>
          </cell>
        </row>
        <row r="466">
          <cell r="A466">
            <v>45562</v>
          </cell>
        </row>
        <row r="467">
          <cell r="A467">
            <v>45563</v>
          </cell>
        </row>
        <row r="468">
          <cell r="A468">
            <v>45564</v>
          </cell>
        </row>
        <row r="469">
          <cell r="A469">
            <v>45565</v>
          </cell>
        </row>
        <row r="470">
          <cell r="A470">
            <v>45566</v>
          </cell>
        </row>
        <row r="471">
          <cell r="A471">
            <v>45567</v>
          </cell>
        </row>
        <row r="472">
          <cell r="A472">
            <v>45568</v>
          </cell>
        </row>
        <row r="473">
          <cell r="A473">
            <v>45569</v>
          </cell>
        </row>
        <row r="474">
          <cell r="A474">
            <v>45570</v>
          </cell>
        </row>
        <row r="475">
          <cell r="A475">
            <v>45571</v>
          </cell>
        </row>
        <row r="476">
          <cell r="A476">
            <v>45572</v>
          </cell>
        </row>
        <row r="477">
          <cell r="A477">
            <v>45573</v>
          </cell>
        </row>
        <row r="478">
          <cell r="A478">
            <v>45574</v>
          </cell>
        </row>
        <row r="479">
          <cell r="A479">
            <v>45575</v>
          </cell>
        </row>
        <row r="480">
          <cell r="A480">
            <v>45576</v>
          </cell>
        </row>
        <row r="481">
          <cell r="A481">
            <v>45577</v>
          </cell>
        </row>
        <row r="482">
          <cell r="A482">
            <v>45578</v>
          </cell>
        </row>
        <row r="483">
          <cell r="A483">
            <v>45579</v>
          </cell>
        </row>
        <row r="484">
          <cell r="A484">
            <v>45580</v>
          </cell>
        </row>
        <row r="485">
          <cell r="A485">
            <v>45581</v>
          </cell>
        </row>
        <row r="486">
          <cell r="A486">
            <v>45582</v>
          </cell>
        </row>
        <row r="487">
          <cell r="A487">
            <v>45583</v>
          </cell>
        </row>
        <row r="488">
          <cell r="A488">
            <v>45584</v>
          </cell>
        </row>
        <row r="489">
          <cell r="A489">
            <v>45585</v>
          </cell>
        </row>
        <row r="490">
          <cell r="A490">
            <v>45586</v>
          </cell>
        </row>
        <row r="491">
          <cell r="A491">
            <v>45587</v>
          </cell>
        </row>
        <row r="492">
          <cell r="A492">
            <v>45588</v>
          </cell>
        </row>
        <row r="493">
          <cell r="A493">
            <v>45589</v>
          </cell>
        </row>
        <row r="494">
          <cell r="A494">
            <v>45590</v>
          </cell>
        </row>
        <row r="495">
          <cell r="A495">
            <v>45591</v>
          </cell>
        </row>
        <row r="496">
          <cell r="A496">
            <v>45592</v>
          </cell>
        </row>
        <row r="497">
          <cell r="A497">
            <v>45593</v>
          </cell>
        </row>
        <row r="498">
          <cell r="A498">
            <v>45594</v>
          </cell>
        </row>
        <row r="499">
          <cell r="A499">
            <v>45595</v>
          </cell>
        </row>
        <row r="500">
          <cell r="A500">
            <v>45596</v>
          </cell>
        </row>
        <row r="501">
          <cell r="A501">
            <v>45597</v>
          </cell>
        </row>
        <row r="502">
          <cell r="A502">
            <v>45598</v>
          </cell>
        </row>
        <row r="503">
          <cell r="A503">
            <v>45599</v>
          </cell>
        </row>
        <row r="504">
          <cell r="A504">
            <v>45600</v>
          </cell>
        </row>
        <row r="505">
          <cell r="A505">
            <v>45601</v>
          </cell>
        </row>
        <row r="506">
          <cell r="A506">
            <v>45602</v>
          </cell>
        </row>
        <row r="507">
          <cell r="A507">
            <v>45603</v>
          </cell>
        </row>
        <row r="508">
          <cell r="A508">
            <v>45604</v>
          </cell>
        </row>
        <row r="509">
          <cell r="A509">
            <v>45605</v>
          </cell>
        </row>
        <row r="510">
          <cell r="A510">
            <v>45606</v>
          </cell>
        </row>
        <row r="511">
          <cell r="A511">
            <v>45607</v>
          </cell>
        </row>
        <row r="512">
          <cell r="A512">
            <v>45608</v>
          </cell>
        </row>
        <row r="513">
          <cell r="A513">
            <v>45609</v>
          </cell>
        </row>
        <row r="514">
          <cell r="A514">
            <v>45610</v>
          </cell>
        </row>
        <row r="515">
          <cell r="A515">
            <v>45611</v>
          </cell>
        </row>
        <row r="516">
          <cell r="A516">
            <v>45612</v>
          </cell>
        </row>
        <row r="517">
          <cell r="A517">
            <v>45613</v>
          </cell>
        </row>
        <row r="518">
          <cell r="A518">
            <v>45614</v>
          </cell>
        </row>
        <row r="519">
          <cell r="A519">
            <v>45615</v>
          </cell>
        </row>
        <row r="520">
          <cell r="A520">
            <v>45616</v>
          </cell>
        </row>
        <row r="521">
          <cell r="A521">
            <v>45617</v>
          </cell>
        </row>
        <row r="522">
          <cell r="A522">
            <v>45618</v>
          </cell>
        </row>
        <row r="523">
          <cell r="A523">
            <v>45619</v>
          </cell>
        </row>
        <row r="524">
          <cell r="A524">
            <v>45620</v>
          </cell>
        </row>
        <row r="525">
          <cell r="A525">
            <v>45621</v>
          </cell>
        </row>
        <row r="526">
          <cell r="A526">
            <v>45622</v>
          </cell>
        </row>
        <row r="527">
          <cell r="A527">
            <v>45623</v>
          </cell>
        </row>
        <row r="528">
          <cell r="A528">
            <v>45624</v>
          </cell>
        </row>
        <row r="529">
          <cell r="A529">
            <v>45625</v>
          </cell>
        </row>
        <row r="530">
          <cell r="A530">
            <v>45626</v>
          </cell>
        </row>
        <row r="531">
          <cell r="A531">
            <v>45627</v>
          </cell>
        </row>
        <row r="532">
          <cell r="A532">
            <v>45628</v>
          </cell>
        </row>
        <row r="533">
          <cell r="A533">
            <v>45629</v>
          </cell>
        </row>
        <row r="534">
          <cell r="A534">
            <v>45630</v>
          </cell>
        </row>
        <row r="535">
          <cell r="A535">
            <v>45631</v>
          </cell>
        </row>
        <row r="536">
          <cell r="A536">
            <v>45632</v>
          </cell>
        </row>
        <row r="537">
          <cell r="A537">
            <v>45633</v>
          </cell>
        </row>
        <row r="538">
          <cell r="A538">
            <v>45634</v>
          </cell>
        </row>
        <row r="539">
          <cell r="A539">
            <v>45635</v>
          </cell>
        </row>
        <row r="540">
          <cell r="A540">
            <v>45636</v>
          </cell>
        </row>
        <row r="541">
          <cell r="A541">
            <v>45637</v>
          </cell>
        </row>
        <row r="542">
          <cell r="A542">
            <v>45638</v>
          </cell>
        </row>
        <row r="543">
          <cell r="A543">
            <v>45639</v>
          </cell>
        </row>
        <row r="544">
          <cell r="A544">
            <v>45640</v>
          </cell>
        </row>
        <row r="545">
          <cell r="A545">
            <v>45641</v>
          </cell>
        </row>
        <row r="546">
          <cell r="A546">
            <v>45642</v>
          </cell>
        </row>
        <row r="547">
          <cell r="A547">
            <v>45643</v>
          </cell>
        </row>
        <row r="548">
          <cell r="A548">
            <v>45644</v>
          </cell>
        </row>
        <row r="549">
          <cell r="A549">
            <v>45645</v>
          </cell>
        </row>
        <row r="550">
          <cell r="A550">
            <v>45646</v>
          </cell>
        </row>
        <row r="551">
          <cell r="A551">
            <v>45647</v>
          </cell>
        </row>
        <row r="552">
          <cell r="A552">
            <v>45648</v>
          </cell>
        </row>
        <row r="553">
          <cell r="A553">
            <v>45649</v>
          </cell>
        </row>
        <row r="554">
          <cell r="A554">
            <v>45650</v>
          </cell>
        </row>
        <row r="555">
          <cell r="A555">
            <v>45651</v>
          </cell>
        </row>
        <row r="556">
          <cell r="A556">
            <v>45652</v>
          </cell>
        </row>
        <row r="557">
          <cell r="A557">
            <v>45653</v>
          </cell>
        </row>
        <row r="558">
          <cell r="A558">
            <v>45654</v>
          </cell>
        </row>
        <row r="559">
          <cell r="A559">
            <v>45655</v>
          </cell>
        </row>
        <row r="560">
          <cell r="A560">
            <v>45656</v>
          </cell>
        </row>
        <row r="561">
          <cell r="A561">
            <v>45657</v>
          </cell>
        </row>
        <row r="562">
          <cell r="A562">
            <v>45658</v>
          </cell>
        </row>
        <row r="563">
          <cell r="A563">
            <v>45659</v>
          </cell>
        </row>
        <row r="564">
          <cell r="A564">
            <v>45660</v>
          </cell>
        </row>
        <row r="565">
          <cell r="A565">
            <v>45661</v>
          </cell>
        </row>
        <row r="566">
          <cell r="A566">
            <v>45662</v>
          </cell>
        </row>
        <row r="567">
          <cell r="A567">
            <v>45663</v>
          </cell>
        </row>
        <row r="568">
          <cell r="A568">
            <v>45664</v>
          </cell>
        </row>
        <row r="569">
          <cell r="A569">
            <v>45665</v>
          </cell>
        </row>
        <row r="570">
          <cell r="A570">
            <v>45666</v>
          </cell>
        </row>
        <row r="571">
          <cell r="A571">
            <v>45667</v>
          </cell>
        </row>
        <row r="572">
          <cell r="A572">
            <v>45668</v>
          </cell>
        </row>
        <row r="573">
          <cell r="A573">
            <v>45669</v>
          </cell>
        </row>
        <row r="574">
          <cell r="A574">
            <v>45670</v>
          </cell>
        </row>
        <row r="575">
          <cell r="A575">
            <v>45671</v>
          </cell>
        </row>
        <row r="576">
          <cell r="A576">
            <v>45672</v>
          </cell>
        </row>
        <row r="577">
          <cell r="A577">
            <v>45673</v>
          </cell>
        </row>
        <row r="578">
          <cell r="A578">
            <v>45674</v>
          </cell>
        </row>
        <row r="579">
          <cell r="A579">
            <v>45675</v>
          </cell>
        </row>
        <row r="580">
          <cell r="A580">
            <v>45676</v>
          </cell>
        </row>
        <row r="581">
          <cell r="A581">
            <v>45677</v>
          </cell>
        </row>
        <row r="582">
          <cell r="A582">
            <v>45678</v>
          </cell>
        </row>
        <row r="583">
          <cell r="A583">
            <v>45679</v>
          </cell>
        </row>
        <row r="584">
          <cell r="A584">
            <v>45680</v>
          </cell>
        </row>
        <row r="585">
          <cell r="A585">
            <v>45681</v>
          </cell>
        </row>
        <row r="586">
          <cell r="A586">
            <v>45682</v>
          </cell>
        </row>
        <row r="587">
          <cell r="A587">
            <v>45683</v>
          </cell>
        </row>
        <row r="588">
          <cell r="A588">
            <v>45684</v>
          </cell>
        </row>
        <row r="589">
          <cell r="A589">
            <v>45685</v>
          </cell>
        </row>
        <row r="590">
          <cell r="A590">
            <v>45686</v>
          </cell>
        </row>
        <row r="591">
          <cell r="A591">
            <v>45687</v>
          </cell>
        </row>
        <row r="592">
          <cell r="A592">
            <v>45688</v>
          </cell>
        </row>
        <row r="593">
          <cell r="A593">
            <v>45689</v>
          </cell>
        </row>
        <row r="594">
          <cell r="A594">
            <v>45690</v>
          </cell>
        </row>
        <row r="595">
          <cell r="A595">
            <v>45691</v>
          </cell>
        </row>
        <row r="596">
          <cell r="A596">
            <v>45692</v>
          </cell>
        </row>
        <row r="597">
          <cell r="A597">
            <v>45693</v>
          </cell>
        </row>
        <row r="598">
          <cell r="A598">
            <v>45694</v>
          </cell>
        </row>
        <row r="599">
          <cell r="A599">
            <v>45695</v>
          </cell>
        </row>
        <row r="600">
          <cell r="A600">
            <v>45696</v>
          </cell>
        </row>
        <row r="601">
          <cell r="A601">
            <v>45697</v>
          </cell>
        </row>
        <row r="602">
          <cell r="A602">
            <v>45698</v>
          </cell>
        </row>
        <row r="603">
          <cell r="A603">
            <v>45699</v>
          </cell>
        </row>
        <row r="604">
          <cell r="A604">
            <v>45700</v>
          </cell>
        </row>
        <row r="605">
          <cell r="A605">
            <v>45701</v>
          </cell>
        </row>
        <row r="606">
          <cell r="A606">
            <v>45702</v>
          </cell>
        </row>
        <row r="607">
          <cell r="A607">
            <v>45703</v>
          </cell>
        </row>
        <row r="608">
          <cell r="A608">
            <v>45704</v>
          </cell>
        </row>
        <row r="609">
          <cell r="A609">
            <v>45705</v>
          </cell>
        </row>
        <row r="610">
          <cell r="A610">
            <v>45706</v>
          </cell>
        </row>
        <row r="611">
          <cell r="A611">
            <v>45707</v>
          </cell>
        </row>
        <row r="612">
          <cell r="A612">
            <v>45708</v>
          </cell>
        </row>
        <row r="613">
          <cell r="A613">
            <v>45709</v>
          </cell>
        </row>
        <row r="614">
          <cell r="A614">
            <v>45710</v>
          </cell>
        </row>
        <row r="615">
          <cell r="A615">
            <v>45711</v>
          </cell>
        </row>
        <row r="616">
          <cell r="A616">
            <v>45712</v>
          </cell>
        </row>
        <row r="617">
          <cell r="A617">
            <v>45713</v>
          </cell>
        </row>
        <row r="618">
          <cell r="A618">
            <v>45714</v>
          </cell>
        </row>
        <row r="619">
          <cell r="A619">
            <v>45715</v>
          </cell>
        </row>
        <row r="620">
          <cell r="A620">
            <v>45716</v>
          </cell>
        </row>
        <row r="621">
          <cell r="A621">
            <v>45717</v>
          </cell>
        </row>
        <row r="622">
          <cell r="A622">
            <v>45718</v>
          </cell>
        </row>
        <row r="623">
          <cell r="A623">
            <v>45719</v>
          </cell>
        </row>
        <row r="624">
          <cell r="A624">
            <v>45720</v>
          </cell>
        </row>
        <row r="625">
          <cell r="A625">
            <v>45721</v>
          </cell>
        </row>
        <row r="626">
          <cell r="A626">
            <v>45722</v>
          </cell>
        </row>
        <row r="627">
          <cell r="A627">
            <v>45723</v>
          </cell>
        </row>
        <row r="628">
          <cell r="A628">
            <v>45724</v>
          </cell>
        </row>
        <row r="629">
          <cell r="A629">
            <v>45725</v>
          </cell>
        </row>
        <row r="630">
          <cell r="A630">
            <v>45726</v>
          </cell>
        </row>
        <row r="631">
          <cell r="A631">
            <v>45727</v>
          </cell>
        </row>
        <row r="632">
          <cell r="A632">
            <v>45728</v>
          </cell>
        </row>
        <row r="633">
          <cell r="A633">
            <v>45729</v>
          </cell>
        </row>
        <row r="634">
          <cell r="A634">
            <v>45730</v>
          </cell>
        </row>
        <row r="635">
          <cell r="A635">
            <v>45731</v>
          </cell>
        </row>
        <row r="636">
          <cell r="A636">
            <v>45732</v>
          </cell>
        </row>
        <row r="637">
          <cell r="A637">
            <v>45733</v>
          </cell>
        </row>
        <row r="638">
          <cell r="A638">
            <v>45734</v>
          </cell>
        </row>
        <row r="639">
          <cell r="A639">
            <v>45735</v>
          </cell>
        </row>
        <row r="640">
          <cell r="A640">
            <v>45736</v>
          </cell>
        </row>
        <row r="641">
          <cell r="A641">
            <v>45737</v>
          </cell>
        </row>
        <row r="642">
          <cell r="A642">
            <v>45738</v>
          </cell>
        </row>
        <row r="643">
          <cell r="A643">
            <v>45739</v>
          </cell>
        </row>
        <row r="644">
          <cell r="A644">
            <v>45740</v>
          </cell>
        </row>
        <row r="645">
          <cell r="A645">
            <v>45741</v>
          </cell>
        </row>
        <row r="646">
          <cell r="A646">
            <v>45742</v>
          </cell>
        </row>
        <row r="647">
          <cell r="A647">
            <v>45743</v>
          </cell>
        </row>
        <row r="648">
          <cell r="A648">
            <v>45744</v>
          </cell>
        </row>
        <row r="649">
          <cell r="A649">
            <v>45745</v>
          </cell>
        </row>
        <row r="650">
          <cell r="A650">
            <v>45746</v>
          </cell>
        </row>
        <row r="651">
          <cell r="A651">
            <v>45747</v>
          </cell>
        </row>
        <row r="652">
          <cell r="A652">
            <v>45748</v>
          </cell>
        </row>
        <row r="653">
          <cell r="A653">
            <v>45749</v>
          </cell>
        </row>
        <row r="654">
          <cell r="A654">
            <v>45750</v>
          </cell>
        </row>
        <row r="655">
          <cell r="A655">
            <v>45751</v>
          </cell>
        </row>
        <row r="656">
          <cell r="A656">
            <v>45752</v>
          </cell>
        </row>
        <row r="657">
          <cell r="A657">
            <v>45753</v>
          </cell>
        </row>
        <row r="658">
          <cell r="A658">
            <v>45754</v>
          </cell>
        </row>
        <row r="659">
          <cell r="A659">
            <v>45755</v>
          </cell>
        </row>
        <row r="660">
          <cell r="A660">
            <v>45756</v>
          </cell>
        </row>
        <row r="661">
          <cell r="A661">
            <v>45757</v>
          </cell>
        </row>
        <row r="662">
          <cell r="A662">
            <v>45758</v>
          </cell>
        </row>
        <row r="663">
          <cell r="A663">
            <v>45759</v>
          </cell>
        </row>
        <row r="664">
          <cell r="A664">
            <v>45760</v>
          </cell>
        </row>
        <row r="665">
          <cell r="A665">
            <v>45761</v>
          </cell>
        </row>
        <row r="666">
          <cell r="A666">
            <v>45762</v>
          </cell>
        </row>
        <row r="667">
          <cell r="A667">
            <v>45763</v>
          </cell>
        </row>
        <row r="668">
          <cell r="A668">
            <v>45764</v>
          </cell>
        </row>
        <row r="669">
          <cell r="A669">
            <v>45765</v>
          </cell>
        </row>
        <row r="670">
          <cell r="A670">
            <v>45766</v>
          </cell>
        </row>
        <row r="671">
          <cell r="A671">
            <v>45767</v>
          </cell>
        </row>
        <row r="672">
          <cell r="A672">
            <v>45768</v>
          </cell>
        </row>
        <row r="673">
          <cell r="A673">
            <v>45769</v>
          </cell>
        </row>
        <row r="674">
          <cell r="A674">
            <v>45770</v>
          </cell>
        </row>
        <row r="675">
          <cell r="A675">
            <v>45771</v>
          </cell>
        </row>
        <row r="676">
          <cell r="A676">
            <v>45772</v>
          </cell>
        </row>
        <row r="677">
          <cell r="A677">
            <v>45773</v>
          </cell>
        </row>
        <row r="678">
          <cell r="A678">
            <v>45774</v>
          </cell>
        </row>
        <row r="679">
          <cell r="A679">
            <v>45775</v>
          </cell>
        </row>
        <row r="680">
          <cell r="A680">
            <v>45776</v>
          </cell>
        </row>
        <row r="681">
          <cell r="A681">
            <v>45777</v>
          </cell>
        </row>
        <row r="682">
          <cell r="A682">
            <v>45778</v>
          </cell>
        </row>
        <row r="683">
          <cell r="A683">
            <v>45779</v>
          </cell>
        </row>
        <row r="684">
          <cell r="A684">
            <v>45780</v>
          </cell>
        </row>
        <row r="685">
          <cell r="A685">
            <v>45781</v>
          </cell>
        </row>
        <row r="686">
          <cell r="A686">
            <v>45782</v>
          </cell>
        </row>
        <row r="687">
          <cell r="A687">
            <v>45783</v>
          </cell>
        </row>
        <row r="688">
          <cell r="A688">
            <v>45784</v>
          </cell>
        </row>
        <row r="689">
          <cell r="A689">
            <v>45785</v>
          </cell>
        </row>
        <row r="690">
          <cell r="A690">
            <v>45786</v>
          </cell>
        </row>
        <row r="691">
          <cell r="A691">
            <v>45787</v>
          </cell>
        </row>
        <row r="692">
          <cell r="A692">
            <v>45788</v>
          </cell>
        </row>
        <row r="693">
          <cell r="A693">
            <v>45789</v>
          </cell>
        </row>
        <row r="694">
          <cell r="A694">
            <v>45790</v>
          </cell>
        </row>
        <row r="695">
          <cell r="A695">
            <v>45791</v>
          </cell>
        </row>
        <row r="696">
          <cell r="A696">
            <v>45792</v>
          </cell>
        </row>
        <row r="697">
          <cell r="A697">
            <v>45793</v>
          </cell>
        </row>
        <row r="698">
          <cell r="A698">
            <v>45794</v>
          </cell>
        </row>
        <row r="699">
          <cell r="A699">
            <v>45795</v>
          </cell>
        </row>
        <row r="700">
          <cell r="A700">
            <v>45796</v>
          </cell>
        </row>
        <row r="701">
          <cell r="A701">
            <v>45797</v>
          </cell>
        </row>
        <row r="702">
          <cell r="A702">
            <v>45798</v>
          </cell>
        </row>
        <row r="703">
          <cell r="A703">
            <v>45799</v>
          </cell>
        </row>
        <row r="704">
          <cell r="A704">
            <v>45800</v>
          </cell>
        </row>
        <row r="705">
          <cell r="A705">
            <v>45801</v>
          </cell>
        </row>
        <row r="706">
          <cell r="A706">
            <v>45802</v>
          </cell>
        </row>
        <row r="707">
          <cell r="A707">
            <v>45803</v>
          </cell>
        </row>
        <row r="708">
          <cell r="A708">
            <v>45804</v>
          </cell>
        </row>
        <row r="709">
          <cell r="A709">
            <v>45805</v>
          </cell>
        </row>
        <row r="710">
          <cell r="A710">
            <v>45806</v>
          </cell>
        </row>
        <row r="711">
          <cell r="A711">
            <v>45807</v>
          </cell>
        </row>
        <row r="712">
          <cell r="A712">
            <v>45808</v>
          </cell>
        </row>
        <row r="713">
          <cell r="A713">
            <v>45809</v>
          </cell>
        </row>
        <row r="714">
          <cell r="A714">
            <v>45810</v>
          </cell>
        </row>
        <row r="715">
          <cell r="A715">
            <v>45811</v>
          </cell>
        </row>
        <row r="716">
          <cell r="A716">
            <v>45812</v>
          </cell>
        </row>
        <row r="717">
          <cell r="A717">
            <v>45813</v>
          </cell>
        </row>
        <row r="718">
          <cell r="A718">
            <v>45814</v>
          </cell>
        </row>
        <row r="719">
          <cell r="A719">
            <v>45815</v>
          </cell>
        </row>
        <row r="720">
          <cell r="A720">
            <v>45816</v>
          </cell>
        </row>
        <row r="721">
          <cell r="A721">
            <v>45817</v>
          </cell>
        </row>
        <row r="722">
          <cell r="A722">
            <v>45818</v>
          </cell>
        </row>
        <row r="723">
          <cell r="A723">
            <v>45819</v>
          </cell>
        </row>
        <row r="724">
          <cell r="A724">
            <v>45820</v>
          </cell>
        </row>
        <row r="725">
          <cell r="A725">
            <v>45821</v>
          </cell>
        </row>
        <row r="726">
          <cell r="A726">
            <v>45822</v>
          </cell>
        </row>
        <row r="727">
          <cell r="A727">
            <v>45823</v>
          </cell>
        </row>
        <row r="728">
          <cell r="A728">
            <v>45824</v>
          </cell>
        </row>
        <row r="729">
          <cell r="A729">
            <v>45825</v>
          </cell>
        </row>
        <row r="730">
          <cell r="A730">
            <v>45826</v>
          </cell>
        </row>
        <row r="731">
          <cell r="A731">
            <v>45827</v>
          </cell>
        </row>
        <row r="732">
          <cell r="A732">
            <v>45828</v>
          </cell>
        </row>
        <row r="733">
          <cell r="A733">
            <v>45829</v>
          </cell>
        </row>
        <row r="734">
          <cell r="A734">
            <v>45830</v>
          </cell>
        </row>
        <row r="735">
          <cell r="A735">
            <v>45831</v>
          </cell>
        </row>
        <row r="736">
          <cell r="A736">
            <v>45832</v>
          </cell>
        </row>
        <row r="737">
          <cell r="A737">
            <v>45833</v>
          </cell>
        </row>
        <row r="738">
          <cell r="A738">
            <v>45834</v>
          </cell>
        </row>
        <row r="739">
          <cell r="A739">
            <v>45835</v>
          </cell>
        </row>
        <row r="740">
          <cell r="A740">
            <v>45836</v>
          </cell>
        </row>
        <row r="741">
          <cell r="A741">
            <v>45837</v>
          </cell>
        </row>
        <row r="742">
          <cell r="A742">
            <v>45838</v>
          </cell>
        </row>
        <row r="743">
          <cell r="A743">
            <v>45839</v>
          </cell>
        </row>
        <row r="744">
          <cell r="A744">
            <v>45840</v>
          </cell>
        </row>
        <row r="745">
          <cell r="A745">
            <v>45841</v>
          </cell>
        </row>
        <row r="746">
          <cell r="A746">
            <v>45842</v>
          </cell>
        </row>
        <row r="747">
          <cell r="A747">
            <v>45843</v>
          </cell>
        </row>
        <row r="748">
          <cell r="A748">
            <v>45844</v>
          </cell>
        </row>
        <row r="749">
          <cell r="A749">
            <v>45845</v>
          </cell>
        </row>
        <row r="750">
          <cell r="A750">
            <v>45846</v>
          </cell>
        </row>
        <row r="751">
          <cell r="A751">
            <v>45847</v>
          </cell>
        </row>
        <row r="752">
          <cell r="A752">
            <v>45848</v>
          </cell>
        </row>
        <row r="753">
          <cell r="A753">
            <v>45849</v>
          </cell>
        </row>
        <row r="754">
          <cell r="A754">
            <v>45850</v>
          </cell>
        </row>
        <row r="755">
          <cell r="A755">
            <v>45851</v>
          </cell>
        </row>
        <row r="756">
          <cell r="A756">
            <v>45852</v>
          </cell>
        </row>
        <row r="757">
          <cell r="A757">
            <v>45853</v>
          </cell>
        </row>
        <row r="758">
          <cell r="A758">
            <v>45854</v>
          </cell>
        </row>
        <row r="759">
          <cell r="A759">
            <v>45855</v>
          </cell>
        </row>
        <row r="760">
          <cell r="A760">
            <v>45856</v>
          </cell>
        </row>
        <row r="761">
          <cell r="A761">
            <v>45857</v>
          </cell>
        </row>
        <row r="762">
          <cell r="A762">
            <v>45858</v>
          </cell>
        </row>
        <row r="763">
          <cell r="A763">
            <v>45859</v>
          </cell>
        </row>
        <row r="764">
          <cell r="A764">
            <v>45860</v>
          </cell>
        </row>
        <row r="765">
          <cell r="A765">
            <v>45861</v>
          </cell>
        </row>
        <row r="766">
          <cell r="A766">
            <v>45862</v>
          </cell>
        </row>
        <row r="767">
          <cell r="A767">
            <v>45863</v>
          </cell>
        </row>
        <row r="768">
          <cell r="A768">
            <v>45864</v>
          </cell>
        </row>
        <row r="769">
          <cell r="A769">
            <v>45865</v>
          </cell>
        </row>
        <row r="770">
          <cell r="A770">
            <v>45866</v>
          </cell>
        </row>
        <row r="771">
          <cell r="A771">
            <v>45867</v>
          </cell>
        </row>
        <row r="772">
          <cell r="A772">
            <v>45868</v>
          </cell>
        </row>
        <row r="773">
          <cell r="A773">
            <v>45869</v>
          </cell>
        </row>
        <row r="774">
          <cell r="A774">
            <v>45870</v>
          </cell>
        </row>
        <row r="775">
          <cell r="A775">
            <v>45871</v>
          </cell>
        </row>
        <row r="776">
          <cell r="A776">
            <v>45872</v>
          </cell>
        </row>
        <row r="777">
          <cell r="A777">
            <v>45873</v>
          </cell>
        </row>
        <row r="778">
          <cell r="A778">
            <v>45874</v>
          </cell>
        </row>
        <row r="779">
          <cell r="A779">
            <v>45875</v>
          </cell>
        </row>
        <row r="780">
          <cell r="A780">
            <v>45876</v>
          </cell>
        </row>
        <row r="781">
          <cell r="A781">
            <v>45877</v>
          </cell>
        </row>
        <row r="782">
          <cell r="A782">
            <v>45878</v>
          </cell>
        </row>
        <row r="783">
          <cell r="A783">
            <v>45879</v>
          </cell>
        </row>
        <row r="784">
          <cell r="A784">
            <v>45880</v>
          </cell>
        </row>
        <row r="785">
          <cell r="A785">
            <v>45881</v>
          </cell>
        </row>
        <row r="786">
          <cell r="A786">
            <v>45882</v>
          </cell>
        </row>
        <row r="787">
          <cell r="A787">
            <v>45883</v>
          </cell>
        </row>
        <row r="788">
          <cell r="A788">
            <v>45884</v>
          </cell>
        </row>
        <row r="789">
          <cell r="A789">
            <v>45885</v>
          </cell>
        </row>
        <row r="790">
          <cell r="A790">
            <v>45886</v>
          </cell>
        </row>
        <row r="791">
          <cell r="A791">
            <v>45887</v>
          </cell>
        </row>
        <row r="792">
          <cell r="A792">
            <v>45888</v>
          </cell>
        </row>
        <row r="793">
          <cell r="A793">
            <v>45889</v>
          </cell>
        </row>
        <row r="794">
          <cell r="A794">
            <v>45890</v>
          </cell>
        </row>
        <row r="795">
          <cell r="A795">
            <v>45891</v>
          </cell>
        </row>
        <row r="796">
          <cell r="A796">
            <v>45892</v>
          </cell>
        </row>
        <row r="797">
          <cell r="A797">
            <v>45893</v>
          </cell>
        </row>
        <row r="798">
          <cell r="A798">
            <v>45894</v>
          </cell>
        </row>
        <row r="799">
          <cell r="A799">
            <v>45895</v>
          </cell>
        </row>
        <row r="800">
          <cell r="A800">
            <v>45896</v>
          </cell>
        </row>
        <row r="801">
          <cell r="A801">
            <v>45897</v>
          </cell>
        </row>
        <row r="802">
          <cell r="A802">
            <v>45898</v>
          </cell>
        </row>
        <row r="803">
          <cell r="A803">
            <v>45899</v>
          </cell>
        </row>
        <row r="804">
          <cell r="A804">
            <v>45900</v>
          </cell>
        </row>
        <row r="805">
          <cell r="A805">
            <v>45901</v>
          </cell>
        </row>
        <row r="806">
          <cell r="A806">
            <v>45902</v>
          </cell>
        </row>
        <row r="807">
          <cell r="A807">
            <v>45903</v>
          </cell>
        </row>
        <row r="808">
          <cell r="A808">
            <v>45904</v>
          </cell>
        </row>
        <row r="809">
          <cell r="A809">
            <v>45905</v>
          </cell>
        </row>
        <row r="810">
          <cell r="A810">
            <v>45906</v>
          </cell>
        </row>
        <row r="811">
          <cell r="A811">
            <v>45907</v>
          </cell>
        </row>
        <row r="812">
          <cell r="A812">
            <v>45908</v>
          </cell>
        </row>
        <row r="813">
          <cell r="A813">
            <v>45909</v>
          </cell>
        </row>
        <row r="814">
          <cell r="A814">
            <v>45910</v>
          </cell>
        </row>
        <row r="815">
          <cell r="A815">
            <v>45911</v>
          </cell>
        </row>
        <row r="816">
          <cell r="A816">
            <v>45912</v>
          </cell>
        </row>
        <row r="817">
          <cell r="A817">
            <v>45913</v>
          </cell>
        </row>
        <row r="818">
          <cell r="A818">
            <v>45914</v>
          </cell>
        </row>
        <row r="819">
          <cell r="A819">
            <v>45915</v>
          </cell>
        </row>
        <row r="820">
          <cell r="A820">
            <v>45916</v>
          </cell>
        </row>
        <row r="821">
          <cell r="A821">
            <v>45917</v>
          </cell>
        </row>
        <row r="822">
          <cell r="A822">
            <v>45918</v>
          </cell>
        </row>
        <row r="823">
          <cell r="A823">
            <v>45919</v>
          </cell>
        </row>
        <row r="824">
          <cell r="A824">
            <v>45920</v>
          </cell>
        </row>
        <row r="825">
          <cell r="A825">
            <v>45921</v>
          </cell>
        </row>
        <row r="826">
          <cell r="A826">
            <v>45922</v>
          </cell>
        </row>
        <row r="827">
          <cell r="A827">
            <v>45923</v>
          </cell>
        </row>
        <row r="828">
          <cell r="A828">
            <v>45924</v>
          </cell>
        </row>
        <row r="829">
          <cell r="A829">
            <v>45925</v>
          </cell>
        </row>
        <row r="830">
          <cell r="A830">
            <v>45926</v>
          </cell>
        </row>
        <row r="831">
          <cell r="A831">
            <v>45927</v>
          </cell>
        </row>
        <row r="832">
          <cell r="A832">
            <v>45928</v>
          </cell>
        </row>
        <row r="833">
          <cell r="A833">
            <v>45929</v>
          </cell>
        </row>
        <row r="834">
          <cell r="A834">
            <v>45930</v>
          </cell>
        </row>
        <row r="835">
          <cell r="A835">
            <v>45931</v>
          </cell>
        </row>
        <row r="836">
          <cell r="A836">
            <v>45932</v>
          </cell>
        </row>
        <row r="837">
          <cell r="A837">
            <v>45933</v>
          </cell>
        </row>
        <row r="838">
          <cell r="A838">
            <v>45934</v>
          </cell>
        </row>
        <row r="839">
          <cell r="A839">
            <v>45935</v>
          </cell>
        </row>
        <row r="840">
          <cell r="A840">
            <v>45936</v>
          </cell>
        </row>
        <row r="841">
          <cell r="A841">
            <v>45937</v>
          </cell>
        </row>
        <row r="842">
          <cell r="A842">
            <v>45938</v>
          </cell>
        </row>
        <row r="843">
          <cell r="A843">
            <v>45939</v>
          </cell>
        </row>
        <row r="844">
          <cell r="A844">
            <v>45940</v>
          </cell>
        </row>
        <row r="845">
          <cell r="A845">
            <v>45941</v>
          </cell>
        </row>
        <row r="846">
          <cell r="A846">
            <v>45942</v>
          </cell>
        </row>
        <row r="847">
          <cell r="A847">
            <v>45943</v>
          </cell>
        </row>
        <row r="848">
          <cell r="A848">
            <v>45944</v>
          </cell>
        </row>
        <row r="849">
          <cell r="A849">
            <v>45945</v>
          </cell>
        </row>
        <row r="850">
          <cell r="A850">
            <v>45946</v>
          </cell>
        </row>
        <row r="851">
          <cell r="A851">
            <v>45947</v>
          </cell>
        </row>
        <row r="852">
          <cell r="A852">
            <v>45948</v>
          </cell>
        </row>
        <row r="853">
          <cell r="A853">
            <v>45949</v>
          </cell>
        </row>
        <row r="854">
          <cell r="A854">
            <v>45950</v>
          </cell>
        </row>
        <row r="855">
          <cell r="A855">
            <v>45951</v>
          </cell>
        </row>
        <row r="856">
          <cell r="A856">
            <v>45952</v>
          </cell>
        </row>
        <row r="857">
          <cell r="A857">
            <v>45953</v>
          </cell>
        </row>
        <row r="858">
          <cell r="A858">
            <v>45954</v>
          </cell>
        </row>
        <row r="859">
          <cell r="A859">
            <v>45955</v>
          </cell>
        </row>
        <row r="860">
          <cell r="A860">
            <v>45956</v>
          </cell>
        </row>
        <row r="861">
          <cell r="A861">
            <v>45957</v>
          </cell>
        </row>
        <row r="862">
          <cell r="A862">
            <v>45958</v>
          </cell>
        </row>
        <row r="863">
          <cell r="A863">
            <v>45959</v>
          </cell>
        </row>
        <row r="864">
          <cell r="A864">
            <v>45960</v>
          </cell>
        </row>
        <row r="865">
          <cell r="A865">
            <v>45961</v>
          </cell>
        </row>
        <row r="866">
          <cell r="A866">
            <v>45962</v>
          </cell>
        </row>
        <row r="867">
          <cell r="A867">
            <v>45963</v>
          </cell>
        </row>
        <row r="868">
          <cell r="A868">
            <v>45964</v>
          </cell>
        </row>
        <row r="869">
          <cell r="A869">
            <v>45965</v>
          </cell>
        </row>
        <row r="870">
          <cell r="A870">
            <v>45966</v>
          </cell>
        </row>
        <row r="871">
          <cell r="A871">
            <v>45967</v>
          </cell>
        </row>
        <row r="872">
          <cell r="A872">
            <v>45968</v>
          </cell>
        </row>
        <row r="873">
          <cell r="A873">
            <v>45969</v>
          </cell>
        </row>
        <row r="874">
          <cell r="A874">
            <v>45970</v>
          </cell>
        </row>
        <row r="875">
          <cell r="A875">
            <v>45971</v>
          </cell>
        </row>
        <row r="876">
          <cell r="A876">
            <v>45972</v>
          </cell>
        </row>
        <row r="877">
          <cell r="A877">
            <v>45973</v>
          </cell>
        </row>
        <row r="878">
          <cell r="A878">
            <v>45974</v>
          </cell>
        </row>
        <row r="879">
          <cell r="A879">
            <v>45975</v>
          </cell>
        </row>
        <row r="880">
          <cell r="A880">
            <v>45976</v>
          </cell>
        </row>
        <row r="881">
          <cell r="A881">
            <v>45977</v>
          </cell>
        </row>
        <row r="882">
          <cell r="A882">
            <v>45978</v>
          </cell>
        </row>
        <row r="883">
          <cell r="A883">
            <v>45979</v>
          </cell>
        </row>
        <row r="884">
          <cell r="A884">
            <v>45980</v>
          </cell>
        </row>
        <row r="885">
          <cell r="A885">
            <v>45981</v>
          </cell>
        </row>
        <row r="886">
          <cell r="A886">
            <v>45982</v>
          </cell>
        </row>
        <row r="887">
          <cell r="A887">
            <v>45983</v>
          </cell>
        </row>
        <row r="888">
          <cell r="A888">
            <v>45984</v>
          </cell>
        </row>
        <row r="889">
          <cell r="A889">
            <v>45985</v>
          </cell>
        </row>
        <row r="890">
          <cell r="A890">
            <v>45986</v>
          </cell>
        </row>
        <row r="891">
          <cell r="A891">
            <v>45987</v>
          </cell>
        </row>
        <row r="892">
          <cell r="A892">
            <v>45988</v>
          </cell>
        </row>
        <row r="893">
          <cell r="A893">
            <v>45989</v>
          </cell>
        </row>
        <row r="894">
          <cell r="A894">
            <v>45990</v>
          </cell>
        </row>
        <row r="895">
          <cell r="A895">
            <v>45991</v>
          </cell>
        </row>
        <row r="896">
          <cell r="A896">
            <v>45992</v>
          </cell>
        </row>
        <row r="897">
          <cell r="A897">
            <v>45993</v>
          </cell>
        </row>
        <row r="898">
          <cell r="A898">
            <v>45994</v>
          </cell>
        </row>
        <row r="899">
          <cell r="A899">
            <v>45995</v>
          </cell>
        </row>
        <row r="900">
          <cell r="A900">
            <v>45996</v>
          </cell>
        </row>
        <row r="901">
          <cell r="A901">
            <v>45997</v>
          </cell>
        </row>
        <row r="905">
          <cell r="A905" t="str">
            <v>9月予測</v>
          </cell>
        </row>
        <row r="906">
          <cell r="A906" t="str">
            <v>10月予測</v>
          </cell>
        </row>
        <row r="907">
          <cell r="A907" t="str">
            <v>11月予測</v>
          </cell>
        </row>
        <row r="908">
          <cell r="A908" t="str">
            <v>12月予測</v>
          </cell>
        </row>
        <row r="909">
          <cell r="A909" t="str">
            <v>1月予測</v>
          </cell>
        </row>
        <row r="910">
          <cell r="A910" t="str">
            <v>2月予測</v>
          </cell>
        </row>
        <row r="911">
          <cell r="A911" t="str">
            <v>3月予測</v>
          </cell>
        </row>
        <row r="912">
          <cell r="A912" t="str">
            <v>4月予測</v>
          </cell>
        </row>
        <row r="913">
          <cell r="A913" t="str">
            <v>5月予測</v>
          </cell>
        </row>
        <row r="914">
          <cell r="A914" t="str">
            <v>6月予測</v>
          </cell>
        </row>
      </sheetData>
      <sheetData sheetId="4">
        <row r="1">
          <cell r="A1" t="str">
            <v>SS23 フレームコンプ(フロント)</v>
          </cell>
        </row>
        <row r="2">
          <cell r="A2" t="str">
            <v>日付</v>
          </cell>
        </row>
        <row r="3">
          <cell r="A3">
            <v>45677</v>
          </cell>
        </row>
        <row r="4">
          <cell r="A4">
            <v>45678</v>
          </cell>
        </row>
        <row r="5">
          <cell r="A5">
            <v>45679</v>
          </cell>
        </row>
        <row r="6">
          <cell r="A6">
            <v>45680</v>
          </cell>
        </row>
        <row r="7">
          <cell r="A7">
            <v>45681</v>
          </cell>
        </row>
        <row r="8">
          <cell r="A8">
            <v>45682</v>
          </cell>
        </row>
        <row r="9">
          <cell r="A9">
            <v>45683</v>
          </cell>
        </row>
        <row r="10">
          <cell r="A10">
            <v>45684</v>
          </cell>
        </row>
        <row r="11">
          <cell r="A11">
            <v>45685</v>
          </cell>
        </row>
        <row r="12">
          <cell r="A12">
            <v>45686</v>
          </cell>
        </row>
        <row r="13">
          <cell r="A13">
            <v>45687</v>
          </cell>
        </row>
        <row r="14">
          <cell r="A14">
            <v>45688</v>
          </cell>
        </row>
        <row r="15">
          <cell r="A15">
            <v>45689</v>
          </cell>
        </row>
        <row r="16">
          <cell r="A16">
            <v>45690</v>
          </cell>
        </row>
        <row r="17">
          <cell r="A17">
            <v>45691</v>
          </cell>
        </row>
        <row r="18">
          <cell r="A18">
            <v>45692</v>
          </cell>
        </row>
        <row r="19">
          <cell r="A19">
            <v>45693</v>
          </cell>
        </row>
        <row r="20">
          <cell r="A20">
            <v>45694</v>
          </cell>
        </row>
        <row r="21">
          <cell r="A21">
            <v>45695</v>
          </cell>
        </row>
        <row r="22">
          <cell r="A22">
            <v>45696</v>
          </cell>
        </row>
        <row r="23">
          <cell r="A23">
            <v>45697</v>
          </cell>
        </row>
        <row r="24">
          <cell r="A24">
            <v>45698</v>
          </cell>
        </row>
        <row r="25">
          <cell r="A25">
            <v>45699</v>
          </cell>
        </row>
        <row r="26">
          <cell r="A26">
            <v>45700</v>
          </cell>
        </row>
        <row r="27">
          <cell r="A27">
            <v>45701</v>
          </cell>
        </row>
        <row r="28">
          <cell r="A28">
            <v>45702</v>
          </cell>
        </row>
        <row r="29">
          <cell r="A29">
            <v>45703</v>
          </cell>
        </row>
        <row r="30">
          <cell r="A30">
            <v>45704</v>
          </cell>
        </row>
        <row r="31">
          <cell r="A31">
            <v>45705</v>
          </cell>
        </row>
        <row r="32">
          <cell r="A32">
            <v>45706</v>
          </cell>
        </row>
        <row r="33">
          <cell r="A33">
            <v>45707</v>
          </cell>
        </row>
        <row r="34">
          <cell r="A34">
            <v>45708</v>
          </cell>
        </row>
        <row r="35">
          <cell r="A35">
            <v>45709</v>
          </cell>
        </row>
        <row r="36">
          <cell r="A36">
            <v>45710</v>
          </cell>
        </row>
        <row r="37">
          <cell r="A37">
            <v>45711</v>
          </cell>
        </row>
        <row r="38">
          <cell r="A38">
            <v>45712</v>
          </cell>
        </row>
        <row r="39">
          <cell r="A39">
            <v>45713</v>
          </cell>
        </row>
        <row r="40">
          <cell r="A40">
            <v>45714</v>
          </cell>
        </row>
        <row r="41">
          <cell r="A41">
            <v>45715</v>
          </cell>
        </row>
        <row r="42">
          <cell r="A42">
            <v>45716</v>
          </cell>
        </row>
        <row r="43">
          <cell r="A43">
            <v>45717</v>
          </cell>
        </row>
        <row r="44">
          <cell r="A44">
            <v>45718</v>
          </cell>
        </row>
        <row r="45">
          <cell r="A45">
            <v>45719</v>
          </cell>
        </row>
        <row r="46">
          <cell r="A46">
            <v>45720</v>
          </cell>
        </row>
        <row r="47">
          <cell r="A47">
            <v>45721</v>
          </cell>
        </row>
        <row r="48">
          <cell r="A48">
            <v>45722</v>
          </cell>
        </row>
        <row r="49">
          <cell r="A49">
            <v>45723</v>
          </cell>
        </row>
        <row r="50">
          <cell r="A50">
            <v>45724</v>
          </cell>
        </row>
        <row r="51">
          <cell r="A51">
            <v>45725</v>
          </cell>
        </row>
        <row r="52">
          <cell r="A52">
            <v>45726</v>
          </cell>
        </row>
        <row r="53">
          <cell r="A53">
            <v>45727</v>
          </cell>
        </row>
        <row r="54">
          <cell r="A54">
            <v>45728</v>
          </cell>
        </row>
        <row r="55">
          <cell r="A55">
            <v>45729</v>
          </cell>
        </row>
        <row r="56">
          <cell r="A56">
            <v>45730</v>
          </cell>
        </row>
        <row r="57">
          <cell r="A57">
            <v>45731</v>
          </cell>
        </row>
        <row r="58">
          <cell r="A58">
            <v>45732</v>
          </cell>
        </row>
        <row r="59">
          <cell r="A59">
            <v>45733</v>
          </cell>
        </row>
        <row r="60">
          <cell r="A60">
            <v>45734</v>
          </cell>
        </row>
        <row r="61">
          <cell r="A61">
            <v>45735</v>
          </cell>
        </row>
        <row r="62">
          <cell r="A62">
            <v>45736</v>
          </cell>
        </row>
        <row r="63">
          <cell r="A63">
            <v>45737</v>
          </cell>
        </row>
        <row r="64">
          <cell r="A64">
            <v>45738</v>
          </cell>
        </row>
        <row r="65">
          <cell r="A65">
            <v>45739</v>
          </cell>
        </row>
        <row r="66">
          <cell r="A66">
            <v>45740</v>
          </cell>
        </row>
        <row r="67">
          <cell r="A67">
            <v>45741</v>
          </cell>
        </row>
        <row r="68">
          <cell r="A68">
            <v>45742</v>
          </cell>
        </row>
        <row r="69">
          <cell r="A69">
            <v>45743</v>
          </cell>
        </row>
        <row r="70">
          <cell r="A70">
            <v>45744</v>
          </cell>
        </row>
        <row r="71">
          <cell r="A71">
            <v>45745</v>
          </cell>
        </row>
        <row r="72">
          <cell r="A72">
            <v>45746</v>
          </cell>
        </row>
        <row r="73">
          <cell r="A73">
            <v>45747</v>
          </cell>
        </row>
        <row r="74">
          <cell r="A74">
            <v>45748</v>
          </cell>
        </row>
        <row r="75">
          <cell r="A75">
            <v>45749</v>
          </cell>
        </row>
        <row r="76">
          <cell r="A76">
            <v>45750</v>
          </cell>
        </row>
        <row r="77">
          <cell r="A77">
            <v>45751</v>
          </cell>
        </row>
        <row r="78">
          <cell r="A78">
            <v>45752</v>
          </cell>
        </row>
        <row r="79">
          <cell r="A79">
            <v>45753</v>
          </cell>
        </row>
        <row r="80">
          <cell r="A80">
            <v>45754</v>
          </cell>
        </row>
        <row r="81">
          <cell r="A81">
            <v>45755</v>
          </cell>
        </row>
        <row r="82">
          <cell r="A82">
            <v>45756</v>
          </cell>
        </row>
        <row r="83">
          <cell r="A83">
            <v>45757</v>
          </cell>
        </row>
        <row r="84">
          <cell r="A84">
            <v>45758</v>
          </cell>
        </row>
        <row r="85">
          <cell r="A85">
            <v>45759</v>
          </cell>
        </row>
        <row r="86">
          <cell r="A86">
            <v>45760</v>
          </cell>
        </row>
        <row r="87">
          <cell r="A87">
            <v>45761</v>
          </cell>
        </row>
        <row r="88">
          <cell r="A88">
            <v>45762</v>
          </cell>
        </row>
        <row r="89">
          <cell r="A89">
            <v>45763</v>
          </cell>
        </row>
        <row r="90">
          <cell r="A90">
            <v>45764</v>
          </cell>
        </row>
        <row r="91">
          <cell r="A91">
            <v>45765</v>
          </cell>
        </row>
        <row r="92">
          <cell r="A92">
            <v>45766</v>
          </cell>
        </row>
        <row r="93">
          <cell r="A93">
            <v>45767</v>
          </cell>
        </row>
        <row r="94">
          <cell r="A94">
            <v>45768</v>
          </cell>
        </row>
        <row r="95">
          <cell r="A95">
            <v>45769</v>
          </cell>
        </row>
        <row r="96">
          <cell r="A96">
            <v>45770</v>
          </cell>
        </row>
        <row r="97">
          <cell r="A97">
            <v>45771</v>
          </cell>
        </row>
        <row r="98">
          <cell r="A98">
            <v>45772</v>
          </cell>
        </row>
        <row r="99">
          <cell r="A99">
            <v>45773</v>
          </cell>
        </row>
        <row r="100">
          <cell r="A100">
            <v>45774</v>
          </cell>
        </row>
        <row r="101">
          <cell r="A101">
            <v>45775</v>
          </cell>
        </row>
        <row r="102">
          <cell r="A102">
            <v>45776</v>
          </cell>
        </row>
        <row r="103">
          <cell r="A103">
            <v>45777</v>
          </cell>
        </row>
        <row r="104">
          <cell r="A104">
            <v>45778</v>
          </cell>
        </row>
        <row r="105">
          <cell r="A105">
            <v>45779</v>
          </cell>
        </row>
        <row r="106">
          <cell r="A106">
            <v>45780</v>
          </cell>
        </row>
        <row r="107">
          <cell r="A107">
            <v>45781</v>
          </cell>
        </row>
        <row r="108">
          <cell r="A108">
            <v>45782</v>
          </cell>
        </row>
        <row r="109">
          <cell r="A109">
            <v>45783</v>
          </cell>
        </row>
        <row r="110">
          <cell r="A110">
            <v>45784</v>
          </cell>
        </row>
        <row r="111">
          <cell r="A111">
            <v>45785</v>
          </cell>
        </row>
        <row r="112">
          <cell r="A112">
            <v>45786</v>
          </cell>
        </row>
        <row r="113">
          <cell r="A113">
            <v>45787</v>
          </cell>
        </row>
        <row r="114">
          <cell r="A114">
            <v>45788</v>
          </cell>
        </row>
        <row r="115">
          <cell r="A115">
            <v>45789</v>
          </cell>
        </row>
        <row r="116">
          <cell r="A116">
            <v>45790</v>
          </cell>
        </row>
        <row r="117">
          <cell r="A117">
            <v>45791</v>
          </cell>
        </row>
        <row r="118">
          <cell r="A118">
            <v>45792</v>
          </cell>
        </row>
        <row r="119">
          <cell r="A119">
            <v>45793</v>
          </cell>
        </row>
        <row r="120">
          <cell r="A120">
            <v>45794</v>
          </cell>
        </row>
        <row r="121">
          <cell r="A121">
            <v>45795</v>
          </cell>
        </row>
        <row r="122">
          <cell r="A122">
            <v>45796</v>
          </cell>
        </row>
        <row r="123">
          <cell r="A123">
            <v>45797</v>
          </cell>
        </row>
        <row r="124">
          <cell r="A124">
            <v>45798</v>
          </cell>
        </row>
        <row r="125">
          <cell r="A125">
            <v>45799</v>
          </cell>
        </row>
        <row r="126">
          <cell r="A126">
            <v>45800</v>
          </cell>
        </row>
        <row r="127">
          <cell r="A127">
            <v>45801</v>
          </cell>
        </row>
        <row r="128">
          <cell r="A128">
            <v>45802</v>
          </cell>
        </row>
        <row r="129">
          <cell r="A129">
            <v>45803</v>
          </cell>
        </row>
        <row r="130">
          <cell r="A130">
            <v>45804</v>
          </cell>
        </row>
        <row r="131">
          <cell r="A131">
            <v>45805</v>
          </cell>
        </row>
        <row r="132">
          <cell r="A132">
            <v>45806</v>
          </cell>
        </row>
        <row r="133">
          <cell r="A133">
            <v>45807</v>
          </cell>
        </row>
        <row r="134">
          <cell r="A134">
            <v>45808</v>
          </cell>
        </row>
        <row r="135">
          <cell r="A135">
            <v>45809</v>
          </cell>
        </row>
        <row r="136">
          <cell r="A136">
            <v>45810</v>
          </cell>
        </row>
        <row r="137">
          <cell r="A137">
            <v>45811</v>
          </cell>
        </row>
        <row r="138">
          <cell r="A138">
            <v>45812</v>
          </cell>
        </row>
        <row r="139">
          <cell r="A139">
            <v>45813</v>
          </cell>
        </row>
        <row r="140">
          <cell r="A140">
            <v>45814</v>
          </cell>
        </row>
        <row r="141">
          <cell r="A141">
            <v>45815</v>
          </cell>
        </row>
        <row r="142">
          <cell r="A142">
            <v>45816</v>
          </cell>
        </row>
        <row r="143">
          <cell r="A143">
            <v>45817</v>
          </cell>
        </row>
        <row r="144">
          <cell r="A144">
            <v>45818</v>
          </cell>
        </row>
        <row r="145">
          <cell r="A145">
            <v>45819</v>
          </cell>
        </row>
        <row r="146">
          <cell r="A146">
            <v>45820</v>
          </cell>
        </row>
        <row r="147">
          <cell r="A147">
            <v>45821</v>
          </cell>
        </row>
        <row r="148">
          <cell r="A148">
            <v>45822</v>
          </cell>
        </row>
        <row r="149">
          <cell r="A149">
            <v>45823</v>
          </cell>
        </row>
        <row r="150">
          <cell r="A150">
            <v>45824</v>
          </cell>
        </row>
        <row r="151">
          <cell r="A151">
            <v>45825</v>
          </cell>
        </row>
        <row r="152">
          <cell r="A152">
            <v>45826</v>
          </cell>
        </row>
        <row r="153">
          <cell r="A153">
            <v>45827</v>
          </cell>
        </row>
        <row r="154">
          <cell r="A154">
            <v>45828</v>
          </cell>
        </row>
        <row r="155">
          <cell r="A155">
            <v>45829</v>
          </cell>
        </row>
        <row r="156">
          <cell r="A156">
            <v>45830</v>
          </cell>
        </row>
        <row r="157">
          <cell r="A157">
            <v>45831</v>
          </cell>
        </row>
        <row r="158">
          <cell r="A158">
            <v>45832</v>
          </cell>
        </row>
        <row r="159">
          <cell r="A159">
            <v>45833</v>
          </cell>
        </row>
        <row r="160">
          <cell r="A160">
            <v>45834</v>
          </cell>
        </row>
        <row r="161">
          <cell r="A161">
            <v>45835</v>
          </cell>
        </row>
        <row r="162">
          <cell r="A162">
            <v>45836</v>
          </cell>
        </row>
        <row r="163">
          <cell r="A163">
            <v>45837</v>
          </cell>
        </row>
        <row r="164">
          <cell r="A164">
            <v>45838</v>
          </cell>
        </row>
        <row r="165">
          <cell r="A165">
            <v>45839</v>
          </cell>
        </row>
        <row r="166">
          <cell r="A166">
            <v>45840</v>
          </cell>
        </row>
        <row r="167">
          <cell r="A167">
            <v>45841</v>
          </cell>
        </row>
        <row r="168">
          <cell r="A168">
            <v>45842</v>
          </cell>
        </row>
        <row r="169">
          <cell r="A169">
            <v>45843</v>
          </cell>
        </row>
        <row r="170">
          <cell r="A170">
            <v>45844</v>
          </cell>
        </row>
        <row r="171">
          <cell r="A171">
            <v>45845</v>
          </cell>
        </row>
        <row r="172">
          <cell r="A172">
            <v>45846</v>
          </cell>
        </row>
        <row r="173">
          <cell r="A173">
            <v>45847</v>
          </cell>
        </row>
        <row r="174">
          <cell r="A174">
            <v>45848</v>
          </cell>
        </row>
        <row r="175">
          <cell r="A175">
            <v>45849</v>
          </cell>
        </row>
        <row r="176">
          <cell r="A176">
            <v>45850</v>
          </cell>
        </row>
        <row r="177">
          <cell r="A177">
            <v>45851</v>
          </cell>
        </row>
        <row r="178">
          <cell r="A178">
            <v>45852</v>
          </cell>
        </row>
        <row r="179">
          <cell r="A179">
            <v>45853</v>
          </cell>
        </row>
        <row r="180">
          <cell r="A180">
            <v>45854</v>
          </cell>
        </row>
        <row r="181">
          <cell r="A181">
            <v>45855</v>
          </cell>
        </row>
        <row r="182">
          <cell r="A182">
            <v>45856</v>
          </cell>
        </row>
        <row r="183">
          <cell r="A183">
            <v>45857</v>
          </cell>
        </row>
        <row r="184">
          <cell r="A184">
            <v>45858</v>
          </cell>
        </row>
        <row r="185">
          <cell r="A185">
            <v>45859</v>
          </cell>
        </row>
        <row r="186">
          <cell r="A186">
            <v>45860</v>
          </cell>
        </row>
        <row r="187">
          <cell r="A187">
            <v>45861</v>
          </cell>
        </row>
        <row r="188">
          <cell r="A188">
            <v>45862</v>
          </cell>
        </row>
        <row r="189">
          <cell r="A189">
            <v>45863</v>
          </cell>
        </row>
        <row r="190">
          <cell r="A190">
            <v>45864</v>
          </cell>
        </row>
        <row r="191">
          <cell r="A191">
            <v>45865</v>
          </cell>
        </row>
        <row r="192">
          <cell r="A192">
            <v>45866</v>
          </cell>
        </row>
        <row r="193">
          <cell r="A193">
            <v>45867</v>
          </cell>
        </row>
        <row r="194">
          <cell r="A194">
            <v>45868</v>
          </cell>
        </row>
        <row r="195">
          <cell r="A195">
            <v>45869</v>
          </cell>
        </row>
        <row r="196">
          <cell r="A196">
            <v>45870</v>
          </cell>
        </row>
        <row r="197">
          <cell r="A197">
            <v>45871</v>
          </cell>
        </row>
        <row r="198">
          <cell r="A198">
            <v>45872</v>
          </cell>
        </row>
        <row r="199">
          <cell r="A199">
            <v>45873</v>
          </cell>
        </row>
        <row r="200">
          <cell r="A200">
            <v>45874</v>
          </cell>
        </row>
        <row r="201">
          <cell r="A201">
            <v>45875</v>
          </cell>
        </row>
        <row r="202">
          <cell r="A202">
            <v>45876</v>
          </cell>
        </row>
        <row r="203">
          <cell r="A203">
            <v>45877</v>
          </cell>
        </row>
        <row r="204">
          <cell r="A204">
            <v>45878</v>
          </cell>
        </row>
        <row r="205">
          <cell r="A205">
            <v>45879</v>
          </cell>
        </row>
        <row r="206">
          <cell r="A206">
            <v>45880</v>
          </cell>
        </row>
        <row r="207">
          <cell r="A207">
            <v>45881</v>
          </cell>
        </row>
        <row r="208">
          <cell r="A208">
            <v>45882</v>
          </cell>
        </row>
        <row r="209">
          <cell r="A209">
            <v>45883</v>
          </cell>
        </row>
        <row r="210">
          <cell r="A210">
            <v>45884</v>
          </cell>
        </row>
        <row r="211">
          <cell r="A211">
            <v>45885</v>
          </cell>
        </row>
        <row r="212">
          <cell r="A212">
            <v>45886</v>
          </cell>
        </row>
        <row r="213">
          <cell r="A213">
            <v>45887</v>
          </cell>
        </row>
        <row r="214">
          <cell r="A214">
            <v>45888</v>
          </cell>
        </row>
        <row r="215">
          <cell r="A215">
            <v>45889</v>
          </cell>
        </row>
        <row r="216">
          <cell r="A216">
            <v>45890</v>
          </cell>
        </row>
        <row r="217">
          <cell r="A217">
            <v>45891</v>
          </cell>
        </row>
        <row r="218">
          <cell r="A218">
            <v>45892</v>
          </cell>
        </row>
        <row r="219">
          <cell r="A219">
            <v>45893</v>
          </cell>
        </row>
        <row r="220">
          <cell r="A220">
            <v>45894</v>
          </cell>
        </row>
        <row r="221">
          <cell r="A221">
            <v>45895</v>
          </cell>
        </row>
        <row r="222">
          <cell r="A222">
            <v>45896</v>
          </cell>
        </row>
        <row r="223">
          <cell r="A223">
            <v>45897</v>
          </cell>
        </row>
        <row r="224">
          <cell r="A224">
            <v>45898</v>
          </cell>
        </row>
        <row r="225">
          <cell r="A225">
            <v>45899</v>
          </cell>
        </row>
        <row r="226">
          <cell r="A226">
            <v>45900</v>
          </cell>
        </row>
        <row r="227">
          <cell r="A227">
            <v>45901</v>
          </cell>
        </row>
        <row r="228">
          <cell r="A228">
            <v>45902</v>
          </cell>
        </row>
        <row r="229">
          <cell r="A229">
            <v>45903</v>
          </cell>
        </row>
        <row r="230">
          <cell r="A230">
            <v>45904</v>
          </cell>
        </row>
        <row r="231">
          <cell r="A231">
            <v>45905</v>
          </cell>
        </row>
        <row r="232">
          <cell r="A232">
            <v>45906</v>
          </cell>
        </row>
        <row r="233">
          <cell r="A233">
            <v>45907</v>
          </cell>
        </row>
        <row r="234">
          <cell r="A234">
            <v>45908</v>
          </cell>
        </row>
        <row r="235">
          <cell r="A235">
            <v>45909</v>
          </cell>
        </row>
        <row r="236">
          <cell r="A236">
            <v>45910</v>
          </cell>
        </row>
        <row r="237">
          <cell r="A237">
            <v>45911</v>
          </cell>
        </row>
        <row r="238">
          <cell r="A238">
            <v>45912</v>
          </cell>
        </row>
        <row r="239">
          <cell r="A239">
            <v>45913</v>
          </cell>
        </row>
        <row r="240">
          <cell r="A240">
            <v>45914</v>
          </cell>
        </row>
        <row r="241">
          <cell r="A241">
            <v>45915</v>
          </cell>
        </row>
        <row r="242">
          <cell r="A242">
            <v>45916</v>
          </cell>
        </row>
        <row r="243">
          <cell r="A243">
            <v>45917</v>
          </cell>
        </row>
        <row r="244">
          <cell r="A244">
            <v>45918</v>
          </cell>
        </row>
        <row r="245">
          <cell r="A245">
            <v>45919</v>
          </cell>
        </row>
        <row r="246">
          <cell r="A246">
            <v>45920</v>
          </cell>
        </row>
        <row r="247">
          <cell r="A247">
            <v>45921</v>
          </cell>
        </row>
        <row r="248">
          <cell r="A248">
            <v>45922</v>
          </cell>
        </row>
        <row r="249">
          <cell r="A249">
            <v>45923</v>
          </cell>
        </row>
        <row r="250">
          <cell r="A250">
            <v>45924</v>
          </cell>
        </row>
        <row r="251">
          <cell r="A251">
            <v>45925</v>
          </cell>
        </row>
        <row r="252">
          <cell r="A252">
            <v>45926</v>
          </cell>
        </row>
        <row r="253">
          <cell r="A253">
            <v>45927</v>
          </cell>
        </row>
        <row r="254">
          <cell r="A254">
            <v>45928</v>
          </cell>
        </row>
        <row r="255">
          <cell r="A255">
            <v>45929</v>
          </cell>
        </row>
        <row r="256">
          <cell r="A256">
            <v>45930</v>
          </cell>
        </row>
        <row r="257">
          <cell r="A257">
            <v>45931</v>
          </cell>
        </row>
        <row r="258">
          <cell r="A258">
            <v>45932</v>
          </cell>
        </row>
        <row r="259">
          <cell r="A259">
            <v>45933</v>
          </cell>
        </row>
        <row r="260">
          <cell r="A260">
            <v>45934</v>
          </cell>
        </row>
        <row r="261">
          <cell r="A261">
            <v>45935</v>
          </cell>
        </row>
        <row r="262">
          <cell r="A262">
            <v>45936</v>
          </cell>
        </row>
        <row r="263">
          <cell r="A263">
            <v>45937</v>
          </cell>
        </row>
        <row r="264">
          <cell r="A264">
            <v>45938</v>
          </cell>
        </row>
        <row r="265">
          <cell r="A265">
            <v>45939</v>
          </cell>
        </row>
        <row r="266">
          <cell r="A266">
            <v>45940</v>
          </cell>
        </row>
        <row r="267">
          <cell r="A267">
            <v>45941</v>
          </cell>
        </row>
        <row r="268">
          <cell r="A268">
            <v>45942</v>
          </cell>
        </row>
        <row r="269">
          <cell r="A269">
            <v>45943</v>
          </cell>
        </row>
        <row r="270">
          <cell r="A270">
            <v>45944</v>
          </cell>
        </row>
        <row r="271">
          <cell r="A271">
            <v>45945</v>
          </cell>
        </row>
        <row r="272">
          <cell r="A272">
            <v>45946</v>
          </cell>
        </row>
        <row r="273">
          <cell r="A273">
            <v>45947</v>
          </cell>
        </row>
        <row r="274">
          <cell r="A274">
            <v>45948</v>
          </cell>
        </row>
        <row r="275">
          <cell r="A275">
            <v>45949</v>
          </cell>
        </row>
        <row r="276">
          <cell r="A276">
            <v>45950</v>
          </cell>
        </row>
        <row r="277">
          <cell r="A277">
            <v>45951</v>
          </cell>
        </row>
        <row r="278">
          <cell r="A278">
            <v>45952</v>
          </cell>
        </row>
        <row r="279">
          <cell r="A279">
            <v>45953</v>
          </cell>
        </row>
        <row r="280">
          <cell r="A280">
            <v>45954</v>
          </cell>
        </row>
        <row r="281">
          <cell r="A281">
            <v>45955</v>
          </cell>
        </row>
        <row r="282">
          <cell r="A282">
            <v>45956</v>
          </cell>
        </row>
        <row r="283">
          <cell r="A283">
            <v>45957</v>
          </cell>
        </row>
        <row r="284">
          <cell r="A284">
            <v>45958</v>
          </cell>
        </row>
        <row r="285">
          <cell r="A285">
            <v>45959</v>
          </cell>
        </row>
        <row r="286">
          <cell r="A286">
            <v>45960</v>
          </cell>
        </row>
        <row r="287">
          <cell r="A287">
            <v>45961</v>
          </cell>
        </row>
        <row r="288">
          <cell r="A288">
            <v>45962</v>
          </cell>
        </row>
        <row r="289">
          <cell r="A289">
            <v>45963</v>
          </cell>
        </row>
        <row r="290">
          <cell r="A290">
            <v>45964</v>
          </cell>
        </row>
        <row r="291">
          <cell r="A291">
            <v>45965</v>
          </cell>
        </row>
        <row r="292">
          <cell r="A292">
            <v>45966</v>
          </cell>
        </row>
        <row r="293">
          <cell r="A293">
            <v>45967</v>
          </cell>
        </row>
        <row r="294">
          <cell r="A294">
            <v>45968</v>
          </cell>
        </row>
        <row r="295">
          <cell r="A295">
            <v>45969</v>
          </cell>
        </row>
        <row r="296">
          <cell r="A296">
            <v>45970</v>
          </cell>
        </row>
        <row r="297">
          <cell r="A297">
            <v>45971</v>
          </cell>
        </row>
        <row r="298">
          <cell r="A298">
            <v>45972</v>
          </cell>
        </row>
        <row r="299">
          <cell r="A299">
            <v>45973</v>
          </cell>
        </row>
        <row r="300">
          <cell r="A300">
            <v>45974</v>
          </cell>
        </row>
        <row r="301">
          <cell r="A301">
            <v>45975</v>
          </cell>
        </row>
        <row r="302">
          <cell r="A302">
            <v>45976</v>
          </cell>
        </row>
        <row r="303">
          <cell r="A303">
            <v>45977</v>
          </cell>
        </row>
        <row r="304">
          <cell r="A304">
            <v>45978</v>
          </cell>
        </row>
        <row r="305">
          <cell r="A305">
            <v>45979</v>
          </cell>
        </row>
        <row r="306">
          <cell r="A306">
            <v>45980</v>
          </cell>
        </row>
        <row r="307">
          <cell r="A307">
            <v>45981</v>
          </cell>
        </row>
        <row r="308">
          <cell r="A308">
            <v>45982</v>
          </cell>
        </row>
        <row r="309">
          <cell r="A309">
            <v>45983</v>
          </cell>
        </row>
        <row r="310">
          <cell r="A310">
            <v>45984</v>
          </cell>
        </row>
        <row r="311">
          <cell r="A311">
            <v>45985</v>
          </cell>
        </row>
        <row r="312">
          <cell r="A312">
            <v>45986</v>
          </cell>
        </row>
        <row r="313">
          <cell r="A313">
            <v>45987</v>
          </cell>
        </row>
        <row r="314">
          <cell r="A314">
            <v>45988</v>
          </cell>
        </row>
        <row r="315">
          <cell r="A315">
            <v>45989</v>
          </cell>
        </row>
        <row r="316">
          <cell r="A316">
            <v>45990</v>
          </cell>
        </row>
        <row r="317">
          <cell r="A317">
            <v>45991</v>
          </cell>
        </row>
        <row r="318">
          <cell r="A318">
            <v>45992</v>
          </cell>
        </row>
        <row r="319">
          <cell r="A319">
            <v>45993</v>
          </cell>
        </row>
        <row r="320">
          <cell r="A320">
            <v>45994</v>
          </cell>
        </row>
        <row r="321">
          <cell r="A321">
            <v>45995</v>
          </cell>
        </row>
        <row r="322">
          <cell r="A322">
            <v>45996</v>
          </cell>
        </row>
        <row r="327">
          <cell r="A327" t="str">
            <v>9月予測</v>
          </cell>
        </row>
        <row r="328">
          <cell r="A328" t="str">
            <v>10月予測</v>
          </cell>
        </row>
        <row r="329">
          <cell r="A329" t="str">
            <v>11月予測</v>
          </cell>
        </row>
        <row r="330">
          <cell r="A330" t="str">
            <v>12月予測</v>
          </cell>
        </row>
        <row r="331">
          <cell r="A331" t="str">
            <v>1月予測</v>
          </cell>
        </row>
        <row r="332">
          <cell r="A332" t="str">
            <v>2月予測</v>
          </cell>
        </row>
        <row r="333">
          <cell r="A333" t="str">
            <v>3月予測</v>
          </cell>
        </row>
        <row r="334">
          <cell r="A334" t="str">
            <v>4月予測</v>
          </cell>
        </row>
        <row r="335">
          <cell r="A335" t="str">
            <v>5月予測</v>
          </cell>
        </row>
        <row r="336">
          <cell r="A336" t="str">
            <v>6月予測</v>
          </cell>
        </row>
      </sheetData>
      <sheetData sheetId="5">
        <row r="1">
          <cell r="A1" t="str">
            <v>SS23 フレームコンプ(フロント)</v>
          </cell>
        </row>
        <row r="2">
          <cell r="A2" t="str">
            <v>日付</v>
          </cell>
        </row>
        <row r="3">
          <cell r="A3">
            <v>45893</v>
          </cell>
        </row>
        <row r="4">
          <cell r="A4">
            <v>45894</v>
          </cell>
        </row>
        <row r="5">
          <cell r="A5">
            <v>45895</v>
          </cell>
        </row>
        <row r="6">
          <cell r="A6">
            <v>45896</v>
          </cell>
        </row>
        <row r="7">
          <cell r="A7">
            <v>45897</v>
          </cell>
        </row>
        <row r="8">
          <cell r="A8">
            <v>45898</v>
          </cell>
        </row>
        <row r="9">
          <cell r="A9">
            <v>45899</v>
          </cell>
        </row>
        <row r="10">
          <cell r="A10">
            <v>45900</v>
          </cell>
        </row>
        <row r="11">
          <cell r="A11">
            <v>45901</v>
          </cell>
        </row>
        <row r="12">
          <cell r="A12">
            <v>45902</v>
          </cell>
        </row>
        <row r="13">
          <cell r="A13">
            <v>45903</v>
          </cell>
        </row>
        <row r="14">
          <cell r="A14">
            <v>45904</v>
          </cell>
        </row>
        <row r="15">
          <cell r="A15">
            <v>45905</v>
          </cell>
        </row>
        <row r="16">
          <cell r="A16">
            <v>45906</v>
          </cell>
        </row>
        <row r="17">
          <cell r="A17">
            <v>45907</v>
          </cell>
        </row>
        <row r="18">
          <cell r="A18">
            <v>45908</v>
          </cell>
        </row>
        <row r="19">
          <cell r="A19">
            <v>45909</v>
          </cell>
        </row>
        <row r="20">
          <cell r="A20">
            <v>45910</v>
          </cell>
        </row>
        <row r="21">
          <cell r="A21">
            <v>45911</v>
          </cell>
        </row>
        <row r="22">
          <cell r="A22">
            <v>45912</v>
          </cell>
        </row>
        <row r="23">
          <cell r="A23">
            <v>45913</v>
          </cell>
        </row>
        <row r="24">
          <cell r="A24">
            <v>45914</v>
          </cell>
        </row>
        <row r="25">
          <cell r="A25">
            <v>45915</v>
          </cell>
        </row>
        <row r="26">
          <cell r="A26">
            <v>45916</v>
          </cell>
        </row>
        <row r="27">
          <cell r="A27">
            <v>45917</v>
          </cell>
        </row>
        <row r="28">
          <cell r="A28">
            <v>45918</v>
          </cell>
        </row>
        <row r="29">
          <cell r="A29">
            <v>45919</v>
          </cell>
        </row>
        <row r="30">
          <cell r="A30">
            <v>45920</v>
          </cell>
        </row>
        <row r="31">
          <cell r="A31">
            <v>45921</v>
          </cell>
        </row>
        <row r="32">
          <cell r="A32">
            <v>45922</v>
          </cell>
        </row>
        <row r="33">
          <cell r="A33">
            <v>45923</v>
          </cell>
        </row>
        <row r="34">
          <cell r="A34">
            <v>45924</v>
          </cell>
        </row>
        <row r="35">
          <cell r="A35">
            <v>45925</v>
          </cell>
        </row>
        <row r="36">
          <cell r="A36">
            <v>45926</v>
          </cell>
        </row>
        <row r="37">
          <cell r="A37">
            <v>45927</v>
          </cell>
        </row>
        <row r="38">
          <cell r="A38">
            <v>45928</v>
          </cell>
        </row>
        <row r="39">
          <cell r="A39">
            <v>45929</v>
          </cell>
        </row>
        <row r="40">
          <cell r="A40">
            <v>45930</v>
          </cell>
        </row>
        <row r="41">
          <cell r="A41">
            <v>45931</v>
          </cell>
        </row>
        <row r="42">
          <cell r="A42">
            <v>45932</v>
          </cell>
        </row>
        <row r="43">
          <cell r="A43">
            <v>45933</v>
          </cell>
        </row>
        <row r="44">
          <cell r="A44">
            <v>45934</v>
          </cell>
        </row>
        <row r="45">
          <cell r="A45">
            <v>45935</v>
          </cell>
        </row>
        <row r="46">
          <cell r="A46">
            <v>45936</v>
          </cell>
        </row>
        <row r="47">
          <cell r="A47">
            <v>45937</v>
          </cell>
        </row>
        <row r="48">
          <cell r="A48">
            <v>45938</v>
          </cell>
        </row>
        <row r="49">
          <cell r="A49">
            <v>45939</v>
          </cell>
        </row>
        <row r="50">
          <cell r="A50">
            <v>45940</v>
          </cell>
        </row>
        <row r="51">
          <cell r="A51">
            <v>45941</v>
          </cell>
        </row>
        <row r="52">
          <cell r="A52">
            <v>45942</v>
          </cell>
        </row>
        <row r="53">
          <cell r="A53">
            <v>45943</v>
          </cell>
        </row>
        <row r="54">
          <cell r="A54">
            <v>45944</v>
          </cell>
        </row>
        <row r="55">
          <cell r="A55">
            <v>45945</v>
          </cell>
        </row>
        <row r="56">
          <cell r="A56">
            <v>45946</v>
          </cell>
        </row>
        <row r="57">
          <cell r="A57">
            <v>45947</v>
          </cell>
        </row>
        <row r="58">
          <cell r="A58">
            <v>45948</v>
          </cell>
        </row>
        <row r="59">
          <cell r="A59">
            <v>45949</v>
          </cell>
        </row>
        <row r="60">
          <cell r="A60">
            <v>45950</v>
          </cell>
        </row>
        <row r="61">
          <cell r="A61">
            <v>45951</v>
          </cell>
        </row>
        <row r="62">
          <cell r="A62">
            <v>45952</v>
          </cell>
        </row>
        <row r="63">
          <cell r="A63">
            <v>45953</v>
          </cell>
        </row>
        <row r="64">
          <cell r="A64">
            <v>45954</v>
          </cell>
        </row>
        <row r="65">
          <cell r="A65">
            <v>45955</v>
          </cell>
        </row>
        <row r="66">
          <cell r="A66">
            <v>45956</v>
          </cell>
        </row>
        <row r="67">
          <cell r="A67">
            <v>45957</v>
          </cell>
        </row>
        <row r="68">
          <cell r="A68">
            <v>45958</v>
          </cell>
        </row>
        <row r="69">
          <cell r="A69">
            <v>45959</v>
          </cell>
        </row>
        <row r="70">
          <cell r="A70">
            <v>45960</v>
          </cell>
        </row>
        <row r="71">
          <cell r="A71">
            <v>45961</v>
          </cell>
        </row>
        <row r="72">
          <cell r="A72">
            <v>45962</v>
          </cell>
        </row>
        <row r="73">
          <cell r="A73">
            <v>45963</v>
          </cell>
        </row>
        <row r="74">
          <cell r="A74">
            <v>45964</v>
          </cell>
        </row>
        <row r="75">
          <cell r="A75">
            <v>45965</v>
          </cell>
        </row>
        <row r="76">
          <cell r="A76">
            <v>45966</v>
          </cell>
        </row>
        <row r="77">
          <cell r="A77">
            <v>45967</v>
          </cell>
        </row>
        <row r="78">
          <cell r="A78">
            <v>45968</v>
          </cell>
        </row>
        <row r="79">
          <cell r="A79">
            <v>45969</v>
          </cell>
        </row>
        <row r="80">
          <cell r="A80">
            <v>45970</v>
          </cell>
        </row>
        <row r="81">
          <cell r="A81">
            <v>45971</v>
          </cell>
        </row>
        <row r="82">
          <cell r="A82">
            <v>45972</v>
          </cell>
        </row>
        <row r="83">
          <cell r="A83">
            <v>45973</v>
          </cell>
        </row>
        <row r="84">
          <cell r="A84">
            <v>45974</v>
          </cell>
        </row>
        <row r="85">
          <cell r="A85">
            <v>45975</v>
          </cell>
        </row>
        <row r="86">
          <cell r="A86">
            <v>45976</v>
          </cell>
        </row>
        <row r="87">
          <cell r="A87">
            <v>45977</v>
          </cell>
        </row>
        <row r="88">
          <cell r="A88">
            <v>45978</v>
          </cell>
        </row>
        <row r="89">
          <cell r="A89">
            <v>45979</v>
          </cell>
        </row>
        <row r="90">
          <cell r="A90">
            <v>45980</v>
          </cell>
        </row>
        <row r="91">
          <cell r="A91">
            <v>45981</v>
          </cell>
        </row>
        <row r="92">
          <cell r="A92">
            <v>45982</v>
          </cell>
        </row>
        <row r="93">
          <cell r="A93">
            <v>45983</v>
          </cell>
        </row>
        <row r="94">
          <cell r="A94">
            <v>45984</v>
          </cell>
        </row>
        <row r="95">
          <cell r="A95">
            <v>45985</v>
          </cell>
        </row>
        <row r="96">
          <cell r="A96">
            <v>45986</v>
          </cell>
        </row>
        <row r="97">
          <cell r="A97">
            <v>45987</v>
          </cell>
        </row>
        <row r="98">
          <cell r="A98">
            <v>45988</v>
          </cell>
        </row>
        <row r="99">
          <cell r="A99">
            <v>45989</v>
          </cell>
        </row>
        <row r="100">
          <cell r="A100">
            <v>45990</v>
          </cell>
        </row>
        <row r="101">
          <cell r="A101">
            <v>45991</v>
          </cell>
        </row>
        <row r="102">
          <cell r="A102">
            <v>45992</v>
          </cell>
        </row>
        <row r="103">
          <cell r="A103">
            <v>45993</v>
          </cell>
        </row>
        <row r="104">
          <cell r="A104">
            <v>45994</v>
          </cell>
        </row>
        <row r="105">
          <cell r="A105">
            <v>45995</v>
          </cell>
        </row>
        <row r="106">
          <cell r="A106">
            <v>45996</v>
          </cell>
        </row>
        <row r="111">
          <cell r="A111" t="str">
            <v>9月予測</v>
          </cell>
        </row>
        <row r="112">
          <cell r="A112" t="str">
            <v>10月予測</v>
          </cell>
        </row>
        <row r="113">
          <cell r="A113" t="str">
            <v>11月予測</v>
          </cell>
        </row>
        <row r="114">
          <cell r="A114" t="str">
            <v>12月予測</v>
          </cell>
        </row>
        <row r="115">
          <cell r="A115" t="str">
            <v>1月予測</v>
          </cell>
        </row>
        <row r="116">
          <cell r="A116" t="str">
            <v>2月予測</v>
          </cell>
        </row>
        <row r="117">
          <cell r="A117" t="str">
            <v>3月予測</v>
          </cell>
        </row>
        <row r="118">
          <cell r="A118" t="str">
            <v>4月予測</v>
          </cell>
        </row>
        <row r="119">
          <cell r="A119" t="str">
            <v>5月予測</v>
          </cell>
        </row>
        <row r="120">
          <cell r="A120" t="str">
            <v>6月予測</v>
          </cell>
        </row>
      </sheetData>
      <sheetData sheetId="6">
        <row r="1">
          <cell r="A1" t="str">
            <v>SS23 カバーコンプ(エアコン)</v>
          </cell>
        </row>
        <row r="2">
          <cell r="A2" t="str">
            <v>日付</v>
          </cell>
        </row>
        <row r="3">
          <cell r="A3">
            <v>45292</v>
          </cell>
        </row>
        <row r="4">
          <cell r="A4">
            <v>45293</v>
          </cell>
        </row>
        <row r="5">
          <cell r="A5">
            <v>45294</v>
          </cell>
        </row>
        <row r="6">
          <cell r="A6">
            <v>45295</v>
          </cell>
        </row>
        <row r="7">
          <cell r="A7">
            <v>45296</v>
          </cell>
        </row>
        <row r="8">
          <cell r="A8">
            <v>45297</v>
          </cell>
        </row>
        <row r="9">
          <cell r="A9">
            <v>45298</v>
          </cell>
        </row>
        <row r="10">
          <cell r="A10">
            <v>45299</v>
          </cell>
        </row>
        <row r="11">
          <cell r="A11">
            <v>45300</v>
          </cell>
        </row>
        <row r="12">
          <cell r="A12">
            <v>45301</v>
          </cell>
        </row>
        <row r="13">
          <cell r="A13">
            <v>45302</v>
          </cell>
        </row>
        <row r="14">
          <cell r="A14">
            <v>45303</v>
          </cell>
        </row>
        <row r="15">
          <cell r="A15">
            <v>45304</v>
          </cell>
        </row>
        <row r="16">
          <cell r="A16">
            <v>45305</v>
          </cell>
        </row>
        <row r="17">
          <cell r="A17">
            <v>45306</v>
          </cell>
        </row>
        <row r="18">
          <cell r="A18">
            <v>45307</v>
          </cell>
        </row>
        <row r="19">
          <cell r="A19">
            <v>45308</v>
          </cell>
        </row>
        <row r="20">
          <cell r="A20">
            <v>45309</v>
          </cell>
        </row>
        <row r="21">
          <cell r="A21">
            <v>45310</v>
          </cell>
        </row>
        <row r="22">
          <cell r="A22">
            <v>45311</v>
          </cell>
        </row>
        <row r="23">
          <cell r="A23">
            <v>45312</v>
          </cell>
        </row>
        <row r="24">
          <cell r="A24">
            <v>45313</v>
          </cell>
        </row>
        <row r="25">
          <cell r="A25">
            <v>45314</v>
          </cell>
        </row>
        <row r="26">
          <cell r="A26">
            <v>45315</v>
          </cell>
        </row>
        <row r="27">
          <cell r="A27">
            <v>45316</v>
          </cell>
        </row>
        <row r="28">
          <cell r="A28">
            <v>45317</v>
          </cell>
        </row>
        <row r="29">
          <cell r="A29">
            <v>45318</v>
          </cell>
        </row>
        <row r="30">
          <cell r="A30">
            <v>45319</v>
          </cell>
        </row>
        <row r="31">
          <cell r="A31">
            <v>45320</v>
          </cell>
        </row>
        <row r="32">
          <cell r="A32">
            <v>45321</v>
          </cell>
        </row>
        <row r="33">
          <cell r="A33">
            <v>45322</v>
          </cell>
        </row>
        <row r="34">
          <cell r="A34">
            <v>45323</v>
          </cell>
        </row>
        <row r="35">
          <cell r="A35">
            <v>45324</v>
          </cell>
        </row>
        <row r="36">
          <cell r="A36">
            <v>45325</v>
          </cell>
        </row>
        <row r="37">
          <cell r="A37">
            <v>45326</v>
          </cell>
        </row>
        <row r="38">
          <cell r="A38">
            <v>45327</v>
          </cell>
        </row>
        <row r="39">
          <cell r="A39">
            <v>45328</v>
          </cell>
        </row>
        <row r="40">
          <cell r="A40">
            <v>45329</v>
          </cell>
        </row>
        <row r="41">
          <cell r="A41">
            <v>45330</v>
          </cell>
        </row>
        <row r="42">
          <cell r="A42">
            <v>45331</v>
          </cell>
        </row>
        <row r="43">
          <cell r="A43">
            <v>45332</v>
          </cell>
        </row>
        <row r="44">
          <cell r="A44">
            <v>45333</v>
          </cell>
        </row>
        <row r="45">
          <cell r="A45">
            <v>45334</v>
          </cell>
        </row>
        <row r="46">
          <cell r="A46">
            <v>45335</v>
          </cell>
        </row>
        <row r="47">
          <cell r="A47">
            <v>45336</v>
          </cell>
        </row>
        <row r="48">
          <cell r="A48">
            <v>45337</v>
          </cell>
        </row>
        <row r="49">
          <cell r="A49">
            <v>45338</v>
          </cell>
        </row>
        <row r="50">
          <cell r="A50">
            <v>45339</v>
          </cell>
        </row>
        <row r="51">
          <cell r="A51">
            <v>45340</v>
          </cell>
        </row>
        <row r="52">
          <cell r="A52">
            <v>45341</v>
          </cell>
        </row>
        <row r="53">
          <cell r="A53">
            <v>45342</v>
          </cell>
        </row>
        <row r="54">
          <cell r="A54">
            <v>45343</v>
          </cell>
        </row>
        <row r="55">
          <cell r="A55">
            <v>45344</v>
          </cell>
        </row>
        <row r="56">
          <cell r="A56">
            <v>45345</v>
          </cell>
        </row>
        <row r="57">
          <cell r="A57">
            <v>45346</v>
          </cell>
        </row>
        <row r="58">
          <cell r="A58">
            <v>45347</v>
          </cell>
        </row>
        <row r="59">
          <cell r="A59">
            <v>45348</v>
          </cell>
        </row>
        <row r="60">
          <cell r="A60">
            <v>45349</v>
          </cell>
        </row>
        <row r="61">
          <cell r="A61">
            <v>45350</v>
          </cell>
        </row>
        <row r="62">
          <cell r="A62">
            <v>45351</v>
          </cell>
        </row>
        <row r="63">
          <cell r="A63">
            <v>45352</v>
          </cell>
        </row>
        <row r="64">
          <cell r="A64">
            <v>45353</v>
          </cell>
        </row>
        <row r="65">
          <cell r="A65">
            <v>45354</v>
          </cell>
        </row>
        <row r="66">
          <cell r="A66">
            <v>45355</v>
          </cell>
        </row>
        <row r="67">
          <cell r="A67">
            <v>45356</v>
          </cell>
        </row>
        <row r="68">
          <cell r="A68">
            <v>45357</v>
          </cell>
        </row>
        <row r="69">
          <cell r="A69">
            <v>45358</v>
          </cell>
        </row>
        <row r="70">
          <cell r="A70">
            <v>45359</v>
          </cell>
        </row>
        <row r="71">
          <cell r="A71">
            <v>45360</v>
          </cell>
        </row>
        <row r="72">
          <cell r="A72">
            <v>45361</v>
          </cell>
        </row>
        <row r="73">
          <cell r="A73">
            <v>45362</v>
          </cell>
        </row>
        <row r="74">
          <cell r="A74">
            <v>45363</v>
          </cell>
        </row>
        <row r="75">
          <cell r="A75">
            <v>45364</v>
          </cell>
        </row>
        <row r="76">
          <cell r="A76">
            <v>45365</v>
          </cell>
        </row>
        <row r="77">
          <cell r="A77">
            <v>45366</v>
          </cell>
        </row>
        <row r="78">
          <cell r="A78">
            <v>45367</v>
          </cell>
        </row>
        <row r="79">
          <cell r="A79">
            <v>45368</v>
          </cell>
        </row>
        <row r="80">
          <cell r="A80">
            <v>45369</v>
          </cell>
        </row>
        <row r="81">
          <cell r="A81">
            <v>45370</v>
          </cell>
        </row>
        <row r="82">
          <cell r="A82">
            <v>45371</v>
          </cell>
        </row>
        <row r="83">
          <cell r="A83">
            <v>45372</v>
          </cell>
        </row>
        <row r="84">
          <cell r="A84">
            <v>45373</v>
          </cell>
        </row>
        <row r="85">
          <cell r="A85">
            <v>45374</v>
          </cell>
        </row>
        <row r="86">
          <cell r="A86">
            <v>45375</v>
          </cell>
        </row>
        <row r="87">
          <cell r="A87">
            <v>45376</v>
          </cell>
        </row>
        <row r="88">
          <cell r="A88">
            <v>45377</v>
          </cell>
        </row>
        <row r="89">
          <cell r="A89">
            <v>45378</v>
          </cell>
        </row>
        <row r="90">
          <cell r="A90">
            <v>45379</v>
          </cell>
        </row>
        <row r="91">
          <cell r="A91">
            <v>45380</v>
          </cell>
        </row>
        <row r="92">
          <cell r="A92">
            <v>45381</v>
          </cell>
        </row>
        <row r="93">
          <cell r="A93">
            <v>45382</v>
          </cell>
        </row>
        <row r="94">
          <cell r="A94">
            <v>45383</v>
          </cell>
        </row>
        <row r="95">
          <cell r="A95">
            <v>45384</v>
          </cell>
        </row>
        <row r="96">
          <cell r="A96">
            <v>45385</v>
          </cell>
        </row>
        <row r="97">
          <cell r="A97">
            <v>45386</v>
          </cell>
        </row>
        <row r="98">
          <cell r="A98">
            <v>45387</v>
          </cell>
        </row>
        <row r="99">
          <cell r="A99">
            <v>45388</v>
          </cell>
        </row>
        <row r="100">
          <cell r="A100">
            <v>45389</v>
          </cell>
        </row>
        <row r="101">
          <cell r="A101">
            <v>45390</v>
          </cell>
        </row>
        <row r="102">
          <cell r="A102">
            <v>45391</v>
          </cell>
        </row>
        <row r="103">
          <cell r="A103">
            <v>45392</v>
          </cell>
        </row>
        <row r="104">
          <cell r="A104">
            <v>45393</v>
          </cell>
        </row>
        <row r="105">
          <cell r="A105">
            <v>45394</v>
          </cell>
        </row>
        <row r="106">
          <cell r="A106">
            <v>45395</v>
          </cell>
        </row>
        <row r="107">
          <cell r="A107">
            <v>45396</v>
          </cell>
        </row>
        <row r="108">
          <cell r="A108">
            <v>45397</v>
          </cell>
        </row>
        <row r="109">
          <cell r="A109">
            <v>45398</v>
          </cell>
        </row>
        <row r="110">
          <cell r="A110">
            <v>45399</v>
          </cell>
        </row>
        <row r="111">
          <cell r="A111">
            <v>45400</v>
          </cell>
        </row>
        <row r="112">
          <cell r="A112">
            <v>45401</v>
          </cell>
        </row>
        <row r="113">
          <cell r="A113">
            <v>45402</v>
          </cell>
        </row>
        <row r="114">
          <cell r="A114">
            <v>45403</v>
          </cell>
        </row>
        <row r="115">
          <cell r="A115">
            <v>45404</v>
          </cell>
        </row>
        <row r="116">
          <cell r="A116">
            <v>45405</v>
          </cell>
        </row>
        <row r="117">
          <cell r="A117">
            <v>45406</v>
          </cell>
        </row>
        <row r="118">
          <cell r="A118">
            <v>45407</v>
          </cell>
        </row>
        <row r="119">
          <cell r="A119">
            <v>45408</v>
          </cell>
        </row>
        <row r="120">
          <cell r="A120">
            <v>45409</v>
          </cell>
        </row>
        <row r="121">
          <cell r="A121">
            <v>45410</v>
          </cell>
        </row>
        <row r="122">
          <cell r="A122">
            <v>45411</v>
          </cell>
        </row>
        <row r="123">
          <cell r="A123">
            <v>45412</v>
          </cell>
        </row>
        <row r="124">
          <cell r="A124">
            <v>45413</v>
          </cell>
        </row>
        <row r="125">
          <cell r="A125">
            <v>45414</v>
          </cell>
        </row>
        <row r="126">
          <cell r="A126">
            <v>45415</v>
          </cell>
        </row>
        <row r="127">
          <cell r="A127">
            <v>45416</v>
          </cell>
        </row>
        <row r="128">
          <cell r="A128">
            <v>45417</v>
          </cell>
        </row>
        <row r="129">
          <cell r="A129">
            <v>45418</v>
          </cell>
        </row>
        <row r="130">
          <cell r="A130">
            <v>45419</v>
          </cell>
        </row>
        <row r="131">
          <cell r="A131">
            <v>45420</v>
          </cell>
        </row>
        <row r="132">
          <cell r="A132">
            <v>45421</v>
          </cell>
        </row>
        <row r="133">
          <cell r="A133">
            <v>45422</v>
          </cell>
        </row>
        <row r="134">
          <cell r="A134">
            <v>45423</v>
          </cell>
        </row>
        <row r="135">
          <cell r="A135">
            <v>45424</v>
          </cell>
        </row>
        <row r="136">
          <cell r="A136">
            <v>45425</v>
          </cell>
        </row>
        <row r="137">
          <cell r="A137">
            <v>45426</v>
          </cell>
        </row>
        <row r="138">
          <cell r="A138">
            <v>45427</v>
          </cell>
        </row>
        <row r="139">
          <cell r="A139">
            <v>45428</v>
          </cell>
        </row>
        <row r="140">
          <cell r="A140">
            <v>45429</v>
          </cell>
        </row>
        <row r="141">
          <cell r="A141">
            <v>45430</v>
          </cell>
        </row>
        <row r="142">
          <cell r="A142">
            <v>45431</v>
          </cell>
        </row>
        <row r="143">
          <cell r="A143">
            <v>45432</v>
          </cell>
        </row>
        <row r="144">
          <cell r="A144">
            <v>45433</v>
          </cell>
        </row>
        <row r="145">
          <cell r="A145">
            <v>45434</v>
          </cell>
        </row>
        <row r="146">
          <cell r="A146">
            <v>45435</v>
          </cell>
        </row>
        <row r="147">
          <cell r="A147">
            <v>45436</v>
          </cell>
        </row>
        <row r="148">
          <cell r="A148">
            <v>45437</v>
          </cell>
        </row>
        <row r="149">
          <cell r="A149">
            <v>45438</v>
          </cell>
        </row>
        <row r="150">
          <cell r="A150">
            <v>45439</v>
          </cell>
        </row>
        <row r="151">
          <cell r="A151">
            <v>45440</v>
          </cell>
        </row>
        <row r="152">
          <cell r="A152">
            <v>45441</v>
          </cell>
        </row>
        <row r="153">
          <cell r="A153">
            <v>45442</v>
          </cell>
        </row>
        <row r="154">
          <cell r="A154">
            <v>45443</v>
          </cell>
        </row>
        <row r="155">
          <cell r="A155">
            <v>45444</v>
          </cell>
        </row>
        <row r="156">
          <cell r="A156">
            <v>45445</v>
          </cell>
        </row>
        <row r="157">
          <cell r="A157">
            <v>45446</v>
          </cell>
        </row>
        <row r="158">
          <cell r="A158">
            <v>45447</v>
          </cell>
        </row>
        <row r="159">
          <cell r="A159">
            <v>45448</v>
          </cell>
        </row>
        <row r="160">
          <cell r="A160">
            <v>45449</v>
          </cell>
        </row>
        <row r="161">
          <cell r="A161">
            <v>45450</v>
          </cell>
        </row>
        <row r="162">
          <cell r="A162">
            <v>45451</v>
          </cell>
        </row>
        <row r="163">
          <cell r="A163">
            <v>45452</v>
          </cell>
        </row>
        <row r="164">
          <cell r="A164">
            <v>45453</v>
          </cell>
        </row>
        <row r="165">
          <cell r="A165">
            <v>45454</v>
          </cell>
        </row>
        <row r="166">
          <cell r="A166">
            <v>45455</v>
          </cell>
        </row>
        <row r="167">
          <cell r="A167">
            <v>45456</v>
          </cell>
        </row>
        <row r="168">
          <cell r="A168">
            <v>45457</v>
          </cell>
        </row>
        <row r="169">
          <cell r="A169">
            <v>45458</v>
          </cell>
        </row>
        <row r="170">
          <cell r="A170">
            <v>45459</v>
          </cell>
        </row>
        <row r="171">
          <cell r="A171">
            <v>45460</v>
          </cell>
        </row>
        <row r="172">
          <cell r="A172">
            <v>45461</v>
          </cell>
        </row>
        <row r="173">
          <cell r="A173">
            <v>45462</v>
          </cell>
        </row>
        <row r="174">
          <cell r="A174">
            <v>45463</v>
          </cell>
        </row>
        <row r="175">
          <cell r="A175">
            <v>45464</v>
          </cell>
        </row>
        <row r="176">
          <cell r="A176">
            <v>45465</v>
          </cell>
        </row>
        <row r="177">
          <cell r="A177">
            <v>45466</v>
          </cell>
        </row>
        <row r="178">
          <cell r="A178">
            <v>45467</v>
          </cell>
        </row>
        <row r="179">
          <cell r="A179">
            <v>45468</v>
          </cell>
        </row>
        <row r="180">
          <cell r="A180">
            <v>45469</v>
          </cell>
        </row>
        <row r="181">
          <cell r="A181">
            <v>45470</v>
          </cell>
        </row>
        <row r="182">
          <cell r="A182">
            <v>45471</v>
          </cell>
        </row>
        <row r="183">
          <cell r="A183">
            <v>45472</v>
          </cell>
        </row>
        <row r="184">
          <cell r="A184">
            <v>45473</v>
          </cell>
        </row>
        <row r="185">
          <cell r="A185">
            <v>45474</v>
          </cell>
        </row>
        <row r="186">
          <cell r="A186">
            <v>45475</v>
          </cell>
        </row>
        <row r="187">
          <cell r="A187">
            <v>45476</v>
          </cell>
        </row>
        <row r="188">
          <cell r="A188">
            <v>45477</v>
          </cell>
        </row>
        <row r="189">
          <cell r="A189">
            <v>45478</v>
          </cell>
        </row>
        <row r="190">
          <cell r="A190">
            <v>45479</v>
          </cell>
        </row>
        <row r="191">
          <cell r="A191">
            <v>45480</v>
          </cell>
        </row>
        <row r="192">
          <cell r="A192">
            <v>45481</v>
          </cell>
        </row>
        <row r="193">
          <cell r="A193">
            <v>45482</v>
          </cell>
        </row>
        <row r="194">
          <cell r="A194">
            <v>45483</v>
          </cell>
        </row>
        <row r="195">
          <cell r="A195">
            <v>45484</v>
          </cell>
        </row>
        <row r="196">
          <cell r="A196">
            <v>45485</v>
          </cell>
        </row>
        <row r="197">
          <cell r="A197">
            <v>45486</v>
          </cell>
        </row>
        <row r="198">
          <cell r="A198">
            <v>45487</v>
          </cell>
        </row>
        <row r="199">
          <cell r="A199">
            <v>45488</v>
          </cell>
        </row>
        <row r="200">
          <cell r="A200">
            <v>45489</v>
          </cell>
        </row>
        <row r="201">
          <cell r="A201">
            <v>45490</v>
          </cell>
        </row>
        <row r="202">
          <cell r="A202">
            <v>45491</v>
          </cell>
        </row>
        <row r="203">
          <cell r="A203">
            <v>45492</v>
          </cell>
        </row>
        <row r="204">
          <cell r="A204">
            <v>45493</v>
          </cell>
        </row>
        <row r="205">
          <cell r="A205">
            <v>45494</v>
          </cell>
        </row>
        <row r="206">
          <cell r="A206">
            <v>45495</v>
          </cell>
        </row>
        <row r="207">
          <cell r="A207">
            <v>45496</v>
          </cell>
        </row>
        <row r="208">
          <cell r="A208">
            <v>45497</v>
          </cell>
        </row>
        <row r="209">
          <cell r="A209">
            <v>45498</v>
          </cell>
        </row>
        <row r="210">
          <cell r="A210">
            <v>45499</v>
          </cell>
        </row>
        <row r="211">
          <cell r="A211">
            <v>45500</v>
          </cell>
        </row>
        <row r="212">
          <cell r="A212">
            <v>45501</v>
          </cell>
        </row>
        <row r="213">
          <cell r="A213">
            <v>45502</v>
          </cell>
        </row>
        <row r="214">
          <cell r="A214">
            <v>45503</v>
          </cell>
        </row>
        <row r="215">
          <cell r="A215">
            <v>45504</v>
          </cell>
        </row>
        <row r="216">
          <cell r="A216">
            <v>45505</v>
          </cell>
        </row>
        <row r="217">
          <cell r="A217">
            <v>45506</v>
          </cell>
        </row>
        <row r="218">
          <cell r="A218">
            <v>45507</v>
          </cell>
        </row>
        <row r="219">
          <cell r="A219">
            <v>45508</v>
          </cell>
        </row>
        <row r="220">
          <cell r="A220">
            <v>45509</v>
          </cell>
        </row>
        <row r="221">
          <cell r="A221">
            <v>45510</v>
          </cell>
        </row>
        <row r="222">
          <cell r="A222">
            <v>45511</v>
          </cell>
        </row>
        <row r="223">
          <cell r="A223">
            <v>45512</v>
          </cell>
        </row>
        <row r="224">
          <cell r="A224">
            <v>45513</v>
          </cell>
        </row>
        <row r="225">
          <cell r="A225">
            <v>45514</v>
          </cell>
        </row>
        <row r="226">
          <cell r="A226">
            <v>45515</v>
          </cell>
        </row>
        <row r="227">
          <cell r="A227">
            <v>45516</v>
          </cell>
        </row>
        <row r="228">
          <cell r="A228">
            <v>45517</v>
          </cell>
        </row>
        <row r="229">
          <cell r="A229">
            <v>45518</v>
          </cell>
        </row>
        <row r="230">
          <cell r="A230">
            <v>45519</v>
          </cell>
        </row>
        <row r="231">
          <cell r="A231">
            <v>45520</v>
          </cell>
        </row>
        <row r="232">
          <cell r="A232">
            <v>45521</v>
          </cell>
        </row>
        <row r="233">
          <cell r="A233">
            <v>45522</v>
          </cell>
        </row>
        <row r="234">
          <cell r="A234">
            <v>45523</v>
          </cell>
        </row>
        <row r="235">
          <cell r="A235">
            <v>45524</v>
          </cell>
        </row>
        <row r="236">
          <cell r="A236">
            <v>45525</v>
          </cell>
        </row>
        <row r="237">
          <cell r="A237">
            <v>45526</v>
          </cell>
        </row>
        <row r="238">
          <cell r="A238">
            <v>45527</v>
          </cell>
        </row>
        <row r="239">
          <cell r="A239">
            <v>45528</v>
          </cell>
        </row>
        <row r="240">
          <cell r="A240">
            <v>45529</v>
          </cell>
        </row>
        <row r="241">
          <cell r="A241">
            <v>45530</v>
          </cell>
        </row>
        <row r="242">
          <cell r="A242">
            <v>45531</v>
          </cell>
        </row>
        <row r="243">
          <cell r="A243">
            <v>45532</v>
          </cell>
        </row>
        <row r="244">
          <cell r="A244">
            <v>45533</v>
          </cell>
        </row>
        <row r="245">
          <cell r="A245">
            <v>45534</v>
          </cell>
        </row>
        <row r="246">
          <cell r="A246">
            <v>45535</v>
          </cell>
        </row>
        <row r="247">
          <cell r="A247">
            <v>45536</v>
          </cell>
        </row>
        <row r="248">
          <cell r="A248">
            <v>45537</v>
          </cell>
        </row>
        <row r="249">
          <cell r="A249">
            <v>45538</v>
          </cell>
        </row>
        <row r="250">
          <cell r="A250">
            <v>45539</v>
          </cell>
        </row>
        <row r="251">
          <cell r="A251">
            <v>45540</v>
          </cell>
        </row>
        <row r="252">
          <cell r="A252">
            <v>45541</v>
          </cell>
        </row>
        <row r="253">
          <cell r="A253">
            <v>45542</v>
          </cell>
        </row>
        <row r="254">
          <cell r="A254">
            <v>45543</v>
          </cell>
        </row>
        <row r="255">
          <cell r="A255">
            <v>45544</v>
          </cell>
        </row>
        <row r="256">
          <cell r="A256">
            <v>45545</v>
          </cell>
        </row>
        <row r="257">
          <cell r="A257">
            <v>45546</v>
          </cell>
        </row>
        <row r="258">
          <cell r="A258">
            <v>45547</v>
          </cell>
        </row>
        <row r="259">
          <cell r="A259">
            <v>45548</v>
          </cell>
        </row>
        <row r="260">
          <cell r="A260">
            <v>45549</v>
          </cell>
        </row>
        <row r="261">
          <cell r="A261">
            <v>45550</v>
          </cell>
        </row>
        <row r="262">
          <cell r="A262">
            <v>45551</v>
          </cell>
        </row>
        <row r="263">
          <cell r="A263">
            <v>45552</v>
          </cell>
        </row>
        <row r="264">
          <cell r="A264">
            <v>45553</v>
          </cell>
        </row>
        <row r="265">
          <cell r="A265">
            <v>45554</v>
          </cell>
        </row>
        <row r="266">
          <cell r="A266">
            <v>45555</v>
          </cell>
        </row>
        <row r="267">
          <cell r="A267">
            <v>45556</v>
          </cell>
        </row>
        <row r="268">
          <cell r="A268">
            <v>45557</v>
          </cell>
        </row>
        <row r="269">
          <cell r="A269">
            <v>45558</v>
          </cell>
        </row>
        <row r="270">
          <cell r="A270">
            <v>45559</v>
          </cell>
        </row>
        <row r="271">
          <cell r="A271">
            <v>45560</v>
          </cell>
        </row>
        <row r="272">
          <cell r="A272">
            <v>45561</v>
          </cell>
        </row>
        <row r="273">
          <cell r="A273">
            <v>45562</v>
          </cell>
        </row>
        <row r="274">
          <cell r="A274">
            <v>45563</v>
          </cell>
        </row>
        <row r="275">
          <cell r="A275">
            <v>45564</v>
          </cell>
        </row>
        <row r="276">
          <cell r="A276">
            <v>45565</v>
          </cell>
        </row>
        <row r="277">
          <cell r="A277">
            <v>45566</v>
          </cell>
        </row>
        <row r="278">
          <cell r="A278">
            <v>45567</v>
          </cell>
        </row>
        <row r="279">
          <cell r="A279">
            <v>45568</v>
          </cell>
        </row>
        <row r="280">
          <cell r="A280">
            <v>45569</v>
          </cell>
        </row>
        <row r="281">
          <cell r="A281">
            <v>45570</v>
          </cell>
        </row>
        <row r="282">
          <cell r="A282">
            <v>45571</v>
          </cell>
        </row>
        <row r="283">
          <cell r="A283">
            <v>45572</v>
          </cell>
        </row>
        <row r="284">
          <cell r="A284">
            <v>45573</v>
          </cell>
        </row>
        <row r="285">
          <cell r="A285">
            <v>45574</v>
          </cell>
        </row>
        <row r="286">
          <cell r="A286">
            <v>45575</v>
          </cell>
        </row>
        <row r="287">
          <cell r="A287">
            <v>45576</v>
          </cell>
        </row>
        <row r="288">
          <cell r="A288">
            <v>45577</v>
          </cell>
        </row>
        <row r="289">
          <cell r="A289">
            <v>45578</v>
          </cell>
        </row>
        <row r="290">
          <cell r="A290">
            <v>45579</v>
          </cell>
        </row>
        <row r="291">
          <cell r="A291">
            <v>45580</v>
          </cell>
        </row>
        <row r="292">
          <cell r="A292">
            <v>45581</v>
          </cell>
        </row>
        <row r="293">
          <cell r="A293">
            <v>45582</v>
          </cell>
        </row>
        <row r="294">
          <cell r="A294">
            <v>45583</v>
          </cell>
        </row>
        <row r="295">
          <cell r="A295">
            <v>45584</v>
          </cell>
        </row>
        <row r="296">
          <cell r="A296">
            <v>45585</v>
          </cell>
        </row>
        <row r="297">
          <cell r="A297">
            <v>45586</v>
          </cell>
        </row>
        <row r="298">
          <cell r="A298">
            <v>45587</v>
          </cell>
        </row>
        <row r="299">
          <cell r="A299">
            <v>45588</v>
          </cell>
        </row>
        <row r="300">
          <cell r="A300">
            <v>45589</v>
          </cell>
        </row>
        <row r="301">
          <cell r="A301">
            <v>45590</v>
          </cell>
        </row>
        <row r="302">
          <cell r="A302">
            <v>45591</v>
          </cell>
        </row>
        <row r="303">
          <cell r="A303">
            <v>45592</v>
          </cell>
        </row>
        <row r="304">
          <cell r="A304">
            <v>45593</v>
          </cell>
        </row>
        <row r="305">
          <cell r="A305">
            <v>45594</v>
          </cell>
        </row>
        <row r="306">
          <cell r="A306">
            <v>45595</v>
          </cell>
        </row>
        <row r="307">
          <cell r="A307">
            <v>45596</v>
          </cell>
        </row>
        <row r="308">
          <cell r="A308">
            <v>45597</v>
          </cell>
        </row>
        <row r="309">
          <cell r="A309">
            <v>45598</v>
          </cell>
        </row>
        <row r="310">
          <cell r="A310">
            <v>45599</v>
          </cell>
        </row>
        <row r="311">
          <cell r="A311">
            <v>45600</v>
          </cell>
        </row>
        <row r="312">
          <cell r="A312">
            <v>45601</v>
          </cell>
        </row>
        <row r="313">
          <cell r="A313">
            <v>45602</v>
          </cell>
        </row>
        <row r="314">
          <cell r="A314">
            <v>45603</v>
          </cell>
        </row>
        <row r="315">
          <cell r="A315">
            <v>45604</v>
          </cell>
        </row>
        <row r="316">
          <cell r="A316">
            <v>45605</v>
          </cell>
        </row>
        <row r="317">
          <cell r="A317">
            <v>45606</v>
          </cell>
        </row>
        <row r="318">
          <cell r="A318">
            <v>45607</v>
          </cell>
        </row>
        <row r="319">
          <cell r="A319">
            <v>45608</v>
          </cell>
        </row>
        <row r="320">
          <cell r="A320">
            <v>45609</v>
          </cell>
        </row>
        <row r="321">
          <cell r="A321">
            <v>45610</v>
          </cell>
        </row>
        <row r="322">
          <cell r="A322">
            <v>45611</v>
          </cell>
        </row>
        <row r="323">
          <cell r="A323">
            <v>45612</v>
          </cell>
        </row>
        <row r="324">
          <cell r="A324">
            <v>45613</v>
          </cell>
        </row>
        <row r="325">
          <cell r="A325">
            <v>45614</v>
          </cell>
        </row>
        <row r="326">
          <cell r="A326">
            <v>45615</v>
          </cell>
        </row>
        <row r="327">
          <cell r="A327">
            <v>45616</v>
          </cell>
        </row>
        <row r="328">
          <cell r="A328">
            <v>45617</v>
          </cell>
        </row>
        <row r="329">
          <cell r="A329">
            <v>45618</v>
          </cell>
        </row>
        <row r="330">
          <cell r="A330">
            <v>45619</v>
          </cell>
        </row>
        <row r="331">
          <cell r="A331">
            <v>45620</v>
          </cell>
        </row>
        <row r="332">
          <cell r="A332">
            <v>45621</v>
          </cell>
        </row>
        <row r="333">
          <cell r="A333">
            <v>45622</v>
          </cell>
        </row>
        <row r="334">
          <cell r="A334">
            <v>45623</v>
          </cell>
        </row>
        <row r="335">
          <cell r="A335">
            <v>45624</v>
          </cell>
        </row>
        <row r="336">
          <cell r="A336">
            <v>45625</v>
          </cell>
        </row>
        <row r="337">
          <cell r="A337">
            <v>45626</v>
          </cell>
        </row>
        <row r="338">
          <cell r="A338">
            <v>45627</v>
          </cell>
        </row>
        <row r="339">
          <cell r="A339">
            <v>45628</v>
          </cell>
        </row>
        <row r="340">
          <cell r="A340">
            <v>45629</v>
          </cell>
        </row>
        <row r="341">
          <cell r="A341">
            <v>45630</v>
          </cell>
        </row>
        <row r="342">
          <cell r="A342">
            <v>45631</v>
          </cell>
        </row>
        <row r="343">
          <cell r="A343">
            <v>45632</v>
          </cell>
        </row>
        <row r="344">
          <cell r="A344">
            <v>45633</v>
          </cell>
        </row>
        <row r="345">
          <cell r="A345">
            <v>45634</v>
          </cell>
        </row>
        <row r="346">
          <cell r="A346">
            <v>45635</v>
          </cell>
        </row>
        <row r="347">
          <cell r="A347">
            <v>45636</v>
          </cell>
        </row>
        <row r="348">
          <cell r="A348">
            <v>45637</v>
          </cell>
        </row>
        <row r="349">
          <cell r="A349">
            <v>45638</v>
          </cell>
        </row>
        <row r="350">
          <cell r="A350">
            <v>45639</v>
          </cell>
        </row>
        <row r="351">
          <cell r="A351">
            <v>45640</v>
          </cell>
        </row>
        <row r="352">
          <cell r="A352">
            <v>45641</v>
          </cell>
        </row>
        <row r="353">
          <cell r="A353">
            <v>45642</v>
          </cell>
        </row>
        <row r="354">
          <cell r="A354">
            <v>45643</v>
          </cell>
        </row>
        <row r="355">
          <cell r="A355">
            <v>45644</v>
          </cell>
        </row>
        <row r="356">
          <cell r="A356">
            <v>45645</v>
          </cell>
        </row>
        <row r="357">
          <cell r="A357">
            <v>45646</v>
          </cell>
        </row>
        <row r="358">
          <cell r="A358">
            <v>45647</v>
          </cell>
        </row>
        <row r="359">
          <cell r="A359">
            <v>45648</v>
          </cell>
        </row>
        <row r="360">
          <cell r="A360">
            <v>45649</v>
          </cell>
        </row>
        <row r="361">
          <cell r="A361">
            <v>45650</v>
          </cell>
        </row>
        <row r="362">
          <cell r="A362">
            <v>45651</v>
          </cell>
        </row>
        <row r="363">
          <cell r="A363">
            <v>45652</v>
          </cell>
        </row>
        <row r="364">
          <cell r="A364">
            <v>45653</v>
          </cell>
        </row>
        <row r="365">
          <cell r="A365">
            <v>45654</v>
          </cell>
        </row>
        <row r="366">
          <cell r="A366">
            <v>45655</v>
          </cell>
        </row>
        <row r="367">
          <cell r="A367">
            <v>45656</v>
          </cell>
        </row>
        <row r="368">
          <cell r="A368">
            <v>45657</v>
          </cell>
        </row>
        <row r="369">
          <cell r="A369">
            <v>45658</v>
          </cell>
        </row>
        <row r="370">
          <cell r="A370">
            <v>45659</v>
          </cell>
        </row>
        <row r="371">
          <cell r="A371">
            <v>45660</v>
          </cell>
        </row>
        <row r="372">
          <cell r="A372">
            <v>45661</v>
          </cell>
        </row>
        <row r="373">
          <cell r="A373">
            <v>45662</v>
          </cell>
        </row>
        <row r="374">
          <cell r="A374">
            <v>45663</v>
          </cell>
        </row>
        <row r="375">
          <cell r="A375">
            <v>45664</v>
          </cell>
        </row>
        <row r="376">
          <cell r="A376">
            <v>45665</v>
          </cell>
        </row>
        <row r="377">
          <cell r="A377">
            <v>45666</v>
          </cell>
        </row>
        <row r="378">
          <cell r="A378">
            <v>45667</v>
          </cell>
        </row>
        <row r="379">
          <cell r="A379">
            <v>45668</v>
          </cell>
        </row>
        <row r="380">
          <cell r="A380">
            <v>45669</v>
          </cell>
        </row>
        <row r="381">
          <cell r="A381">
            <v>45670</v>
          </cell>
        </row>
        <row r="382">
          <cell r="A382">
            <v>45671</v>
          </cell>
        </row>
        <row r="383">
          <cell r="A383">
            <v>45672</v>
          </cell>
        </row>
        <row r="384">
          <cell r="A384">
            <v>45673</v>
          </cell>
        </row>
        <row r="385">
          <cell r="A385">
            <v>45674</v>
          </cell>
        </row>
        <row r="386">
          <cell r="A386">
            <v>45675</v>
          </cell>
        </row>
        <row r="387">
          <cell r="A387">
            <v>45676</v>
          </cell>
        </row>
        <row r="388">
          <cell r="A388">
            <v>45677</v>
          </cell>
        </row>
        <row r="389">
          <cell r="A389">
            <v>45678</v>
          </cell>
        </row>
        <row r="390">
          <cell r="A390">
            <v>45679</v>
          </cell>
        </row>
        <row r="391">
          <cell r="A391">
            <v>45680</v>
          </cell>
        </row>
        <row r="392">
          <cell r="A392">
            <v>45681</v>
          </cell>
        </row>
        <row r="393">
          <cell r="A393">
            <v>45682</v>
          </cell>
        </row>
        <row r="394">
          <cell r="A394">
            <v>45683</v>
          </cell>
        </row>
        <row r="395">
          <cell r="A395">
            <v>45684</v>
          </cell>
        </row>
        <row r="396">
          <cell r="A396">
            <v>45685</v>
          </cell>
        </row>
        <row r="397">
          <cell r="A397">
            <v>45686</v>
          </cell>
        </row>
        <row r="398">
          <cell r="A398">
            <v>45687</v>
          </cell>
        </row>
        <row r="399">
          <cell r="A399">
            <v>45688</v>
          </cell>
        </row>
        <row r="400">
          <cell r="A400">
            <v>45689</v>
          </cell>
        </row>
        <row r="401">
          <cell r="A401">
            <v>45690</v>
          </cell>
        </row>
        <row r="402">
          <cell r="A402">
            <v>45691</v>
          </cell>
        </row>
        <row r="403">
          <cell r="A403">
            <v>45692</v>
          </cell>
        </row>
        <row r="404">
          <cell r="A404">
            <v>45693</v>
          </cell>
        </row>
        <row r="405">
          <cell r="A405">
            <v>45694</v>
          </cell>
        </row>
        <row r="406">
          <cell r="A406">
            <v>45695</v>
          </cell>
        </row>
        <row r="407">
          <cell r="A407">
            <v>45696</v>
          </cell>
        </row>
        <row r="408">
          <cell r="A408">
            <v>45697</v>
          </cell>
        </row>
        <row r="409">
          <cell r="A409">
            <v>45698</v>
          </cell>
        </row>
        <row r="410">
          <cell r="A410">
            <v>45699</v>
          </cell>
        </row>
        <row r="411">
          <cell r="A411">
            <v>45700</v>
          </cell>
        </row>
        <row r="412">
          <cell r="A412">
            <v>45701</v>
          </cell>
        </row>
        <row r="413">
          <cell r="A413">
            <v>45702</v>
          </cell>
        </row>
        <row r="414">
          <cell r="A414">
            <v>45703</v>
          </cell>
        </row>
        <row r="415">
          <cell r="A415">
            <v>45704</v>
          </cell>
        </row>
        <row r="416">
          <cell r="A416">
            <v>45705</v>
          </cell>
        </row>
        <row r="417">
          <cell r="A417">
            <v>45706</v>
          </cell>
        </row>
        <row r="418">
          <cell r="A418">
            <v>45707</v>
          </cell>
        </row>
        <row r="419">
          <cell r="A419">
            <v>45708</v>
          </cell>
        </row>
        <row r="420">
          <cell r="A420">
            <v>45709</v>
          </cell>
        </row>
        <row r="421">
          <cell r="A421">
            <v>45710</v>
          </cell>
        </row>
        <row r="422">
          <cell r="A422">
            <v>45711</v>
          </cell>
        </row>
        <row r="423">
          <cell r="A423">
            <v>45712</v>
          </cell>
        </row>
        <row r="424">
          <cell r="A424">
            <v>45713</v>
          </cell>
        </row>
        <row r="425">
          <cell r="A425">
            <v>45714</v>
          </cell>
        </row>
        <row r="426">
          <cell r="A426">
            <v>45715</v>
          </cell>
        </row>
        <row r="427">
          <cell r="A427">
            <v>45716</v>
          </cell>
        </row>
        <row r="428">
          <cell r="A428">
            <v>45717</v>
          </cell>
        </row>
        <row r="429">
          <cell r="A429">
            <v>45718</v>
          </cell>
        </row>
        <row r="430">
          <cell r="A430">
            <v>45719</v>
          </cell>
        </row>
        <row r="431">
          <cell r="A431">
            <v>45720</v>
          </cell>
        </row>
        <row r="432">
          <cell r="A432">
            <v>45721</v>
          </cell>
        </row>
        <row r="433">
          <cell r="A433">
            <v>45722</v>
          </cell>
        </row>
        <row r="434">
          <cell r="A434">
            <v>45723</v>
          </cell>
        </row>
        <row r="435">
          <cell r="A435">
            <v>45724</v>
          </cell>
        </row>
        <row r="436">
          <cell r="A436">
            <v>45725</v>
          </cell>
        </row>
        <row r="437">
          <cell r="A437">
            <v>45726</v>
          </cell>
        </row>
        <row r="438">
          <cell r="A438">
            <v>45727</v>
          </cell>
        </row>
        <row r="439">
          <cell r="A439">
            <v>45728</v>
          </cell>
        </row>
        <row r="440">
          <cell r="A440">
            <v>45729</v>
          </cell>
        </row>
        <row r="441">
          <cell r="A441">
            <v>45730</v>
          </cell>
        </row>
        <row r="442">
          <cell r="A442">
            <v>45731</v>
          </cell>
        </row>
        <row r="443">
          <cell r="A443">
            <v>45732</v>
          </cell>
        </row>
        <row r="444">
          <cell r="A444">
            <v>45733</v>
          </cell>
        </row>
        <row r="445">
          <cell r="A445">
            <v>45734</v>
          </cell>
        </row>
        <row r="446">
          <cell r="A446">
            <v>45735</v>
          </cell>
        </row>
        <row r="447">
          <cell r="A447">
            <v>45736</v>
          </cell>
        </row>
        <row r="448">
          <cell r="A448">
            <v>45737</v>
          </cell>
        </row>
        <row r="449">
          <cell r="A449">
            <v>45738</v>
          </cell>
        </row>
        <row r="450">
          <cell r="A450">
            <v>45739</v>
          </cell>
        </row>
        <row r="451">
          <cell r="A451">
            <v>45740</v>
          </cell>
        </row>
        <row r="452">
          <cell r="A452">
            <v>45741</v>
          </cell>
        </row>
        <row r="453">
          <cell r="A453">
            <v>45742</v>
          </cell>
        </row>
        <row r="454">
          <cell r="A454">
            <v>45743</v>
          </cell>
        </row>
        <row r="455">
          <cell r="A455">
            <v>45744</v>
          </cell>
        </row>
        <row r="456">
          <cell r="A456">
            <v>45745</v>
          </cell>
        </row>
        <row r="457">
          <cell r="A457">
            <v>45746</v>
          </cell>
        </row>
        <row r="458">
          <cell r="A458">
            <v>45747</v>
          </cell>
        </row>
        <row r="459">
          <cell r="A459">
            <v>45748</v>
          </cell>
        </row>
        <row r="460">
          <cell r="A460">
            <v>45749</v>
          </cell>
        </row>
        <row r="461">
          <cell r="A461">
            <v>45750</v>
          </cell>
        </row>
        <row r="462">
          <cell r="A462">
            <v>45751</v>
          </cell>
        </row>
        <row r="463">
          <cell r="A463">
            <v>45752</v>
          </cell>
        </row>
        <row r="464">
          <cell r="A464">
            <v>45753</v>
          </cell>
        </row>
        <row r="465">
          <cell r="A465">
            <v>45754</v>
          </cell>
        </row>
        <row r="466">
          <cell r="A466">
            <v>45755</v>
          </cell>
        </row>
        <row r="467">
          <cell r="A467">
            <v>45756</v>
          </cell>
        </row>
        <row r="468">
          <cell r="A468">
            <v>45757</v>
          </cell>
        </row>
        <row r="469">
          <cell r="A469">
            <v>45758</v>
          </cell>
        </row>
        <row r="470">
          <cell r="A470">
            <v>45759</v>
          </cell>
        </row>
        <row r="471">
          <cell r="A471">
            <v>45760</v>
          </cell>
        </row>
        <row r="472">
          <cell r="A472">
            <v>45761</v>
          </cell>
        </row>
        <row r="473">
          <cell r="A473">
            <v>45762</v>
          </cell>
        </row>
        <row r="474">
          <cell r="A474">
            <v>45763</v>
          </cell>
        </row>
        <row r="475">
          <cell r="A475">
            <v>45764</v>
          </cell>
        </row>
        <row r="476">
          <cell r="A476">
            <v>45765</v>
          </cell>
        </row>
        <row r="477">
          <cell r="A477">
            <v>45766</v>
          </cell>
        </row>
        <row r="478">
          <cell r="A478">
            <v>45767</v>
          </cell>
        </row>
        <row r="479">
          <cell r="A479">
            <v>45768</v>
          </cell>
        </row>
        <row r="480">
          <cell r="A480">
            <v>45769</v>
          </cell>
        </row>
        <row r="481">
          <cell r="A481">
            <v>45770</v>
          </cell>
        </row>
        <row r="482">
          <cell r="A482">
            <v>45771</v>
          </cell>
        </row>
        <row r="483">
          <cell r="A483">
            <v>45772</v>
          </cell>
        </row>
        <row r="484">
          <cell r="A484">
            <v>45773</v>
          </cell>
        </row>
        <row r="485">
          <cell r="A485">
            <v>45774</v>
          </cell>
        </row>
        <row r="486">
          <cell r="A486">
            <v>45775</v>
          </cell>
        </row>
        <row r="487">
          <cell r="A487">
            <v>45776</v>
          </cell>
        </row>
        <row r="488">
          <cell r="A488">
            <v>45777</v>
          </cell>
        </row>
        <row r="489">
          <cell r="A489">
            <v>45778</v>
          </cell>
        </row>
        <row r="490">
          <cell r="A490">
            <v>45779</v>
          </cell>
        </row>
        <row r="491">
          <cell r="A491">
            <v>45780</v>
          </cell>
        </row>
        <row r="492">
          <cell r="A492">
            <v>45781</v>
          </cell>
        </row>
        <row r="493">
          <cell r="A493">
            <v>45782</v>
          </cell>
        </row>
        <row r="494">
          <cell r="A494">
            <v>45783</v>
          </cell>
        </row>
        <row r="495">
          <cell r="A495">
            <v>45784</v>
          </cell>
        </row>
        <row r="496">
          <cell r="A496">
            <v>45785</v>
          </cell>
        </row>
        <row r="497">
          <cell r="A497">
            <v>45786</v>
          </cell>
        </row>
        <row r="498">
          <cell r="A498">
            <v>45787</v>
          </cell>
        </row>
        <row r="499">
          <cell r="A499">
            <v>45788</v>
          </cell>
        </row>
        <row r="500">
          <cell r="A500">
            <v>45789</v>
          </cell>
        </row>
        <row r="501">
          <cell r="A501">
            <v>45790</v>
          </cell>
        </row>
        <row r="502">
          <cell r="A502">
            <v>45791</v>
          </cell>
        </row>
        <row r="503">
          <cell r="A503">
            <v>45792</v>
          </cell>
        </row>
        <row r="504">
          <cell r="A504">
            <v>45793</v>
          </cell>
        </row>
        <row r="505">
          <cell r="A505">
            <v>45794</v>
          </cell>
        </row>
        <row r="506">
          <cell r="A506">
            <v>45795</v>
          </cell>
        </row>
        <row r="507">
          <cell r="A507">
            <v>45796</v>
          </cell>
        </row>
        <row r="508">
          <cell r="A508">
            <v>45797</v>
          </cell>
        </row>
        <row r="509">
          <cell r="A509">
            <v>45798</v>
          </cell>
        </row>
        <row r="510">
          <cell r="A510">
            <v>45799</v>
          </cell>
        </row>
        <row r="511">
          <cell r="A511">
            <v>45800</v>
          </cell>
        </row>
        <row r="512">
          <cell r="A512">
            <v>45801</v>
          </cell>
        </row>
        <row r="513">
          <cell r="A513">
            <v>45802</v>
          </cell>
        </row>
        <row r="514">
          <cell r="A514">
            <v>45803</v>
          </cell>
        </row>
        <row r="515">
          <cell r="A515">
            <v>45804</v>
          </cell>
        </row>
        <row r="516">
          <cell r="A516">
            <v>45805</v>
          </cell>
        </row>
        <row r="517">
          <cell r="A517">
            <v>45806</v>
          </cell>
        </row>
        <row r="518">
          <cell r="A518">
            <v>45807</v>
          </cell>
        </row>
        <row r="519">
          <cell r="A519">
            <v>45808</v>
          </cell>
        </row>
        <row r="520">
          <cell r="A520">
            <v>45809</v>
          </cell>
        </row>
        <row r="521">
          <cell r="A521">
            <v>45810</v>
          </cell>
        </row>
        <row r="522">
          <cell r="A522">
            <v>45811</v>
          </cell>
        </row>
        <row r="523">
          <cell r="A523">
            <v>45812</v>
          </cell>
        </row>
        <row r="524">
          <cell r="A524">
            <v>45813</v>
          </cell>
        </row>
        <row r="525">
          <cell r="A525">
            <v>45814</v>
          </cell>
        </row>
        <row r="526">
          <cell r="A526">
            <v>45815</v>
          </cell>
        </row>
        <row r="527">
          <cell r="A527">
            <v>45816</v>
          </cell>
        </row>
        <row r="528">
          <cell r="A528">
            <v>45817</v>
          </cell>
        </row>
        <row r="529">
          <cell r="A529">
            <v>45818</v>
          </cell>
        </row>
        <row r="530">
          <cell r="A530">
            <v>45819</v>
          </cell>
        </row>
        <row r="531">
          <cell r="A531">
            <v>45820</v>
          </cell>
        </row>
        <row r="532">
          <cell r="A532">
            <v>45821</v>
          </cell>
        </row>
        <row r="533">
          <cell r="A533">
            <v>45822</v>
          </cell>
        </row>
        <row r="534">
          <cell r="A534">
            <v>45823</v>
          </cell>
        </row>
        <row r="535">
          <cell r="A535">
            <v>45824</v>
          </cell>
        </row>
        <row r="536">
          <cell r="A536">
            <v>45825</v>
          </cell>
        </row>
        <row r="537">
          <cell r="A537">
            <v>45826</v>
          </cell>
        </row>
        <row r="538">
          <cell r="A538">
            <v>45827</v>
          </cell>
        </row>
        <row r="539">
          <cell r="A539">
            <v>45828</v>
          </cell>
        </row>
        <row r="540">
          <cell r="A540">
            <v>45829</v>
          </cell>
        </row>
        <row r="541">
          <cell r="A541">
            <v>45830</v>
          </cell>
        </row>
        <row r="542">
          <cell r="A542">
            <v>45831</v>
          </cell>
        </row>
        <row r="543">
          <cell r="A543">
            <v>45832</v>
          </cell>
        </row>
        <row r="544">
          <cell r="A544">
            <v>45833</v>
          </cell>
        </row>
        <row r="545">
          <cell r="A545">
            <v>45834</v>
          </cell>
        </row>
        <row r="546">
          <cell r="A546">
            <v>45835</v>
          </cell>
        </row>
        <row r="547">
          <cell r="A547">
            <v>45836</v>
          </cell>
        </row>
        <row r="548">
          <cell r="A548">
            <v>45837</v>
          </cell>
        </row>
        <row r="549">
          <cell r="A549">
            <v>45838</v>
          </cell>
        </row>
        <row r="550">
          <cell r="A550">
            <v>45839</v>
          </cell>
        </row>
        <row r="551">
          <cell r="A551">
            <v>45840</v>
          </cell>
        </row>
        <row r="552">
          <cell r="A552">
            <v>45841</v>
          </cell>
        </row>
        <row r="553">
          <cell r="A553">
            <v>45842</v>
          </cell>
        </row>
        <row r="554">
          <cell r="A554">
            <v>45843</v>
          </cell>
        </row>
        <row r="555">
          <cell r="A555">
            <v>45844</v>
          </cell>
        </row>
        <row r="556">
          <cell r="A556">
            <v>45845</v>
          </cell>
        </row>
        <row r="557">
          <cell r="A557">
            <v>45846</v>
          </cell>
        </row>
        <row r="558">
          <cell r="A558">
            <v>45847</v>
          </cell>
        </row>
        <row r="559">
          <cell r="A559">
            <v>45848</v>
          </cell>
        </row>
        <row r="560">
          <cell r="A560">
            <v>45849</v>
          </cell>
        </row>
        <row r="561">
          <cell r="A561">
            <v>45850</v>
          </cell>
        </row>
        <row r="562">
          <cell r="A562">
            <v>45851</v>
          </cell>
        </row>
        <row r="563">
          <cell r="A563">
            <v>45852</v>
          </cell>
        </row>
        <row r="564">
          <cell r="A564">
            <v>45853</v>
          </cell>
        </row>
        <row r="565">
          <cell r="A565">
            <v>45854</v>
          </cell>
        </row>
        <row r="566">
          <cell r="A566">
            <v>45855</v>
          </cell>
        </row>
        <row r="567">
          <cell r="A567">
            <v>45856</v>
          </cell>
        </row>
        <row r="568">
          <cell r="A568">
            <v>45857</v>
          </cell>
        </row>
        <row r="569">
          <cell r="A569">
            <v>45858</v>
          </cell>
        </row>
        <row r="570">
          <cell r="A570">
            <v>45859</v>
          </cell>
        </row>
        <row r="571">
          <cell r="A571">
            <v>45860</v>
          </cell>
        </row>
        <row r="572">
          <cell r="A572">
            <v>45861</v>
          </cell>
        </row>
        <row r="573">
          <cell r="A573">
            <v>45862</v>
          </cell>
        </row>
        <row r="574">
          <cell r="A574">
            <v>45863</v>
          </cell>
        </row>
        <row r="575">
          <cell r="A575">
            <v>45864</v>
          </cell>
        </row>
        <row r="576">
          <cell r="A576">
            <v>45865</v>
          </cell>
        </row>
        <row r="577">
          <cell r="A577">
            <v>45866</v>
          </cell>
        </row>
        <row r="578">
          <cell r="A578">
            <v>45867</v>
          </cell>
        </row>
        <row r="579">
          <cell r="A579">
            <v>45868</v>
          </cell>
        </row>
        <row r="580">
          <cell r="A580">
            <v>45869</v>
          </cell>
        </row>
        <row r="581">
          <cell r="A581">
            <v>45870</v>
          </cell>
        </row>
        <row r="582">
          <cell r="A582">
            <v>45871</v>
          </cell>
        </row>
        <row r="583">
          <cell r="A583">
            <v>45872</v>
          </cell>
        </row>
        <row r="584">
          <cell r="A584">
            <v>45873</v>
          </cell>
        </row>
        <row r="585">
          <cell r="A585">
            <v>45874</v>
          </cell>
        </row>
        <row r="586">
          <cell r="A586">
            <v>45875</v>
          </cell>
        </row>
        <row r="587">
          <cell r="A587">
            <v>45876</v>
          </cell>
        </row>
        <row r="588">
          <cell r="A588">
            <v>45877</v>
          </cell>
        </row>
        <row r="589">
          <cell r="A589">
            <v>45878</v>
          </cell>
        </row>
        <row r="590">
          <cell r="A590">
            <v>45879</v>
          </cell>
        </row>
        <row r="591">
          <cell r="A591">
            <v>45880</v>
          </cell>
        </row>
        <row r="592">
          <cell r="A592">
            <v>45881</v>
          </cell>
        </row>
        <row r="593">
          <cell r="A593">
            <v>45882</v>
          </cell>
        </row>
        <row r="594">
          <cell r="A594">
            <v>45883</v>
          </cell>
        </row>
        <row r="595">
          <cell r="A595">
            <v>45884</v>
          </cell>
        </row>
        <row r="596">
          <cell r="A596">
            <v>45885</v>
          </cell>
        </row>
        <row r="597">
          <cell r="A597">
            <v>45886</v>
          </cell>
        </row>
        <row r="598">
          <cell r="A598">
            <v>45887</v>
          </cell>
        </row>
        <row r="599">
          <cell r="A599">
            <v>45888</v>
          </cell>
        </row>
        <row r="600">
          <cell r="A600">
            <v>45889</v>
          </cell>
        </row>
        <row r="601">
          <cell r="A601">
            <v>45890</v>
          </cell>
        </row>
        <row r="602">
          <cell r="A602">
            <v>45891</v>
          </cell>
        </row>
        <row r="603">
          <cell r="A603">
            <v>45892</v>
          </cell>
        </row>
        <row r="604">
          <cell r="A604">
            <v>45893</v>
          </cell>
        </row>
        <row r="605">
          <cell r="A605">
            <v>45894</v>
          </cell>
        </row>
        <row r="606">
          <cell r="A606">
            <v>45895</v>
          </cell>
        </row>
        <row r="607">
          <cell r="A607">
            <v>45896</v>
          </cell>
        </row>
        <row r="608">
          <cell r="A608">
            <v>45897</v>
          </cell>
        </row>
        <row r="609">
          <cell r="A609">
            <v>45898</v>
          </cell>
        </row>
        <row r="610">
          <cell r="A610">
            <v>45899</v>
          </cell>
        </row>
        <row r="611">
          <cell r="A611">
            <v>45900</v>
          </cell>
        </row>
        <row r="612">
          <cell r="A612">
            <v>45901</v>
          </cell>
        </row>
        <row r="613">
          <cell r="A613">
            <v>45902</v>
          </cell>
        </row>
        <row r="614">
          <cell r="A614">
            <v>45903</v>
          </cell>
        </row>
        <row r="615">
          <cell r="A615">
            <v>45904</v>
          </cell>
        </row>
        <row r="616">
          <cell r="A616">
            <v>45905</v>
          </cell>
        </row>
        <row r="617">
          <cell r="A617">
            <v>45906</v>
          </cell>
        </row>
        <row r="618">
          <cell r="A618">
            <v>45907</v>
          </cell>
        </row>
        <row r="619">
          <cell r="A619">
            <v>45908</v>
          </cell>
        </row>
        <row r="620">
          <cell r="A620">
            <v>45909</v>
          </cell>
        </row>
        <row r="621">
          <cell r="A621">
            <v>45910</v>
          </cell>
        </row>
        <row r="622">
          <cell r="A622">
            <v>45911</v>
          </cell>
        </row>
        <row r="623">
          <cell r="A623">
            <v>45912</v>
          </cell>
        </row>
        <row r="624">
          <cell r="A624">
            <v>45913</v>
          </cell>
        </row>
        <row r="625">
          <cell r="A625">
            <v>45914</v>
          </cell>
        </row>
        <row r="626">
          <cell r="A626">
            <v>45915</v>
          </cell>
        </row>
        <row r="627">
          <cell r="A627">
            <v>45916</v>
          </cell>
        </row>
        <row r="628">
          <cell r="A628">
            <v>45917</v>
          </cell>
        </row>
        <row r="629">
          <cell r="A629">
            <v>45918</v>
          </cell>
        </row>
        <row r="630">
          <cell r="A630">
            <v>45919</v>
          </cell>
        </row>
        <row r="631">
          <cell r="A631">
            <v>45920</v>
          </cell>
        </row>
        <row r="632">
          <cell r="A632">
            <v>45921</v>
          </cell>
        </row>
        <row r="633">
          <cell r="A633">
            <v>45922</v>
          </cell>
        </row>
        <row r="634">
          <cell r="A634">
            <v>45923</v>
          </cell>
        </row>
        <row r="635">
          <cell r="A635">
            <v>45924</v>
          </cell>
        </row>
        <row r="636">
          <cell r="A636">
            <v>45925</v>
          </cell>
        </row>
        <row r="637">
          <cell r="A637">
            <v>45926</v>
          </cell>
        </row>
        <row r="638">
          <cell r="A638">
            <v>45927</v>
          </cell>
        </row>
        <row r="639">
          <cell r="A639">
            <v>45928</v>
          </cell>
        </row>
        <row r="640">
          <cell r="A640">
            <v>45929</v>
          </cell>
        </row>
        <row r="641">
          <cell r="A641">
            <v>45930</v>
          </cell>
        </row>
        <row r="642">
          <cell r="A642">
            <v>45931</v>
          </cell>
        </row>
        <row r="643">
          <cell r="A643">
            <v>45932</v>
          </cell>
        </row>
        <row r="644">
          <cell r="A644">
            <v>45933</v>
          </cell>
        </row>
        <row r="645">
          <cell r="A645">
            <v>45934</v>
          </cell>
        </row>
        <row r="646">
          <cell r="A646">
            <v>45935</v>
          </cell>
        </row>
        <row r="647">
          <cell r="A647">
            <v>45936</v>
          </cell>
        </row>
        <row r="648">
          <cell r="A648">
            <v>45937</v>
          </cell>
        </row>
        <row r="649">
          <cell r="A649">
            <v>45938</v>
          </cell>
        </row>
        <row r="650">
          <cell r="A650">
            <v>45939</v>
          </cell>
        </row>
        <row r="651">
          <cell r="A651">
            <v>45940</v>
          </cell>
        </row>
        <row r="652">
          <cell r="A652">
            <v>45941</v>
          </cell>
        </row>
        <row r="653">
          <cell r="A653">
            <v>45942</v>
          </cell>
        </row>
        <row r="654">
          <cell r="A654">
            <v>45943</v>
          </cell>
        </row>
        <row r="655">
          <cell r="A655">
            <v>45944</v>
          </cell>
        </row>
        <row r="656">
          <cell r="A656">
            <v>45945</v>
          </cell>
        </row>
        <row r="657">
          <cell r="A657">
            <v>45946</v>
          </cell>
        </row>
        <row r="658">
          <cell r="A658">
            <v>45947</v>
          </cell>
        </row>
        <row r="659">
          <cell r="A659">
            <v>45948</v>
          </cell>
        </row>
        <row r="660">
          <cell r="A660">
            <v>45949</v>
          </cell>
        </row>
        <row r="661">
          <cell r="A661">
            <v>45950</v>
          </cell>
        </row>
        <row r="662">
          <cell r="A662">
            <v>45951</v>
          </cell>
        </row>
        <row r="663">
          <cell r="A663">
            <v>45952</v>
          </cell>
        </row>
        <row r="664">
          <cell r="A664">
            <v>45953</v>
          </cell>
        </row>
        <row r="665">
          <cell r="A665">
            <v>45954</v>
          </cell>
        </row>
        <row r="666">
          <cell r="A666">
            <v>45955</v>
          </cell>
        </row>
        <row r="667">
          <cell r="A667">
            <v>45956</v>
          </cell>
        </row>
        <row r="668">
          <cell r="A668">
            <v>45957</v>
          </cell>
        </row>
        <row r="669">
          <cell r="A669">
            <v>45958</v>
          </cell>
        </row>
        <row r="670">
          <cell r="A670">
            <v>45959</v>
          </cell>
        </row>
        <row r="671">
          <cell r="A671">
            <v>45960</v>
          </cell>
        </row>
        <row r="672">
          <cell r="A672">
            <v>45961</v>
          </cell>
        </row>
        <row r="673">
          <cell r="A673">
            <v>45962</v>
          </cell>
        </row>
        <row r="674">
          <cell r="A674">
            <v>45963</v>
          </cell>
        </row>
        <row r="675">
          <cell r="A675">
            <v>45964</v>
          </cell>
        </row>
        <row r="676">
          <cell r="A676">
            <v>45965</v>
          </cell>
        </row>
        <row r="677">
          <cell r="A677">
            <v>45966</v>
          </cell>
        </row>
        <row r="678">
          <cell r="A678">
            <v>45967</v>
          </cell>
        </row>
        <row r="679">
          <cell r="A679">
            <v>45968</v>
          </cell>
        </row>
        <row r="680">
          <cell r="A680">
            <v>45969</v>
          </cell>
        </row>
        <row r="681">
          <cell r="A681">
            <v>45970</v>
          </cell>
        </row>
        <row r="682">
          <cell r="A682">
            <v>45971</v>
          </cell>
        </row>
        <row r="683">
          <cell r="A683">
            <v>45972</v>
          </cell>
        </row>
        <row r="684">
          <cell r="A684">
            <v>45973</v>
          </cell>
        </row>
        <row r="685">
          <cell r="A685">
            <v>45974</v>
          </cell>
        </row>
        <row r="686">
          <cell r="A686">
            <v>45975</v>
          </cell>
        </row>
        <row r="687">
          <cell r="A687">
            <v>45976</v>
          </cell>
        </row>
        <row r="688">
          <cell r="A688">
            <v>45977</v>
          </cell>
        </row>
        <row r="689">
          <cell r="A689">
            <v>45978</v>
          </cell>
        </row>
        <row r="690">
          <cell r="A690">
            <v>45979</v>
          </cell>
        </row>
        <row r="691">
          <cell r="A691">
            <v>45980</v>
          </cell>
        </row>
        <row r="692">
          <cell r="A692">
            <v>45981</v>
          </cell>
        </row>
        <row r="693">
          <cell r="A693">
            <v>45982</v>
          </cell>
        </row>
        <row r="694">
          <cell r="A694">
            <v>45983</v>
          </cell>
        </row>
        <row r="695">
          <cell r="A695">
            <v>45984</v>
          </cell>
        </row>
        <row r="696">
          <cell r="A696">
            <v>45985</v>
          </cell>
        </row>
        <row r="697">
          <cell r="A697">
            <v>45986</v>
          </cell>
        </row>
        <row r="698">
          <cell r="A698">
            <v>45987</v>
          </cell>
        </row>
        <row r="699">
          <cell r="A699">
            <v>45988</v>
          </cell>
        </row>
        <row r="700">
          <cell r="A700">
            <v>45989</v>
          </cell>
        </row>
        <row r="701">
          <cell r="A701">
            <v>45990</v>
          </cell>
        </row>
        <row r="702">
          <cell r="A702">
            <v>45991</v>
          </cell>
        </row>
        <row r="703">
          <cell r="A703">
            <v>45992</v>
          </cell>
        </row>
        <row r="704">
          <cell r="A704">
            <v>45993</v>
          </cell>
        </row>
        <row r="705">
          <cell r="A705">
            <v>45994</v>
          </cell>
        </row>
        <row r="706">
          <cell r="A706">
            <v>45995</v>
          </cell>
        </row>
        <row r="707">
          <cell r="A707">
            <v>45996</v>
          </cell>
        </row>
        <row r="711">
          <cell r="A711" t="str">
            <v>9月予測</v>
          </cell>
        </row>
        <row r="712">
          <cell r="A712" t="str">
            <v>10月予測</v>
          </cell>
        </row>
        <row r="713">
          <cell r="A713" t="str">
            <v>11月予測</v>
          </cell>
        </row>
        <row r="714">
          <cell r="A714" t="str">
            <v>12月予測</v>
          </cell>
        </row>
        <row r="715">
          <cell r="A715" t="str">
            <v>1月予測</v>
          </cell>
        </row>
        <row r="716">
          <cell r="A716" t="str">
            <v>2月予測</v>
          </cell>
        </row>
        <row r="717">
          <cell r="A717" t="str">
            <v>3月予測</v>
          </cell>
        </row>
        <row r="718">
          <cell r="A718" t="str">
            <v>4月予測</v>
          </cell>
        </row>
        <row r="719">
          <cell r="A719" t="str">
            <v>5月予測</v>
          </cell>
        </row>
        <row r="720">
          <cell r="A720" t="str">
            <v>6月予測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7713-CCA8-4027-ACA8-B8F60DCADDF1}">
  <sheetPr codeName="Sheet13">
    <pageSetUpPr fitToPage="1"/>
  </sheetPr>
  <dimension ref="B1:AP106"/>
  <sheetViews>
    <sheetView showGridLines="0" zoomScale="70" zoomScaleNormal="70" zoomScaleSheetLayoutView="70" workbookViewId="0">
      <selection activeCell="AV33" sqref="AV33"/>
    </sheetView>
  </sheetViews>
  <sheetFormatPr defaultColWidth="9" defaultRowHeight="18" outlineLevelCol="1" x14ac:dyDescent="0.55000000000000004"/>
  <cols>
    <col min="1" max="1" width="2.08203125" style="1" customWidth="1"/>
    <col min="2" max="2" width="13.25" style="1" customWidth="1"/>
    <col min="3" max="3" width="5.83203125" style="1" customWidth="1"/>
    <col min="4" max="4" width="13.25" style="1" customWidth="1"/>
    <col min="5" max="5" width="6.33203125" style="1" customWidth="1"/>
    <col min="6" max="6" width="20.33203125" style="1" customWidth="1"/>
    <col min="7" max="7" width="9.83203125" style="1" hidden="1" customWidth="1" outlineLevel="1"/>
    <col min="8" max="8" width="9" style="1" hidden="1" customWidth="1" outlineLevel="1"/>
    <col min="9" max="9" width="6.83203125" style="1" hidden="1" customWidth="1" outlineLevel="1"/>
    <col min="10" max="10" width="9" style="1" hidden="1" customWidth="1" outlineLevel="1"/>
    <col min="11" max="11" width="8.83203125" style="1" hidden="1" customWidth="1" outlineLevel="1"/>
    <col min="12" max="12" width="11" style="1" hidden="1" customWidth="1" outlineLevel="1"/>
    <col min="13" max="13" width="8.83203125" style="1" hidden="1" customWidth="1" outlineLevel="1"/>
    <col min="14" max="14" width="1.5" style="1" hidden="1" customWidth="1" outlineLevel="1"/>
    <col min="15" max="15" width="9" style="1" bestFit="1" customWidth="1" collapsed="1"/>
    <col min="16" max="16" width="7.08203125" style="1" hidden="1" customWidth="1" outlineLevel="1"/>
    <col min="17" max="17" width="5.58203125" style="1" hidden="1" customWidth="1" outlineLevel="1"/>
    <col min="18" max="18" width="8.83203125" style="1" customWidth="1" collapsed="1"/>
    <col min="19" max="19" width="6.75" style="1" hidden="1" customWidth="1" outlineLevel="1"/>
    <col min="20" max="20" width="5.58203125" style="1" hidden="1" customWidth="1" outlineLevel="1"/>
    <col min="21" max="21" width="1.5" style="1" customWidth="1" collapsed="1"/>
    <col min="22" max="22" width="11" style="1" customWidth="1"/>
    <col min="23" max="23" width="11.75" style="1" customWidth="1"/>
    <col min="24" max="24" width="0.83203125" style="1" customWidth="1"/>
    <col min="25" max="25" width="8.33203125" style="1" customWidth="1"/>
    <col min="26" max="26" width="7.58203125" style="1" customWidth="1"/>
    <col min="27" max="27" width="6.75" style="1" customWidth="1"/>
    <col min="28" max="28" width="0.83203125" style="1" customWidth="1"/>
    <col min="29" max="29" width="8.33203125" style="1" customWidth="1"/>
    <col min="30" max="30" width="7.58203125" style="1" customWidth="1"/>
    <col min="31" max="31" width="6.75" style="1" customWidth="1"/>
    <col min="32" max="32" width="0.83203125" style="1" customWidth="1"/>
    <col min="33" max="33" width="8.33203125" style="1" customWidth="1"/>
    <col min="34" max="34" width="7.58203125" style="1" customWidth="1"/>
    <col min="35" max="35" width="6.75" style="1" customWidth="1"/>
    <col min="36" max="36" width="0.83203125" style="1" customWidth="1"/>
    <col min="37" max="37" width="8.33203125" style="1" customWidth="1"/>
    <col min="38" max="38" width="7.58203125" style="1" customWidth="1"/>
    <col min="39" max="39" width="6.75" style="1" customWidth="1"/>
    <col min="40" max="40" width="1.08203125" style="1" customWidth="1"/>
    <col min="41" max="41" width="13.75" style="1" customWidth="1"/>
    <col min="42" max="42" width="9" style="1" customWidth="1"/>
    <col min="43" max="43" width="2.33203125" style="1" customWidth="1"/>
    <col min="44" max="16384" width="9" style="1"/>
  </cols>
  <sheetData>
    <row r="1" spans="2:42" ht="29" x14ac:dyDescent="0.55000000000000004">
      <c r="E1" s="24" t="s">
        <v>21</v>
      </c>
      <c r="AP1" s="1" t="s">
        <v>25</v>
      </c>
    </row>
    <row r="2" spans="2:42" ht="10.5" customHeight="1" x14ac:dyDescent="0.55000000000000004"/>
    <row r="3" spans="2:42" ht="19.5" customHeight="1" x14ac:dyDescent="0.55000000000000004">
      <c r="H3" s="245" t="s">
        <v>30</v>
      </c>
      <c r="I3" s="246"/>
      <c r="J3" s="245" t="s">
        <v>31</v>
      </c>
      <c r="K3" s="246"/>
      <c r="L3" s="57"/>
      <c r="M3" s="57"/>
      <c r="N3" s="57"/>
      <c r="O3" s="57"/>
      <c r="P3" s="57"/>
      <c r="Q3" s="57"/>
      <c r="R3" s="57"/>
      <c r="S3" s="57"/>
      <c r="T3" s="57"/>
      <c r="U3" s="57"/>
    </row>
    <row r="4" spans="2:42" x14ac:dyDescent="0.55000000000000004">
      <c r="H4" s="52" t="s">
        <v>16</v>
      </c>
      <c r="I4" s="54" t="s">
        <v>15</v>
      </c>
      <c r="J4" s="52" t="s">
        <v>16</v>
      </c>
      <c r="K4" s="54" t="s">
        <v>15</v>
      </c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2:42" x14ac:dyDescent="0.55000000000000004">
      <c r="H5" s="53">
        <v>9740</v>
      </c>
      <c r="I5" s="55">
        <v>2400</v>
      </c>
      <c r="J5" s="53">
        <f>5400</f>
        <v>5400</v>
      </c>
      <c r="K5" s="55">
        <v>2300</v>
      </c>
      <c r="L5" s="38"/>
      <c r="M5" s="38"/>
      <c r="N5" s="38"/>
      <c r="O5" s="38"/>
      <c r="P5" s="38"/>
      <c r="Q5" s="38"/>
      <c r="R5" s="38"/>
      <c r="S5" s="38"/>
      <c r="T5" s="38"/>
      <c r="U5" s="38"/>
      <c r="W5" s="36"/>
      <c r="AI5" s="62"/>
    </row>
    <row r="6" spans="2:42" ht="18.5" thickBot="1" x14ac:dyDescent="0.6">
      <c r="H6" s="6">
        <v>270</v>
      </c>
      <c r="I6" s="56"/>
      <c r="J6" s="6"/>
      <c r="K6" s="56"/>
      <c r="L6" s="38"/>
      <c r="M6" s="38"/>
      <c r="N6" s="38"/>
      <c r="O6" s="38"/>
      <c r="P6" s="38"/>
      <c r="Q6" s="38"/>
      <c r="R6" s="38"/>
      <c r="S6" s="38"/>
      <c r="T6" s="38"/>
      <c r="U6" s="38"/>
    </row>
    <row r="7" spans="2:42" ht="20.5" thickBot="1" x14ac:dyDescent="0.6">
      <c r="E7" s="242" t="s">
        <v>22</v>
      </c>
      <c r="F7" s="243"/>
      <c r="G7" s="51"/>
      <c r="H7" s="6">
        <f>SUM(H5:H6)</f>
        <v>10010</v>
      </c>
      <c r="I7" s="56">
        <f>SUM(I5:I6)</f>
        <v>2400</v>
      </c>
      <c r="J7" s="6">
        <f>SUM(J5:J6)</f>
        <v>5400</v>
      </c>
      <c r="K7" s="56">
        <f>SUM(K5:K6)</f>
        <v>2300</v>
      </c>
      <c r="L7" s="38"/>
      <c r="M7" s="38"/>
      <c r="N7" s="38"/>
      <c r="O7" s="38"/>
      <c r="P7" s="38"/>
      <c r="Q7" s="38"/>
      <c r="R7" s="38"/>
      <c r="S7" s="38"/>
      <c r="T7" s="38"/>
      <c r="U7" s="38"/>
      <c r="Y7" s="83" t="s">
        <v>23</v>
      </c>
      <c r="Z7" s="244">
        <f>D11</f>
        <v>45649</v>
      </c>
      <c r="AA7" s="244"/>
      <c r="AC7" s="83" t="s">
        <v>23</v>
      </c>
      <c r="AD7" s="239">
        <f>B16</f>
        <v>45650</v>
      </c>
      <c r="AE7" s="240"/>
      <c r="AG7" s="83" t="s">
        <v>23</v>
      </c>
      <c r="AH7" s="239">
        <f>B16</f>
        <v>45650</v>
      </c>
      <c r="AI7" s="240"/>
      <c r="AK7" s="83" t="s">
        <v>23</v>
      </c>
      <c r="AL7" s="239"/>
      <c r="AM7" s="240"/>
    </row>
    <row r="8" spans="2:42" ht="18.5" thickBot="1" x14ac:dyDescent="0.6">
      <c r="E8" s="239">
        <v>45645</v>
      </c>
      <c r="F8" s="240"/>
      <c r="G8" s="37"/>
      <c r="H8" s="38"/>
      <c r="I8" s="38"/>
      <c r="Y8" s="241" t="s">
        <v>32</v>
      </c>
      <c r="Z8" s="241"/>
      <c r="AA8" s="1" t="s">
        <v>45</v>
      </c>
      <c r="AC8" s="241" t="s">
        <v>32</v>
      </c>
      <c r="AD8" s="241"/>
      <c r="AG8" s="241" t="s">
        <v>32</v>
      </c>
      <c r="AH8" s="241"/>
      <c r="AK8" s="241" t="s">
        <v>32</v>
      </c>
      <c r="AL8" s="241"/>
    </row>
    <row r="9" spans="2:42" ht="18.5" thickBot="1" x14ac:dyDescent="0.6">
      <c r="B9" s="40"/>
      <c r="C9" s="40"/>
      <c r="D9" s="40"/>
      <c r="J9" s="71" t="s">
        <v>33</v>
      </c>
      <c r="K9" s="72"/>
      <c r="L9" s="73" t="s">
        <v>34</v>
      </c>
      <c r="M9" s="74"/>
      <c r="N9" s="63"/>
      <c r="O9" s="38"/>
      <c r="P9" s="75"/>
      <c r="Q9" s="76"/>
      <c r="R9" s="38"/>
      <c r="S9" s="38"/>
      <c r="T9" s="38"/>
      <c r="U9" s="63"/>
      <c r="Y9" s="1" t="s">
        <v>26</v>
      </c>
      <c r="Z9" s="44">
        <v>0.45833333333333331</v>
      </c>
      <c r="AC9" s="1" t="s">
        <v>26</v>
      </c>
      <c r="AD9" s="44">
        <v>0.66666666666666663</v>
      </c>
      <c r="AG9" s="1" t="s">
        <v>26</v>
      </c>
      <c r="AH9" s="50" t="s">
        <v>44</v>
      </c>
      <c r="AK9" s="1" t="s">
        <v>26</v>
      </c>
      <c r="AL9" s="44">
        <v>0.33333333333333331</v>
      </c>
      <c r="AO9" s="23" t="s">
        <v>19</v>
      </c>
    </row>
    <row r="10" spans="2:42" ht="19.5" customHeight="1" thickBot="1" x14ac:dyDescent="0.6">
      <c r="D10" s="39" t="s">
        <v>24</v>
      </c>
      <c r="F10" s="17" t="s">
        <v>18</v>
      </c>
      <c r="G10" s="22" t="s">
        <v>17</v>
      </c>
      <c r="H10" s="21" t="s">
        <v>16</v>
      </c>
      <c r="I10" s="20" t="s">
        <v>15</v>
      </c>
      <c r="J10" s="21" t="s">
        <v>13</v>
      </c>
      <c r="K10" s="22" t="s">
        <v>14</v>
      </c>
      <c r="L10" s="21" t="s">
        <v>13</v>
      </c>
      <c r="M10" s="22" t="s">
        <v>14</v>
      </c>
      <c r="N10" s="61"/>
      <c r="O10" s="77" t="s">
        <v>27</v>
      </c>
      <c r="P10" s="78" t="s">
        <v>37</v>
      </c>
      <c r="Q10" s="70" t="s">
        <v>36</v>
      </c>
      <c r="R10" s="82" t="s">
        <v>39</v>
      </c>
      <c r="S10" s="81" t="s">
        <v>37</v>
      </c>
      <c r="T10" s="79" t="s">
        <v>38</v>
      </c>
      <c r="U10" s="37"/>
      <c r="V10" s="19" t="s">
        <v>12</v>
      </c>
      <c r="W10" s="18" t="s">
        <v>11</v>
      </c>
      <c r="X10" s="16"/>
      <c r="Y10" s="233" t="s">
        <v>35</v>
      </c>
      <c r="Z10" s="234"/>
      <c r="AA10" s="235"/>
      <c r="AB10" s="16"/>
      <c r="AC10" s="236" t="s">
        <v>10</v>
      </c>
      <c r="AD10" s="237"/>
      <c r="AE10" s="238"/>
      <c r="AF10" s="16"/>
      <c r="AG10" s="236" t="s">
        <v>9</v>
      </c>
      <c r="AH10" s="237"/>
      <c r="AI10" s="238"/>
      <c r="AJ10" s="16"/>
      <c r="AK10" s="236" t="s">
        <v>20</v>
      </c>
      <c r="AL10" s="237"/>
      <c r="AM10" s="238"/>
      <c r="AN10" s="16"/>
      <c r="AO10" s="15" t="s">
        <v>8</v>
      </c>
    </row>
    <row r="11" spans="2:42" ht="19.5" customHeight="1" thickTop="1" x14ac:dyDescent="0.55000000000000004">
      <c r="D11" s="231">
        <v>45649</v>
      </c>
      <c r="F11" s="90" t="s">
        <v>7</v>
      </c>
      <c r="G11" s="47">
        <v>3</v>
      </c>
      <c r="H11" s="48">
        <v>1760</v>
      </c>
      <c r="I11" s="58">
        <v>1150</v>
      </c>
      <c r="J11" s="59">
        <v>22</v>
      </c>
      <c r="K11" s="60">
        <v>2</v>
      </c>
      <c r="L11" s="87">
        <f t="shared" ref="L11:L12" si="0">ROUNDDOWN($K$7/I11,0)*ROUNDDOWN($J$7/H11,0)*K11</f>
        <v>12</v>
      </c>
      <c r="M11" s="60">
        <v>2</v>
      </c>
      <c r="N11" s="9"/>
      <c r="O11" s="85" t="e">
        <f ca="1">INDIRECT(ADDRESS(P11,Q11,,,"[SS12 出荷管理表.xlsx]フレームコンプ(フロント)(設変後)"))</f>
        <v>#REF!</v>
      </c>
      <c r="P11" s="64" t="e">
        <f>MATCH(B16,#REF!,0)</f>
        <v>#REF!</v>
      </c>
      <c r="Q11" s="67">
        <v>14</v>
      </c>
      <c r="R11" s="65" t="e">
        <f ca="1">INDIRECT(ADDRESS(S11,T11,,,"[SS12 出荷管理表.xlsx]欧州向けフレームコンプ(フロント)"))</f>
        <v>#REF!</v>
      </c>
      <c r="S11" s="88" t="e">
        <f>MATCH(D11,#REF!,0)</f>
        <v>#REF!</v>
      </c>
      <c r="T11" s="66">
        <v>14</v>
      </c>
      <c r="U11" s="9"/>
      <c r="V11" s="43">
        <v>0</v>
      </c>
      <c r="W11" s="14">
        <f>ROUNDUP(V11/G11,0)</f>
        <v>0</v>
      </c>
      <c r="X11" s="9"/>
      <c r="Y11" s="165">
        <v>0</v>
      </c>
      <c r="Z11" s="12"/>
      <c r="AA11" s="11"/>
      <c r="AB11" s="13"/>
      <c r="AC11" s="165">
        <v>0</v>
      </c>
      <c r="AD11" s="12"/>
      <c r="AE11" s="11"/>
      <c r="AF11" s="9"/>
      <c r="AG11" s="165">
        <v>0</v>
      </c>
      <c r="AH11" s="12"/>
      <c r="AI11" s="11"/>
      <c r="AJ11" s="9"/>
      <c r="AK11" s="165"/>
      <c r="AL11" s="12"/>
      <c r="AM11" s="11"/>
      <c r="AN11" s="46"/>
      <c r="AO11" s="8" t="str">
        <f t="shared" ref="AO11:AO16" si="1">IF(W11-SUM(Y11,AC11,AG11,AK11)=0,"OK",W11-SUM(Y11,AC11,AG11,AK11))</f>
        <v>OK</v>
      </c>
    </row>
    <row r="12" spans="2:42" ht="18.75" customHeight="1" thickBot="1" x14ac:dyDescent="0.6">
      <c r="D12" s="232"/>
      <c r="F12" s="91" t="s">
        <v>6</v>
      </c>
      <c r="G12" s="47">
        <v>3</v>
      </c>
      <c r="H12" s="48">
        <v>1760</v>
      </c>
      <c r="I12" s="58">
        <v>1150</v>
      </c>
      <c r="J12" s="59">
        <v>22</v>
      </c>
      <c r="K12" s="60">
        <v>2</v>
      </c>
      <c r="L12" s="87">
        <f t="shared" si="0"/>
        <v>12</v>
      </c>
      <c r="M12" s="60">
        <v>2</v>
      </c>
      <c r="N12" s="9"/>
      <c r="O12" s="85" t="e">
        <f ca="1">INDIRECT(ADDRESS(P12,Q12,,,"[SS12 出荷管理表.xlsx]フレームコンプ(フロント)(設変後)"))</f>
        <v>#REF!</v>
      </c>
      <c r="P12" s="64" t="e">
        <f>MATCH(B16,#REF!,0)</f>
        <v>#REF!</v>
      </c>
      <c r="Q12" s="67">
        <v>26</v>
      </c>
      <c r="R12" s="65" t="e">
        <f ca="1">INDIRECT(ADDRESS(S12,T12,,,"[SS12 出荷管理表.xlsx]欧州向けフレームコンプ(フロント)"))</f>
        <v>#REF!</v>
      </c>
      <c r="S12" s="88" t="e">
        <f>MATCH(D11,#REF!,0)</f>
        <v>#REF!</v>
      </c>
      <c r="T12" s="66">
        <v>26</v>
      </c>
      <c r="U12" s="9"/>
      <c r="V12" s="43">
        <v>78</v>
      </c>
      <c r="W12" s="14">
        <f>ROUNDUP(V12/G12,0)</f>
        <v>26</v>
      </c>
      <c r="X12" s="9"/>
      <c r="Y12" s="166">
        <v>20</v>
      </c>
      <c r="Z12" s="12"/>
      <c r="AA12" s="11"/>
      <c r="AB12" s="13"/>
      <c r="AC12" s="166">
        <v>8</v>
      </c>
      <c r="AD12" s="12"/>
      <c r="AE12" s="11"/>
      <c r="AF12" s="9"/>
      <c r="AG12" s="165">
        <v>0</v>
      </c>
      <c r="AH12" s="12"/>
      <c r="AI12" s="11"/>
      <c r="AJ12" s="9"/>
      <c r="AK12" s="165"/>
      <c r="AL12" s="12"/>
      <c r="AM12" s="11"/>
      <c r="AN12" s="65"/>
      <c r="AO12" s="8">
        <f t="shared" si="1"/>
        <v>-2</v>
      </c>
    </row>
    <row r="13" spans="2:42" ht="18.75" customHeight="1" x14ac:dyDescent="0.55000000000000004">
      <c r="D13" s="80" t="str">
        <f>TEXT(D11,"aaaa")</f>
        <v>月曜日</v>
      </c>
      <c r="E13" s="170" t="s">
        <v>48</v>
      </c>
      <c r="F13" s="171" t="s">
        <v>7</v>
      </c>
      <c r="G13" s="47">
        <v>3</v>
      </c>
      <c r="H13" s="48">
        <v>1760</v>
      </c>
      <c r="I13" s="58">
        <v>1150</v>
      </c>
      <c r="J13" s="59">
        <v>22</v>
      </c>
      <c r="K13" s="60">
        <v>2</v>
      </c>
      <c r="L13" s="87">
        <f>ROUNDDOWN($K$7/I13,0)*ROUNDDOWN($J$7/H13,0)*K13</f>
        <v>12</v>
      </c>
      <c r="M13" s="60">
        <v>2</v>
      </c>
      <c r="N13" s="9"/>
      <c r="O13" s="85" t="e">
        <f ca="1">INDIRECT(ADDRESS(P13,Q13,,,"[SS12 出荷管理表.xlsx]フレームコンプ(フロント)(設変後)"))</f>
        <v>#REF!</v>
      </c>
      <c r="P13" s="64">
        <f>MATCH(B16,'[1]欧州向けフレームコンプ(フロント) (末番変更)'!$A:$A,0)</f>
        <v>52</v>
      </c>
      <c r="Q13" s="67">
        <v>14</v>
      </c>
      <c r="R13" s="65" t="e">
        <f ca="1">INDIRECT(ADDRESS(S13,T13,,,"[SS12 出荷管理表.xlsx]欧州向けフレームコンプ(フロント) (末番変更)"))</f>
        <v>#REF!</v>
      </c>
      <c r="S13" s="88">
        <f>MATCH(D11,'[1]欧州向けフレームコンプ(フロント) (末番変更)'!$A:$A,0)</f>
        <v>51</v>
      </c>
      <c r="T13" s="66">
        <v>14</v>
      </c>
      <c r="U13" s="9"/>
      <c r="V13" s="43"/>
      <c r="W13" s="14">
        <f>ROUNDUP(V13/G13,0)</f>
        <v>0</v>
      </c>
      <c r="X13" s="9"/>
      <c r="Y13" s="165"/>
      <c r="Z13" s="12"/>
      <c r="AA13" s="11"/>
      <c r="AB13" s="13"/>
      <c r="AC13" s="165"/>
      <c r="AD13" s="12"/>
      <c r="AE13" s="11"/>
      <c r="AF13" s="9"/>
      <c r="AG13" s="165"/>
      <c r="AH13" s="12"/>
      <c r="AI13" s="11"/>
      <c r="AJ13" s="9"/>
      <c r="AK13" s="165"/>
      <c r="AL13" s="12"/>
      <c r="AM13" s="11"/>
      <c r="AN13" s="65"/>
      <c r="AO13" s="8" t="str">
        <f>IF(W13-SUM(Y13,AC13,AG13,AK13)=0,"OK",W13-SUM(Y13,AC13,AG13,AK13))</f>
        <v>OK</v>
      </c>
    </row>
    <row r="14" spans="2:42" ht="18.75" customHeight="1" thickBot="1" x14ac:dyDescent="0.6">
      <c r="E14" s="170" t="s">
        <v>49</v>
      </c>
      <c r="F14" s="171" t="s">
        <v>6</v>
      </c>
      <c r="G14" s="47">
        <v>3</v>
      </c>
      <c r="H14" s="48">
        <v>1760</v>
      </c>
      <c r="I14" s="58">
        <v>1150</v>
      </c>
      <c r="J14" s="59">
        <v>22</v>
      </c>
      <c r="K14" s="60">
        <v>2</v>
      </c>
      <c r="L14" s="87">
        <f>ROUNDDOWN($K$7/I14,0)*ROUNDDOWN($J$7/H14,0)*K14</f>
        <v>12</v>
      </c>
      <c r="M14" s="60">
        <v>2</v>
      </c>
      <c r="N14" s="9"/>
      <c r="O14" s="85" t="e">
        <f ca="1">INDIRECT(ADDRESS(P14,Q14,,,"[SS12 出荷管理表.xlsx]フレームコンプ(フロント)(設変後)"))</f>
        <v>#REF!</v>
      </c>
      <c r="P14" s="64">
        <f>MATCH(B16,'[1]欧州向けフレームコンプ(フロント) (末番変更)'!$A:$A,0)</f>
        <v>52</v>
      </c>
      <c r="Q14" s="67">
        <v>26</v>
      </c>
      <c r="R14" s="65" t="e">
        <f ca="1">INDIRECT(ADDRESS(S14,T14,,,"[SS12 出荷管理表.xlsx]欧州向けフレームコンプ(フロント) (末番変更)"))</f>
        <v>#REF!</v>
      </c>
      <c r="S14" s="88">
        <f>MATCH(D11,'[1]欧州向けフレームコンプ(フロント) (末番変更)'!$A:$A,0)</f>
        <v>51</v>
      </c>
      <c r="T14" s="66">
        <v>26</v>
      </c>
      <c r="U14" s="9"/>
      <c r="V14" s="43"/>
      <c r="W14" s="14">
        <f>ROUNDUP(V14/G14,0)</f>
        <v>0</v>
      </c>
      <c r="X14" s="9"/>
      <c r="Y14" s="165"/>
      <c r="Z14" s="12"/>
      <c r="AA14" s="11"/>
      <c r="AB14" s="13"/>
      <c r="AC14" s="165"/>
      <c r="AD14" s="12"/>
      <c r="AE14" s="11"/>
      <c r="AF14" s="9"/>
      <c r="AG14" s="165"/>
      <c r="AH14" s="12"/>
      <c r="AI14" s="11"/>
      <c r="AJ14" s="9"/>
      <c r="AK14" s="165"/>
      <c r="AL14" s="12"/>
      <c r="AM14" s="11"/>
      <c r="AN14" s="9"/>
      <c r="AO14" s="8" t="str">
        <f>IF(W14-SUM(Y14,AC14,AG14,AK14)=0,"OK",W14-SUM(Y14,AC14,AG14,AK14))</f>
        <v>OK</v>
      </c>
    </row>
    <row r="15" spans="2:42" ht="18.75" customHeight="1" x14ac:dyDescent="0.55000000000000004">
      <c r="B15" s="42" t="s">
        <v>23</v>
      </c>
      <c r="F15" s="87" t="s">
        <v>40</v>
      </c>
      <c r="G15" s="47">
        <v>3</v>
      </c>
      <c r="H15" s="48">
        <v>1760</v>
      </c>
      <c r="I15" s="58">
        <v>1150</v>
      </c>
      <c r="J15" s="59">
        <v>22</v>
      </c>
      <c r="K15" s="60">
        <v>2</v>
      </c>
      <c r="L15" s="87">
        <f t="shared" ref="L15:L16" si="2">ROUNDDOWN($K$7/I15,0)*ROUNDDOWN($J$7/H15,0)*K15</f>
        <v>12</v>
      </c>
      <c r="M15" s="60">
        <v>2</v>
      </c>
      <c r="N15" s="9"/>
      <c r="O15" s="85" t="e">
        <f ca="1">INDIRECT(ADDRESS(P15,Q15,,,"[SS12 出荷管理表.xlsx]SS23 フレームコンプ(フロント)"))</f>
        <v>#REF!</v>
      </c>
      <c r="P15" s="64" t="e">
        <f>MATCH(B16,#REF!,0)</f>
        <v>#REF!</v>
      </c>
      <c r="Q15" s="67">
        <v>14</v>
      </c>
      <c r="R15" s="65" t="e">
        <f ca="1">INDIRECT(ADDRESS(S15,T15,,,"[SS12 出荷管理表.xlsx]SS23 フレームコンプ(フロント)"))</f>
        <v>#REF!</v>
      </c>
      <c r="S15" s="88" t="e">
        <f>MATCH(D11,#REF!,0)</f>
        <v>#REF!</v>
      </c>
      <c r="T15" s="66">
        <v>14</v>
      </c>
      <c r="U15" s="9"/>
      <c r="V15" s="43">
        <v>0</v>
      </c>
      <c r="W15" s="14">
        <f t="shared" ref="W15:W16" si="3">ROUNDUP(V15/G15,0)</f>
        <v>0</v>
      </c>
      <c r="X15" s="9"/>
      <c r="Y15" s="165"/>
      <c r="Z15" s="12"/>
      <c r="AA15" s="11"/>
      <c r="AB15" s="13"/>
      <c r="AC15" s="165"/>
      <c r="AD15" s="12"/>
      <c r="AE15" s="11"/>
      <c r="AF15" s="9"/>
      <c r="AG15" s="165"/>
      <c r="AH15" s="12"/>
      <c r="AI15" s="11"/>
      <c r="AJ15" s="9"/>
      <c r="AK15" s="165"/>
      <c r="AL15" s="12"/>
      <c r="AM15" s="11"/>
      <c r="AN15" s="46"/>
      <c r="AO15" s="8" t="str">
        <f t="shared" si="1"/>
        <v>OK</v>
      </c>
    </row>
    <row r="16" spans="2:42" ht="18.75" customHeight="1" x14ac:dyDescent="0.55000000000000004">
      <c r="B16" s="231">
        <v>45650</v>
      </c>
      <c r="D16" s="49"/>
      <c r="F16" s="87" t="s">
        <v>41</v>
      </c>
      <c r="G16" s="47">
        <v>3</v>
      </c>
      <c r="H16" s="48">
        <v>1760</v>
      </c>
      <c r="I16" s="58">
        <v>1150</v>
      </c>
      <c r="J16" s="59">
        <v>22</v>
      </c>
      <c r="K16" s="60">
        <v>2</v>
      </c>
      <c r="L16" s="87">
        <f t="shared" si="2"/>
        <v>12</v>
      </c>
      <c r="M16" s="60">
        <v>2</v>
      </c>
      <c r="N16" s="9"/>
      <c r="O16" s="85" t="e">
        <f ca="1">INDIRECT(ADDRESS(P16,Q16,,,"[SS12 出荷管理表.xlsx]SS23 フレームコンプ(フロント)"))</f>
        <v>#REF!</v>
      </c>
      <c r="P16" s="64" t="e">
        <f>MATCH(B16,#REF!,0)</f>
        <v>#REF!</v>
      </c>
      <c r="Q16" s="67">
        <v>26</v>
      </c>
      <c r="R16" s="65" t="e">
        <f ca="1">INDIRECT(ADDRESS(S16,T16,,,"[SS12 出荷管理表.xlsx]SS23 フレームコンプ(フロント)"))</f>
        <v>#REF!</v>
      </c>
      <c r="S16" s="88" t="e">
        <f>MATCH(D11,#REF!,0)</f>
        <v>#REF!</v>
      </c>
      <c r="T16" s="66">
        <v>26</v>
      </c>
      <c r="U16" s="9"/>
      <c r="V16" s="43">
        <v>4</v>
      </c>
      <c r="W16" s="14">
        <f t="shared" si="3"/>
        <v>2</v>
      </c>
      <c r="X16" s="9"/>
      <c r="Y16" s="165">
        <v>2</v>
      </c>
      <c r="Z16" s="12"/>
      <c r="AA16" s="11"/>
      <c r="AB16" s="13"/>
      <c r="AC16" s="165"/>
      <c r="AD16" s="12"/>
      <c r="AE16" s="11"/>
      <c r="AF16" s="9"/>
      <c r="AG16" s="165"/>
      <c r="AH16" s="12"/>
      <c r="AI16" s="11"/>
      <c r="AJ16" s="9"/>
      <c r="AK16" s="165"/>
      <c r="AL16" s="12"/>
      <c r="AM16" s="11"/>
      <c r="AN16" s="46"/>
      <c r="AO16" s="8" t="str">
        <f t="shared" si="1"/>
        <v>OK</v>
      </c>
    </row>
    <row r="17" spans="2:41" ht="18.75" customHeight="1" thickBot="1" x14ac:dyDescent="0.6">
      <c r="B17" s="232"/>
      <c r="F17" s="92" t="s">
        <v>5</v>
      </c>
      <c r="G17" s="47">
        <v>3</v>
      </c>
      <c r="H17" s="48">
        <v>1760</v>
      </c>
      <c r="I17" s="58">
        <v>1150</v>
      </c>
      <c r="J17" s="59">
        <v>22</v>
      </c>
      <c r="K17" s="60">
        <v>2</v>
      </c>
      <c r="L17" s="87">
        <f t="shared" ref="L17:L25" si="4">ROUNDDOWN($K$7/I17,0)*ROUNDDOWN($J$7/H17,0)*K17</f>
        <v>12</v>
      </c>
      <c r="M17" s="60">
        <v>2</v>
      </c>
      <c r="N17" s="9"/>
      <c r="O17" s="69"/>
      <c r="P17" s="64"/>
      <c r="Q17" s="68"/>
      <c r="R17" s="69"/>
      <c r="S17" s="88"/>
      <c r="T17" s="65"/>
      <c r="U17" s="9"/>
      <c r="V17" s="93"/>
      <c r="W17" s="94">
        <f>SUM(W11:W16)</f>
        <v>28</v>
      </c>
      <c r="X17" s="95"/>
      <c r="Y17" s="96">
        <f>SUM(Y11:Y16)</f>
        <v>22</v>
      </c>
      <c r="Z17" s="97">
        <f t="shared" ref="Z17:Z24" si="5">IF(Y$8="4t トラック",CEILING(Y17,$M17),CEILING(Y17,$K17))</f>
        <v>22</v>
      </c>
      <c r="AA17" s="98">
        <f t="shared" ref="AA17:AA25" si="6">IF(Y$8="4t トラック",Z17/$L17,Z17/$J17)</f>
        <v>1</v>
      </c>
      <c r="AB17" s="99"/>
      <c r="AC17" s="96">
        <f>SUM(AC11:AC16)</f>
        <v>8</v>
      </c>
      <c r="AD17" s="97">
        <f t="shared" ref="AD17:AD24" si="7">IF(AC$8="4t トラック",CEILING(AC17,$M17),CEILING(AC17,$K17))</f>
        <v>8</v>
      </c>
      <c r="AE17" s="98">
        <f t="shared" ref="AE17:AE25" si="8">IF(AC$8="4t トラック",AD17/$L17,AD17/$J17)</f>
        <v>0.36363636363636365</v>
      </c>
      <c r="AF17" s="95"/>
      <c r="AG17" s="96">
        <f>SUM(AG11:AG16)</f>
        <v>0</v>
      </c>
      <c r="AH17" s="97">
        <f t="shared" ref="AH17:AH19" si="9">IF(AG$8="4t トラック",CEILING(AG17,$M17),CEILING(AG17,$K17))</f>
        <v>0</v>
      </c>
      <c r="AI17" s="98">
        <f t="shared" ref="AI17:AI25" si="10">IF(AG$8="4t トラック",AH17/$L17,AH17/$J17)</f>
        <v>0</v>
      </c>
      <c r="AJ17" s="95"/>
      <c r="AK17" s="96">
        <f>SUM(AK11:AK16)</f>
        <v>0</v>
      </c>
      <c r="AL17" s="97">
        <f t="shared" ref="AL17:AL24" si="11">IF(AK$8="4t トラック",CEILING(AK17,$M17),CEILING(AK17,$K17))</f>
        <v>0</v>
      </c>
      <c r="AM17" s="98">
        <f t="shared" ref="AM17:AM25" si="12">IF(AK$8="4t トラック",AL17/$L17,AL17/$J17)</f>
        <v>0</v>
      </c>
      <c r="AN17" s="46"/>
      <c r="AO17" s="10"/>
    </row>
    <row r="18" spans="2:41" ht="18.75" customHeight="1" x14ac:dyDescent="0.55000000000000004">
      <c r="B18" s="80" t="str">
        <f>TEXT(B16,"aaaa")</f>
        <v>火曜日</v>
      </c>
      <c r="C18" s="49"/>
      <c r="D18" s="49"/>
      <c r="F18" s="102" t="s">
        <v>28</v>
      </c>
      <c r="G18" s="103">
        <v>2</v>
      </c>
      <c r="H18" s="104">
        <v>1200</v>
      </c>
      <c r="I18" s="105">
        <v>1110</v>
      </c>
      <c r="J18" s="106">
        <f t="shared" ref="J18:J25" si="13">ROUNDDOWN($I$7/I18,0)*ROUNDDOWN($H$7/H18,0)*K18</f>
        <v>48</v>
      </c>
      <c r="K18" s="107">
        <v>3</v>
      </c>
      <c r="L18" s="106">
        <f t="shared" si="4"/>
        <v>24</v>
      </c>
      <c r="M18" s="107">
        <v>2</v>
      </c>
      <c r="N18" s="108"/>
      <c r="O18" s="109"/>
      <c r="P18" s="110"/>
      <c r="Q18" s="111"/>
      <c r="R18" s="109"/>
      <c r="S18" s="112"/>
      <c r="T18" s="109"/>
      <c r="U18" s="108"/>
      <c r="V18" s="113"/>
      <c r="W18" s="114">
        <f t="shared" ref="W18:W25" si="14">ROUNDUP(V18/G18,0)</f>
        <v>0</v>
      </c>
      <c r="X18" s="108"/>
      <c r="Y18" s="167"/>
      <c r="Z18" s="115">
        <f t="shared" si="5"/>
        <v>0</v>
      </c>
      <c r="AA18" s="116">
        <f t="shared" si="6"/>
        <v>0</v>
      </c>
      <c r="AB18" s="117"/>
      <c r="AC18" s="167"/>
      <c r="AD18" s="115">
        <f t="shared" si="7"/>
        <v>0</v>
      </c>
      <c r="AE18" s="116">
        <f t="shared" si="8"/>
        <v>0</v>
      </c>
      <c r="AF18" s="108"/>
      <c r="AG18" s="167"/>
      <c r="AH18" s="115">
        <f t="shared" si="9"/>
        <v>0</v>
      </c>
      <c r="AI18" s="116">
        <f t="shared" si="10"/>
        <v>0</v>
      </c>
      <c r="AJ18" s="108"/>
      <c r="AK18" s="167"/>
      <c r="AL18" s="115">
        <f t="shared" si="11"/>
        <v>0</v>
      </c>
      <c r="AM18" s="116">
        <f t="shared" si="12"/>
        <v>0</v>
      </c>
      <c r="AN18" s="108"/>
      <c r="AO18" s="118" t="str">
        <f t="shared" ref="AO18:AO25" si="15">IF(W18-SUM(Y18,AC18,AG18,AK18)=0,"OK",W18-SUM(Y18,AC18,AG18,AK18))</f>
        <v>OK</v>
      </c>
    </row>
    <row r="19" spans="2:41" ht="18.75" customHeight="1" x14ac:dyDescent="0.55000000000000004">
      <c r="C19" s="84"/>
      <c r="D19" s="84"/>
      <c r="F19" s="86" t="s">
        <v>4</v>
      </c>
      <c r="G19" s="119">
        <v>8</v>
      </c>
      <c r="H19" s="120">
        <v>1200</v>
      </c>
      <c r="I19" s="121">
        <v>1110</v>
      </c>
      <c r="J19" s="86">
        <f t="shared" si="13"/>
        <v>32</v>
      </c>
      <c r="K19" s="122">
        <v>2</v>
      </c>
      <c r="L19" s="86">
        <f t="shared" si="4"/>
        <v>16</v>
      </c>
      <c r="M19" s="122">
        <v>2</v>
      </c>
      <c r="N19" s="123"/>
      <c r="O19" s="124" t="e">
        <f ca="1">INDIRECT(ADDRESS(P19,Q19,,,"[SS12 出荷管理表.xlsx]カバーコンプ(エアコン)"))</f>
        <v>#REF!</v>
      </c>
      <c r="P19" s="125">
        <f>MATCH(B16,'[1]カバーコンプ(エアコン)'!$A:$A,0)</f>
        <v>554</v>
      </c>
      <c r="Q19" s="126">
        <v>8</v>
      </c>
      <c r="R19" s="127"/>
      <c r="S19" s="128"/>
      <c r="T19" s="124"/>
      <c r="U19" s="123"/>
      <c r="V19" s="129">
        <v>80</v>
      </c>
      <c r="W19" s="130">
        <f t="shared" si="14"/>
        <v>10</v>
      </c>
      <c r="X19" s="123"/>
      <c r="Y19" s="168">
        <v>0</v>
      </c>
      <c r="Z19" s="131">
        <f t="shared" si="5"/>
        <v>0</v>
      </c>
      <c r="AA19" s="132">
        <f t="shared" si="6"/>
        <v>0</v>
      </c>
      <c r="AB19" s="133">
        <v>5</v>
      </c>
      <c r="AC19" s="168">
        <v>10</v>
      </c>
      <c r="AD19" s="131">
        <f t="shared" si="7"/>
        <v>10</v>
      </c>
      <c r="AE19" s="132">
        <f t="shared" si="8"/>
        <v>0.3125</v>
      </c>
      <c r="AF19" s="123"/>
      <c r="AG19" s="168">
        <v>0</v>
      </c>
      <c r="AH19" s="131">
        <f t="shared" si="9"/>
        <v>0</v>
      </c>
      <c r="AI19" s="132">
        <f t="shared" si="10"/>
        <v>0</v>
      </c>
      <c r="AJ19" s="123"/>
      <c r="AK19" s="168"/>
      <c r="AL19" s="131">
        <f t="shared" si="11"/>
        <v>0</v>
      </c>
      <c r="AM19" s="132">
        <f t="shared" si="12"/>
        <v>0</v>
      </c>
      <c r="AN19" s="123"/>
      <c r="AO19" s="89" t="str">
        <f t="shared" si="15"/>
        <v>OK</v>
      </c>
    </row>
    <row r="20" spans="2:41" ht="18.75" customHeight="1" x14ac:dyDescent="0.55000000000000004">
      <c r="C20" s="49"/>
      <c r="D20" s="49"/>
      <c r="F20" s="87" t="s">
        <v>42</v>
      </c>
      <c r="G20" s="47">
        <v>8</v>
      </c>
      <c r="H20" s="144">
        <v>1200</v>
      </c>
      <c r="I20" s="144">
        <v>1200</v>
      </c>
      <c r="J20" s="87">
        <f t="shared" ref="J20:J22" si="16">ROUNDDOWN($I$7/I20,0)*ROUNDDOWN($H$7/H20,0)*K20</f>
        <v>32</v>
      </c>
      <c r="K20" s="60">
        <v>2</v>
      </c>
      <c r="L20" s="87">
        <f t="shared" ref="L20:L22" si="17">ROUNDDOWN($K$7/I20,0)*ROUNDDOWN($J$7/H20,0)*K20</f>
        <v>8</v>
      </c>
      <c r="M20" s="60">
        <v>2</v>
      </c>
      <c r="N20" s="9"/>
      <c r="O20" s="65" t="e">
        <f ca="1">INDIRECT(ADDRESS(P20,Q20,,,"[SS12 出荷管理表.xlsx]SS23 カバーコンプ(エアコン)"))</f>
        <v>#REF!</v>
      </c>
      <c r="P20" s="64">
        <f>MATCH(B16,'[1]SS23 カバーコンプ(エアコン)'!$A:$A,0)</f>
        <v>361</v>
      </c>
      <c r="Q20" s="67">
        <v>8</v>
      </c>
      <c r="R20" s="69"/>
      <c r="S20" s="88"/>
      <c r="T20" s="65"/>
      <c r="U20" s="9"/>
      <c r="V20" s="43">
        <v>5</v>
      </c>
      <c r="W20" s="14">
        <f t="shared" ref="W20:W22" si="18">ROUNDUP(V20/G20,0)</f>
        <v>1</v>
      </c>
      <c r="X20" s="9"/>
      <c r="Y20" s="165"/>
      <c r="Z20" s="100">
        <f t="shared" ref="Z20:Z22" si="19">IF(Y$8="4t トラック",CEILING(Y20,$M20),CEILING(Y20,$K20))</f>
        <v>0</v>
      </c>
      <c r="AA20" s="101">
        <f t="shared" ref="AA20:AA22" si="20">IF(Y$8="4t トラック",Z20/$L20,Z20/$J20)</f>
        <v>0</v>
      </c>
      <c r="AB20" s="13">
        <v>5</v>
      </c>
      <c r="AC20" s="165">
        <v>0</v>
      </c>
      <c r="AD20" s="100">
        <f t="shared" ref="AD20:AD22" si="21">IF(AC$8="4t トラック",CEILING(AC20,$M20),CEILING(AC20,$K20))</f>
        <v>0</v>
      </c>
      <c r="AE20" s="101">
        <f t="shared" ref="AE20:AE22" si="22">IF(AC$8="4t トラック",AD20/$L20,AD20/$J20)</f>
        <v>0</v>
      </c>
      <c r="AF20" s="9"/>
      <c r="AG20" s="165">
        <v>1</v>
      </c>
      <c r="AH20" s="100">
        <f t="shared" ref="AH20:AH22" si="23">IF(AG$8="4t トラック",CEILING(AG20,$M20),CEILING(AG20,$K20))</f>
        <v>2</v>
      </c>
      <c r="AI20" s="101">
        <f t="shared" ref="AI20:AI22" si="24">IF(AG$8="4t トラック",AH20/$L20,AH20/$J20)</f>
        <v>6.25E-2</v>
      </c>
      <c r="AJ20" s="9"/>
      <c r="AK20" s="165"/>
      <c r="AL20" s="100">
        <f t="shared" ref="AL20:AL22" si="25">IF(AK$8="4t トラック",CEILING(AK20,$M20),CEILING(AK20,$K20))</f>
        <v>0</v>
      </c>
      <c r="AM20" s="101">
        <f t="shared" ref="AM20:AM22" si="26">IF(AK$8="4t トラック",AL20/$L20,AL20/$J20)</f>
        <v>0</v>
      </c>
      <c r="AN20" s="9"/>
      <c r="AO20" s="8" t="str">
        <f t="shared" si="15"/>
        <v>OK</v>
      </c>
    </row>
    <row r="21" spans="2:41" ht="18.75" customHeight="1" x14ac:dyDescent="0.55000000000000004">
      <c r="C21" s="49"/>
      <c r="D21" s="49"/>
      <c r="F21" s="92" t="s">
        <v>43</v>
      </c>
      <c r="G21" s="47">
        <v>8</v>
      </c>
      <c r="H21" s="144">
        <v>1200</v>
      </c>
      <c r="I21" s="144">
        <v>1200</v>
      </c>
      <c r="J21" s="143">
        <v>32</v>
      </c>
      <c r="K21" s="60">
        <v>2</v>
      </c>
      <c r="L21" s="87">
        <f t="shared" si="17"/>
        <v>8</v>
      </c>
      <c r="M21" s="60">
        <v>2</v>
      </c>
      <c r="N21" s="45"/>
      <c r="O21" s="69"/>
      <c r="P21" s="64"/>
      <c r="Q21" s="68"/>
      <c r="R21" s="69"/>
      <c r="S21" s="88"/>
      <c r="T21" s="65"/>
      <c r="U21" s="9"/>
      <c r="V21" s="93"/>
      <c r="W21" s="139">
        <f>SUM(W18:W20)</f>
        <v>11</v>
      </c>
      <c r="X21" s="140"/>
      <c r="Y21" s="141">
        <f>SUM(Y18:Y20)</f>
        <v>0</v>
      </c>
      <c r="Z21" s="97">
        <f t="shared" si="5"/>
        <v>0</v>
      </c>
      <c r="AA21" s="98">
        <f t="shared" si="6"/>
        <v>0</v>
      </c>
      <c r="AB21" s="142"/>
      <c r="AC21" s="141">
        <f>SUM(AC18:AC20)</f>
        <v>10</v>
      </c>
      <c r="AD21" s="97">
        <f t="shared" si="21"/>
        <v>10</v>
      </c>
      <c r="AE21" s="98">
        <f t="shared" si="22"/>
        <v>0.3125</v>
      </c>
      <c r="AF21" s="140"/>
      <c r="AG21" s="141">
        <f>SUM(AG18:AG20)</f>
        <v>1</v>
      </c>
      <c r="AH21" s="97">
        <f t="shared" si="23"/>
        <v>2</v>
      </c>
      <c r="AI21" s="98">
        <f t="shared" si="24"/>
        <v>6.25E-2</v>
      </c>
      <c r="AJ21" s="140"/>
      <c r="AK21" s="141">
        <f>SUM(AK18:AK20)</f>
        <v>0</v>
      </c>
      <c r="AL21" s="97">
        <f t="shared" si="25"/>
        <v>0</v>
      </c>
      <c r="AM21" s="98">
        <f t="shared" si="26"/>
        <v>0</v>
      </c>
      <c r="AN21" s="45"/>
      <c r="AO21" s="8" t="str">
        <f t="shared" si="15"/>
        <v>OK</v>
      </c>
    </row>
    <row r="22" spans="2:41" ht="18.75" customHeight="1" x14ac:dyDescent="0.55000000000000004">
      <c r="C22" s="49"/>
      <c r="D22" s="49"/>
      <c r="F22" s="102" t="s">
        <v>29</v>
      </c>
      <c r="G22" s="103">
        <v>4</v>
      </c>
      <c r="H22" s="104">
        <v>1030</v>
      </c>
      <c r="I22" s="105">
        <v>830</v>
      </c>
      <c r="J22" s="106">
        <f t="shared" si="16"/>
        <v>54</v>
      </c>
      <c r="K22" s="107">
        <v>3</v>
      </c>
      <c r="L22" s="106">
        <f t="shared" si="17"/>
        <v>30</v>
      </c>
      <c r="M22" s="107">
        <v>2</v>
      </c>
      <c r="N22" s="108"/>
      <c r="O22" s="109"/>
      <c r="P22" s="110"/>
      <c r="Q22" s="111"/>
      <c r="R22" s="135"/>
      <c r="S22" s="112"/>
      <c r="T22" s="109"/>
      <c r="U22" s="108"/>
      <c r="V22" s="113"/>
      <c r="W22" s="114">
        <f t="shared" si="18"/>
        <v>0</v>
      </c>
      <c r="X22" s="108"/>
      <c r="Y22" s="167"/>
      <c r="Z22" s="115">
        <f t="shared" si="19"/>
        <v>0</v>
      </c>
      <c r="AA22" s="116">
        <f t="shared" si="20"/>
        <v>0</v>
      </c>
      <c r="AB22" s="117"/>
      <c r="AC22" s="167"/>
      <c r="AD22" s="115">
        <f t="shared" si="21"/>
        <v>0</v>
      </c>
      <c r="AE22" s="116">
        <f t="shared" si="22"/>
        <v>0</v>
      </c>
      <c r="AF22" s="108"/>
      <c r="AG22" s="167"/>
      <c r="AH22" s="115">
        <f t="shared" si="23"/>
        <v>0</v>
      </c>
      <c r="AI22" s="116">
        <f t="shared" si="24"/>
        <v>0</v>
      </c>
      <c r="AJ22" s="108"/>
      <c r="AK22" s="167"/>
      <c r="AL22" s="115">
        <f t="shared" si="25"/>
        <v>0</v>
      </c>
      <c r="AM22" s="116">
        <f t="shared" si="26"/>
        <v>0</v>
      </c>
      <c r="AN22" s="108"/>
      <c r="AO22" s="118" t="str">
        <f t="shared" si="15"/>
        <v>OK</v>
      </c>
    </row>
    <row r="23" spans="2:41" ht="18.75" customHeight="1" x14ac:dyDescent="0.55000000000000004">
      <c r="C23" s="49"/>
      <c r="D23" s="49"/>
      <c r="F23" s="86" t="s">
        <v>3</v>
      </c>
      <c r="G23" s="119">
        <v>8</v>
      </c>
      <c r="H23" s="120">
        <v>1030</v>
      </c>
      <c r="I23" s="121">
        <v>830</v>
      </c>
      <c r="J23" s="86">
        <f t="shared" si="13"/>
        <v>54</v>
      </c>
      <c r="K23" s="122">
        <v>3</v>
      </c>
      <c r="L23" s="86">
        <f t="shared" si="4"/>
        <v>30</v>
      </c>
      <c r="M23" s="122">
        <v>2</v>
      </c>
      <c r="N23" s="123"/>
      <c r="O23" s="124" t="e">
        <f ca="1">INDIRECT(ADDRESS(P23,Q23,,,"[SS12 出荷管理表.xlsx]ブラケット(ファン)"))</f>
        <v>#REF!</v>
      </c>
      <c r="P23" s="125">
        <f>MATCH(B16,'[1]ブラケット(ファン)'!$A:$A,0)</f>
        <v>554</v>
      </c>
      <c r="Q23" s="126">
        <v>8</v>
      </c>
      <c r="R23" s="127"/>
      <c r="S23" s="128"/>
      <c r="T23" s="124"/>
      <c r="U23" s="123"/>
      <c r="V23" s="129">
        <v>72</v>
      </c>
      <c r="W23" s="130">
        <f t="shared" si="14"/>
        <v>9</v>
      </c>
      <c r="X23" s="123"/>
      <c r="Y23" s="168"/>
      <c r="Z23" s="131">
        <f t="shared" si="5"/>
        <v>0</v>
      </c>
      <c r="AA23" s="132">
        <f t="shared" si="6"/>
        <v>0</v>
      </c>
      <c r="AB23" s="133"/>
      <c r="AC23" s="168">
        <v>0</v>
      </c>
      <c r="AD23" s="131">
        <f t="shared" si="7"/>
        <v>0</v>
      </c>
      <c r="AE23" s="132">
        <f t="shared" si="8"/>
        <v>0</v>
      </c>
      <c r="AF23" s="123"/>
      <c r="AG23" s="167">
        <v>9</v>
      </c>
      <c r="AH23" s="131">
        <f>IF(AG$8="4t トラック",CEILING(AG23,$M23),CEILING(AG23,$K23))</f>
        <v>9</v>
      </c>
      <c r="AI23" s="132">
        <f t="shared" si="10"/>
        <v>0.16666666666666666</v>
      </c>
      <c r="AJ23" s="123"/>
      <c r="AK23" s="168"/>
      <c r="AL23" s="131">
        <f t="shared" si="11"/>
        <v>0</v>
      </c>
      <c r="AM23" s="132">
        <f t="shared" si="12"/>
        <v>0</v>
      </c>
      <c r="AN23" s="123"/>
      <c r="AO23" s="89" t="str">
        <f t="shared" si="15"/>
        <v>OK</v>
      </c>
    </row>
    <row r="24" spans="2:41" ht="18.75" customHeight="1" x14ac:dyDescent="0.55000000000000004">
      <c r="C24" s="80"/>
      <c r="D24" s="80"/>
      <c r="F24" s="106" t="s">
        <v>3</v>
      </c>
      <c r="G24" s="103">
        <v>8</v>
      </c>
      <c r="H24" s="104">
        <v>830</v>
      </c>
      <c r="I24" s="105">
        <v>1030</v>
      </c>
      <c r="J24" s="106">
        <f t="shared" si="13"/>
        <v>72</v>
      </c>
      <c r="K24" s="107">
        <v>3</v>
      </c>
      <c r="L24" s="106">
        <f t="shared" si="4"/>
        <v>36</v>
      </c>
      <c r="M24" s="107">
        <v>2</v>
      </c>
      <c r="N24" s="108"/>
      <c r="O24" s="136"/>
      <c r="P24" s="137"/>
      <c r="Q24" s="111"/>
      <c r="R24" s="135"/>
      <c r="S24" s="138"/>
      <c r="T24" s="109"/>
      <c r="U24" s="108"/>
      <c r="V24" s="113"/>
      <c r="W24" s="114">
        <f t="shared" si="14"/>
        <v>0</v>
      </c>
      <c r="X24" s="108"/>
      <c r="Y24" s="167"/>
      <c r="Z24" s="115">
        <f t="shared" si="5"/>
        <v>0</v>
      </c>
      <c r="AA24" s="116">
        <f t="shared" si="6"/>
        <v>0</v>
      </c>
      <c r="AB24" s="117"/>
      <c r="AC24" s="167"/>
      <c r="AD24" s="115">
        <f t="shared" si="7"/>
        <v>0</v>
      </c>
      <c r="AE24" s="116">
        <f t="shared" si="8"/>
        <v>0</v>
      </c>
      <c r="AF24" s="108"/>
      <c r="AG24" s="167"/>
      <c r="AH24" s="115">
        <f>IF(AG$8="4t トラック",CEILING(AG24,$M24),CEILING(AG24,$K24))</f>
        <v>0</v>
      </c>
      <c r="AI24" s="116">
        <f t="shared" si="10"/>
        <v>0</v>
      </c>
      <c r="AJ24" s="108"/>
      <c r="AK24" s="167"/>
      <c r="AL24" s="115">
        <f t="shared" si="11"/>
        <v>0</v>
      </c>
      <c r="AM24" s="116">
        <f t="shared" si="12"/>
        <v>0</v>
      </c>
      <c r="AN24" s="108"/>
      <c r="AO24" s="118" t="str">
        <f t="shared" si="15"/>
        <v>OK</v>
      </c>
    </row>
    <row r="25" spans="2:41" ht="18.75" customHeight="1" x14ac:dyDescent="0.55000000000000004">
      <c r="C25" s="80"/>
      <c r="D25" s="80"/>
      <c r="F25" s="86" t="s">
        <v>46</v>
      </c>
      <c r="G25" s="119">
        <v>6</v>
      </c>
      <c r="H25" s="120">
        <v>1540</v>
      </c>
      <c r="I25" s="121">
        <v>1120</v>
      </c>
      <c r="J25" s="86">
        <f t="shared" si="13"/>
        <v>24</v>
      </c>
      <c r="K25" s="122">
        <v>2</v>
      </c>
      <c r="L25" s="120">
        <f t="shared" si="4"/>
        <v>12</v>
      </c>
      <c r="M25" s="122">
        <v>2</v>
      </c>
      <c r="N25" s="123"/>
      <c r="O25" s="124" t="e">
        <f ca="1">INDIRECT(ADDRESS(P25,Q25,,,"[SS12 出荷管理表.xlsx]ステー(ラジエータ)"))+INDIRECT(ADDRESS(P25,Q25+12,,,"[SS12 出荷管理表.xlsx]ステー(ラジエータ)"))</f>
        <v>#REF!</v>
      </c>
      <c r="P25" s="128">
        <f>MATCH(B16,'[1]ステー(ラジエータ)'!$A:$A,0)</f>
        <v>554</v>
      </c>
      <c r="Q25" s="126">
        <v>8</v>
      </c>
      <c r="R25" s="127"/>
      <c r="S25" s="128"/>
      <c r="T25" s="124"/>
      <c r="U25" s="123"/>
      <c r="V25" s="129">
        <v>0</v>
      </c>
      <c r="W25" s="130">
        <f t="shared" si="14"/>
        <v>0</v>
      </c>
      <c r="X25" s="123"/>
      <c r="Y25" s="168"/>
      <c r="Z25" s="131">
        <f>IF(Y$8="4t トラック",CEILING(Y25,$M25),CEILING(Y25,$K25))</f>
        <v>0</v>
      </c>
      <c r="AA25" s="132">
        <f t="shared" si="6"/>
        <v>0</v>
      </c>
      <c r="AB25" s="133"/>
      <c r="AC25" s="168">
        <v>0</v>
      </c>
      <c r="AD25" s="131">
        <f>IF(AC$8="4t トラック",CEILING(AC25,$M25),CEILING(AC25,$K25))</f>
        <v>0</v>
      </c>
      <c r="AE25" s="132">
        <f t="shared" si="8"/>
        <v>0</v>
      </c>
      <c r="AF25" s="123">
        <v>3</v>
      </c>
      <c r="AG25" s="167">
        <v>0</v>
      </c>
      <c r="AH25" s="131">
        <f>IF(AG$8="4t トラック",CEILING(AG25,$M25),CEILING(AG25,$K25))</f>
        <v>0</v>
      </c>
      <c r="AI25" s="132">
        <f t="shared" si="10"/>
        <v>0</v>
      </c>
      <c r="AJ25" s="123"/>
      <c r="AK25" s="168"/>
      <c r="AL25" s="131">
        <f>IF(AK$8="4t トラック",CEILING(AK25,$M25),CEILING(AK25,$K25))</f>
        <v>0</v>
      </c>
      <c r="AM25" s="132">
        <f t="shared" si="12"/>
        <v>0</v>
      </c>
      <c r="AN25" s="123">
        <f>COUNT(AO11:AO25)</f>
        <v>1</v>
      </c>
      <c r="AO25" s="134" t="str">
        <f t="shared" si="15"/>
        <v>OK</v>
      </c>
    </row>
    <row r="26" spans="2:41" ht="19.5" customHeight="1" thickBot="1" x14ac:dyDescent="0.6">
      <c r="B26" s="41"/>
      <c r="C26" s="41"/>
      <c r="D26" s="41"/>
      <c r="F26" s="172" t="s">
        <v>50</v>
      </c>
      <c r="G26" s="148">
        <v>6</v>
      </c>
      <c r="H26" s="149">
        <v>1540</v>
      </c>
      <c r="I26" s="150">
        <v>1120</v>
      </c>
      <c r="J26" s="147">
        <f t="shared" ref="J26" si="27">ROUNDDOWN($I$7/I26,0)*ROUNDDOWN($H$7/H26,0)*K26</f>
        <v>24</v>
      </c>
      <c r="K26" s="151">
        <v>2</v>
      </c>
      <c r="L26" s="147">
        <f t="shared" ref="L26" si="28">ROUNDDOWN($K$7/I26,0)*ROUNDDOWN($J$7/H26,0)*K26</f>
        <v>12</v>
      </c>
      <c r="M26" s="151">
        <v>2</v>
      </c>
      <c r="N26" s="152"/>
      <c r="O26" s="153" t="e">
        <f ca="1">INDIRECT(ADDRESS(P25,Q26,,,"[SS12 出荷管理表.xlsx]ステー(ラジエータ)"))</f>
        <v>#REF!</v>
      </c>
      <c r="P26" s="154">
        <f>MATCH(B16,'[1]ステー(ラジエータ)'!$A:$A,0)</f>
        <v>554</v>
      </c>
      <c r="Q26" s="155">
        <v>30</v>
      </c>
      <c r="R26" s="156"/>
      <c r="S26" s="157"/>
      <c r="T26" s="158"/>
      <c r="U26" s="152"/>
      <c r="V26" s="159">
        <v>78</v>
      </c>
      <c r="W26" s="160">
        <f>ROUNDUP(V26/G26,0)</f>
        <v>13</v>
      </c>
      <c r="X26" s="152"/>
      <c r="Y26" s="169"/>
      <c r="Z26" s="161">
        <f>IF(Y$8="4t トラック",CEILING(Y26,$M26),CEILING(Y26,$K26))</f>
        <v>0</v>
      </c>
      <c r="AA26" s="162">
        <f>IF(Y$8="4t トラック",Z26/$L26,Z26/$J26)</f>
        <v>0</v>
      </c>
      <c r="AB26" s="163"/>
      <c r="AC26" s="169">
        <v>0</v>
      </c>
      <c r="AD26" s="161">
        <f>IF(AC$8="4t トラック",CEILING(AC26,$M26),CEILING(AC26,$K26))</f>
        <v>0</v>
      </c>
      <c r="AE26" s="162">
        <f>IF(AC$8="4t トラック",AD26/$L26,AD26/$J26)</f>
        <v>0</v>
      </c>
      <c r="AF26" s="152"/>
      <c r="AG26" s="169">
        <v>13</v>
      </c>
      <c r="AH26" s="161">
        <f>IF(AG$8="4t トラック",CEILING(AG26,$M26),CEILING(AG26,$K26))</f>
        <v>14</v>
      </c>
      <c r="AI26" s="162">
        <f>IF(AG$8="4t トラック",AH26/$L26,AH26/$J26)</f>
        <v>0.58333333333333337</v>
      </c>
      <c r="AJ26" s="152"/>
      <c r="AK26" s="169"/>
      <c r="AL26" s="161">
        <f>IF(AK$8="4t トラック",CEILING(AK26,$M26),CEILING(AK26,$K26))</f>
        <v>0</v>
      </c>
      <c r="AM26" s="162">
        <f>IF(AK$8="4t トラック",AL26/$L26,AL26/$J26)</f>
        <v>0</v>
      </c>
      <c r="AN26" s="152"/>
      <c r="AO26" s="164" t="str">
        <f>IF(W26-SUM(Y26,AC26,AG26,AK26)=0,"OK",W26-SUM(Y26,AC26,AG26,AK26))</f>
        <v>OK</v>
      </c>
    </row>
    <row r="27" spans="2:41" ht="18.75" customHeight="1" x14ac:dyDescent="0.55000000000000004">
      <c r="Y27" s="53"/>
      <c r="Z27" s="145" t="s">
        <v>2</v>
      </c>
      <c r="AA27" s="146">
        <f>SUM(AA11:AA26)</f>
        <v>1</v>
      </c>
      <c r="AB27" s="7"/>
      <c r="AC27" s="53"/>
      <c r="AD27" s="145" t="s">
        <v>2</v>
      </c>
      <c r="AE27" s="146">
        <f>SUM(AE11:AE26)</f>
        <v>0.98863636363636365</v>
      </c>
      <c r="AG27" s="53"/>
      <c r="AH27" s="145" t="s">
        <v>2</v>
      </c>
      <c r="AI27" s="146">
        <f>SUM(AI11:AI26)</f>
        <v>0.875</v>
      </c>
      <c r="AK27" s="53"/>
      <c r="AL27" s="145" t="s">
        <v>2</v>
      </c>
      <c r="AM27" s="146">
        <f>SUM(AM11:AM26)</f>
        <v>0</v>
      </c>
    </row>
    <row r="28" spans="2:41" x14ac:dyDescent="0.55000000000000004">
      <c r="Y28" s="6"/>
      <c r="Z28" s="5"/>
      <c r="AA28" s="4" t="str">
        <f>IF(AA27&lt;=1,"積載できます","積載オーバーです!")</f>
        <v>積載できます</v>
      </c>
      <c r="AC28" s="6"/>
      <c r="AD28" s="5"/>
      <c r="AE28" s="4" t="str">
        <f>IF(AE27&lt;=1,"積載できます","積載オーバーです!")</f>
        <v>積載できます</v>
      </c>
      <c r="AG28" s="6"/>
      <c r="AH28" s="5"/>
      <c r="AI28" s="4" t="str">
        <f>IF(AI27&lt;=1,"積載できます","積載オーバーです!")</f>
        <v>積載できます</v>
      </c>
      <c r="AK28" s="6"/>
      <c r="AL28" s="5"/>
      <c r="AM28" s="4" t="str">
        <f>IF(AM27&lt;=1,"積載できます","積載オーバーです!")</f>
        <v>積載できます</v>
      </c>
    </row>
    <row r="29" spans="2:41" x14ac:dyDescent="0.55000000000000004">
      <c r="H29" s="3"/>
      <c r="Z29" s="2" t="s">
        <v>1</v>
      </c>
      <c r="AA29" s="2" t="s">
        <v>0</v>
      </c>
    </row>
    <row r="30" spans="2:41" ht="27.65" customHeight="1" x14ac:dyDescent="0.55000000000000004">
      <c r="H30" s="3"/>
      <c r="U30" s="1">
        <v>1</v>
      </c>
      <c r="Z30" s="2"/>
      <c r="AA30" s="2"/>
    </row>
    <row r="31" spans="2:41" ht="18.5" thickBot="1" x14ac:dyDescent="0.6">
      <c r="H31" s="3"/>
      <c r="Z31" s="2"/>
      <c r="AA31" s="2"/>
    </row>
    <row r="32" spans="2:41" ht="20.5" thickBot="1" x14ac:dyDescent="0.6">
      <c r="E32" s="242" t="s">
        <v>22</v>
      </c>
      <c r="F32" s="243"/>
      <c r="G32" s="51"/>
      <c r="H32" s="3"/>
      <c r="L32" s="38"/>
      <c r="M32" s="38"/>
      <c r="N32" s="38"/>
      <c r="O32" s="38"/>
      <c r="P32" s="38"/>
      <c r="Q32" s="38"/>
      <c r="R32" s="38"/>
      <c r="S32" s="38"/>
      <c r="T32" s="38"/>
      <c r="U32" s="38"/>
      <c r="Y32" s="83" t="s">
        <v>23</v>
      </c>
      <c r="Z32" s="244">
        <f>D36</f>
        <v>45650</v>
      </c>
      <c r="AA32" s="244"/>
      <c r="AC32" s="83" t="s">
        <v>23</v>
      </c>
      <c r="AD32" s="239">
        <f>B41</f>
        <v>45651</v>
      </c>
      <c r="AE32" s="240"/>
      <c r="AG32" s="83" t="s">
        <v>23</v>
      </c>
      <c r="AH32" s="239">
        <f>B41</f>
        <v>45651</v>
      </c>
      <c r="AI32" s="240"/>
      <c r="AK32" s="83" t="s">
        <v>23</v>
      </c>
      <c r="AL32" s="239">
        <v>45651</v>
      </c>
      <c r="AM32" s="240"/>
    </row>
    <row r="33" spans="2:41" ht="18.5" thickBot="1" x14ac:dyDescent="0.6">
      <c r="E33" s="239">
        <v>45645</v>
      </c>
      <c r="F33" s="240"/>
      <c r="G33" s="37"/>
      <c r="H33" s="38"/>
      <c r="I33" s="38"/>
      <c r="Y33" s="241" t="s">
        <v>32</v>
      </c>
      <c r="Z33" s="241"/>
      <c r="AA33" s="1" t="s">
        <v>45</v>
      </c>
      <c r="AC33" s="241" t="s">
        <v>32</v>
      </c>
      <c r="AD33" s="241"/>
      <c r="AG33" s="241" t="s">
        <v>32</v>
      </c>
      <c r="AH33" s="241"/>
      <c r="AK33" s="241" t="s">
        <v>32</v>
      </c>
      <c r="AL33" s="241"/>
    </row>
    <row r="34" spans="2:41" ht="18.5" thickBot="1" x14ac:dyDescent="0.6">
      <c r="B34" s="40"/>
      <c r="C34" s="40"/>
      <c r="D34" s="40"/>
      <c r="J34" s="71" t="s">
        <v>33</v>
      </c>
      <c r="K34" s="72"/>
      <c r="L34" s="73" t="s">
        <v>34</v>
      </c>
      <c r="M34" s="74"/>
      <c r="N34" s="63"/>
      <c r="O34" s="38"/>
      <c r="P34" s="75"/>
      <c r="Q34" s="76"/>
      <c r="R34" s="38"/>
      <c r="S34" s="38"/>
      <c r="T34" s="38"/>
      <c r="U34" s="63"/>
      <c r="Y34" s="1" t="s">
        <v>26</v>
      </c>
      <c r="Z34" s="44">
        <v>0.45833333333333331</v>
      </c>
      <c r="AC34" s="1" t="s">
        <v>26</v>
      </c>
      <c r="AD34" s="44">
        <v>0.66666666666666663</v>
      </c>
      <c r="AG34" s="1" t="s">
        <v>26</v>
      </c>
      <c r="AH34" s="50" t="s">
        <v>44</v>
      </c>
      <c r="AK34" s="1" t="s">
        <v>26</v>
      </c>
      <c r="AL34" s="44" t="s">
        <v>51</v>
      </c>
      <c r="AO34" s="23" t="s">
        <v>19</v>
      </c>
    </row>
    <row r="35" spans="2:41" ht="19.5" customHeight="1" thickBot="1" x14ac:dyDescent="0.6">
      <c r="D35" s="39" t="s">
        <v>24</v>
      </c>
      <c r="F35" s="17" t="s">
        <v>18</v>
      </c>
      <c r="G35" s="22" t="s">
        <v>17</v>
      </c>
      <c r="H35" s="21" t="s">
        <v>16</v>
      </c>
      <c r="I35" s="20" t="s">
        <v>15</v>
      </c>
      <c r="J35" s="21" t="s">
        <v>13</v>
      </c>
      <c r="K35" s="22" t="s">
        <v>14</v>
      </c>
      <c r="L35" s="21" t="s">
        <v>13</v>
      </c>
      <c r="M35" s="22" t="s">
        <v>14</v>
      </c>
      <c r="N35" s="61"/>
      <c r="O35" s="77" t="s">
        <v>27</v>
      </c>
      <c r="P35" s="78" t="s">
        <v>37</v>
      </c>
      <c r="Q35" s="70" t="s">
        <v>36</v>
      </c>
      <c r="R35" s="82" t="s">
        <v>39</v>
      </c>
      <c r="S35" s="81" t="s">
        <v>37</v>
      </c>
      <c r="T35" s="79" t="s">
        <v>38</v>
      </c>
      <c r="U35" s="37"/>
      <c r="V35" s="19" t="s">
        <v>12</v>
      </c>
      <c r="W35" s="18" t="s">
        <v>11</v>
      </c>
      <c r="X35" s="16"/>
      <c r="Y35" s="233" t="s">
        <v>35</v>
      </c>
      <c r="Z35" s="234"/>
      <c r="AA35" s="235"/>
      <c r="AB35" s="16"/>
      <c r="AC35" s="236" t="s">
        <v>10</v>
      </c>
      <c r="AD35" s="237"/>
      <c r="AE35" s="238"/>
      <c r="AF35" s="16"/>
      <c r="AG35" s="236" t="s">
        <v>9</v>
      </c>
      <c r="AH35" s="237"/>
      <c r="AI35" s="238"/>
      <c r="AJ35" s="16"/>
      <c r="AK35" s="236" t="s">
        <v>20</v>
      </c>
      <c r="AL35" s="237"/>
      <c r="AM35" s="238"/>
      <c r="AN35" s="16"/>
      <c r="AO35" s="15" t="s">
        <v>8</v>
      </c>
    </row>
    <row r="36" spans="2:41" ht="19.5" customHeight="1" thickTop="1" x14ac:dyDescent="0.55000000000000004">
      <c r="D36" s="231">
        <v>45650</v>
      </c>
      <c r="F36" s="90" t="s">
        <v>7</v>
      </c>
      <c r="G36" s="47">
        <v>3</v>
      </c>
      <c r="H36" s="48">
        <v>1760</v>
      </c>
      <c r="I36" s="58">
        <v>1150</v>
      </c>
      <c r="J36" s="59">
        <v>22</v>
      </c>
      <c r="K36" s="60">
        <v>2</v>
      </c>
      <c r="L36" s="87">
        <f t="shared" ref="L36:L37" si="29">ROUNDDOWN($K$7/I36,0)*ROUNDDOWN($J$7/H36,0)*K36</f>
        <v>12</v>
      </c>
      <c r="M36" s="60">
        <v>2</v>
      </c>
      <c r="N36" s="9"/>
      <c r="O36" s="85" t="e">
        <f ca="1">INDIRECT(ADDRESS(P36,Q36,,,"[SS12 出荷管理表.xlsx]フレームコンプ(フロント)(設変後)"))</f>
        <v>#REF!</v>
      </c>
      <c r="P36" s="64" t="e">
        <f>MATCH(B41,#REF!,0)</f>
        <v>#REF!</v>
      </c>
      <c r="Q36" s="67">
        <v>14</v>
      </c>
      <c r="R36" s="65" t="e">
        <f ca="1">INDIRECT(ADDRESS(S36,T36,,,"[SS12 出荷管理表.xlsx]欧州向けフレームコンプ(フロント)"))</f>
        <v>#REF!</v>
      </c>
      <c r="S36" s="88" t="e">
        <f>MATCH(D36,#REF!,0)</f>
        <v>#REF!</v>
      </c>
      <c r="T36" s="66">
        <v>14</v>
      </c>
      <c r="U36" s="9"/>
      <c r="V36" s="43">
        <v>0</v>
      </c>
      <c r="W36" s="14">
        <f>ROUNDUP(V36/G36,0)</f>
        <v>0</v>
      </c>
      <c r="X36" s="9"/>
      <c r="Y36" s="165">
        <v>0</v>
      </c>
      <c r="Z36" s="12"/>
      <c r="AA36" s="11"/>
      <c r="AB36" s="13"/>
      <c r="AC36" s="165"/>
      <c r="AD36" s="12"/>
      <c r="AE36" s="11"/>
      <c r="AF36" s="9"/>
      <c r="AG36" s="165"/>
      <c r="AH36" s="12"/>
      <c r="AI36" s="11"/>
      <c r="AJ36" s="9"/>
      <c r="AK36" s="165"/>
      <c r="AL36" s="12"/>
      <c r="AM36" s="11"/>
      <c r="AN36" s="46"/>
      <c r="AO36" s="8" t="str">
        <f t="shared" ref="AO36:AO37" si="30">IF(W36-SUM(Y36,AC36,AG36,AK36)=0,"OK",W36-SUM(Y36,AC36,AG36,AK36))</f>
        <v>OK</v>
      </c>
    </row>
    <row r="37" spans="2:41" ht="18.75" customHeight="1" thickBot="1" x14ac:dyDescent="0.6">
      <c r="D37" s="232"/>
      <c r="F37" s="91" t="s">
        <v>6</v>
      </c>
      <c r="G37" s="47">
        <v>3</v>
      </c>
      <c r="H37" s="48">
        <v>1760</v>
      </c>
      <c r="I37" s="58">
        <v>1150</v>
      </c>
      <c r="J37" s="59">
        <v>22</v>
      </c>
      <c r="K37" s="60">
        <v>2</v>
      </c>
      <c r="L37" s="87">
        <f t="shared" si="29"/>
        <v>12</v>
      </c>
      <c r="M37" s="60">
        <v>2</v>
      </c>
      <c r="N37" s="9"/>
      <c r="O37" s="85" t="e">
        <f ca="1">INDIRECT(ADDRESS(P37,Q37,,,"[SS12 出荷管理表.xlsx]フレームコンプ(フロント)(設変後)"))</f>
        <v>#REF!</v>
      </c>
      <c r="P37" s="64" t="e">
        <f>MATCH(B41,#REF!,0)</f>
        <v>#REF!</v>
      </c>
      <c r="Q37" s="67">
        <v>26</v>
      </c>
      <c r="R37" s="65" t="e">
        <f ca="1">INDIRECT(ADDRESS(S37,T37,,,"[SS12 出荷管理表.xlsx]欧州向けフレームコンプ(フロント)"))</f>
        <v>#REF!</v>
      </c>
      <c r="S37" s="88" t="e">
        <f>MATCH(D36,#REF!,0)</f>
        <v>#REF!</v>
      </c>
      <c r="T37" s="66">
        <v>26</v>
      </c>
      <c r="U37" s="9"/>
      <c r="V37" s="43">
        <v>78</v>
      </c>
      <c r="W37" s="14">
        <f>ROUNDUP(V37/G37,0)</f>
        <v>26</v>
      </c>
      <c r="X37" s="9"/>
      <c r="Y37" s="166">
        <v>18</v>
      </c>
      <c r="Z37" s="12"/>
      <c r="AA37" s="11"/>
      <c r="AB37" s="13"/>
      <c r="AC37" s="166">
        <v>6</v>
      </c>
      <c r="AD37" s="12"/>
      <c r="AE37" s="11"/>
      <c r="AF37" s="9"/>
      <c r="AG37" s="165">
        <v>0</v>
      </c>
      <c r="AH37" s="12"/>
      <c r="AI37" s="11"/>
      <c r="AJ37" s="9"/>
      <c r="AK37" s="165">
        <v>5</v>
      </c>
      <c r="AL37" s="12"/>
      <c r="AM37" s="11"/>
      <c r="AN37" s="65"/>
      <c r="AO37" s="8">
        <f t="shared" si="30"/>
        <v>-3</v>
      </c>
    </row>
    <row r="38" spans="2:41" ht="18.75" customHeight="1" x14ac:dyDescent="0.55000000000000004">
      <c r="D38" s="80" t="str">
        <f>TEXT(D36,"aaaa")</f>
        <v>火曜日</v>
      </c>
      <c r="E38" s="170" t="s">
        <v>48</v>
      </c>
      <c r="F38" s="87" t="s">
        <v>7</v>
      </c>
      <c r="G38" s="47">
        <v>3</v>
      </c>
      <c r="H38" s="48">
        <v>1760</v>
      </c>
      <c r="I38" s="58">
        <v>1150</v>
      </c>
      <c r="J38" s="59">
        <v>22</v>
      </c>
      <c r="K38" s="60">
        <v>2</v>
      </c>
      <c r="L38" s="87">
        <f>ROUNDDOWN($K$7/I38,0)*ROUNDDOWN($J$7/H38,0)*K38</f>
        <v>12</v>
      </c>
      <c r="M38" s="60">
        <v>2</v>
      </c>
      <c r="N38" s="9"/>
      <c r="O38" s="85" t="e">
        <f ca="1">INDIRECT(ADDRESS(P38,Q38,,,"[SS12 出荷管理表.xlsx]フレームコンプ(フロント)(設変後)"))</f>
        <v>#REF!</v>
      </c>
      <c r="P38" s="64">
        <f>MATCH(B41,'[1]欧州向けフレームコンプ(フロント) (末番変更)'!$A:$A,0)</f>
        <v>53</v>
      </c>
      <c r="Q38" s="67">
        <v>14</v>
      </c>
      <c r="R38" s="65" t="e">
        <f ca="1">INDIRECT(ADDRESS(S38,T38,,,"[SS12 出荷管理表.xlsx]欧州向けフレームコンプ(フロント) (末番変更)"))</f>
        <v>#REF!</v>
      </c>
      <c r="S38" s="88">
        <f>MATCH(D36,'[1]欧州向けフレームコンプ(フロント) (末番変更)'!$A:$A,0)</f>
        <v>52</v>
      </c>
      <c r="T38" s="66">
        <v>14</v>
      </c>
      <c r="U38" s="9"/>
      <c r="V38" s="43"/>
      <c r="W38" s="14">
        <f>ROUNDUP(V38/G38,0)</f>
        <v>0</v>
      </c>
      <c r="X38" s="9"/>
      <c r="Y38" s="165"/>
      <c r="Z38" s="12"/>
      <c r="AA38" s="11"/>
      <c r="AB38" s="13"/>
      <c r="AC38" s="165"/>
      <c r="AD38" s="12"/>
      <c r="AE38" s="11"/>
      <c r="AF38" s="9"/>
      <c r="AG38" s="165"/>
      <c r="AH38" s="12"/>
      <c r="AI38" s="11"/>
      <c r="AJ38" s="9"/>
      <c r="AK38" s="165"/>
      <c r="AL38" s="12"/>
      <c r="AM38" s="11"/>
      <c r="AN38" s="65"/>
      <c r="AO38" s="8" t="str">
        <f>IF(W38-SUM(Y38,AC38,AG38,AK38)=0,"OK",W38-SUM(Y38,AC38,AG38,AK38))</f>
        <v>OK</v>
      </c>
    </row>
    <row r="39" spans="2:41" ht="18.75" customHeight="1" thickBot="1" x14ac:dyDescent="0.6">
      <c r="E39" s="170" t="s">
        <v>49</v>
      </c>
      <c r="F39" s="87" t="s">
        <v>6</v>
      </c>
      <c r="G39" s="47">
        <v>3</v>
      </c>
      <c r="H39" s="48">
        <v>1760</v>
      </c>
      <c r="I39" s="58">
        <v>1150</v>
      </c>
      <c r="J39" s="59">
        <v>22</v>
      </c>
      <c r="K39" s="60">
        <v>2</v>
      </c>
      <c r="L39" s="87">
        <f>ROUNDDOWN($K$7/I39,0)*ROUNDDOWN($J$7/H39,0)*K39</f>
        <v>12</v>
      </c>
      <c r="M39" s="60">
        <v>2</v>
      </c>
      <c r="N39" s="9"/>
      <c r="O39" s="85" t="e">
        <f ca="1">INDIRECT(ADDRESS(P39,Q39,,,"[SS12 出荷管理表.xlsx]フレームコンプ(フロント)(設変後)"))</f>
        <v>#REF!</v>
      </c>
      <c r="P39" s="64">
        <f>MATCH(B41,'[1]欧州向けフレームコンプ(フロント) (末番変更)'!$A:$A,0)</f>
        <v>53</v>
      </c>
      <c r="Q39" s="67">
        <v>26</v>
      </c>
      <c r="R39" s="65" t="e">
        <f ca="1">INDIRECT(ADDRESS(S39,T39,,,"[SS12 出荷管理表.xlsx]欧州向けフレームコンプ(フロント) (末番変更)"))</f>
        <v>#REF!</v>
      </c>
      <c r="S39" s="88">
        <f>MATCH(D36,'[1]欧州向けフレームコンプ(フロント) (末番変更)'!$A:$A,0)</f>
        <v>52</v>
      </c>
      <c r="T39" s="66">
        <v>26</v>
      </c>
      <c r="U39" s="9"/>
      <c r="V39" s="43">
        <v>1</v>
      </c>
      <c r="W39" s="14">
        <f>ROUNDUP(V39/G39,0)</f>
        <v>1</v>
      </c>
      <c r="X39" s="9"/>
      <c r="Y39" s="165">
        <v>1</v>
      </c>
      <c r="Z39" s="12"/>
      <c r="AA39" s="11"/>
      <c r="AB39" s="13"/>
      <c r="AC39" s="165"/>
      <c r="AD39" s="12"/>
      <c r="AE39" s="11"/>
      <c r="AF39" s="9"/>
      <c r="AG39" s="165"/>
      <c r="AH39" s="12"/>
      <c r="AI39" s="11"/>
      <c r="AJ39" s="9"/>
      <c r="AK39" s="165"/>
      <c r="AL39" s="12"/>
      <c r="AM39" s="11"/>
      <c r="AN39" s="9"/>
      <c r="AO39" s="8" t="str">
        <f>IF(W39-SUM(Y39,AC39,AG39,AK39)=0,"OK",W39-SUM(Y39,AC39,AG39,AK39))</f>
        <v>OK</v>
      </c>
    </row>
    <row r="40" spans="2:41" ht="18.75" customHeight="1" x14ac:dyDescent="0.55000000000000004">
      <c r="B40" s="42" t="s">
        <v>23</v>
      </c>
      <c r="F40" s="87" t="s">
        <v>40</v>
      </c>
      <c r="G40" s="47">
        <v>3</v>
      </c>
      <c r="H40" s="48">
        <v>1760</v>
      </c>
      <c r="I40" s="58">
        <v>1150</v>
      </c>
      <c r="J40" s="59">
        <v>22</v>
      </c>
      <c r="K40" s="60">
        <v>2</v>
      </c>
      <c r="L40" s="87">
        <f t="shared" ref="L40:L51" si="31">ROUNDDOWN($K$7/I40,0)*ROUNDDOWN($J$7/H40,0)*K40</f>
        <v>12</v>
      </c>
      <c r="M40" s="60">
        <v>2</v>
      </c>
      <c r="N40" s="9"/>
      <c r="O40" s="85" t="e">
        <f ca="1">INDIRECT(ADDRESS(P40,Q40,,,"[SS12 出荷管理表.xlsx]SS23 フレームコンプ(フロント)"))</f>
        <v>#REF!</v>
      </c>
      <c r="P40" s="64" t="e">
        <f>MATCH(B41,#REF!,0)</f>
        <v>#REF!</v>
      </c>
      <c r="Q40" s="67">
        <v>14</v>
      </c>
      <c r="R40" s="65" t="e">
        <f ca="1">INDIRECT(ADDRESS(S40,T40,,,"[SS12 出荷管理表.xlsx]SS23 フレームコンプ(フロント)"))</f>
        <v>#REF!</v>
      </c>
      <c r="S40" s="88" t="e">
        <f>MATCH(D36,#REF!,0)</f>
        <v>#REF!</v>
      </c>
      <c r="T40" s="66">
        <v>14</v>
      </c>
      <c r="U40" s="9"/>
      <c r="V40" s="43">
        <v>0</v>
      </c>
      <c r="W40" s="14">
        <f t="shared" ref="W40:W41" si="32">ROUNDUP(V40/G40,0)</f>
        <v>0</v>
      </c>
      <c r="X40" s="9"/>
      <c r="Y40" s="165"/>
      <c r="Z40" s="12"/>
      <c r="AA40" s="11"/>
      <c r="AB40" s="13"/>
      <c r="AC40" s="165"/>
      <c r="AD40" s="12"/>
      <c r="AE40" s="11"/>
      <c r="AF40" s="9"/>
      <c r="AG40" s="165"/>
      <c r="AH40" s="12"/>
      <c r="AI40" s="11"/>
      <c r="AJ40" s="9"/>
      <c r="AK40" s="165"/>
      <c r="AL40" s="12"/>
      <c r="AM40" s="11"/>
      <c r="AN40" s="46"/>
      <c r="AO40" s="8" t="str">
        <f t="shared" ref="AO40:AO41" si="33">IF(W40-SUM(Y40,AC40,AG40,AK40)=0,"OK",W40-SUM(Y40,AC40,AG40,AK40))</f>
        <v>OK</v>
      </c>
    </row>
    <row r="41" spans="2:41" ht="18.75" customHeight="1" x14ac:dyDescent="0.55000000000000004">
      <c r="B41" s="231">
        <v>45651</v>
      </c>
      <c r="D41" s="49"/>
      <c r="F41" s="87" t="s">
        <v>41</v>
      </c>
      <c r="G41" s="47">
        <v>3</v>
      </c>
      <c r="H41" s="48">
        <v>1760</v>
      </c>
      <c r="I41" s="58">
        <v>1150</v>
      </c>
      <c r="J41" s="59">
        <v>22</v>
      </c>
      <c r="K41" s="60">
        <v>2</v>
      </c>
      <c r="L41" s="87">
        <f t="shared" si="31"/>
        <v>12</v>
      </c>
      <c r="M41" s="60">
        <v>2</v>
      </c>
      <c r="N41" s="9"/>
      <c r="O41" s="85" t="e">
        <f ca="1">INDIRECT(ADDRESS(P41,Q41,,,"[SS12 出荷管理表.xlsx]SS23 フレームコンプ(フロント)"))</f>
        <v>#REF!</v>
      </c>
      <c r="P41" s="64" t="e">
        <f>MATCH(B41,#REF!,0)</f>
        <v>#REF!</v>
      </c>
      <c r="Q41" s="67">
        <v>26</v>
      </c>
      <c r="R41" s="65" t="e">
        <f ca="1">INDIRECT(ADDRESS(S41,T41,,,"[SS12 出荷管理表.xlsx]SS23 フレームコンプ(フロント)"))</f>
        <v>#REF!</v>
      </c>
      <c r="S41" s="88" t="e">
        <f>MATCH(D36,#REF!,0)</f>
        <v>#REF!</v>
      </c>
      <c r="T41" s="66">
        <v>26</v>
      </c>
      <c r="U41" s="9"/>
      <c r="V41" s="43">
        <v>9</v>
      </c>
      <c r="W41" s="14">
        <f t="shared" si="32"/>
        <v>3</v>
      </c>
      <c r="X41" s="9"/>
      <c r="Y41" s="165">
        <v>3</v>
      </c>
      <c r="Z41" s="12"/>
      <c r="AA41" s="11"/>
      <c r="AB41" s="13"/>
      <c r="AC41" s="165"/>
      <c r="AD41" s="12"/>
      <c r="AE41" s="11"/>
      <c r="AF41" s="9"/>
      <c r="AG41" s="165"/>
      <c r="AH41" s="12"/>
      <c r="AI41" s="11"/>
      <c r="AJ41" s="9"/>
      <c r="AK41" s="165"/>
      <c r="AL41" s="12"/>
      <c r="AM41" s="11"/>
      <c r="AN41" s="46"/>
      <c r="AO41" s="8" t="str">
        <f t="shared" si="33"/>
        <v>OK</v>
      </c>
    </row>
    <row r="42" spans="2:41" ht="18.75" customHeight="1" thickBot="1" x14ac:dyDescent="0.6">
      <c r="B42" s="232"/>
      <c r="F42" s="92" t="s">
        <v>5</v>
      </c>
      <c r="G42" s="47">
        <v>3</v>
      </c>
      <c r="H42" s="48">
        <v>1760</v>
      </c>
      <c r="I42" s="58">
        <v>1150</v>
      </c>
      <c r="J42" s="59">
        <v>22</v>
      </c>
      <c r="K42" s="60">
        <v>2</v>
      </c>
      <c r="L42" s="87">
        <f t="shared" si="31"/>
        <v>12</v>
      </c>
      <c r="M42" s="60">
        <v>2</v>
      </c>
      <c r="N42" s="9"/>
      <c r="O42" s="69"/>
      <c r="P42" s="64"/>
      <c r="Q42" s="68"/>
      <c r="R42" s="69"/>
      <c r="S42" s="88"/>
      <c r="T42" s="65"/>
      <c r="U42" s="9"/>
      <c r="V42" s="93"/>
      <c r="W42" s="94">
        <f>SUM(W36:W41)</f>
        <v>30</v>
      </c>
      <c r="X42" s="95"/>
      <c r="Y42" s="96">
        <f>SUM(Y36:Y41)</f>
        <v>22</v>
      </c>
      <c r="Z42" s="97">
        <f t="shared" ref="Z42:Z49" si="34">IF(Y$8="4t トラック",CEILING(Y42,$M42),CEILING(Y42,$K42))</f>
        <v>22</v>
      </c>
      <c r="AA42" s="98">
        <f t="shared" ref="AA42:AA50" si="35">IF(Y$8="4t トラック",Z42/$L42,Z42/$J42)</f>
        <v>1</v>
      </c>
      <c r="AB42" s="99"/>
      <c r="AC42" s="96">
        <f>SUM(AC36:AC41)</f>
        <v>6</v>
      </c>
      <c r="AD42" s="97">
        <f t="shared" ref="AD42:AD49" si="36">IF(AC$8="4t トラック",CEILING(AC42,$M42),CEILING(AC42,$K42))</f>
        <v>6</v>
      </c>
      <c r="AE42" s="98">
        <f t="shared" ref="AE42:AE50" si="37">IF(AC$8="4t トラック",AD42/$L42,AD42/$J42)</f>
        <v>0.27272727272727271</v>
      </c>
      <c r="AF42" s="95"/>
      <c r="AG42" s="96">
        <f>SUM(AG36:AG41)</f>
        <v>0</v>
      </c>
      <c r="AH42" s="97">
        <f t="shared" ref="AH42:AH47" si="38">IF(AG$8="4t トラック",CEILING(AG42,$M42),CEILING(AG42,$K42))</f>
        <v>0</v>
      </c>
      <c r="AI42" s="98">
        <f t="shared" ref="AI42:AI50" si="39">IF(AG$8="4t トラック",AH42/$L42,AH42/$J42)</f>
        <v>0</v>
      </c>
      <c r="AJ42" s="95"/>
      <c r="AK42" s="96">
        <f>SUM(AK36:AK41)</f>
        <v>5</v>
      </c>
      <c r="AL42" s="97">
        <f t="shared" ref="AL42:AL49" si="40">IF(AK$8="4t トラック",CEILING(AK42,$M42),CEILING(AK42,$K42))</f>
        <v>6</v>
      </c>
      <c r="AM42" s="98">
        <f t="shared" ref="AM42:AM50" si="41">IF(AK$8="4t トラック",AL42/$L42,AL42/$J42)</f>
        <v>0.27272727272727271</v>
      </c>
      <c r="AN42" s="46"/>
      <c r="AO42" s="10"/>
    </row>
    <row r="43" spans="2:41" ht="18.75" customHeight="1" x14ac:dyDescent="0.55000000000000004">
      <c r="B43" s="80" t="str">
        <f>TEXT(B41,"aaaa")</f>
        <v>水曜日</v>
      </c>
      <c r="C43" s="49"/>
      <c r="D43" s="49"/>
      <c r="F43" s="102" t="s">
        <v>28</v>
      </c>
      <c r="G43" s="103">
        <v>2</v>
      </c>
      <c r="H43" s="104">
        <v>1200</v>
      </c>
      <c r="I43" s="105">
        <v>1110</v>
      </c>
      <c r="J43" s="106">
        <f t="shared" ref="J43:J45" si="42">ROUNDDOWN($I$7/I43,0)*ROUNDDOWN($H$7/H43,0)*K43</f>
        <v>48</v>
      </c>
      <c r="K43" s="107">
        <v>3</v>
      </c>
      <c r="L43" s="106">
        <f t="shared" si="31"/>
        <v>24</v>
      </c>
      <c r="M43" s="107">
        <v>2</v>
      </c>
      <c r="N43" s="108"/>
      <c r="O43" s="109"/>
      <c r="P43" s="110"/>
      <c r="Q43" s="111"/>
      <c r="R43" s="109"/>
      <c r="S43" s="112"/>
      <c r="T43" s="109"/>
      <c r="U43" s="108"/>
      <c r="V43" s="113"/>
      <c r="W43" s="114">
        <f t="shared" ref="W43:W45" si="43">ROUNDUP(V43/G43,0)</f>
        <v>0</v>
      </c>
      <c r="X43" s="108"/>
      <c r="Y43" s="167"/>
      <c r="Z43" s="115">
        <f t="shared" si="34"/>
        <v>0</v>
      </c>
      <c r="AA43" s="116">
        <f t="shared" si="35"/>
        <v>0</v>
      </c>
      <c r="AB43" s="117"/>
      <c r="AC43" s="167"/>
      <c r="AD43" s="115">
        <f t="shared" si="36"/>
        <v>0</v>
      </c>
      <c r="AE43" s="116">
        <f t="shared" si="37"/>
        <v>0</v>
      </c>
      <c r="AF43" s="108"/>
      <c r="AG43" s="167"/>
      <c r="AH43" s="115">
        <f t="shared" si="38"/>
        <v>0</v>
      </c>
      <c r="AI43" s="116">
        <f t="shared" si="39"/>
        <v>0</v>
      </c>
      <c r="AJ43" s="108"/>
      <c r="AK43" s="167"/>
      <c r="AL43" s="115">
        <f t="shared" si="40"/>
        <v>0</v>
      </c>
      <c r="AM43" s="116">
        <f t="shared" si="41"/>
        <v>0</v>
      </c>
      <c r="AN43" s="108"/>
      <c r="AO43" s="118" t="str">
        <f t="shared" ref="AO43:AO49" si="44">IF(W43-SUM(Y43,AC43,AG43,AK43)=0,"OK",W43-SUM(Y43,AC43,AG43,AK43))</f>
        <v>OK</v>
      </c>
    </row>
    <row r="44" spans="2:41" ht="18.75" customHeight="1" x14ac:dyDescent="0.55000000000000004">
      <c r="C44" s="84"/>
      <c r="D44" s="84"/>
      <c r="F44" s="86" t="s">
        <v>4</v>
      </c>
      <c r="G44" s="119">
        <v>8</v>
      </c>
      <c r="H44" s="120">
        <v>1200</v>
      </c>
      <c r="I44" s="121">
        <v>1110</v>
      </c>
      <c r="J44" s="86">
        <f t="shared" si="42"/>
        <v>32</v>
      </c>
      <c r="K44" s="122">
        <v>2</v>
      </c>
      <c r="L44" s="86">
        <f t="shared" si="31"/>
        <v>16</v>
      </c>
      <c r="M44" s="122">
        <v>2</v>
      </c>
      <c r="N44" s="123"/>
      <c r="O44" s="124" t="e">
        <f ca="1">INDIRECT(ADDRESS(P44,Q44,,,"[SS12 出荷管理表.xlsx]カバーコンプ(エアコン)"))</f>
        <v>#REF!</v>
      </c>
      <c r="P44" s="125">
        <f>MATCH(B41,'[1]カバーコンプ(エアコン)'!$A:$A,0)</f>
        <v>555</v>
      </c>
      <c r="Q44" s="126">
        <v>8</v>
      </c>
      <c r="R44" s="127"/>
      <c r="S44" s="128"/>
      <c r="T44" s="124"/>
      <c r="U44" s="123"/>
      <c r="V44" s="129">
        <v>80</v>
      </c>
      <c r="W44" s="130">
        <f t="shared" si="43"/>
        <v>10</v>
      </c>
      <c r="X44" s="123"/>
      <c r="Y44" s="168"/>
      <c r="Z44" s="131">
        <f t="shared" si="34"/>
        <v>0</v>
      </c>
      <c r="AA44" s="132">
        <f t="shared" si="35"/>
        <v>0</v>
      </c>
      <c r="AB44" s="133">
        <v>5</v>
      </c>
      <c r="AC44" s="168">
        <v>10</v>
      </c>
      <c r="AD44" s="131">
        <f t="shared" si="36"/>
        <v>10</v>
      </c>
      <c r="AE44" s="132">
        <f t="shared" si="37"/>
        <v>0.3125</v>
      </c>
      <c r="AF44" s="123"/>
      <c r="AG44" s="168"/>
      <c r="AH44" s="131">
        <f t="shared" si="38"/>
        <v>0</v>
      </c>
      <c r="AI44" s="132">
        <f t="shared" si="39"/>
        <v>0</v>
      </c>
      <c r="AJ44" s="123"/>
      <c r="AK44" s="168"/>
      <c r="AL44" s="131">
        <f t="shared" si="40"/>
        <v>0</v>
      </c>
      <c r="AM44" s="132">
        <f t="shared" si="41"/>
        <v>0</v>
      </c>
      <c r="AN44" s="123"/>
      <c r="AO44" s="89" t="str">
        <f t="shared" si="44"/>
        <v>OK</v>
      </c>
    </row>
    <row r="45" spans="2:41" ht="18.75" customHeight="1" x14ac:dyDescent="0.55000000000000004">
      <c r="C45" s="49"/>
      <c r="D45" s="49"/>
      <c r="F45" s="87" t="s">
        <v>42</v>
      </c>
      <c r="G45" s="47">
        <v>8</v>
      </c>
      <c r="H45" s="144">
        <v>1200</v>
      </c>
      <c r="I45" s="144">
        <v>1200</v>
      </c>
      <c r="J45" s="87">
        <f t="shared" si="42"/>
        <v>32</v>
      </c>
      <c r="K45" s="60">
        <v>2</v>
      </c>
      <c r="L45" s="87">
        <f t="shared" si="31"/>
        <v>8</v>
      </c>
      <c r="M45" s="60">
        <v>2</v>
      </c>
      <c r="N45" s="9"/>
      <c r="O45" s="65" t="e">
        <f ca="1">INDIRECT(ADDRESS(P45,Q45,,,"[SS12 出荷管理表.xlsx]SS23 カバーコンプ(エアコン)"))</f>
        <v>#REF!</v>
      </c>
      <c r="P45" s="64">
        <f>MATCH(B41,'[1]SS23 カバーコンプ(エアコン)'!$A:$A,0)</f>
        <v>362</v>
      </c>
      <c r="Q45" s="67">
        <v>8</v>
      </c>
      <c r="R45" s="69"/>
      <c r="S45" s="88"/>
      <c r="T45" s="65"/>
      <c r="U45" s="9"/>
      <c r="V45" s="43">
        <v>5</v>
      </c>
      <c r="W45" s="14">
        <f t="shared" si="43"/>
        <v>1</v>
      </c>
      <c r="X45" s="9"/>
      <c r="Y45" s="165"/>
      <c r="Z45" s="100">
        <f t="shared" si="34"/>
        <v>0</v>
      </c>
      <c r="AA45" s="101">
        <f t="shared" si="35"/>
        <v>0</v>
      </c>
      <c r="AB45" s="13">
        <v>5</v>
      </c>
      <c r="AC45" s="165">
        <v>0</v>
      </c>
      <c r="AD45" s="100">
        <f t="shared" si="36"/>
        <v>0</v>
      </c>
      <c r="AE45" s="101">
        <f t="shared" si="37"/>
        <v>0</v>
      </c>
      <c r="AF45" s="9"/>
      <c r="AG45" s="165">
        <v>1</v>
      </c>
      <c r="AH45" s="100">
        <f t="shared" si="38"/>
        <v>2</v>
      </c>
      <c r="AI45" s="101">
        <f t="shared" si="39"/>
        <v>6.25E-2</v>
      </c>
      <c r="AJ45" s="9"/>
      <c r="AK45" s="165"/>
      <c r="AL45" s="100">
        <f t="shared" si="40"/>
        <v>0</v>
      </c>
      <c r="AM45" s="101">
        <f t="shared" si="41"/>
        <v>0</v>
      </c>
      <c r="AN45" s="9"/>
      <c r="AO45" s="8" t="str">
        <f t="shared" si="44"/>
        <v>OK</v>
      </c>
    </row>
    <row r="46" spans="2:41" ht="18.75" customHeight="1" x14ac:dyDescent="0.55000000000000004">
      <c r="C46" s="49"/>
      <c r="D46" s="49"/>
      <c r="F46" s="92" t="s">
        <v>43</v>
      </c>
      <c r="G46" s="47">
        <v>8</v>
      </c>
      <c r="H46" s="144">
        <v>1200</v>
      </c>
      <c r="I46" s="144">
        <v>1200</v>
      </c>
      <c r="J46" s="143">
        <v>32</v>
      </c>
      <c r="K46" s="60">
        <v>2</v>
      </c>
      <c r="L46" s="87">
        <f t="shared" si="31"/>
        <v>8</v>
      </c>
      <c r="M46" s="60">
        <v>2</v>
      </c>
      <c r="N46" s="45"/>
      <c r="O46" s="69"/>
      <c r="P46" s="64"/>
      <c r="Q46" s="68"/>
      <c r="R46" s="69"/>
      <c r="S46" s="88"/>
      <c r="T46" s="65"/>
      <c r="U46" s="9"/>
      <c r="V46" s="93"/>
      <c r="W46" s="139">
        <f>SUM(W43:W45)</f>
        <v>11</v>
      </c>
      <c r="X46" s="140"/>
      <c r="Y46" s="141">
        <f>SUM(Y43:Y45)</f>
        <v>0</v>
      </c>
      <c r="Z46" s="97">
        <f t="shared" si="34"/>
        <v>0</v>
      </c>
      <c r="AA46" s="98">
        <f t="shared" si="35"/>
        <v>0</v>
      </c>
      <c r="AB46" s="142"/>
      <c r="AC46" s="141">
        <f>SUM(AC43:AC45)</f>
        <v>10</v>
      </c>
      <c r="AD46" s="97">
        <f t="shared" si="36"/>
        <v>10</v>
      </c>
      <c r="AE46" s="98">
        <f t="shared" si="37"/>
        <v>0.3125</v>
      </c>
      <c r="AF46" s="140"/>
      <c r="AG46" s="141">
        <f>SUM(AG43:AG45)</f>
        <v>1</v>
      </c>
      <c r="AH46" s="97">
        <f t="shared" si="38"/>
        <v>2</v>
      </c>
      <c r="AI46" s="98">
        <f t="shared" si="39"/>
        <v>6.25E-2</v>
      </c>
      <c r="AJ46" s="140"/>
      <c r="AK46" s="141">
        <f>SUM(AK43:AK45)</f>
        <v>0</v>
      </c>
      <c r="AL46" s="97">
        <f t="shared" si="40"/>
        <v>0</v>
      </c>
      <c r="AM46" s="98">
        <f t="shared" si="41"/>
        <v>0</v>
      </c>
      <c r="AN46" s="45"/>
      <c r="AO46" s="8" t="str">
        <f t="shared" si="44"/>
        <v>OK</v>
      </c>
    </row>
    <row r="47" spans="2:41" ht="18.75" customHeight="1" x14ac:dyDescent="0.55000000000000004">
      <c r="C47" s="49"/>
      <c r="D47" s="49"/>
      <c r="F47" s="102" t="s">
        <v>29</v>
      </c>
      <c r="G47" s="103">
        <v>4</v>
      </c>
      <c r="H47" s="104">
        <v>1030</v>
      </c>
      <c r="I47" s="105">
        <v>830</v>
      </c>
      <c r="J47" s="106">
        <f t="shared" ref="J47:J51" si="45">ROUNDDOWN($I$7/I47,0)*ROUNDDOWN($H$7/H47,0)*K47</f>
        <v>54</v>
      </c>
      <c r="K47" s="107">
        <v>3</v>
      </c>
      <c r="L47" s="106">
        <f t="shared" si="31"/>
        <v>30</v>
      </c>
      <c r="M47" s="107">
        <v>2</v>
      </c>
      <c r="N47" s="108"/>
      <c r="O47" s="109"/>
      <c r="P47" s="110"/>
      <c r="Q47" s="111"/>
      <c r="R47" s="135"/>
      <c r="S47" s="112"/>
      <c r="T47" s="109"/>
      <c r="U47" s="108"/>
      <c r="V47" s="113"/>
      <c r="W47" s="114">
        <f t="shared" ref="W47:W50" si="46">ROUNDUP(V47/G47,0)</f>
        <v>0</v>
      </c>
      <c r="X47" s="108"/>
      <c r="Y47" s="167"/>
      <c r="Z47" s="115">
        <f t="shared" si="34"/>
        <v>0</v>
      </c>
      <c r="AA47" s="116">
        <f t="shared" si="35"/>
        <v>0</v>
      </c>
      <c r="AB47" s="117"/>
      <c r="AC47" s="167"/>
      <c r="AD47" s="115">
        <f t="shared" si="36"/>
        <v>0</v>
      </c>
      <c r="AE47" s="116">
        <f t="shared" si="37"/>
        <v>0</v>
      </c>
      <c r="AF47" s="108"/>
      <c r="AG47" s="167"/>
      <c r="AH47" s="115">
        <f t="shared" si="38"/>
        <v>0</v>
      </c>
      <c r="AI47" s="116">
        <f t="shared" si="39"/>
        <v>0</v>
      </c>
      <c r="AJ47" s="108"/>
      <c r="AK47" s="167"/>
      <c r="AL47" s="115">
        <f t="shared" si="40"/>
        <v>0</v>
      </c>
      <c r="AM47" s="116">
        <f t="shared" si="41"/>
        <v>0</v>
      </c>
      <c r="AN47" s="108"/>
      <c r="AO47" s="118" t="str">
        <f t="shared" si="44"/>
        <v>OK</v>
      </c>
    </row>
    <row r="48" spans="2:41" ht="18.75" customHeight="1" x14ac:dyDescent="0.55000000000000004">
      <c r="C48" s="49"/>
      <c r="D48" s="49"/>
      <c r="F48" s="86" t="s">
        <v>3</v>
      </c>
      <c r="G48" s="119">
        <v>8</v>
      </c>
      <c r="H48" s="120">
        <v>1030</v>
      </c>
      <c r="I48" s="121">
        <v>830</v>
      </c>
      <c r="J48" s="86">
        <f t="shared" si="45"/>
        <v>54</v>
      </c>
      <c r="K48" s="122">
        <v>3</v>
      </c>
      <c r="L48" s="86">
        <f t="shared" si="31"/>
        <v>30</v>
      </c>
      <c r="M48" s="122">
        <v>2</v>
      </c>
      <c r="N48" s="123"/>
      <c r="O48" s="124" t="e">
        <f ca="1">INDIRECT(ADDRESS(P48,Q48,,,"[SS12 出荷管理表.xlsx]ブラケット(ファン)"))</f>
        <v>#REF!</v>
      </c>
      <c r="P48" s="125">
        <f>MATCH(B41,'[1]ブラケット(ファン)'!$A:$A,0)</f>
        <v>555</v>
      </c>
      <c r="Q48" s="126">
        <v>8</v>
      </c>
      <c r="R48" s="127"/>
      <c r="S48" s="128"/>
      <c r="T48" s="124"/>
      <c r="U48" s="123"/>
      <c r="V48" s="129">
        <v>80</v>
      </c>
      <c r="W48" s="130">
        <f t="shared" si="46"/>
        <v>10</v>
      </c>
      <c r="X48" s="123"/>
      <c r="Y48" s="168"/>
      <c r="Z48" s="131">
        <f t="shared" si="34"/>
        <v>0</v>
      </c>
      <c r="AA48" s="132">
        <f t="shared" si="35"/>
        <v>0</v>
      </c>
      <c r="AB48" s="133"/>
      <c r="AC48" s="168">
        <v>3</v>
      </c>
      <c r="AD48" s="131">
        <f t="shared" si="36"/>
        <v>3</v>
      </c>
      <c r="AE48" s="132">
        <f t="shared" si="37"/>
        <v>5.5555555555555552E-2</v>
      </c>
      <c r="AF48" s="123"/>
      <c r="AG48" s="167">
        <v>7</v>
      </c>
      <c r="AH48" s="131">
        <f>IF(AG$8="4t トラック",CEILING(AG48,$M48),CEILING(AG48,$K48))</f>
        <v>9</v>
      </c>
      <c r="AI48" s="132">
        <f t="shared" si="39"/>
        <v>0.16666666666666666</v>
      </c>
      <c r="AJ48" s="123"/>
      <c r="AK48" s="168"/>
      <c r="AL48" s="131">
        <f t="shared" si="40"/>
        <v>0</v>
      </c>
      <c r="AM48" s="132">
        <f t="shared" si="41"/>
        <v>0</v>
      </c>
      <c r="AN48" s="123"/>
      <c r="AO48" s="89" t="str">
        <f t="shared" si="44"/>
        <v>OK</v>
      </c>
    </row>
    <row r="49" spans="2:41" ht="18.75" customHeight="1" x14ac:dyDescent="0.55000000000000004">
      <c r="C49" s="80"/>
      <c r="D49" s="80"/>
      <c r="F49" s="106" t="s">
        <v>3</v>
      </c>
      <c r="G49" s="103">
        <v>8</v>
      </c>
      <c r="H49" s="104">
        <v>830</v>
      </c>
      <c r="I49" s="105">
        <v>1030</v>
      </c>
      <c r="J49" s="106">
        <f t="shared" si="45"/>
        <v>72</v>
      </c>
      <c r="K49" s="107">
        <v>3</v>
      </c>
      <c r="L49" s="106">
        <f t="shared" si="31"/>
        <v>36</v>
      </c>
      <c r="M49" s="107">
        <v>2</v>
      </c>
      <c r="N49" s="108"/>
      <c r="O49" s="136"/>
      <c r="P49" s="137"/>
      <c r="Q49" s="111"/>
      <c r="R49" s="135"/>
      <c r="S49" s="138"/>
      <c r="T49" s="109"/>
      <c r="U49" s="108"/>
      <c r="V49" s="113"/>
      <c r="W49" s="114">
        <f t="shared" si="46"/>
        <v>0</v>
      </c>
      <c r="X49" s="108"/>
      <c r="Y49" s="167"/>
      <c r="Z49" s="115">
        <f t="shared" si="34"/>
        <v>0</v>
      </c>
      <c r="AA49" s="116">
        <f t="shared" si="35"/>
        <v>0</v>
      </c>
      <c r="AB49" s="117"/>
      <c r="AC49" s="167"/>
      <c r="AD49" s="115">
        <f t="shared" si="36"/>
        <v>0</v>
      </c>
      <c r="AE49" s="116">
        <f t="shared" si="37"/>
        <v>0</v>
      </c>
      <c r="AF49" s="108"/>
      <c r="AG49" s="167"/>
      <c r="AH49" s="115">
        <f>IF(AG$8="4t トラック",CEILING(AG49,$M49),CEILING(AG49,$K49))</f>
        <v>0</v>
      </c>
      <c r="AI49" s="116">
        <f t="shared" si="39"/>
        <v>0</v>
      </c>
      <c r="AJ49" s="108"/>
      <c r="AK49" s="167"/>
      <c r="AL49" s="115">
        <f t="shared" si="40"/>
        <v>0</v>
      </c>
      <c r="AM49" s="116">
        <f t="shared" si="41"/>
        <v>0</v>
      </c>
      <c r="AN49" s="108"/>
      <c r="AO49" s="118" t="str">
        <f t="shared" si="44"/>
        <v>OK</v>
      </c>
    </row>
    <row r="50" spans="2:41" ht="19.5" customHeight="1" x14ac:dyDescent="0.55000000000000004">
      <c r="C50" s="80"/>
      <c r="D50" s="80"/>
      <c r="F50" s="86" t="s">
        <v>46</v>
      </c>
      <c r="G50" s="119">
        <v>6</v>
      </c>
      <c r="H50" s="120">
        <v>1540</v>
      </c>
      <c r="I50" s="121">
        <v>1120</v>
      </c>
      <c r="J50" s="86">
        <f t="shared" si="45"/>
        <v>24</v>
      </c>
      <c r="K50" s="122">
        <v>2</v>
      </c>
      <c r="L50" s="120">
        <f t="shared" si="31"/>
        <v>12</v>
      </c>
      <c r="M50" s="122">
        <v>2</v>
      </c>
      <c r="N50" s="123"/>
      <c r="O50" s="124" t="e">
        <f ca="1">INDIRECT(ADDRESS(P50,Q50,,,"[SS12 出荷管理表.xlsx]ステー(ラジエータ)"))+INDIRECT(ADDRESS(P50,Q50+12,,,"[SS12 出荷管理表.xlsx]ステー(ラジエータ)"))</f>
        <v>#REF!</v>
      </c>
      <c r="P50" s="128">
        <f>MATCH(B41,'[1]ステー(ラジエータ)'!$A:$A,0)</f>
        <v>555</v>
      </c>
      <c r="Q50" s="126">
        <v>8</v>
      </c>
      <c r="R50" s="127"/>
      <c r="S50" s="128"/>
      <c r="T50" s="124"/>
      <c r="U50" s="123"/>
      <c r="V50" s="129">
        <v>0</v>
      </c>
      <c r="W50" s="130">
        <f t="shared" si="46"/>
        <v>0</v>
      </c>
      <c r="X50" s="123"/>
      <c r="Y50" s="168"/>
      <c r="Z50" s="131">
        <f>IF(Y$8="4t トラック",CEILING(Y50,$M50),CEILING(Y50,$K50))</f>
        <v>0</v>
      </c>
      <c r="AA50" s="132">
        <f t="shared" si="35"/>
        <v>0</v>
      </c>
      <c r="AB50" s="133"/>
      <c r="AC50" s="168"/>
      <c r="AD50" s="131">
        <f>IF(AC$8="4t トラック",CEILING(AC50,$M50),CEILING(AC50,$K50))</f>
        <v>0</v>
      </c>
      <c r="AE50" s="132">
        <f t="shared" si="37"/>
        <v>0</v>
      </c>
      <c r="AF50" s="123">
        <v>3</v>
      </c>
      <c r="AG50" s="167">
        <v>0</v>
      </c>
      <c r="AH50" s="131">
        <f>IF(AG$8="4t トラック",CEILING(AG50,$M50),CEILING(AG50,$K50))</f>
        <v>0</v>
      </c>
      <c r="AI50" s="132">
        <f t="shared" si="39"/>
        <v>0</v>
      </c>
      <c r="AJ50" s="123"/>
      <c r="AK50" s="168"/>
      <c r="AL50" s="131">
        <f>IF(AK$8="4t トラック",CEILING(AK50,$M50),CEILING(AK50,$K50))</f>
        <v>0</v>
      </c>
      <c r="AM50" s="132">
        <f t="shared" si="41"/>
        <v>0</v>
      </c>
      <c r="AN50" s="123">
        <f>COUNT(AO36:AO50)</f>
        <v>1</v>
      </c>
      <c r="AO50" s="134" t="str">
        <f>IF(W50-SUM(Y50,AC50,AG50,AK50)=0,"OK",W50-SUM(Y50,AC50,AG50,AK50))</f>
        <v>OK</v>
      </c>
    </row>
    <row r="51" spans="2:41" ht="18.75" customHeight="1" thickBot="1" x14ac:dyDescent="0.6">
      <c r="B51" s="41"/>
      <c r="C51" s="41"/>
      <c r="D51" s="41"/>
      <c r="F51" s="172" t="s">
        <v>47</v>
      </c>
      <c r="G51" s="148">
        <v>6</v>
      </c>
      <c r="H51" s="149">
        <v>1540</v>
      </c>
      <c r="I51" s="150">
        <v>1120</v>
      </c>
      <c r="J51" s="147">
        <f t="shared" si="45"/>
        <v>24</v>
      </c>
      <c r="K51" s="151">
        <v>2</v>
      </c>
      <c r="L51" s="147">
        <f t="shared" si="31"/>
        <v>12</v>
      </c>
      <c r="M51" s="151">
        <v>2</v>
      </c>
      <c r="N51" s="152"/>
      <c r="O51" s="153" t="e">
        <f ca="1">INDIRECT(ADDRESS(P50,Q51,,,"[SS12 出荷管理表.xlsx]ステー(ラジエータ)"))</f>
        <v>#REF!</v>
      </c>
      <c r="P51" s="154">
        <f>MATCH(B41,'[1]ステー(ラジエータ)'!$A:$A,0)</f>
        <v>555</v>
      </c>
      <c r="Q51" s="155">
        <v>30</v>
      </c>
      <c r="R51" s="156"/>
      <c r="S51" s="157"/>
      <c r="T51" s="158"/>
      <c r="U51" s="152"/>
      <c r="V51" s="159">
        <v>84</v>
      </c>
      <c r="W51" s="160">
        <f>ROUNDUP(V51/G51,0)</f>
        <v>14</v>
      </c>
      <c r="X51" s="152"/>
      <c r="Y51" s="169"/>
      <c r="Z51" s="161">
        <f>IF(Y$8="4t トラック",CEILING(Y51,$M51),CEILING(Y51,$K51))</f>
        <v>0</v>
      </c>
      <c r="AA51" s="162">
        <f>IF(Y$8="4t トラック",Z51/$L51,Z51/$J51)</f>
        <v>0</v>
      </c>
      <c r="AB51" s="163"/>
      <c r="AC51" s="169">
        <v>0</v>
      </c>
      <c r="AD51" s="161">
        <f>IF(AC$8="4t トラック",CEILING(AC51,$M51),CEILING(AC51,$K51))</f>
        <v>0</v>
      </c>
      <c r="AE51" s="162">
        <f>IF(AC$8="4t トラック",AD51/$L51,AD51/$J51)</f>
        <v>0</v>
      </c>
      <c r="AF51" s="152"/>
      <c r="AG51" s="169">
        <v>14</v>
      </c>
      <c r="AH51" s="161">
        <f>IF(AG$8="4t トラック",CEILING(AG51,$M51),CEILING(AG51,$K51))</f>
        <v>14</v>
      </c>
      <c r="AI51" s="162">
        <f>IF(AG$8="4t トラック",AH51/$L51,AH51/$J51)</f>
        <v>0.58333333333333337</v>
      </c>
      <c r="AJ51" s="152"/>
      <c r="AK51" s="169"/>
      <c r="AL51" s="161">
        <f>IF(AK$8="4t トラック",CEILING(AK51,$M51),CEILING(AK51,$K51))</f>
        <v>0</v>
      </c>
      <c r="AM51" s="162">
        <f>IF(AK$8="4t トラック",AL51/$L51,AL51/$J51)</f>
        <v>0</v>
      </c>
      <c r="AN51" s="152"/>
      <c r="AO51" s="164" t="str">
        <f>IF(W51-SUM(Y51,AC51,AG51,AK51)=0,"OK",W51-SUM(Y51,AC51,AG51,AK51))</f>
        <v>OK</v>
      </c>
    </row>
    <row r="52" spans="2:41" x14ac:dyDescent="0.55000000000000004">
      <c r="Y52" s="53"/>
      <c r="Z52" s="145" t="s">
        <v>2</v>
      </c>
      <c r="AA52" s="146">
        <f>SUM(AA36:AA51)</f>
        <v>1</v>
      </c>
      <c r="AB52" s="7"/>
      <c r="AC52" s="53"/>
      <c r="AD52" s="145" t="s">
        <v>2</v>
      </c>
      <c r="AE52" s="146">
        <f>SUM(AE36:AE51)</f>
        <v>0.95328282828282829</v>
      </c>
      <c r="AG52" s="53"/>
      <c r="AH52" s="145" t="s">
        <v>2</v>
      </c>
      <c r="AI52" s="146">
        <f>SUM(AI36:AI51)</f>
        <v>0.875</v>
      </c>
      <c r="AK52" s="53"/>
      <c r="AL52" s="145" t="s">
        <v>2</v>
      </c>
      <c r="AM52" s="146">
        <f>SUM(AM36:AM51)</f>
        <v>0.27272727272727271</v>
      </c>
    </row>
    <row r="53" spans="2:41" x14ac:dyDescent="0.55000000000000004">
      <c r="Y53" s="6"/>
      <c r="Z53" s="5"/>
      <c r="AA53" s="4" t="str">
        <f>IF(AA52&lt;=1,"積載できます","積載オーバーです!")</f>
        <v>積載できます</v>
      </c>
      <c r="AC53" s="6"/>
      <c r="AD53" s="5"/>
      <c r="AE53" s="4" t="str">
        <f>IF(AE52&lt;=1,"積載できます","積載オーバーです!")</f>
        <v>積載できます</v>
      </c>
      <c r="AG53" s="6"/>
      <c r="AH53" s="5"/>
      <c r="AI53" s="4" t="str">
        <f>IF(AI52&lt;=1,"積載できます","積載オーバーです!")</f>
        <v>積載できます</v>
      </c>
      <c r="AK53" s="6"/>
      <c r="AL53" s="5"/>
      <c r="AM53" s="4" t="str">
        <f>IF(AM52&lt;=1,"積載できます","積載オーバーです!")</f>
        <v>積載できます</v>
      </c>
    </row>
    <row r="54" spans="2:41" x14ac:dyDescent="0.55000000000000004">
      <c r="H54" s="3"/>
      <c r="Z54" s="2" t="s">
        <v>1</v>
      </c>
      <c r="AA54" s="2" t="s">
        <v>0</v>
      </c>
    </row>
    <row r="55" spans="2:41" x14ac:dyDescent="0.55000000000000004">
      <c r="H55" s="3"/>
      <c r="U55" s="1">
        <v>1</v>
      </c>
      <c r="Z55" s="2"/>
      <c r="AA55" s="2"/>
    </row>
    <row r="56" spans="2:41" ht="18.5" thickBot="1" x14ac:dyDescent="0.6">
      <c r="H56" s="3"/>
      <c r="Z56" s="2"/>
      <c r="AA56" s="2"/>
    </row>
    <row r="57" spans="2:41" ht="18.649999999999999" customHeight="1" thickBot="1" x14ac:dyDescent="0.6">
      <c r="E57" s="242" t="s">
        <v>22</v>
      </c>
      <c r="F57" s="243"/>
      <c r="G57" s="51"/>
      <c r="H57" s="3"/>
      <c r="L57" s="38"/>
      <c r="M57" s="38"/>
      <c r="N57" s="38"/>
      <c r="O57" s="38"/>
      <c r="P57" s="38"/>
      <c r="Q57" s="38"/>
      <c r="R57" s="38"/>
      <c r="S57" s="38"/>
      <c r="T57" s="38"/>
      <c r="U57" s="38"/>
      <c r="Y57" s="83" t="s">
        <v>23</v>
      </c>
      <c r="Z57" s="244">
        <f>D61</f>
        <v>45651</v>
      </c>
      <c r="AA57" s="244"/>
      <c r="AC57" s="83" t="s">
        <v>23</v>
      </c>
      <c r="AD57" s="239">
        <f>B66</f>
        <v>45652</v>
      </c>
      <c r="AE57" s="240"/>
      <c r="AG57" s="83" t="s">
        <v>23</v>
      </c>
      <c r="AH57" s="239">
        <f>B66</f>
        <v>45652</v>
      </c>
      <c r="AI57" s="240"/>
      <c r="AK57" s="83" t="s">
        <v>23</v>
      </c>
      <c r="AL57" s="239">
        <v>45652</v>
      </c>
      <c r="AM57" s="240"/>
    </row>
    <row r="58" spans="2:41" ht="18.5" thickBot="1" x14ac:dyDescent="0.6">
      <c r="E58" s="239">
        <v>45645</v>
      </c>
      <c r="F58" s="240"/>
      <c r="G58" s="37"/>
      <c r="H58" s="38"/>
      <c r="I58" s="38"/>
      <c r="Y58" s="241" t="s">
        <v>32</v>
      </c>
      <c r="Z58" s="241"/>
      <c r="AA58" s="1" t="s">
        <v>45</v>
      </c>
      <c r="AC58" s="241" t="s">
        <v>32</v>
      </c>
      <c r="AD58" s="241"/>
      <c r="AG58" s="241" t="s">
        <v>32</v>
      </c>
      <c r="AH58" s="241"/>
      <c r="AK58" s="241" t="s">
        <v>32</v>
      </c>
      <c r="AL58" s="241"/>
    </row>
    <row r="59" spans="2:41" ht="18.5" thickBot="1" x14ac:dyDescent="0.6">
      <c r="B59" s="40"/>
      <c r="C59" s="40"/>
      <c r="D59" s="40"/>
      <c r="J59" s="71" t="s">
        <v>33</v>
      </c>
      <c r="K59" s="72"/>
      <c r="L59" s="73" t="s">
        <v>34</v>
      </c>
      <c r="M59" s="74"/>
      <c r="N59" s="63"/>
      <c r="O59" s="38"/>
      <c r="P59" s="75"/>
      <c r="Q59" s="76"/>
      <c r="R59" s="38"/>
      <c r="S59" s="38"/>
      <c r="T59" s="38"/>
      <c r="U59" s="63"/>
      <c r="Y59" s="1" t="s">
        <v>26</v>
      </c>
      <c r="Z59" s="44">
        <v>0.45833333333333331</v>
      </c>
      <c r="AC59" s="1" t="s">
        <v>26</v>
      </c>
      <c r="AD59" s="44">
        <v>0.66666666666666663</v>
      </c>
      <c r="AG59" s="1" t="s">
        <v>26</v>
      </c>
      <c r="AH59" s="50" t="s">
        <v>44</v>
      </c>
      <c r="AK59" s="1" t="s">
        <v>26</v>
      </c>
      <c r="AL59" s="44" t="s">
        <v>52</v>
      </c>
      <c r="AO59" s="23" t="s">
        <v>19</v>
      </c>
    </row>
    <row r="60" spans="2:41" ht="18.5" thickBot="1" x14ac:dyDescent="0.6">
      <c r="D60" s="39" t="s">
        <v>24</v>
      </c>
      <c r="F60" s="17" t="s">
        <v>18</v>
      </c>
      <c r="G60" s="22" t="s">
        <v>17</v>
      </c>
      <c r="H60" s="21" t="s">
        <v>16</v>
      </c>
      <c r="I60" s="20" t="s">
        <v>15</v>
      </c>
      <c r="J60" s="21" t="s">
        <v>13</v>
      </c>
      <c r="K60" s="22" t="s">
        <v>14</v>
      </c>
      <c r="L60" s="21" t="s">
        <v>13</v>
      </c>
      <c r="M60" s="22" t="s">
        <v>14</v>
      </c>
      <c r="N60" s="61"/>
      <c r="O60" s="77" t="s">
        <v>27</v>
      </c>
      <c r="P60" s="78" t="s">
        <v>37</v>
      </c>
      <c r="Q60" s="70" t="s">
        <v>36</v>
      </c>
      <c r="R60" s="82" t="s">
        <v>39</v>
      </c>
      <c r="S60" s="81" t="s">
        <v>37</v>
      </c>
      <c r="T60" s="79" t="s">
        <v>38</v>
      </c>
      <c r="U60" s="37"/>
      <c r="V60" s="19" t="s">
        <v>12</v>
      </c>
      <c r="W60" s="18" t="s">
        <v>11</v>
      </c>
      <c r="X60" s="16"/>
      <c r="Y60" s="233" t="s">
        <v>35</v>
      </c>
      <c r="Z60" s="234"/>
      <c r="AA60" s="235"/>
      <c r="AB60" s="16"/>
      <c r="AC60" s="236" t="s">
        <v>10</v>
      </c>
      <c r="AD60" s="237"/>
      <c r="AE60" s="238"/>
      <c r="AF60" s="16"/>
      <c r="AG60" s="236" t="s">
        <v>9</v>
      </c>
      <c r="AH60" s="237"/>
      <c r="AI60" s="238"/>
      <c r="AJ60" s="16"/>
      <c r="AK60" s="236" t="s">
        <v>20</v>
      </c>
      <c r="AL60" s="237"/>
      <c r="AM60" s="238"/>
      <c r="AN60" s="16"/>
      <c r="AO60" s="15" t="s">
        <v>8</v>
      </c>
    </row>
    <row r="61" spans="2:41" ht="20.5" thickTop="1" x14ac:dyDescent="0.55000000000000004">
      <c r="D61" s="231">
        <v>45651</v>
      </c>
      <c r="F61" s="90" t="s">
        <v>7</v>
      </c>
      <c r="G61" s="47">
        <v>3</v>
      </c>
      <c r="H61" s="48">
        <v>1760</v>
      </c>
      <c r="I61" s="58">
        <v>1150</v>
      </c>
      <c r="J61" s="59">
        <v>22</v>
      </c>
      <c r="K61" s="60">
        <v>2</v>
      </c>
      <c r="L61" s="87">
        <f t="shared" ref="L61:L62" si="47">ROUNDDOWN($K$7/I61,0)*ROUNDDOWN($J$7/H61,0)*K61</f>
        <v>12</v>
      </c>
      <c r="M61" s="60">
        <v>2</v>
      </c>
      <c r="N61" s="9"/>
      <c r="O61" s="85" t="e">
        <f ca="1">INDIRECT(ADDRESS(P61,Q61,,,"[SS12 出荷管理表.xlsx]フレームコンプ(フロント)(設変後)"))</f>
        <v>#REF!</v>
      </c>
      <c r="P61" s="64" t="e">
        <f>MATCH(B66,#REF!,0)</f>
        <v>#REF!</v>
      </c>
      <c r="Q61" s="67">
        <v>14</v>
      </c>
      <c r="R61" s="65" t="e">
        <f ca="1">INDIRECT(ADDRESS(S61,T61,,,"[SS12 出荷管理表.xlsx]欧州向けフレームコンプ(フロント)"))</f>
        <v>#REF!</v>
      </c>
      <c r="S61" s="88" t="e">
        <f>MATCH(D61,#REF!,0)</f>
        <v>#REF!</v>
      </c>
      <c r="T61" s="66">
        <v>14</v>
      </c>
      <c r="U61" s="9"/>
      <c r="V61" s="43">
        <v>0</v>
      </c>
      <c r="W61" s="14">
        <f>ROUNDUP(V61/G61,0)</f>
        <v>0</v>
      </c>
      <c r="X61" s="9"/>
      <c r="Y61" s="165">
        <v>0</v>
      </c>
      <c r="Z61" s="12"/>
      <c r="AA61" s="11"/>
      <c r="AB61" s="13"/>
      <c r="AC61" s="165"/>
      <c r="AD61" s="12"/>
      <c r="AE61" s="11"/>
      <c r="AF61" s="9"/>
      <c r="AG61" s="165"/>
      <c r="AH61" s="12"/>
      <c r="AI61" s="11"/>
      <c r="AJ61" s="9"/>
      <c r="AK61" s="165"/>
      <c r="AL61" s="12"/>
      <c r="AM61" s="11"/>
      <c r="AN61" s="46"/>
      <c r="AO61" s="8" t="str">
        <f t="shared" ref="AO61:AO62" si="48">IF(W61-SUM(Y61,AC61,AG61,AK61)=0,"OK",W61-SUM(Y61,AC61,AG61,AK61))</f>
        <v>OK</v>
      </c>
    </row>
    <row r="62" spans="2:41" ht="19.5" customHeight="1" thickBot="1" x14ac:dyDescent="0.6">
      <c r="D62" s="232"/>
      <c r="F62" s="91" t="s">
        <v>6</v>
      </c>
      <c r="G62" s="47">
        <v>3</v>
      </c>
      <c r="H62" s="48">
        <v>1760</v>
      </c>
      <c r="I62" s="58">
        <v>1150</v>
      </c>
      <c r="J62" s="59">
        <v>22</v>
      </c>
      <c r="K62" s="60">
        <v>2</v>
      </c>
      <c r="L62" s="87">
        <f t="shared" si="47"/>
        <v>12</v>
      </c>
      <c r="M62" s="60">
        <v>2</v>
      </c>
      <c r="N62" s="9"/>
      <c r="O62" s="85" t="e">
        <f ca="1">INDIRECT(ADDRESS(P62,Q62,,,"[SS12 出荷管理表.xlsx]フレームコンプ(フロント)(設変後)"))</f>
        <v>#REF!</v>
      </c>
      <c r="P62" s="64" t="e">
        <f>MATCH(B66,#REF!,0)</f>
        <v>#REF!</v>
      </c>
      <c r="Q62" s="67">
        <v>26</v>
      </c>
      <c r="R62" s="65" t="e">
        <f ca="1">INDIRECT(ADDRESS(S62,T62,,,"[SS12 出荷管理表.xlsx]欧州向けフレームコンプ(フロント)"))</f>
        <v>#REF!</v>
      </c>
      <c r="S62" s="88" t="e">
        <f>MATCH(D61,#REF!,0)</f>
        <v>#REF!</v>
      </c>
      <c r="T62" s="66">
        <v>26</v>
      </c>
      <c r="U62" s="9"/>
      <c r="V62" s="43">
        <v>74</v>
      </c>
      <c r="W62" s="14">
        <f>ROUNDUP(V62/G62,0)</f>
        <v>25</v>
      </c>
      <c r="X62" s="9"/>
      <c r="Y62" s="166">
        <v>19</v>
      </c>
      <c r="Z62" s="12"/>
      <c r="AA62" s="11"/>
      <c r="AB62" s="13"/>
      <c r="AC62" s="166">
        <v>0</v>
      </c>
      <c r="AD62" s="12"/>
      <c r="AE62" s="11"/>
      <c r="AF62" s="9"/>
      <c r="AG62" s="165">
        <v>5</v>
      </c>
      <c r="AH62" s="12"/>
      <c r="AI62" s="11"/>
      <c r="AJ62" s="9"/>
      <c r="AK62" s="165">
        <v>6</v>
      </c>
      <c r="AL62" s="12"/>
      <c r="AM62" s="11"/>
      <c r="AN62" s="65"/>
      <c r="AO62" s="8">
        <f t="shared" si="48"/>
        <v>-5</v>
      </c>
    </row>
    <row r="63" spans="2:41" ht="19.5" customHeight="1" x14ac:dyDescent="0.55000000000000004">
      <c r="D63" s="80" t="str">
        <f>TEXT(D61,"aaaa")</f>
        <v>水曜日</v>
      </c>
      <c r="E63" s="170" t="s">
        <v>48</v>
      </c>
      <c r="F63" s="87" t="s">
        <v>7</v>
      </c>
      <c r="G63" s="47">
        <v>3</v>
      </c>
      <c r="H63" s="48">
        <v>1760</v>
      </c>
      <c r="I63" s="58">
        <v>1150</v>
      </c>
      <c r="J63" s="59">
        <v>22</v>
      </c>
      <c r="K63" s="60">
        <v>2</v>
      </c>
      <c r="L63" s="87">
        <f>ROUNDDOWN($K$7/I63,0)*ROUNDDOWN($J$7/H63,0)*K63</f>
        <v>12</v>
      </c>
      <c r="M63" s="60">
        <v>2</v>
      </c>
      <c r="N63" s="9"/>
      <c r="O63" s="85" t="e">
        <f ca="1">INDIRECT(ADDRESS(P63,Q63,,,"[SS12 出荷管理表.xlsx]フレームコンプ(フロント)(設変後)"))</f>
        <v>#REF!</v>
      </c>
      <c r="P63" s="64">
        <f>MATCH(B66,'[1]欧州向けフレームコンプ(フロント) (末番変更)'!$A:$A,0)</f>
        <v>54</v>
      </c>
      <c r="Q63" s="67">
        <v>14</v>
      </c>
      <c r="R63" s="65" t="e">
        <f ca="1">INDIRECT(ADDRESS(S63,T63,,,"[SS12 出荷管理表.xlsx]欧州向けフレームコンプ(フロント) (末番変更)"))</f>
        <v>#REF!</v>
      </c>
      <c r="S63" s="88">
        <f>MATCH(D61,'[1]欧州向けフレームコンプ(フロント) (末番変更)'!$A:$A,0)</f>
        <v>53</v>
      </c>
      <c r="T63" s="66">
        <v>14</v>
      </c>
      <c r="U63" s="9"/>
      <c r="V63" s="43"/>
      <c r="W63" s="14">
        <f>ROUNDUP(V63/G63,0)</f>
        <v>0</v>
      </c>
      <c r="X63" s="9"/>
      <c r="Y63" s="165"/>
      <c r="Z63" s="12"/>
      <c r="AA63" s="11"/>
      <c r="AB63" s="13"/>
      <c r="AC63" s="165"/>
      <c r="AD63" s="12"/>
      <c r="AE63" s="11"/>
      <c r="AF63" s="9"/>
      <c r="AG63" s="165"/>
      <c r="AH63" s="12"/>
      <c r="AI63" s="11"/>
      <c r="AJ63" s="9"/>
      <c r="AK63" s="165"/>
      <c r="AL63" s="12"/>
      <c r="AM63" s="11"/>
      <c r="AN63" s="65"/>
      <c r="AO63" s="8" t="str">
        <f>IF(W63-SUM(Y63,AC63,AG63,AK63)=0,"OK",W63-SUM(Y63,AC63,AG63,AK63))</f>
        <v>OK</v>
      </c>
    </row>
    <row r="64" spans="2:41" ht="18.75" customHeight="1" thickBot="1" x14ac:dyDescent="0.6">
      <c r="E64" s="170" t="s">
        <v>49</v>
      </c>
      <c r="F64" s="87" t="s">
        <v>6</v>
      </c>
      <c r="G64" s="47">
        <v>3</v>
      </c>
      <c r="H64" s="48">
        <v>1760</v>
      </c>
      <c r="I64" s="58">
        <v>1150</v>
      </c>
      <c r="J64" s="59">
        <v>22</v>
      </c>
      <c r="K64" s="60">
        <v>2</v>
      </c>
      <c r="L64" s="87">
        <f>ROUNDDOWN($K$7/I64,0)*ROUNDDOWN($J$7/H64,0)*K64</f>
        <v>12</v>
      </c>
      <c r="M64" s="60">
        <v>2</v>
      </c>
      <c r="N64" s="9"/>
      <c r="O64" s="85" t="e">
        <f ca="1">INDIRECT(ADDRESS(P64,Q64,,,"[SS12 出荷管理表.xlsx]フレームコンプ(フロント)(設変後)"))</f>
        <v>#REF!</v>
      </c>
      <c r="P64" s="64">
        <f>MATCH(B66,'[1]欧州向けフレームコンプ(フロント) (末番変更)'!$A:$A,0)</f>
        <v>54</v>
      </c>
      <c r="Q64" s="67">
        <v>26</v>
      </c>
      <c r="R64" s="65" t="e">
        <f ca="1">INDIRECT(ADDRESS(S64,T64,,,"[SS12 出荷管理表.xlsx]欧州向けフレームコンプ(フロント) (末番変更)"))</f>
        <v>#REF!</v>
      </c>
      <c r="S64" s="88">
        <f>MATCH(D61,'[1]欧州向けフレームコンプ(フロント) (末番変更)'!$A:$A,0)</f>
        <v>53</v>
      </c>
      <c r="T64" s="66">
        <v>26</v>
      </c>
      <c r="U64" s="9"/>
      <c r="V64" s="43"/>
      <c r="W64" s="14">
        <f>ROUNDUP(V64/G64,0)</f>
        <v>0</v>
      </c>
      <c r="X64" s="9"/>
      <c r="Y64" s="165"/>
      <c r="Z64" s="12"/>
      <c r="AA64" s="11"/>
      <c r="AB64" s="13"/>
      <c r="AC64" s="165"/>
      <c r="AD64" s="12"/>
      <c r="AE64" s="11"/>
      <c r="AF64" s="9"/>
      <c r="AG64" s="165"/>
      <c r="AH64" s="12"/>
      <c r="AI64" s="11"/>
      <c r="AJ64" s="9"/>
      <c r="AK64" s="165"/>
      <c r="AL64" s="12"/>
      <c r="AM64" s="11"/>
      <c r="AN64" s="9"/>
      <c r="AO64" s="8" t="str">
        <f>IF(W64-SUM(Y64,AC64,AG64,AK64)=0,"OK",W64-SUM(Y64,AC64,AG64,AK64))</f>
        <v>OK</v>
      </c>
    </row>
    <row r="65" spans="2:41" ht="18.75" customHeight="1" x14ac:dyDescent="0.55000000000000004">
      <c r="B65" s="42" t="s">
        <v>23</v>
      </c>
      <c r="F65" s="87" t="s">
        <v>40</v>
      </c>
      <c r="G65" s="47">
        <v>3</v>
      </c>
      <c r="H65" s="48">
        <v>1760</v>
      </c>
      <c r="I65" s="58">
        <v>1150</v>
      </c>
      <c r="J65" s="59">
        <v>22</v>
      </c>
      <c r="K65" s="60">
        <v>2</v>
      </c>
      <c r="L65" s="87">
        <f t="shared" ref="L65:L76" si="49">ROUNDDOWN($K$7/I65,0)*ROUNDDOWN($J$7/H65,0)*K65</f>
        <v>12</v>
      </c>
      <c r="M65" s="60">
        <v>2</v>
      </c>
      <c r="N65" s="9"/>
      <c r="O65" s="85" t="e">
        <f ca="1">INDIRECT(ADDRESS(P65,Q65,,,"[SS12 出荷管理表.xlsx]SS23 フレームコンプ(フロント)"))</f>
        <v>#REF!</v>
      </c>
      <c r="P65" s="64" t="e">
        <f>MATCH(B66,#REF!,0)</f>
        <v>#REF!</v>
      </c>
      <c r="Q65" s="67">
        <v>14</v>
      </c>
      <c r="R65" s="65" t="e">
        <f ca="1">INDIRECT(ADDRESS(S65,T65,,,"[SS12 出荷管理表.xlsx]SS23 フレームコンプ(フロント)"))</f>
        <v>#REF!</v>
      </c>
      <c r="S65" s="88" t="e">
        <f>MATCH(D61,#REF!,0)</f>
        <v>#REF!</v>
      </c>
      <c r="T65" s="66">
        <v>14</v>
      </c>
      <c r="U65" s="9"/>
      <c r="V65" s="43">
        <v>5</v>
      </c>
      <c r="W65" s="14">
        <f t="shared" ref="W65:W66" si="50">ROUNDUP(V65/G65,0)</f>
        <v>2</v>
      </c>
      <c r="X65" s="9"/>
      <c r="Y65" s="165">
        <v>2</v>
      </c>
      <c r="Z65" s="12"/>
      <c r="AA65" s="11"/>
      <c r="AB65" s="13"/>
      <c r="AC65" s="165"/>
      <c r="AD65" s="12"/>
      <c r="AE65" s="11"/>
      <c r="AF65" s="9"/>
      <c r="AG65" s="165"/>
      <c r="AH65" s="12"/>
      <c r="AI65" s="11"/>
      <c r="AJ65" s="9"/>
      <c r="AK65" s="165"/>
      <c r="AL65" s="12"/>
      <c r="AM65" s="11"/>
      <c r="AN65" s="46"/>
      <c r="AO65" s="8" t="str">
        <f t="shared" ref="AO65:AO66" si="51">IF(W65-SUM(Y65,AC65,AG65,AK65)=0,"OK",W65-SUM(Y65,AC65,AG65,AK65))</f>
        <v>OK</v>
      </c>
    </row>
    <row r="66" spans="2:41" ht="18.75" customHeight="1" x14ac:dyDescent="0.55000000000000004">
      <c r="B66" s="231">
        <v>45652</v>
      </c>
      <c r="D66" s="49"/>
      <c r="F66" s="87" t="s">
        <v>41</v>
      </c>
      <c r="G66" s="47">
        <v>3</v>
      </c>
      <c r="H66" s="48">
        <v>1760</v>
      </c>
      <c r="I66" s="58">
        <v>1150</v>
      </c>
      <c r="J66" s="59">
        <v>22</v>
      </c>
      <c r="K66" s="60">
        <v>2</v>
      </c>
      <c r="L66" s="87">
        <f t="shared" si="49"/>
        <v>12</v>
      </c>
      <c r="M66" s="60">
        <v>2</v>
      </c>
      <c r="N66" s="9"/>
      <c r="O66" s="85" t="e">
        <f ca="1">INDIRECT(ADDRESS(P66,Q66,,,"[SS12 出荷管理表.xlsx]SS23 フレームコンプ(フロント)"))</f>
        <v>#REF!</v>
      </c>
      <c r="P66" s="64" t="e">
        <f>MATCH(B66,#REF!,0)</f>
        <v>#REF!</v>
      </c>
      <c r="Q66" s="67">
        <v>26</v>
      </c>
      <c r="R66" s="65" t="e">
        <f ca="1">INDIRECT(ADDRESS(S66,T66,,,"[SS12 出荷管理表.xlsx]SS23 フレームコンプ(フロント)"))</f>
        <v>#REF!</v>
      </c>
      <c r="S66" s="88" t="e">
        <f>MATCH(D61,#REF!,0)</f>
        <v>#REF!</v>
      </c>
      <c r="T66" s="66">
        <v>26</v>
      </c>
      <c r="U66" s="9"/>
      <c r="V66" s="43">
        <v>1</v>
      </c>
      <c r="W66" s="14">
        <f t="shared" si="50"/>
        <v>1</v>
      </c>
      <c r="X66" s="9"/>
      <c r="Y66" s="165">
        <v>1</v>
      </c>
      <c r="Z66" s="12"/>
      <c r="AA66" s="11"/>
      <c r="AB66" s="13"/>
      <c r="AC66" s="165"/>
      <c r="AD66" s="12"/>
      <c r="AE66" s="11"/>
      <c r="AF66" s="9"/>
      <c r="AG66" s="165"/>
      <c r="AH66" s="12"/>
      <c r="AI66" s="11"/>
      <c r="AJ66" s="9"/>
      <c r="AK66" s="165"/>
      <c r="AL66" s="12"/>
      <c r="AM66" s="11"/>
      <c r="AN66" s="46"/>
      <c r="AO66" s="8" t="str">
        <f t="shared" si="51"/>
        <v>OK</v>
      </c>
    </row>
    <row r="67" spans="2:41" ht="18.75" customHeight="1" thickBot="1" x14ac:dyDescent="0.6">
      <c r="B67" s="232"/>
      <c r="F67" s="92" t="s">
        <v>5</v>
      </c>
      <c r="G67" s="47">
        <v>3</v>
      </c>
      <c r="H67" s="48">
        <v>1760</v>
      </c>
      <c r="I67" s="58">
        <v>1150</v>
      </c>
      <c r="J67" s="59">
        <v>22</v>
      </c>
      <c r="K67" s="60">
        <v>2</v>
      </c>
      <c r="L67" s="87">
        <f t="shared" si="49"/>
        <v>12</v>
      </c>
      <c r="M67" s="60">
        <v>2</v>
      </c>
      <c r="N67" s="9"/>
      <c r="O67" s="69"/>
      <c r="P67" s="64"/>
      <c r="Q67" s="68"/>
      <c r="R67" s="69"/>
      <c r="S67" s="88"/>
      <c r="T67" s="65"/>
      <c r="U67" s="9"/>
      <c r="V67" s="93"/>
      <c r="W67" s="94">
        <f>SUM(W61:W66)</f>
        <v>28</v>
      </c>
      <c r="X67" s="95"/>
      <c r="Y67" s="96">
        <f>SUM(Y61:Y66)</f>
        <v>22</v>
      </c>
      <c r="Z67" s="97">
        <f t="shared" ref="Z67:Z74" si="52">IF(Y$8="4t トラック",CEILING(Y67,$M67),CEILING(Y67,$K67))</f>
        <v>22</v>
      </c>
      <c r="AA67" s="98">
        <f t="shared" ref="AA67:AA75" si="53">IF(Y$8="4t トラック",Z67/$L67,Z67/$J67)</f>
        <v>1</v>
      </c>
      <c r="AB67" s="99"/>
      <c r="AC67" s="96">
        <f>SUM(AC61:AC66)</f>
        <v>0</v>
      </c>
      <c r="AD67" s="97">
        <f t="shared" ref="AD67:AD74" si="54">IF(AC$8="4t トラック",CEILING(AC67,$M67),CEILING(AC67,$K67))</f>
        <v>0</v>
      </c>
      <c r="AE67" s="98">
        <f t="shared" ref="AE67:AE75" si="55">IF(AC$8="4t トラック",AD67/$L67,AD67/$J67)</f>
        <v>0</v>
      </c>
      <c r="AF67" s="95"/>
      <c r="AG67" s="96">
        <f>SUM(AG61:AG66)</f>
        <v>5</v>
      </c>
      <c r="AH67" s="97">
        <f t="shared" ref="AH67:AH72" si="56">IF(AG$8="4t トラック",CEILING(AG67,$M67),CEILING(AG67,$K67))</f>
        <v>6</v>
      </c>
      <c r="AI67" s="98">
        <f t="shared" ref="AI67:AI75" si="57">IF(AG$8="4t トラック",AH67/$L67,AH67/$J67)</f>
        <v>0.27272727272727271</v>
      </c>
      <c r="AJ67" s="95"/>
      <c r="AK67" s="96">
        <f>SUM(AK61:AK66)</f>
        <v>6</v>
      </c>
      <c r="AL67" s="97">
        <f t="shared" ref="AL67:AL74" si="58">IF(AK$8="4t トラック",CEILING(AK67,$M67),CEILING(AK67,$K67))</f>
        <v>6</v>
      </c>
      <c r="AM67" s="98">
        <f t="shared" ref="AM67:AM75" si="59">IF(AK$8="4t トラック",AL67/$L67,AL67/$J67)</f>
        <v>0.27272727272727271</v>
      </c>
      <c r="AN67" s="46"/>
      <c r="AO67" s="10"/>
    </row>
    <row r="68" spans="2:41" ht="18.75" customHeight="1" x14ac:dyDescent="0.55000000000000004">
      <c r="B68" s="80" t="str">
        <f>TEXT(B66,"aaaa")</f>
        <v>木曜日</v>
      </c>
      <c r="C68" s="49"/>
      <c r="D68" s="49"/>
      <c r="F68" s="102" t="s">
        <v>28</v>
      </c>
      <c r="G68" s="103">
        <v>2</v>
      </c>
      <c r="H68" s="104">
        <v>1200</v>
      </c>
      <c r="I68" s="105">
        <v>1110</v>
      </c>
      <c r="J68" s="106">
        <f t="shared" ref="J68:J70" si="60">ROUNDDOWN($I$7/I68,0)*ROUNDDOWN($H$7/H68,0)*K68</f>
        <v>48</v>
      </c>
      <c r="K68" s="107">
        <v>3</v>
      </c>
      <c r="L68" s="106">
        <f t="shared" si="49"/>
        <v>24</v>
      </c>
      <c r="M68" s="107">
        <v>2</v>
      </c>
      <c r="N68" s="108"/>
      <c r="O68" s="109"/>
      <c r="P68" s="110"/>
      <c r="Q68" s="111"/>
      <c r="R68" s="109"/>
      <c r="S68" s="112"/>
      <c r="T68" s="109"/>
      <c r="U68" s="108"/>
      <c r="V68" s="113"/>
      <c r="W68" s="114">
        <f t="shared" ref="W68:W70" si="61">ROUNDUP(V68/G68,0)</f>
        <v>0</v>
      </c>
      <c r="X68" s="108"/>
      <c r="Y68" s="167"/>
      <c r="Z68" s="115">
        <f t="shared" si="52"/>
        <v>0</v>
      </c>
      <c r="AA68" s="116">
        <f t="shared" si="53"/>
        <v>0</v>
      </c>
      <c r="AB68" s="117"/>
      <c r="AC68" s="167"/>
      <c r="AD68" s="115">
        <f t="shared" si="54"/>
        <v>0</v>
      </c>
      <c r="AE68" s="116">
        <f t="shared" si="55"/>
        <v>0</v>
      </c>
      <c r="AF68" s="108"/>
      <c r="AG68" s="167"/>
      <c r="AH68" s="115">
        <f t="shared" si="56"/>
        <v>0</v>
      </c>
      <c r="AI68" s="116">
        <f t="shared" si="57"/>
        <v>0</v>
      </c>
      <c r="AJ68" s="108"/>
      <c r="AK68" s="167"/>
      <c r="AL68" s="115">
        <f t="shared" si="58"/>
        <v>0</v>
      </c>
      <c r="AM68" s="116">
        <f t="shared" si="59"/>
        <v>0</v>
      </c>
      <c r="AN68" s="108"/>
      <c r="AO68" s="118" t="str">
        <f t="shared" ref="AO68:AO75" si="62">IF(W68-SUM(Y68,AC68,AG68,AK68)=0,"OK",W68-SUM(Y68,AC68,AG68,AK68))</f>
        <v>OK</v>
      </c>
    </row>
    <row r="69" spans="2:41" ht="18.75" customHeight="1" x14ac:dyDescent="0.55000000000000004">
      <c r="C69" s="84"/>
      <c r="D69" s="84"/>
      <c r="F69" s="86" t="s">
        <v>4</v>
      </c>
      <c r="G69" s="119">
        <v>8</v>
      </c>
      <c r="H69" s="120">
        <v>1200</v>
      </c>
      <c r="I69" s="121">
        <v>1110</v>
      </c>
      <c r="J69" s="86">
        <f t="shared" si="60"/>
        <v>32</v>
      </c>
      <c r="K69" s="122">
        <v>2</v>
      </c>
      <c r="L69" s="86">
        <f t="shared" si="49"/>
        <v>16</v>
      </c>
      <c r="M69" s="122">
        <v>2</v>
      </c>
      <c r="N69" s="123"/>
      <c r="O69" s="124" t="e">
        <f ca="1">INDIRECT(ADDRESS(P69,Q69,,,"[SS12 出荷管理表.xlsx]カバーコンプ(エアコン)"))</f>
        <v>#REF!</v>
      </c>
      <c r="P69" s="125">
        <f>MATCH(B66,'[1]カバーコンプ(エアコン)'!$A:$A,0)</f>
        <v>556</v>
      </c>
      <c r="Q69" s="126">
        <v>8</v>
      </c>
      <c r="R69" s="127"/>
      <c r="S69" s="128"/>
      <c r="T69" s="124"/>
      <c r="U69" s="123"/>
      <c r="V69" s="129">
        <v>88</v>
      </c>
      <c r="W69" s="130">
        <f t="shared" si="61"/>
        <v>11</v>
      </c>
      <c r="X69" s="123"/>
      <c r="Y69" s="168"/>
      <c r="Z69" s="131">
        <f t="shared" si="52"/>
        <v>0</v>
      </c>
      <c r="AA69" s="132">
        <f t="shared" si="53"/>
        <v>0</v>
      </c>
      <c r="AB69" s="133">
        <v>5</v>
      </c>
      <c r="AC69" s="168">
        <v>1</v>
      </c>
      <c r="AD69" s="131">
        <f t="shared" si="54"/>
        <v>2</v>
      </c>
      <c r="AE69" s="132">
        <f t="shared" si="55"/>
        <v>6.25E-2</v>
      </c>
      <c r="AF69" s="123"/>
      <c r="AG69" s="168">
        <v>10</v>
      </c>
      <c r="AH69" s="131">
        <f t="shared" si="56"/>
        <v>10</v>
      </c>
      <c r="AI69" s="132">
        <f t="shared" si="57"/>
        <v>0.3125</v>
      </c>
      <c r="AJ69" s="123"/>
      <c r="AK69" s="168"/>
      <c r="AL69" s="131">
        <f t="shared" si="58"/>
        <v>0</v>
      </c>
      <c r="AM69" s="132">
        <f t="shared" si="59"/>
        <v>0</v>
      </c>
      <c r="AN69" s="123"/>
      <c r="AO69" s="89" t="str">
        <f t="shared" si="62"/>
        <v>OK</v>
      </c>
    </row>
    <row r="70" spans="2:41" ht="18.75" customHeight="1" x14ac:dyDescent="0.55000000000000004">
      <c r="C70" s="49"/>
      <c r="D70" s="49"/>
      <c r="F70" s="87" t="s">
        <v>42</v>
      </c>
      <c r="G70" s="47">
        <v>8</v>
      </c>
      <c r="H70" s="144">
        <v>1200</v>
      </c>
      <c r="I70" s="144">
        <v>1200</v>
      </c>
      <c r="J70" s="87">
        <f t="shared" si="60"/>
        <v>32</v>
      </c>
      <c r="K70" s="60">
        <v>2</v>
      </c>
      <c r="L70" s="87">
        <f t="shared" si="49"/>
        <v>8</v>
      </c>
      <c r="M70" s="60">
        <v>2</v>
      </c>
      <c r="N70" s="9"/>
      <c r="O70" s="65" t="e">
        <f ca="1">INDIRECT(ADDRESS(P70,Q70,,,"[SS12 出荷管理表.xlsx]SS23 カバーコンプ(エアコン)"))</f>
        <v>#REF!</v>
      </c>
      <c r="P70" s="64">
        <f>MATCH(B66,'[1]SS23 カバーコンプ(エアコン)'!$A:$A,0)</f>
        <v>363</v>
      </c>
      <c r="Q70" s="67">
        <v>8</v>
      </c>
      <c r="R70" s="69"/>
      <c r="S70" s="88"/>
      <c r="T70" s="65"/>
      <c r="U70" s="9"/>
      <c r="V70" s="43">
        <v>10</v>
      </c>
      <c r="W70" s="14">
        <f t="shared" si="61"/>
        <v>2</v>
      </c>
      <c r="X70" s="9"/>
      <c r="Y70" s="165"/>
      <c r="Z70" s="100">
        <f t="shared" si="52"/>
        <v>0</v>
      </c>
      <c r="AA70" s="101">
        <f t="shared" si="53"/>
        <v>0</v>
      </c>
      <c r="AB70" s="13">
        <v>5</v>
      </c>
      <c r="AC70" s="165">
        <v>2</v>
      </c>
      <c r="AD70" s="100">
        <f t="shared" si="54"/>
        <v>2</v>
      </c>
      <c r="AE70" s="101">
        <f t="shared" si="55"/>
        <v>6.25E-2</v>
      </c>
      <c r="AF70" s="9"/>
      <c r="AG70" s="165">
        <v>0</v>
      </c>
      <c r="AH70" s="100">
        <f t="shared" si="56"/>
        <v>0</v>
      </c>
      <c r="AI70" s="101">
        <f t="shared" si="57"/>
        <v>0</v>
      </c>
      <c r="AJ70" s="9"/>
      <c r="AK70" s="165"/>
      <c r="AL70" s="100">
        <f t="shared" si="58"/>
        <v>0</v>
      </c>
      <c r="AM70" s="101">
        <f t="shared" si="59"/>
        <v>0</v>
      </c>
      <c r="AN70" s="9"/>
      <c r="AO70" s="8" t="str">
        <f t="shared" si="62"/>
        <v>OK</v>
      </c>
    </row>
    <row r="71" spans="2:41" ht="18.75" customHeight="1" x14ac:dyDescent="0.55000000000000004">
      <c r="C71" s="49"/>
      <c r="D71" s="49"/>
      <c r="F71" s="92" t="s">
        <v>43</v>
      </c>
      <c r="G71" s="47">
        <v>8</v>
      </c>
      <c r="H71" s="144">
        <v>1200</v>
      </c>
      <c r="I71" s="144">
        <v>1200</v>
      </c>
      <c r="J71" s="143">
        <v>32</v>
      </c>
      <c r="K71" s="60">
        <v>2</v>
      </c>
      <c r="L71" s="87">
        <f t="shared" si="49"/>
        <v>8</v>
      </c>
      <c r="M71" s="60">
        <v>2</v>
      </c>
      <c r="N71" s="45"/>
      <c r="O71" s="69"/>
      <c r="P71" s="64"/>
      <c r="Q71" s="68"/>
      <c r="R71" s="69"/>
      <c r="S71" s="88"/>
      <c r="T71" s="65"/>
      <c r="U71" s="9"/>
      <c r="V71" s="93"/>
      <c r="W71" s="139">
        <f>SUM(W68:W70)</f>
        <v>13</v>
      </c>
      <c r="X71" s="140"/>
      <c r="Y71" s="141">
        <f>SUM(Y68:Y70)</f>
        <v>0</v>
      </c>
      <c r="Z71" s="97">
        <f t="shared" si="52"/>
        <v>0</v>
      </c>
      <c r="AA71" s="98">
        <f t="shared" si="53"/>
        <v>0</v>
      </c>
      <c r="AB71" s="142"/>
      <c r="AC71" s="141">
        <f>SUM(AC68:AC70)</f>
        <v>3</v>
      </c>
      <c r="AD71" s="97">
        <f t="shared" si="54"/>
        <v>4</v>
      </c>
      <c r="AE71" s="98">
        <f t="shared" si="55"/>
        <v>0.125</v>
      </c>
      <c r="AF71" s="140"/>
      <c r="AG71" s="141">
        <f>SUM(AG68:AG70)</f>
        <v>10</v>
      </c>
      <c r="AH71" s="97">
        <f t="shared" si="56"/>
        <v>10</v>
      </c>
      <c r="AI71" s="98">
        <f t="shared" si="57"/>
        <v>0.3125</v>
      </c>
      <c r="AJ71" s="140"/>
      <c r="AK71" s="141">
        <f>SUM(AK68:AK70)</f>
        <v>0</v>
      </c>
      <c r="AL71" s="97">
        <f t="shared" si="58"/>
        <v>0</v>
      </c>
      <c r="AM71" s="98">
        <f t="shared" si="59"/>
        <v>0</v>
      </c>
      <c r="AN71" s="45"/>
      <c r="AO71" s="8" t="str">
        <f t="shared" si="62"/>
        <v>OK</v>
      </c>
    </row>
    <row r="72" spans="2:41" ht="18.75" customHeight="1" x14ac:dyDescent="0.55000000000000004">
      <c r="C72" s="49"/>
      <c r="D72" s="49"/>
      <c r="F72" s="102" t="s">
        <v>29</v>
      </c>
      <c r="G72" s="103">
        <v>4</v>
      </c>
      <c r="H72" s="104">
        <v>1030</v>
      </c>
      <c r="I72" s="105">
        <v>830</v>
      </c>
      <c r="J72" s="106">
        <f t="shared" ref="J72:J76" si="63">ROUNDDOWN($I$7/I72,0)*ROUNDDOWN($H$7/H72,0)*K72</f>
        <v>54</v>
      </c>
      <c r="K72" s="107">
        <v>3</v>
      </c>
      <c r="L72" s="106">
        <f t="shared" si="49"/>
        <v>30</v>
      </c>
      <c r="M72" s="107">
        <v>2</v>
      </c>
      <c r="N72" s="108"/>
      <c r="O72" s="109"/>
      <c r="P72" s="110"/>
      <c r="Q72" s="111"/>
      <c r="R72" s="135"/>
      <c r="S72" s="112"/>
      <c r="T72" s="109"/>
      <c r="U72" s="108"/>
      <c r="V72" s="113"/>
      <c r="W72" s="114">
        <f t="shared" ref="W72:W75" si="64">ROUNDUP(V72/G72,0)</f>
        <v>0</v>
      </c>
      <c r="X72" s="108"/>
      <c r="Y72" s="167"/>
      <c r="Z72" s="115">
        <f t="shared" si="52"/>
        <v>0</v>
      </c>
      <c r="AA72" s="116">
        <f t="shared" si="53"/>
        <v>0</v>
      </c>
      <c r="AB72" s="117"/>
      <c r="AC72" s="167"/>
      <c r="AD72" s="115">
        <f t="shared" si="54"/>
        <v>0</v>
      </c>
      <c r="AE72" s="116">
        <f t="shared" si="55"/>
        <v>0</v>
      </c>
      <c r="AF72" s="108"/>
      <c r="AG72" s="167"/>
      <c r="AH72" s="115">
        <f t="shared" si="56"/>
        <v>0</v>
      </c>
      <c r="AI72" s="116">
        <f t="shared" si="57"/>
        <v>0</v>
      </c>
      <c r="AJ72" s="108"/>
      <c r="AK72" s="167"/>
      <c r="AL72" s="115">
        <f t="shared" si="58"/>
        <v>0</v>
      </c>
      <c r="AM72" s="116">
        <f t="shared" si="59"/>
        <v>0</v>
      </c>
      <c r="AN72" s="108"/>
      <c r="AO72" s="118" t="str">
        <f t="shared" si="62"/>
        <v>OK</v>
      </c>
    </row>
    <row r="73" spans="2:41" ht="18.75" customHeight="1" x14ac:dyDescent="0.55000000000000004">
      <c r="C73" s="49"/>
      <c r="D73" s="49"/>
      <c r="F73" s="86" t="s">
        <v>3</v>
      </c>
      <c r="G73" s="119">
        <v>8</v>
      </c>
      <c r="H73" s="120">
        <v>1030</v>
      </c>
      <c r="I73" s="121">
        <v>830</v>
      </c>
      <c r="J73" s="86">
        <f t="shared" si="63"/>
        <v>54</v>
      </c>
      <c r="K73" s="122">
        <v>3</v>
      </c>
      <c r="L73" s="86">
        <f t="shared" si="49"/>
        <v>30</v>
      </c>
      <c r="M73" s="122">
        <v>2</v>
      </c>
      <c r="N73" s="123"/>
      <c r="O73" s="124" t="e">
        <f ca="1">INDIRECT(ADDRESS(P73,Q73,,,"[SS12 出荷管理表.xlsx]ブラケット(ファン)"))</f>
        <v>#REF!</v>
      </c>
      <c r="P73" s="125">
        <f>MATCH(B66,'[1]ブラケット(ファン)'!$A:$A,0)</f>
        <v>556</v>
      </c>
      <c r="Q73" s="126">
        <v>8</v>
      </c>
      <c r="R73" s="127"/>
      <c r="S73" s="128"/>
      <c r="T73" s="124"/>
      <c r="U73" s="123"/>
      <c r="V73" s="129">
        <v>88</v>
      </c>
      <c r="W73" s="130">
        <f t="shared" si="64"/>
        <v>11</v>
      </c>
      <c r="X73" s="123"/>
      <c r="Y73" s="168"/>
      <c r="Z73" s="131">
        <f t="shared" si="52"/>
        <v>0</v>
      </c>
      <c r="AA73" s="132">
        <f t="shared" si="53"/>
        <v>0</v>
      </c>
      <c r="AB73" s="133"/>
      <c r="AC73" s="168">
        <v>8</v>
      </c>
      <c r="AD73" s="131">
        <f t="shared" si="54"/>
        <v>9</v>
      </c>
      <c r="AE73" s="132">
        <f t="shared" si="55"/>
        <v>0.16666666666666666</v>
      </c>
      <c r="AF73" s="123"/>
      <c r="AG73" s="167">
        <v>3</v>
      </c>
      <c r="AH73" s="131">
        <f>IF(AG$8="4t トラック",CEILING(AG73,$M73),CEILING(AG73,$K73))</f>
        <v>3</v>
      </c>
      <c r="AI73" s="132">
        <f t="shared" si="57"/>
        <v>5.5555555555555552E-2</v>
      </c>
      <c r="AJ73" s="123"/>
      <c r="AK73" s="168">
        <v>0</v>
      </c>
      <c r="AL73" s="131">
        <f t="shared" si="58"/>
        <v>0</v>
      </c>
      <c r="AM73" s="132">
        <f t="shared" si="59"/>
        <v>0</v>
      </c>
      <c r="AN73" s="123"/>
      <c r="AO73" s="89" t="str">
        <f t="shared" si="62"/>
        <v>OK</v>
      </c>
    </row>
    <row r="74" spans="2:41" ht="18.75" customHeight="1" x14ac:dyDescent="0.55000000000000004">
      <c r="C74" s="80"/>
      <c r="D74" s="80"/>
      <c r="F74" s="106" t="s">
        <v>3</v>
      </c>
      <c r="G74" s="103">
        <v>8</v>
      </c>
      <c r="H74" s="104">
        <v>830</v>
      </c>
      <c r="I74" s="105">
        <v>1030</v>
      </c>
      <c r="J74" s="106">
        <f t="shared" si="63"/>
        <v>72</v>
      </c>
      <c r="K74" s="107">
        <v>3</v>
      </c>
      <c r="L74" s="106">
        <f t="shared" si="49"/>
        <v>36</v>
      </c>
      <c r="M74" s="107">
        <v>2</v>
      </c>
      <c r="N74" s="108"/>
      <c r="O74" s="136"/>
      <c r="P74" s="137"/>
      <c r="Q74" s="111"/>
      <c r="R74" s="135"/>
      <c r="S74" s="138"/>
      <c r="T74" s="109"/>
      <c r="U74" s="108"/>
      <c r="V74" s="113"/>
      <c r="W74" s="114">
        <f t="shared" si="64"/>
        <v>0</v>
      </c>
      <c r="X74" s="108"/>
      <c r="Y74" s="167"/>
      <c r="Z74" s="115">
        <f t="shared" si="52"/>
        <v>0</v>
      </c>
      <c r="AA74" s="116">
        <f t="shared" si="53"/>
        <v>0</v>
      </c>
      <c r="AB74" s="117"/>
      <c r="AC74" s="167"/>
      <c r="AD74" s="115">
        <f t="shared" si="54"/>
        <v>0</v>
      </c>
      <c r="AE74" s="116">
        <f t="shared" si="55"/>
        <v>0</v>
      </c>
      <c r="AF74" s="108"/>
      <c r="AG74" s="167"/>
      <c r="AH74" s="115">
        <f>IF(AG$8="4t トラック",CEILING(AG74,$M74),CEILING(AG74,$K74))</f>
        <v>0</v>
      </c>
      <c r="AI74" s="116">
        <f t="shared" si="57"/>
        <v>0</v>
      </c>
      <c r="AJ74" s="108"/>
      <c r="AK74" s="167"/>
      <c r="AL74" s="115">
        <f t="shared" si="58"/>
        <v>0</v>
      </c>
      <c r="AM74" s="116">
        <f t="shared" si="59"/>
        <v>0</v>
      </c>
      <c r="AN74" s="108"/>
      <c r="AO74" s="118" t="str">
        <f t="shared" si="62"/>
        <v>OK</v>
      </c>
    </row>
    <row r="75" spans="2:41" ht="18.75" customHeight="1" x14ac:dyDescent="0.55000000000000004">
      <c r="C75" s="80"/>
      <c r="D75" s="80"/>
      <c r="F75" s="86" t="s">
        <v>46</v>
      </c>
      <c r="G75" s="119">
        <v>6</v>
      </c>
      <c r="H75" s="120">
        <v>1540</v>
      </c>
      <c r="I75" s="121">
        <v>1120</v>
      </c>
      <c r="J75" s="86">
        <f t="shared" si="63"/>
        <v>24</v>
      </c>
      <c r="K75" s="122">
        <v>2</v>
      </c>
      <c r="L75" s="120">
        <f t="shared" si="49"/>
        <v>12</v>
      </c>
      <c r="M75" s="122">
        <v>2</v>
      </c>
      <c r="N75" s="123"/>
      <c r="O75" s="124" t="e">
        <f ca="1">INDIRECT(ADDRESS(P75,Q75,,,"[SS12 出荷管理表.xlsx]ステー(ラジエータ)"))+INDIRECT(ADDRESS(P75,Q75+12,,,"[SS12 出荷管理表.xlsx]ステー(ラジエータ)"))</f>
        <v>#REF!</v>
      </c>
      <c r="P75" s="128">
        <f>MATCH(B66,'[1]ステー(ラジエータ)'!$A:$A,0)</f>
        <v>556</v>
      </c>
      <c r="Q75" s="126">
        <v>8</v>
      </c>
      <c r="R75" s="127"/>
      <c r="S75" s="128"/>
      <c r="T75" s="124"/>
      <c r="U75" s="123"/>
      <c r="V75" s="129">
        <v>0</v>
      </c>
      <c r="W75" s="130">
        <f t="shared" si="64"/>
        <v>0</v>
      </c>
      <c r="X75" s="123"/>
      <c r="Y75" s="168"/>
      <c r="Z75" s="131">
        <f>IF(Y$8="4t トラック",CEILING(Y75,$M75),CEILING(Y75,$K75))</f>
        <v>0</v>
      </c>
      <c r="AA75" s="132">
        <f t="shared" si="53"/>
        <v>0</v>
      </c>
      <c r="AB75" s="133"/>
      <c r="AC75" s="168"/>
      <c r="AD75" s="131">
        <f>IF(AC$8="4t トラック",CEILING(AC75,$M75),CEILING(AC75,$K75))</f>
        <v>0</v>
      </c>
      <c r="AE75" s="132">
        <f t="shared" si="55"/>
        <v>0</v>
      </c>
      <c r="AF75" s="123">
        <v>3</v>
      </c>
      <c r="AG75" s="167">
        <v>0</v>
      </c>
      <c r="AH75" s="131">
        <f>IF(AG$8="4t トラック",CEILING(AG75,$M75),CEILING(AG75,$K75))</f>
        <v>0</v>
      </c>
      <c r="AI75" s="132">
        <f t="shared" si="57"/>
        <v>0</v>
      </c>
      <c r="AJ75" s="123"/>
      <c r="AK75" s="168"/>
      <c r="AL75" s="131">
        <f>IF(AK$8="4t トラック",CEILING(AK75,$M75),CEILING(AK75,$K75))</f>
        <v>0</v>
      </c>
      <c r="AM75" s="132">
        <f t="shared" si="59"/>
        <v>0</v>
      </c>
      <c r="AN75" s="123">
        <f>COUNT(AO61:AO75)</f>
        <v>1</v>
      </c>
      <c r="AO75" s="134" t="str">
        <f t="shared" si="62"/>
        <v>OK</v>
      </c>
    </row>
    <row r="76" spans="2:41" ht="18.75" customHeight="1" thickBot="1" x14ac:dyDescent="0.6">
      <c r="B76" s="41"/>
      <c r="C76" s="41"/>
      <c r="D76" s="41"/>
      <c r="F76" s="172" t="s">
        <v>47</v>
      </c>
      <c r="G76" s="148">
        <v>6</v>
      </c>
      <c r="H76" s="149">
        <v>1540</v>
      </c>
      <c r="I76" s="150">
        <v>1120</v>
      </c>
      <c r="J76" s="147">
        <f t="shared" si="63"/>
        <v>24</v>
      </c>
      <c r="K76" s="151">
        <v>2</v>
      </c>
      <c r="L76" s="147">
        <f t="shared" si="49"/>
        <v>12</v>
      </c>
      <c r="M76" s="151">
        <v>2</v>
      </c>
      <c r="N76" s="152"/>
      <c r="O76" s="153" t="e">
        <f ca="1">INDIRECT(ADDRESS(P75,Q76,,,"[SS12 出荷管理表.xlsx]ステー(ラジエータ)"))</f>
        <v>#REF!</v>
      </c>
      <c r="P76" s="154">
        <f>MATCH(B66,'[1]ステー(ラジエータ)'!$A:$A,0)</f>
        <v>556</v>
      </c>
      <c r="Q76" s="155">
        <v>30</v>
      </c>
      <c r="R76" s="156"/>
      <c r="S76" s="157"/>
      <c r="T76" s="158"/>
      <c r="U76" s="152"/>
      <c r="V76" s="159">
        <v>84</v>
      </c>
      <c r="W76" s="160">
        <f>ROUNDUP(V76/G76,0)</f>
        <v>14</v>
      </c>
      <c r="X76" s="152"/>
      <c r="Y76" s="169"/>
      <c r="Z76" s="161">
        <f>IF(Y$8="4t トラック",CEILING(Y76,$M76),CEILING(Y76,$K76))</f>
        <v>0</v>
      </c>
      <c r="AA76" s="162">
        <f>IF(Y$8="4t トラック",Z76/$L76,Z76/$J76)</f>
        <v>0</v>
      </c>
      <c r="AB76" s="163"/>
      <c r="AC76" s="169">
        <v>14</v>
      </c>
      <c r="AD76" s="161">
        <f>IF(AC$8="4t トラック",CEILING(AC76,$M76),CEILING(AC76,$K76))</f>
        <v>14</v>
      </c>
      <c r="AE76" s="162">
        <f>IF(AC$8="4t トラック",AD76/$L76,AD76/$J76)</f>
        <v>0.58333333333333337</v>
      </c>
      <c r="AF76" s="152"/>
      <c r="AG76" s="169">
        <v>0</v>
      </c>
      <c r="AH76" s="161">
        <f>IF(AG$8="4t トラック",CEILING(AG76,$M76),CEILING(AG76,$K76))</f>
        <v>0</v>
      </c>
      <c r="AI76" s="162">
        <f>IF(AG$8="4t トラック",AH76/$L76,AH76/$J76)</f>
        <v>0</v>
      </c>
      <c r="AJ76" s="152"/>
      <c r="AK76" s="169"/>
      <c r="AL76" s="161">
        <f>IF(AK$8="4t トラック",CEILING(AK76,$M76),CEILING(AK76,$K76))</f>
        <v>0</v>
      </c>
      <c r="AM76" s="162">
        <f>IF(AK$8="4t トラック",AL76/$L76,AL76/$J76)</f>
        <v>0</v>
      </c>
      <c r="AN76" s="152"/>
      <c r="AO76" s="164" t="str">
        <f>IF(W76-SUM(Y76,AC76,AG76,AK76)=0,"OK",W76-SUM(Y76,AC76,AG76,AK76))</f>
        <v>OK</v>
      </c>
    </row>
    <row r="77" spans="2:41" ht="19.5" customHeight="1" x14ac:dyDescent="0.55000000000000004">
      <c r="Y77" s="53"/>
      <c r="Z77" s="145" t="s">
        <v>2</v>
      </c>
      <c r="AA77" s="146">
        <f>SUM(AA61:AA76)</f>
        <v>1</v>
      </c>
      <c r="AB77" s="7"/>
      <c r="AC77" s="53"/>
      <c r="AD77" s="145" t="s">
        <v>2</v>
      </c>
      <c r="AE77" s="146">
        <f>SUM(AE61:AE76)</f>
        <v>1</v>
      </c>
      <c r="AG77" s="53"/>
      <c r="AH77" s="145" t="s">
        <v>2</v>
      </c>
      <c r="AI77" s="146">
        <f>SUM(AI61:AI76)</f>
        <v>0.95328282828282829</v>
      </c>
      <c r="AK77" s="53"/>
      <c r="AL77" s="145" t="s">
        <v>2</v>
      </c>
      <c r="AM77" s="146">
        <f>SUM(AM61:AM76)</f>
        <v>0.27272727272727271</v>
      </c>
    </row>
    <row r="78" spans="2:41" ht="18.75" customHeight="1" x14ac:dyDescent="0.55000000000000004">
      <c r="Y78" s="6"/>
      <c r="Z78" s="5"/>
      <c r="AA78" s="4" t="str">
        <f>IF(AA77&lt;=1,"積載できます","積載オーバーです!")</f>
        <v>積載できます</v>
      </c>
      <c r="AC78" s="6"/>
      <c r="AD78" s="5"/>
      <c r="AE78" s="4" t="str">
        <f>IF(AE77&lt;=1,"積載できます","積載オーバーです!")</f>
        <v>積載できます</v>
      </c>
      <c r="AG78" s="6"/>
      <c r="AH78" s="5"/>
      <c r="AI78" s="4" t="str">
        <f>IF(AI77&lt;=1,"積載できます","積載オーバーです!")</f>
        <v>積載できます</v>
      </c>
      <c r="AK78" s="6"/>
      <c r="AL78" s="5"/>
      <c r="AM78" s="4" t="str">
        <f>IF(AM77&lt;=1,"積載できます","積載オーバーです!")</f>
        <v>積載できます</v>
      </c>
    </row>
    <row r="79" spans="2:41" x14ac:dyDescent="0.55000000000000004">
      <c r="H79" s="3"/>
      <c r="Z79" s="2" t="s">
        <v>1</v>
      </c>
      <c r="AA79" s="2" t="s">
        <v>0</v>
      </c>
    </row>
    <row r="80" spans="2:41" x14ac:dyDescent="0.55000000000000004">
      <c r="H80" s="3"/>
      <c r="U80" s="1">
        <v>1</v>
      </c>
      <c r="Z80" s="2"/>
      <c r="AA80" s="2"/>
    </row>
    <row r="81" spans="2:41" ht="18.5" thickBot="1" x14ac:dyDescent="0.6">
      <c r="H81" s="3"/>
      <c r="Z81" s="2"/>
      <c r="AA81" s="2"/>
    </row>
    <row r="82" spans="2:41" ht="18.649999999999999" customHeight="1" thickBot="1" x14ac:dyDescent="0.6">
      <c r="E82" s="242" t="s">
        <v>22</v>
      </c>
      <c r="F82" s="243"/>
      <c r="G82" s="51"/>
      <c r="H82" s="3"/>
      <c r="L82" s="38"/>
      <c r="M82" s="38"/>
      <c r="N82" s="38"/>
      <c r="O82" s="38"/>
      <c r="P82" s="38"/>
      <c r="Q82" s="38"/>
      <c r="R82" s="38"/>
      <c r="S82" s="38"/>
      <c r="T82" s="38"/>
      <c r="U82" s="38"/>
      <c r="Y82" s="83" t="s">
        <v>23</v>
      </c>
      <c r="Z82" s="244">
        <f>D86</f>
        <v>45652</v>
      </c>
      <c r="AA82" s="244"/>
      <c r="AC82" s="83" t="s">
        <v>23</v>
      </c>
      <c r="AD82" s="239">
        <f>B91</f>
        <v>45653</v>
      </c>
      <c r="AE82" s="240"/>
      <c r="AG82" s="83" t="s">
        <v>23</v>
      </c>
      <c r="AH82" s="239">
        <f>B91</f>
        <v>45653</v>
      </c>
      <c r="AI82" s="240"/>
      <c r="AK82" s="83" t="s">
        <v>23</v>
      </c>
      <c r="AL82" s="239"/>
      <c r="AM82" s="240"/>
    </row>
    <row r="83" spans="2:41" ht="18.5" thickBot="1" x14ac:dyDescent="0.6">
      <c r="E83" s="239">
        <v>45645</v>
      </c>
      <c r="F83" s="240"/>
      <c r="G83" s="37"/>
      <c r="H83" s="38"/>
      <c r="I83" s="38"/>
      <c r="Y83" s="241" t="s">
        <v>32</v>
      </c>
      <c r="Z83" s="241"/>
      <c r="AA83" s="1" t="s">
        <v>45</v>
      </c>
      <c r="AC83" s="241" t="s">
        <v>32</v>
      </c>
      <c r="AD83" s="241"/>
      <c r="AG83" s="241" t="s">
        <v>32</v>
      </c>
      <c r="AH83" s="241"/>
      <c r="AK83" s="241" t="s">
        <v>32</v>
      </c>
      <c r="AL83" s="241"/>
    </row>
    <row r="84" spans="2:41" ht="18.5" thickBot="1" x14ac:dyDescent="0.6">
      <c r="B84" s="40"/>
      <c r="C84" s="40"/>
      <c r="D84" s="40"/>
      <c r="J84" s="71" t="s">
        <v>33</v>
      </c>
      <c r="K84" s="72"/>
      <c r="L84" s="73" t="s">
        <v>34</v>
      </c>
      <c r="M84" s="74"/>
      <c r="N84" s="63"/>
      <c r="O84" s="38"/>
      <c r="P84" s="75"/>
      <c r="Q84" s="76"/>
      <c r="R84" s="38"/>
      <c r="S84" s="38"/>
      <c r="T84" s="38"/>
      <c r="U84" s="63"/>
      <c r="Y84" s="1" t="s">
        <v>26</v>
      </c>
      <c r="Z84" s="44">
        <v>0.45833333333333331</v>
      </c>
      <c r="AC84" s="1" t="s">
        <v>26</v>
      </c>
      <c r="AD84" s="44">
        <v>0.66666666666666663</v>
      </c>
      <c r="AG84" s="1" t="s">
        <v>26</v>
      </c>
      <c r="AH84" s="50" t="s">
        <v>44</v>
      </c>
      <c r="AK84" s="1" t="s">
        <v>26</v>
      </c>
      <c r="AL84" s="44">
        <v>0.33333333333333331</v>
      </c>
      <c r="AO84" s="23" t="s">
        <v>19</v>
      </c>
    </row>
    <row r="85" spans="2:41" ht="18.5" thickBot="1" x14ac:dyDescent="0.6">
      <c r="D85" s="39" t="s">
        <v>24</v>
      </c>
      <c r="F85" s="17" t="s">
        <v>18</v>
      </c>
      <c r="G85" s="22" t="s">
        <v>17</v>
      </c>
      <c r="H85" s="21" t="s">
        <v>16</v>
      </c>
      <c r="I85" s="20" t="s">
        <v>15</v>
      </c>
      <c r="J85" s="21" t="s">
        <v>13</v>
      </c>
      <c r="K85" s="22" t="s">
        <v>14</v>
      </c>
      <c r="L85" s="21" t="s">
        <v>13</v>
      </c>
      <c r="M85" s="22" t="s">
        <v>14</v>
      </c>
      <c r="N85" s="61"/>
      <c r="O85" s="77" t="s">
        <v>27</v>
      </c>
      <c r="P85" s="78" t="s">
        <v>37</v>
      </c>
      <c r="Q85" s="70" t="s">
        <v>36</v>
      </c>
      <c r="R85" s="82" t="s">
        <v>39</v>
      </c>
      <c r="S85" s="81" t="s">
        <v>37</v>
      </c>
      <c r="T85" s="79" t="s">
        <v>38</v>
      </c>
      <c r="U85" s="37"/>
      <c r="V85" s="19" t="s">
        <v>12</v>
      </c>
      <c r="W85" s="18" t="s">
        <v>11</v>
      </c>
      <c r="X85" s="16"/>
      <c r="Y85" s="233" t="s">
        <v>35</v>
      </c>
      <c r="Z85" s="234"/>
      <c r="AA85" s="235"/>
      <c r="AB85" s="16"/>
      <c r="AC85" s="236" t="s">
        <v>10</v>
      </c>
      <c r="AD85" s="237"/>
      <c r="AE85" s="238"/>
      <c r="AF85" s="16"/>
      <c r="AG85" s="236" t="s">
        <v>9</v>
      </c>
      <c r="AH85" s="237"/>
      <c r="AI85" s="238"/>
      <c r="AJ85" s="16"/>
      <c r="AK85" s="236" t="s">
        <v>20</v>
      </c>
      <c r="AL85" s="237"/>
      <c r="AM85" s="238"/>
      <c r="AN85" s="16"/>
      <c r="AO85" s="15" t="s">
        <v>8</v>
      </c>
    </row>
    <row r="86" spans="2:41" ht="20.5" thickTop="1" x14ac:dyDescent="0.55000000000000004">
      <c r="D86" s="231">
        <v>45652</v>
      </c>
      <c r="F86" s="90" t="s">
        <v>7</v>
      </c>
      <c r="G86" s="47">
        <v>3</v>
      </c>
      <c r="H86" s="48">
        <v>1760</v>
      </c>
      <c r="I86" s="58">
        <v>1150</v>
      </c>
      <c r="J86" s="59">
        <v>22</v>
      </c>
      <c r="K86" s="60">
        <v>2</v>
      </c>
      <c r="L86" s="87">
        <f t="shared" ref="L86:L87" si="65">ROUNDDOWN($K$7/I86,0)*ROUNDDOWN($J$7/H86,0)*K86</f>
        <v>12</v>
      </c>
      <c r="M86" s="60">
        <v>2</v>
      </c>
      <c r="N86" s="9"/>
      <c r="O86" s="85" t="e">
        <f ca="1">INDIRECT(ADDRESS(P86,Q86,,,"[SS12 出荷管理表.xlsx]フレームコンプ(フロント)(設変後)"))</f>
        <v>#REF!</v>
      </c>
      <c r="P86" s="64" t="e">
        <f>MATCH(B91,#REF!,0)</f>
        <v>#REF!</v>
      </c>
      <c r="Q86" s="67">
        <v>14</v>
      </c>
      <c r="R86" s="65" t="e">
        <f ca="1">INDIRECT(ADDRESS(S86,T86,,,"[SS12 出荷管理表.xlsx]欧州向けフレームコンプ(フロント)"))</f>
        <v>#REF!</v>
      </c>
      <c r="S86" s="88" t="e">
        <f>MATCH(D86,#REF!,0)</f>
        <v>#REF!</v>
      </c>
      <c r="T86" s="66">
        <v>14</v>
      </c>
      <c r="U86" s="9"/>
      <c r="V86" s="43">
        <v>0</v>
      </c>
      <c r="W86" s="14">
        <f>ROUNDUP(V86/G86,0)</f>
        <v>0</v>
      </c>
      <c r="X86" s="9"/>
      <c r="Y86" s="165">
        <v>0</v>
      </c>
      <c r="Z86" s="12"/>
      <c r="AA86" s="11"/>
      <c r="AB86" s="13"/>
      <c r="AC86" s="165"/>
      <c r="AD86" s="12"/>
      <c r="AE86" s="11"/>
      <c r="AF86" s="9"/>
      <c r="AG86" s="165"/>
      <c r="AH86" s="12"/>
      <c r="AI86" s="11"/>
      <c r="AJ86" s="9"/>
      <c r="AK86" s="165"/>
      <c r="AL86" s="12"/>
      <c r="AM86" s="11"/>
      <c r="AN86" s="46"/>
      <c r="AO86" s="8" t="str">
        <f t="shared" ref="AO86:AO87" si="66">IF(W86-SUM(Y86,AC86,AG86,AK86)=0,"OK",W86-SUM(Y86,AC86,AG86,AK86))</f>
        <v>OK</v>
      </c>
    </row>
    <row r="87" spans="2:41" ht="19.5" customHeight="1" thickBot="1" x14ac:dyDescent="0.6">
      <c r="D87" s="232"/>
      <c r="F87" s="91" t="s">
        <v>6</v>
      </c>
      <c r="G87" s="47">
        <v>3</v>
      </c>
      <c r="H87" s="48">
        <v>1760</v>
      </c>
      <c r="I87" s="58">
        <v>1150</v>
      </c>
      <c r="J87" s="59">
        <v>22</v>
      </c>
      <c r="K87" s="60">
        <v>2</v>
      </c>
      <c r="L87" s="87">
        <f t="shared" si="65"/>
        <v>12</v>
      </c>
      <c r="M87" s="60">
        <v>2</v>
      </c>
      <c r="N87" s="9"/>
      <c r="O87" s="85" t="e">
        <f ca="1">INDIRECT(ADDRESS(P87,Q87,,,"[SS12 出荷管理表.xlsx]フレームコンプ(フロント)(設変後)"))</f>
        <v>#REF!</v>
      </c>
      <c r="P87" s="64" t="e">
        <f>MATCH(B91,#REF!,0)</f>
        <v>#REF!</v>
      </c>
      <c r="Q87" s="67">
        <v>26</v>
      </c>
      <c r="R87" s="65" t="e">
        <f ca="1">INDIRECT(ADDRESS(S87,T87,,,"[SS12 出荷管理表.xlsx]欧州向けフレームコンプ(フロント)"))</f>
        <v>#REF!</v>
      </c>
      <c r="S87" s="88" t="e">
        <f>MATCH(D86,#REF!,0)</f>
        <v>#REF!</v>
      </c>
      <c r="T87" s="66">
        <v>26</v>
      </c>
      <c r="U87" s="9"/>
      <c r="V87" s="43">
        <v>76</v>
      </c>
      <c r="W87" s="14">
        <f>ROUNDUP(V87/G87,0)</f>
        <v>26</v>
      </c>
      <c r="X87" s="9"/>
      <c r="Y87" s="166">
        <v>16</v>
      </c>
      <c r="Z87" s="12"/>
      <c r="AA87" s="11"/>
      <c r="AB87" s="13"/>
      <c r="AC87" s="166">
        <v>5</v>
      </c>
      <c r="AD87" s="12"/>
      <c r="AE87" s="11"/>
      <c r="AF87" s="9"/>
      <c r="AG87" s="165"/>
      <c r="AH87" s="12"/>
      <c r="AI87" s="11"/>
      <c r="AJ87" s="9"/>
      <c r="AK87" s="165"/>
      <c r="AL87" s="12"/>
      <c r="AM87" s="11"/>
      <c r="AN87" s="65"/>
      <c r="AO87" s="8">
        <f t="shared" si="66"/>
        <v>5</v>
      </c>
    </row>
    <row r="88" spans="2:41" ht="19.5" customHeight="1" x14ac:dyDescent="0.55000000000000004">
      <c r="D88" s="80" t="str">
        <f>TEXT(D86,"aaaa")</f>
        <v>木曜日</v>
      </c>
      <c r="E88" s="170" t="s">
        <v>48</v>
      </c>
      <c r="F88" s="87" t="s">
        <v>7</v>
      </c>
      <c r="G88" s="47">
        <v>3</v>
      </c>
      <c r="H88" s="48">
        <v>1760</v>
      </c>
      <c r="I88" s="58">
        <v>1150</v>
      </c>
      <c r="J88" s="59">
        <v>22</v>
      </c>
      <c r="K88" s="60">
        <v>2</v>
      </c>
      <c r="L88" s="87">
        <f>ROUNDDOWN($K$7/I88,0)*ROUNDDOWN($J$7/H88,0)*K88</f>
        <v>12</v>
      </c>
      <c r="M88" s="60">
        <v>2</v>
      </c>
      <c r="N88" s="9"/>
      <c r="O88" s="85" t="e">
        <f ca="1">INDIRECT(ADDRESS(P88,Q88,,,"[SS12 出荷管理表.xlsx]フレームコンプ(フロント)(設変後)"))</f>
        <v>#REF!</v>
      </c>
      <c r="P88" s="64">
        <f>MATCH(B91,'[1]欧州向けフレームコンプ(フロント) (末番変更)'!$A:$A,0)</f>
        <v>55</v>
      </c>
      <c r="Q88" s="67">
        <v>14</v>
      </c>
      <c r="R88" s="65" t="e">
        <f ca="1">INDIRECT(ADDRESS(S88,T88,,,"[SS12 出荷管理表.xlsx]欧州向けフレームコンプ(フロント) (末番変更)"))</f>
        <v>#REF!</v>
      </c>
      <c r="S88" s="88">
        <f>MATCH(D86,'[1]欧州向けフレームコンプ(フロント) (末番変更)'!$A:$A,0)</f>
        <v>54</v>
      </c>
      <c r="T88" s="66">
        <v>14</v>
      </c>
      <c r="U88" s="9"/>
      <c r="V88" s="43"/>
      <c r="W88" s="14">
        <f>ROUNDUP(V88/G88,0)</f>
        <v>0</v>
      </c>
      <c r="X88" s="9"/>
      <c r="Y88" s="165"/>
      <c r="Z88" s="12"/>
      <c r="AA88" s="11"/>
      <c r="AB88" s="13"/>
      <c r="AC88" s="165"/>
      <c r="AD88" s="12"/>
      <c r="AE88" s="11"/>
      <c r="AF88" s="9"/>
      <c r="AG88" s="165"/>
      <c r="AH88" s="12"/>
      <c r="AI88" s="11"/>
      <c r="AJ88" s="9"/>
      <c r="AK88" s="165"/>
      <c r="AL88" s="12"/>
      <c r="AM88" s="11"/>
      <c r="AN88" s="65"/>
      <c r="AO88" s="8" t="str">
        <f>IF(W88-SUM(Y88,AC88,AG88,AK88)=0,"OK",W88-SUM(Y88,AC88,AG88,AK88))</f>
        <v>OK</v>
      </c>
    </row>
    <row r="89" spans="2:41" ht="18.75" customHeight="1" thickBot="1" x14ac:dyDescent="0.6">
      <c r="E89" s="170" t="s">
        <v>49</v>
      </c>
      <c r="F89" s="87" t="s">
        <v>6</v>
      </c>
      <c r="G89" s="47">
        <v>3</v>
      </c>
      <c r="H89" s="48">
        <v>1760</v>
      </c>
      <c r="I89" s="58">
        <v>1150</v>
      </c>
      <c r="J89" s="59">
        <v>22</v>
      </c>
      <c r="K89" s="60">
        <v>2</v>
      </c>
      <c r="L89" s="87">
        <f>ROUNDDOWN($K$7/I89,0)*ROUNDDOWN($J$7/H89,0)*K89</f>
        <v>12</v>
      </c>
      <c r="M89" s="60">
        <v>2</v>
      </c>
      <c r="N89" s="9"/>
      <c r="O89" s="85" t="e">
        <f ca="1">INDIRECT(ADDRESS(P89,Q89,,,"[SS12 出荷管理表.xlsx]フレームコンプ(フロント)(設変後)"))</f>
        <v>#REF!</v>
      </c>
      <c r="P89" s="64">
        <f>MATCH(B91,'[1]欧州向けフレームコンプ(フロント) (末番変更)'!$A:$A,0)</f>
        <v>55</v>
      </c>
      <c r="Q89" s="67">
        <v>26</v>
      </c>
      <c r="R89" s="65" t="e">
        <f ca="1">INDIRECT(ADDRESS(S89,T89,,,"[SS12 出荷管理表.xlsx]欧州向けフレームコンプ(フロント) (末番変更)"))</f>
        <v>#REF!</v>
      </c>
      <c r="S89" s="88">
        <f>MATCH(D86,'[1]欧州向けフレームコンプ(フロント) (末番変更)'!$A:$A,0)</f>
        <v>54</v>
      </c>
      <c r="T89" s="66">
        <v>26</v>
      </c>
      <c r="U89" s="9"/>
      <c r="V89" s="43"/>
      <c r="W89" s="14">
        <f>ROUNDUP(V89/G89,0)</f>
        <v>0</v>
      </c>
      <c r="X89" s="9"/>
      <c r="Y89" s="165"/>
      <c r="Z89" s="12"/>
      <c r="AA89" s="11"/>
      <c r="AB89" s="13"/>
      <c r="AC89" s="165"/>
      <c r="AD89" s="12"/>
      <c r="AE89" s="11"/>
      <c r="AF89" s="9"/>
      <c r="AG89" s="165"/>
      <c r="AH89" s="12"/>
      <c r="AI89" s="11"/>
      <c r="AJ89" s="9"/>
      <c r="AK89" s="165"/>
      <c r="AL89" s="12"/>
      <c r="AM89" s="11"/>
      <c r="AN89" s="9"/>
      <c r="AO89" s="8" t="str">
        <f>IF(W89-SUM(Y89,AC89,AG89,AK89)=0,"OK",W89-SUM(Y89,AC89,AG89,AK89))</f>
        <v>OK</v>
      </c>
    </row>
    <row r="90" spans="2:41" ht="18.75" customHeight="1" x14ac:dyDescent="0.55000000000000004">
      <c r="B90" s="42" t="s">
        <v>23</v>
      </c>
      <c r="F90" s="87" t="s">
        <v>40</v>
      </c>
      <c r="G90" s="47">
        <v>3</v>
      </c>
      <c r="H90" s="48">
        <v>1760</v>
      </c>
      <c r="I90" s="58">
        <v>1150</v>
      </c>
      <c r="J90" s="59">
        <v>22</v>
      </c>
      <c r="K90" s="60">
        <v>2</v>
      </c>
      <c r="L90" s="87">
        <f t="shared" ref="L90:L101" si="67">ROUNDDOWN($K$7/I90,0)*ROUNDDOWN($J$7/H90,0)*K90</f>
        <v>12</v>
      </c>
      <c r="M90" s="60">
        <v>2</v>
      </c>
      <c r="N90" s="9"/>
      <c r="O90" s="85" t="e">
        <f ca="1">INDIRECT(ADDRESS(P90,Q90,,,"[SS12 出荷管理表.xlsx]SS23 フレームコンプ(フロント)"))</f>
        <v>#REF!</v>
      </c>
      <c r="P90" s="64" t="e">
        <f>MATCH(B91,#REF!,0)</f>
        <v>#REF!</v>
      </c>
      <c r="Q90" s="67">
        <v>14</v>
      </c>
      <c r="R90" s="65" t="e">
        <f ca="1">INDIRECT(ADDRESS(S90,T90,,,"[SS12 出荷管理表.xlsx]SS23 フレームコンプ(フロント)"))</f>
        <v>#REF!</v>
      </c>
      <c r="S90" s="88" t="e">
        <f>MATCH(D86,#REF!,0)</f>
        <v>#REF!</v>
      </c>
      <c r="T90" s="66">
        <v>14</v>
      </c>
      <c r="U90" s="9"/>
      <c r="V90" s="43">
        <v>5</v>
      </c>
      <c r="W90" s="14">
        <f t="shared" ref="W90:W91" si="68">ROUNDUP(V90/G90,0)</f>
        <v>2</v>
      </c>
      <c r="X90" s="9"/>
      <c r="Y90" s="165">
        <v>2</v>
      </c>
      <c r="Z90" s="12"/>
      <c r="AA90" s="11"/>
      <c r="AB90" s="13"/>
      <c r="AC90" s="165"/>
      <c r="AD90" s="12"/>
      <c r="AE90" s="11"/>
      <c r="AF90" s="9"/>
      <c r="AG90" s="165"/>
      <c r="AH90" s="12"/>
      <c r="AI90" s="11"/>
      <c r="AJ90" s="9"/>
      <c r="AK90" s="165"/>
      <c r="AL90" s="12"/>
      <c r="AM90" s="11"/>
      <c r="AN90" s="46"/>
      <c r="AO90" s="8" t="str">
        <f t="shared" ref="AO90:AO91" si="69">IF(W90-SUM(Y90,AC90,AG90,AK90)=0,"OK",W90-SUM(Y90,AC90,AG90,AK90))</f>
        <v>OK</v>
      </c>
    </row>
    <row r="91" spans="2:41" ht="18.75" customHeight="1" x14ac:dyDescent="0.55000000000000004">
      <c r="B91" s="231">
        <v>45653</v>
      </c>
      <c r="D91" s="49"/>
      <c r="F91" s="87" t="s">
        <v>41</v>
      </c>
      <c r="G91" s="47">
        <v>3</v>
      </c>
      <c r="H91" s="48">
        <v>1760</v>
      </c>
      <c r="I91" s="58">
        <v>1150</v>
      </c>
      <c r="J91" s="59">
        <v>22</v>
      </c>
      <c r="K91" s="60">
        <v>2</v>
      </c>
      <c r="L91" s="87">
        <f t="shared" si="67"/>
        <v>12</v>
      </c>
      <c r="M91" s="60">
        <v>2</v>
      </c>
      <c r="N91" s="9"/>
      <c r="O91" s="85" t="e">
        <f ca="1">INDIRECT(ADDRESS(P91,Q91,,,"[SS12 出荷管理表.xlsx]SS23 フレームコンプ(フロント)"))</f>
        <v>#REF!</v>
      </c>
      <c r="P91" s="64" t="e">
        <f>MATCH(B91,#REF!,0)</f>
        <v>#REF!</v>
      </c>
      <c r="Q91" s="67">
        <v>26</v>
      </c>
      <c r="R91" s="65" t="e">
        <f ca="1">INDIRECT(ADDRESS(S91,T91,,,"[SS12 出荷管理表.xlsx]SS23 フレームコンプ(フロント)"))</f>
        <v>#REF!</v>
      </c>
      <c r="S91" s="88" t="e">
        <f>MATCH(D86,#REF!,0)</f>
        <v>#REF!</v>
      </c>
      <c r="T91" s="66">
        <v>26</v>
      </c>
      <c r="U91" s="9"/>
      <c r="V91" s="43">
        <v>10</v>
      </c>
      <c r="W91" s="14">
        <f t="shared" si="68"/>
        <v>4</v>
      </c>
      <c r="X91" s="9"/>
      <c r="Y91" s="165">
        <v>4</v>
      </c>
      <c r="Z91" s="12"/>
      <c r="AA91" s="11"/>
      <c r="AB91" s="13"/>
      <c r="AC91" s="165"/>
      <c r="AD91" s="12"/>
      <c r="AE91" s="11"/>
      <c r="AF91" s="9"/>
      <c r="AG91" s="165"/>
      <c r="AH91" s="12"/>
      <c r="AI91" s="11"/>
      <c r="AJ91" s="9"/>
      <c r="AK91" s="165"/>
      <c r="AL91" s="12"/>
      <c r="AM91" s="11"/>
      <c r="AN91" s="46"/>
      <c r="AO91" s="8" t="str">
        <f t="shared" si="69"/>
        <v>OK</v>
      </c>
    </row>
    <row r="92" spans="2:41" ht="18.75" customHeight="1" thickBot="1" x14ac:dyDescent="0.6">
      <c r="B92" s="232"/>
      <c r="F92" s="92" t="s">
        <v>5</v>
      </c>
      <c r="G92" s="47">
        <v>3</v>
      </c>
      <c r="H92" s="48">
        <v>1760</v>
      </c>
      <c r="I92" s="58">
        <v>1150</v>
      </c>
      <c r="J92" s="59">
        <v>22</v>
      </c>
      <c r="K92" s="60">
        <v>2</v>
      </c>
      <c r="L92" s="87">
        <f t="shared" si="67"/>
        <v>12</v>
      </c>
      <c r="M92" s="60">
        <v>2</v>
      </c>
      <c r="N92" s="9"/>
      <c r="O92" s="69"/>
      <c r="P92" s="64"/>
      <c r="Q92" s="68"/>
      <c r="R92" s="69"/>
      <c r="S92" s="88"/>
      <c r="T92" s="65"/>
      <c r="U92" s="9"/>
      <c r="V92" s="93"/>
      <c r="W92" s="94">
        <f>SUM(W86:W91)</f>
        <v>32</v>
      </c>
      <c r="X92" s="95"/>
      <c r="Y92" s="96">
        <f>SUM(Y86:Y91)</f>
        <v>22</v>
      </c>
      <c r="Z92" s="97">
        <f t="shared" ref="Z92:Z99" si="70">IF(Y$8="4t トラック",CEILING(Y92,$M92),CEILING(Y92,$K92))</f>
        <v>22</v>
      </c>
      <c r="AA92" s="98">
        <f t="shared" ref="AA92:AA100" si="71">IF(Y$8="4t トラック",Z92/$L92,Z92/$J92)</f>
        <v>1</v>
      </c>
      <c r="AB92" s="99"/>
      <c r="AC92" s="96">
        <f>SUM(AC86:AC91)</f>
        <v>5</v>
      </c>
      <c r="AD92" s="97">
        <f t="shared" ref="AD92:AD99" si="72">IF(AC$8="4t トラック",CEILING(AC92,$M92),CEILING(AC92,$K92))</f>
        <v>6</v>
      </c>
      <c r="AE92" s="98">
        <f t="shared" ref="AE92:AE100" si="73">IF(AC$8="4t トラック",AD92/$L92,AD92/$J92)</f>
        <v>0.27272727272727271</v>
      </c>
      <c r="AF92" s="95"/>
      <c r="AG92" s="96">
        <f>SUM(AG86:AG91)</f>
        <v>0</v>
      </c>
      <c r="AH92" s="97">
        <f t="shared" ref="AH92:AH97" si="74">IF(AG$8="4t トラック",CEILING(AG92,$M92),CEILING(AG92,$K92))</f>
        <v>0</v>
      </c>
      <c r="AI92" s="98">
        <f t="shared" ref="AI92:AI100" si="75">IF(AG$8="4t トラック",AH92/$L92,AH92/$J92)</f>
        <v>0</v>
      </c>
      <c r="AJ92" s="95"/>
      <c r="AK92" s="96">
        <f>SUM(AK86:AK91)</f>
        <v>0</v>
      </c>
      <c r="AL92" s="97">
        <f t="shared" ref="AL92:AL99" si="76">IF(AK$8="4t トラック",CEILING(AK92,$M92),CEILING(AK92,$K92))</f>
        <v>0</v>
      </c>
      <c r="AM92" s="98">
        <f t="shared" ref="AM92:AM100" si="77">IF(AK$8="4t トラック",AL92/$L92,AL92/$J92)</f>
        <v>0</v>
      </c>
      <c r="AN92" s="46"/>
      <c r="AO92" s="10"/>
    </row>
    <row r="93" spans="2:41" ht="18.75" customHeight="1" x14ac:dyDescent="0.55000000000000004">
      <c r="B93" s="80" t="str">
        <f>TEXT(B91,"aaaa")</f>
        <v>金曜日</v>
      </c>
      <c r="C93" s="49"/>
      <c r="D93" s="49"/>
      <c r="F93" s="102" t="s">
        <v>28</v>
      </c>
      <c r="G93" s="103">
        <v>2</v>
      </c>
      <c r="H93" s="104">
        <v>1200</v>
      </c>
      <c r="I93" s="105">
        <v>1110</v>
      </c>
      <c r="J93" s="106">
        <f t="shared" ref="J93:J95" si="78">ROUNDDOWN($I$7/I93,0)*ROUNDDOWN($H$7/H93,0)*K93</f>
        <v>48</v>
      </c>
      <c r="K93" s="107">
        <v>3</v>
      </c>
      <c r="L93" s="106">
        <f t="shared" si="67"/>
        <v>24</v>
      </c>
      <c r="M93" s="107">
        <v>2</v>
      </c>
      <c r="N93" s="108"/>
      <c r="O93" s="109"/>
      <c r="P93" s="110"/>
      <c r="Q93" s="111"/>
      <c r="R93" s="109"/>
      <c r="S93" s="112"/>
      <c r="T93" s="109"/>
      <c r="U93" s="108"/>
      <c r="V93" s="113"/>
      <c r="W93" s="114">
        <f t="shared" ref="W93:W95" si="79">ROUNDUP(V93/G93,0)</f>
        <v>0</v>
      </c>
      <c r="X93" s="108"/>
      <c r="Y93" s="167"/>
      <c r="Z93" s="115">
        <f t="shared" si="70"/>
        <v>0</v>
      </c>
      <c r="AA93" s="116">
        <f t="shared" si="71"/>
        <v>0</v>
      </c>
      <c r="AB93" s="117"/>
      <c r="AC93" s="167"/>
      <c r="AD93" s="115">
        <f t="shared" si="72"/>
        <v>0</v>
      </c>
      <c r="AE93" s="116">
        <f t="shared" si="73"/>
        <v>0</v>
      </c>
      <c r="AF93" s="108"/>
      <c r="AG93" s="167"/>
      <c r="AH93" s="115">
        <f t="shared" si="74"/>
        <v>0</v>
      </c>
      <c r="AI93" s="116">
        <f t="shared" si="75"/>
        <v>0</v>
      </c>
      <c r="AJ93" s="108"/>
      <c r="AK93" s="167"/>
      <c r="AL93" s="115">
        <f t="shared" si="76"/>
        <v>0</v>
      </c>
      <c r="AM93" s="116">
        <f t="shared" si="77"/>
        <v>0</v>
      </c>
      <c r="AN93" s="108"/>
      <c r="AO93" s="118" t="str">
        <f t="shared" ref="AO93:AO100" si="80">IF(W93-SUM(Y93,AC93,AG93,AK93)=0,"OK",W93-SUM(Y93,AC93,AG93,AK93))</f>
        <v>OK</v>
      </c>
    </row>
    <row r="94" spans="2:41" ht="18.75" customHeight="1" x14ac:dyDescent="0.55000000000000004">
      <c r="C94" s="84"/>
      <c r="D94" s="84"/>
      <c r="F94" s="86" t="s">
        <v>4</v>
      </c>
      <c r="G94" s="119">
        <v>8</v>
      </c>
      <c r="H94" s="120">
        <v>1200</v>
      </c>
      <c r="I94" s="121">
        <v>1110</v>
      </c>
      <c r="J94" s="86">
        <f t="shared" si="78"/>
        <v>32</v>
      </c>
      <c r="K94" s="122">
        <v>2</v>
      </c>
      <c r="L94" s="86">
        <f t="shared" si="67"/>
        <v>16</v>
      </c>
      <c r="M94" s="122">
        <v>2</v>
      </c>
      <c r="N94" s="123"/>
      <c r="O94" s="124" t="e">
        <f ca="1">INDIRECT(ADDRESS(P94,Q94,,,"[SS12 出荷管理表.xlsx]カバーコンプ(エアコン)"))</f>
        <v>#REF!</v>
      </c>
      <c r="P94" s="125">
        <f>MATCH(B91,'[1]カバーコンプ(エアコン)'!$A:$A,0)</f>
        <v>557</v>
      </c>
      <c r="Q94" s="126">
        <v>8</v>
      </c>
      <c r="R94" s="127"/>
      <c r="S94" s="128"/>
      <c r="T94" s="124"/>
      <c r="U94" s="123"/>
      <c r="V94" s="129">
        <v>88</v>
      </c>
      <c r="W94" s="130">
        <f t="shared" si="79"/>
        <v>11</v>
      </c>
      <c r="X94" s="123"/>
      <c r="Y94" s="168"/>
      <c r="Z94" s="131">
        <f t="shared" si="70"/>
        <v>0</v>
      </c>
      <c r="AA94" s="132">
        <f t="shared" si="71"/>
        <v>0</v>
      </c>
      <c r="AB94" s="133">
        <v>5</v>
      </c>
      <c r="AC94" s="168">
        <v>11</v>
      </c>
      <c r="AD94" s="131">
        <f t="shared" si="72"/>
        <v>12</v>
      </c>
      <c r="AE94" s="132">
        <f t="shared" si="73"/>
        <v>0.375</v>
      </c>
      <c r="AF94" s="123"/>
      <c r="AG94" s="168"/>
      <c r="AH94" s="131">
        <f t="shared" si="74"/>
        <v>0</v>
      </c>
      <c r="AI94" s="132">
        <f t="shared" si="75"/>
        <v>0</v>
      </c>
      <c r="AJ94" s="123"/>
      <c r="AK94" s="168"/>
      <c r="AL94" s="131">
        <f t="shared" si="76"/>
        <v>0</v>
      </c>
      <c r="AM94" s="132">
        <f t="shared" si="77"/>
        <v>0</v>
      </c>
      <c r="AN94" s="123"/>
      <c r="AO94" s="89" t="str">
        <f t="shared" si="80"/>
        <v>OK</v>
      </c>
    </row>
    <row r="95" spans="2:41" ht="18.75" customHeight="1" x14ac:dyDescent="0.55000000000000004">
      <c r="C95" s="49"/>
      <c r="D95" s="49"/>
      <c r="F95" s="87" t="s">
        <v>42</v>
      </c>
      <c r="G95" s="47">
        <v>8</v>
      </c>
      <c r="H95" s="144">
        <v>1200</v>
      </c>
      <c r="I95" s="144">
        <v>1200</v>
      </c>
      <c r="J95" s="87">
        <f t="shared" si="78"/>
        <v>32</v>
      </c>
      <c r="K95" s="60">
        <v>2</v>
      </c>
      <c r="L95" s="87">
        <f t="shared" si="67"/>
        <v>8</v>
      </c>
      <c r="M95" s="60">
        <v>2</v>
      </c>
      <c r="N95" s="9"/>
      <c r="O95" s="65" t="e">
        <f ca="1">INDIRECT(ADDRESS(P95,Q95,,,"[SS12 出荷管理表.xlsx]SS23 カバーコンプ(エアコン)"))</f>
        <v>#REF!</v>
      </c>
      <c r="P95" s="64">
        <f>MATCH(B91,'[1]SS23 カバーコンプ(エアコン)'!$A:$A,0)</f>
        <v>364</v>
      </c>
      <c r="Q95" s="67">
        <v>8</v>
      </c>
      <c r="R95" s="69"/>
      <c r="S95" s="88"/>
      <c r="T95" s="65"/>
      <c r="U95" s="9"/>
      <c r="V95" s="43">
        <v>10</v>
      </c>
      <c r="W95" s="14">
        <f t="shared" si="79"/>
        <v>2</v>
      </c>
      <c r="X95" s="9"/>
      <c r="Y95" s="165"/>
      <c r="Z95" s="100">
        <f t="shared" si="70"/>
        <v>0</v>
      </c>
      <c r="AA95" s="101">
        <f t="shared" si="71"/>
        <v>0</v>
      </c>
      <c r="AB95" s="13">
        <v>5</v>
      </c>
      <c r="AC95" s="165">
        <v>0</v>
      </c>
      <c r="AD95" s="100">
        <f t="shared" si="72"/>
        <v>0</v>
      </c>
      <c r="AE95" s="101">
        <f t="shared" si="73"/>
        <v>0</v>
      </c>
      <c r="AF95" s="9"/>
      <c r="AG95" s="165">
        <v>0</v>
      </c>
      <c r="AH95" s="100">
        <f t="shared" si="74"/>
        <v>0</v>
      </c>
      <c r="AI95" s="101">
        <f t="shared" si="75"/>
        <v>0</v>
      </c>
      <c r="AJ95" s="9"/>
      <c r="AK95" s="165"/>
      <c r="AL95" s="100">
        <f t="shared" si="76"/>
        <v>0</v>
      </c>
      <c r="AM95" s="101">
        <f t="shared" si="77"/>
        <v>0</v>
      </c>
      <c r="AN95" s="9"/>
      <c r="AO95" s="8">
        <f t="shared" si="80"/>
        <v>2</v>
      </c>
    </row>
    <row r="96" spans="2:41" ht="18.75" customHeight="1" x14ac:dyDescent="0.55000000000000004">
      <c r="C96" s="49"/>
      <c r="D96" s="49"/>
      <c r="F96" s="92" t="s">
        <v>43</v>
      </c>
      <c r="G96" s="47">
        <v>8</v>
      </c>
      <c r="H96" s="144">
        <v>1200</v>
      </c>
      <c r="I96" s="144">
        <v>1200</v>
      </c>
      <c r="J96" s="143">
        <v>32</v>
      </c>
      <c r="K96" s="60">
        <v>2</v>
      </c>
      <c r="L96" s="87">
        <f t="shared" si="67"/>
        <v>8</v>
      </c>
      <c r="M96" s="60">
        <v>2</v>
      </c>
      <c r="N96" s="45"/>
      <c r="O96" s="69"/>
      <c r="P96" s="64"/>
      <c r="Q96" s="68"/>
      <c r="R96" s="69"/>
      <c r="S96" s="88"/>
      <c r="T96" s="65"/>
      <c r="U96" s="9"/>
      <c r="V96" s="93"/>
      <c r="W96" s="139">
        <f>SUM(W93:W95)</f>
        <v>13</v>
      </c>
      <c r="X96" s="140"/>
      <c r="Y96" s="141">
        <f>SUM(Y93:Y95)</f>
        <v>0</v>
      </c>
      <c r="Z96" s="97">
        <f t="shared" si="70"/>
        <v>0</v>
      </c>
      <c r="AA96" s="98">
        <f t="shared" si="71"/>
        <v>0</v>
      </c>
      <c r="AB96" s="142"/>
      <c r="AC96" s="141">
        <f>SUM(AC93:AC95)</f>
        <v>11</v>
      </c>
      <c r="AD96" s="97">
        <f t="shared" si="72"/>
        <v>12</v>
      </c>
      <c r="AE96" s="98">
        <f t="shared" si="73"/>
        <v>0.375</v>
      </c>
      <c r="AF96" s="140"/>
      <c r="AG96" s="141">
        <f>SUM(AG93:AG95)</f>
        <v>0</v>
      </c>
      <c r="AH96" s="97">
        <f t="shared" si="74"/>
        <v>0</v>
      </c>
      <c r="AI96" s="98">
        <f t="shared" si="75"/>
        <v>0</v>
      </c>
      <c r="AJ96" s="140"/>
      <c r="AK96" s="141">
        <f>SUM(AK93:AK95)</f>
        <v>0</v>
      </c>
      <c r="AL96" s="97">
        <f t="shared" si="76"/>
        <v>0</v>
      </c>
      <c r="AM96" s="98">
        <f t="shared" si="77"/>
        <v>0</v>
      </c>
      <c r="AN96" s="45"/>
      <c r="AO96" s="8">
        <f t="shared" si="80"/>
        <v>2</v>
      </c>
    </row>
    <row r="97" spans="2:41" ht="18.75" customHeight="1" x14ac:dyDescent="0.55000000000000004">
      <c r="C97" s="49"/>
      <c r="D97" s="49"/>
      <c r="F97" s="102" t="s">
        <v>29</v>
      </c>
      <c r="G97" s="103">
        <v>4</v>
      </c>
      <c r="H97" s="104">
        <v>1030</v>
      </c>
      <c r="I97" s="105">
        <v>830</v>
      </c>
      <c r="J97" s="106">
        <f t="shared" ref="J97:J101" si="81">ROUNDDOWN($I$7/I97,0)*ROUNDDOWN($H$7/H97,0)*K97</f>
        <v>54</v>
      </c>
      <c r="K97" s="107">
        <v>3</v>
      </c>
      <c r="L97" s="106">
        <f t="shared" si="67"/>
        <v>30</v>
      </c>
      <c r="M97" s="107">
        <v>2</v>
      </c>
      <c r="N97" s="108"/>
      <c r="O97" s="109"/>
      <c r="P97" s="110"/>
      <c r="Q97" s="111"/>
      <c r="R97" s="135"/>
      <c r="S97" s="112"/>
      <c r="T97" s="109"/>
      <c r="U97" s="108"/>
      <c r="V97" s="113"/>
      <c r="W97" s="114">
        <f t="shared" ref="W97:W100" si="82">ROUNDUP(V97/G97,0)</f>
        <v>0</v>
      </c>
      <c r="X97" s="108"/>
      <c r="Y97" s="167"/>
      <c r="Z97" s="115">
        <f t="shared" si="70"/>
        <v>0</v>
      </c>
      <c r="AA97" s="116">
        <f t="shared" si="71"/>
        <v>0</v>
      </c>
      <c r="AB97" s="117"/>
      <c r="AC97" s="167"/>
      <c r="AD97" s="115">
        <f t="shared" si="72"/>
        <v>0</v>
      </c>
      <c r="AE97" s="116">
        <f t="shared" si="73"/>
        <v>0</v>
      </c>
      <c r="AF97" s="108"/>
      <c r="AG97" s="167"/>
      <c r="AH97" s="115">
        <f t="shared" si="74"/>
        <v>0</v>
      </c>
      <c r="AI97" s="116">
        <f t="shared" si="75"/>
        <v>0</v>
      </c>
      <c r="AJ97" s="108"/>
      <c r="AK97" s="167"/>
      <c r="AL97" s="115">
        <f t="shared" si="76"/>
        <v>0</v>
      </c>
      <c r="AM97" s="116">
        <f t="shared" si="77"/>
        <v>0</v>
      </c>
      <c r="AN97" s="108"/>
      <c r="AO97" s="118" t="str">
        <f t="shared" si="80"/>
        <v>OK</v>
      </c>
    </row>
    <row r="98" spans="2:41" ht="18.75" customHeight="1" x14ac:dyDescent="0.55000000000000004">
      <c r="C98" s="49"/>
      <c r="D98" s="49"/>
      <c r="F98" s="86" t="s">
        <v>3</v>
      </c>
      <c r="G98" s="119">
        <v>8</v>
      </c>
      <c r="H98" s="120">
        <v>1030</v>
      </c>
      <c r="I98" s="121">
        <v>830</v>
      </c>
      <c r="J98" s="86">
        <f t="shared" si="81"/>
        <v>54</v>
      </c>
      <c r="K98" s="122">
        <v>3</v>
      </c>
      <c r="L98" s="86">
        <f t="shared" si="67"/>
        <v>30</v>
      </c>
      <c r="M98" s="122">
        <v>2</v>
      </c>
      <c r="N98" s="123"/>
      <c r="O98" s="124" t="e">
        <f ca="1">INDIRECT(ADDRESS(P98,Q98,,,"[SS12 出荷管理表.xlsx]ブラケット(ファン)"))</f>
        <v>#REF!</v>
      </c>
      <c r="P98" s="125">
        <f>MATCH(B91,'[1]ブラケット(ファン)'!$A:$A,0)</f>
        <v>557</v>
      </c>
      <c r="Q98" s="126">
        <v>8</v>
      </c>
      <c r="R98" s="127"/>
      <c r="S98" s="128"/>
      <c r="T98" s="124"/>
      <c r="U98" s="123"/>
      <c r="V98" s="129">
        <v>88</v>
      </c>
      <c r="W98" s="130">
        <f t="shared" si="82"/>
        <v>11</v>
      </c>
      <c r="X98" s="123"/>
      <c r="Y98" s="168"/>
      <c r="Z98" s="131">
        <f t="shared" si="70"/>
        <v>0</v>
      </c>
      <c r="AA98" s="132">
        <f t="shared" si="71"/>
        <v>0</v>
      </c>
      <c r="AB98" s="133"/>
      <c r="AC98" s="168"/>
      <c r="AD98" s="131">
        <f t="shared" si="72"/>
        <v>0</v>
      </c>
      <c r="AE98" s="132">
        <f t="shared" si="73"/>
        <v>0</v>
      </c>
      <c r="AF98" s="123"/>
      <c r="AG98" s="167">
        <v>11</v>
      </c>
      <c r="AH98" s="131">
        <f>IF(AG$8="4t トラック",CEILING(AG98,$M98),CEILING(AG98,$K98))</f>
        <v>12</v>
      </c>
      <c r="AI98" s="132">
        <f t="shared" si="75"/>
        <v>0.22222222222222221</v>
      </c>
      <c r="AJ98" s="123"/>
      <c r="AK98" s="168">
        <v>0</v>
      </c>
      <c r="AL98" s="131">
        <f t="shared" si="76"/>
        <v>0</v>
      </c>
      <c r="AM98" s="132">
        <f t="shared" si="77"/>
        <v>0</v>
      </c>
      <c r="AN98" s="123"/>
      <c r="AO98" s="89" t="str">
        <f t="shared" si="80"/>
        <v>OK</v>
      </c>
    </row>
    <row r="99" spans="2:41" ht="18.75" customHeight="1" x14ac:dyDescent="0.55000000000000004">
      <c r="C99" s="80"/>
      <c r="D99" s="80"/>
      <c r="F99" s="106" t="s">
        <v>3</v>
      </c>
      <c r="G99" s="103">
        <v>8</v>
      </c>
      <c r="H99" s="104">
        <v>830</v>
      </c>
      <c r="I99" s="105">
        <v>1030</v>
      </c>
      <c r="J99" s="106">
        <f t="shared" si="81"/>
        <v>72</v>
      </c>
      <c r="K99" s="107">
        <v>3</v>
      </c>
      <c r="L99" s="106">
        <f t="shared" si="67"/>
        <v>36</v>
      </c>
      <c r="M99" s="107">
        <v>2</v>
      </c>
      <c r="N99" s="108"/>
      <c r="O99" s="136"/>
      <c r="P99" s="137"/>
      <c r="Q99" s="111"/>
      <c r="R99" s="135"/>
      <c r="S99" s="138"/>
      <c r="T99" s="109"/>
      <c r="U99" s="108"/>
      <c r="V99" s="113"/>
      <c r="W99" s="114">
        <f t="shared" si="82"/>
        <v>0</v>
      </c>
      <c r="X99" s="108"/>
      <c r="Y99" s="167"/>
      <c r="Z99" s="115">
        <f t="shared" si="70"/>
        <v>0</v>
      </c>
      <c r="AA99" s="116">
        <f t="shared" si="71"/>
        <v>0</v>
      </c>
      <c r="AB99" s="117"/>
      <c r="AC99" s="167"/>
      <c r="AD99" s="115">
        <f t="shared" si="72"/>
        <v>0</v>
      </c>
      <c r="AE99" s="116">
        <f t="shared" si="73"/>
        <v>0</v>
      </c>
      <c r="AF99" s="108"/>
      <c r="AG99" s="167"/>
      <c r="AH99" s="115">
        <f>IF(AG$8="4t トラック",CEILING(AG99,$M99),CEILING(AG99,$K99))</f>
        <v>0</v>
      </c>
      <c r="AI99" s="116">
        <f t="shared" si="75"/>
        <v>0</v>
      </c>
      <c r="AJ99" s="108"/>
      <c r="AK99" s="167"/>
      <c r="AL99" s="115">
        <f t="shared" si="76"/>
        <v>0</v>
      </c>
      <c r="AM99" s="116">
        <f t="shared" si="77"/>
        <v>0</v>
      </c>
      <c r="AN99" s="108"/>
      <c r="AO99" s="118" t="str">
        <f t="shared" si="80"/>
        <v>OK</v>
      </c>
    </row>
    <row r="100" spans="2:41" ht="18.75" customHeight="1" x14ac:dyDescent="0.55000000000000004">
      <c r="C100" s="80"/>
      <c r="D100" s="80"/>
      <c r="F100" s="86" t="s">
        <v>46</v>
      </c>
      <c r="G100" s="119">
        <v>6</v>
      </c>
      <c r="H100" s="120">
        <v>1540</v>
      </c>
      <c r="I100" s="121">
        <v>1120</v>
      </c>
      <c r="J100" s="86">
        <f t="shared" si="81"/>
        <v>24</v>
      </c>
      <c r="K100" s="122">
        <v>2</v>
      </c>
      <c r="L100" s="120">
        <f t="shared" si="67"/>
        <v>12</v>
      </c>
      <c r="M100" s="122">
        <v>2</v>
      </c>
      <c r="N100" s="123"/>
      <c r="O100" s="124" t="e">
        <f ca="1">INDIRECT(ADDRESS(P100,Q100,,,"[SS12 出荷管理表.xlsx]ステー(ラジエータ)"))+INDIRECT(ADDRESS(P100,Q100+12,,,"[SS12 出荷管理表.xlsx]ステー(ラジエータ)"))</f>
        <v>#REF!</v>
      </c>
      <c r="P100" s="128">
        <f>MATCH(B91,'[1]ステー(ラジエータ)'!$A:$A,0)</f>
        <v>557</v>
      </c>
      <c r="Q100" s="126">
        <v>8</v>
      </c>
      <c r="R100" s="127"/>
      <c r="S100" s="128"/>
      <c r="T100" s="124"/>
      <c r="U100" s="123"/>
      <c r="V100" s="129">
        <v>0</v>
      </c>
      <c r="W100" s="130">
        <f t="shared" si="82"/>
        <v>0</v>
      </c>
      <c r="X100" s="123"/>
      <c r="Y100" s="168"/>
      <c r="Z100" s="131">
        <f>IF(Y$8="4t トラック",CEILING(Y100,$M100),CEILING(Y100,$K100))</f>
        <v>0</v>
      </c>
      <c r="AA100" s="132">
        <f t="shared" si="71"/>
        <v>0</v>
      </c>
      <c r="AB100" s="133"/>
      <c r="AC100" s="168"/>
      <c r="AD100" s="131">
        <f>IF(AC$8="4t トラック",CEILING(AC100,$M100),CEILING(AC100,$K100))</f>
        <v>0</v>
      </c>
      <c r="AE100" s="132">
        <f t="shared" si="73"/>
        <v>0</v>
      </c>
      <c r="AF100" s="123">
        <v>3</v>
      </c>
      <c r="AG100" s="167">
        <v>0</v>
      </c>
      <c r="AH100" s="131">
        <f>IF(AG$8="4t トラック",CEILING(AG100,$M100),CEILING(AG100,$K100))</f>
        <v>0</v>
      </c>
      <c r="AI100" s="132">
        <f t="shared" si="75"/>
        <v>0</v>
      </c>
      <c r="AJ100" s="123"/>
      <c r="AK100" s="168"/>
      <c r="AL100" s="131">
        <f>IF(AK$8="4t トラック",CEILING(AK100,$M100),CEILING(AK100,$K100))</f>
        <v>0</v>
      </c>
      <c r="AM100" s="132">
        <f t="shared" si="77"/>
        <v>0</v>
      </c>
      <c r="AN100" s="123">
        <f>COUNT(AO86:AO100)</f>
        <v>3</v>
      </c>
      <c r="AO100" s="134" t="str">
        <f t="shared" si="80"/>
        <v>OK</v>
      </c>
    </row>
    <row r="101" spans="2:41" ht="18.75" customHeight="1" thickBot="1" x14ac:dyDescent="0.6">
      <c r="B101" s="41"/>
      <c r="C101" s="41"/>
      <c r="D101" s="41"/>
      <c r="F101" s="172" t="s">
        <v>47</v>
      </c>
      <c r="G101" s="148">
        <v>6</v>
      </c>
      <c r="H101" s="149">
        <v>1540</v>
      </c>
      <c r="I101" s="150">
        <v>1120</v>
      </c>
      <c r="J101" s="147">
        <f t="shared" si="81"/>
        <v>24</v>
      </c>
      <c r="K101" s="151">
        <v>2</v>
      </c>
      <c r="L101" s="147">
        <f t="shared" si="67"/>
        <v>12</v>
      </c>
      <c r="M101" s="151">
        <v>2</v>
      </c>
      <c r="N101" s="152"/>
      <c r="O101" s="153" t="e">
        <f ca="1">INDIRECT(ADDRESS(P100,Q101,,,"[SS12 出荷管理表.xlsx]ステー(ラジエータ)"))</f>
        <v>#REF!</v>
      </c>
      <c r="P101" s="154">
        <f>MATCH(B91,'[1]ステー(ラジエータ)'!$A:$A,0)</f>
        <v>557</v>
      </c>
      <c r="Q101" s="155">
        <v>30</v>
      </c>
      <c r="R101" s="156"/>
      <c r="S101" s="157"/>
      <c r="T101" s="158"/>
      <c r="U101" s="152"/>
      <c r="V101" s="159">
        <v>84</v>
      </c>
      <c r="W101" s="160">
        <f>ROUNDUP(V101/G101,0)</f>
        <v>14</v>
      </c>
      <c r="X101" s="152"/>
      <c r="Y101" s="169"/>
      <c r="Z101" s="161">
        <f>IF(Y$8="4t トラック",CEILING(Y101,$M101),CEILING(Y101,$K101))</f>
        <v>0</v>
      </c>
      <c r="AA101" s="162">
        <f>IF(Y$8="4t トラック",Z101/$L101,Z101/$J101)</f>
        <v>0</v>
      </c>
      <c r="AB101" s="163"/>
      <c r="AC101" s="169"/>
      <c r="AD101" s="161">
        <f>IF(AC$8="4t トラック",CEILING(AC101,$M101),CEILING(AC101,$K101))</f>
        <v>0</v>
      </c>
      <c r="AE101" s="162">
        <f>IF(AC$8="4t トラック",AD101/$L101,AD101/$J101)</f>
        <v>0</v>
      </c>
      <c r="AF101" s="152"/>
      <c r="AG101" s="169">
        <v>14</v>
      </c>
      <c r="AH101" s="161">
        <f>IF(AG$8="4t トラック",CEILING(AG101,$M101),CEILING(AG101,$K101))</f>
        <v>14</v>
      </c>
      <c r="AI101" s="162">
        <f>IF(AG$8="4t トラック",AH101/$L101,AH101/$J101)</f>
        <v>0.58333333333333337</v>
      </c>
      <c r="AJ101" s="152"/>
      <c r="AK101" s="169"/>
      <c r="AL101" s="161">
        <f>IF(AK$8="4t トラック",CEILING(AK101,$M101),CEILING(AK101,$K101))</f>
        <v>0</v>
      </c>
      <c r="AM101" s="162">
        <f>IF(AK$8="4t トラック",AL101/$L101,AL101/$J101)</f>
        <v>0</v>
      </c>
      <c r="AN101" s="152"/>
      <c r="AO101" s="164" t="str">
        <f>IF(W101-SUM(Y101,AC101,AG101,AK101)=0,"OK",W101-SUM(Y101,AC101,AG101,AK101))</f>
        <v>OK</v>
      </c>
    </row>
    <row r="102" spans="2:41" ht="19.5" customHeight="1" x14ac:dyDescent="0.55000000000000004">
      <c r="Y102" s="53"/>
      <c r="Z102" s="145" t="s">
        <v>2</v>
      </c>
      <c r="AA102" s="146">
        <f>SUM(AA86:AA101)</f>
        <v>1</v>
      </c>
      <c r="AB102" s="7"/>
      <c r="AC102" s="53"/>
      <c r="AD102" s="145" t="s">
        <v>2</v>
      </c>
      <c r="AE102" s="146">
        <f>SUM(AE86:AE101)</f>
        <v>1.0227272727272727</v>
      </c>
      <c r="AG102" s="53"/>
      <c r="AH102" s="145" t="s">
        <v>2</v>
      </c>
      <c r="AI102" s="146">
        <f>SUM(AI86:AI101)</f>
        <v>0.80555555555555558</v>
      </c>
      <c r="AK102" s="53"/>
      <c r="AL102" s="145" t="s">
        <v>2</v>
      </c>
      <c r="AM102" s="146">
        <f>SUM(AM86:AM101)</f>
        <v>0</v>
      </c>
    </row>
    <row r="103" spans="2:41" ht="18.75" customHeight="1" x14ac:dyDescent="0.55000000000000004">
      <c r="Y103" s="6"/>
      <c r="Z103" s="5"/>
      <c r="AA103" s="4" t="str">
        <f>IF(AA102&lt;=1,"積載できます","積載オーバーです!")</f>
        <v>積載できます</v>
      </c>
      <c r="AC103" s="6"/>
      <c r="AD103" s="5"/>
      <c r="AE103" s="4" t="str">
        <f>IF(AE102&lt;=1,"積載できます","積載オーバーです!")</f>
        <v>積載オーバーです!</v>
      </c>
      <c r="AG103" s="6"/>
      <c r="AH103" s="5"/>
      <c r="AI103" s="4" t="str">
        <f>IF(AI102&lt;=1,"積載できます","積載オーバーです!")</f>
        <v>積載できます</v>
      </c>
      <c r="AK103" s="6"/>
      <c r="AL103" s="5"/>
      <c r="AM103" s="4" t="str">
        <f>IF(AM102&lt;=1,"積載できます","積載オーバーです!")</f>
        <v>積載できます</v>
      </c>
    </row>
    <row r="104" spans="2:41" x14ac:dyDescent="0.55000000000000004">
      <c r="H104" s="3"/>
      <c r="Z104" s="2" t="s">
        <v>1</v>
      </c>
      <c r="AA104" s="2" t="s">
        <v>0</v>
      </c>
    </row>
    <row r="105" spans="2:41" x14ac:dyDescent="0.55000000000000004">
      <c r="H105" s="3"/>
      <c r="U105" s="1">
        <v>1</v>
      </c>
      <c r="Z105" s="2"/>
      <c r="AA105" s="2"/>
    </row>
    <row r="106" spans="2:41" x14ac:dyDescent="0.55000000000000004">
      <c r="H106" s="3"/>
      <c r="Z106" s="2"/>
      <c r="AA106" s="2"/>
    </row>
  </sheetData>
  <mergeCells count="66">
    <mergeCell ref="E58:F58"/>
    <mergeCell ref="Y58:Z58"/>
    <mergeCell ref="AC58:AD58"/>
    <mergeCell ref="AG58:AH58"/>
    <mergeCell ref="AK58:AL58"/>
    <mergeCell ref="E57:F57"/>
    <mergeCell ref="Z57:AA57"/>
    <mergeCell ref="AD57:AE57"/>
    <mergeCell ref="AH57:AI57"/>
    <mergeCell ref="AL57:AM57"/>
    <mergeCell ref="D61:D62"/>
    <mergeCell ref="B66:B67"/>
    <mergeCell ref="Y60:AA60"/>
    <mergeCell ref="AC60:AE60"/>
    <mergeCell ref="AG60:AI60"/>
    <mergeCell ref="AK60:AM60"/>
    <mergeCell ref="AL7:AM7"/>
    <mergeCell ref="AL32:AM32"/>
    <mergeCell ref="D36:D37"/>
    <mergeCell ref="B41:B42"/>
    <mergeCell ref="E33:F33"/>
    <mergeCell ref="Y33:Z33"/>
    <mergeCell ref="AC33:AD33"/>
    <mergeCell ref="AG33:AH33"/>
    <mergeCell ref="AK33:AL33"/>
    <mergeCell ref="Y35:AA35"/>
    <mergeCell ref="AC35:AE35"/>
    <mergeCell ref="AG35:AI35"/>
    <mergeCell ref="AK35:AM35"/>
    <mergeCell ref="D11:D12"/>
    <mergeCell ref="B16:B17"/>
    <mergeCell ref="E32:F32"/>
    <mergeCell ref="Z32:AA32"/>
    <mergeCell ref="AD32:AE32"/>
    <mergeCell ref="AH32:AI32"/>
    <mergeCell ref="E8:F8"/>
    <mergeCell ref="Y8:Z8"/>
    <mergeCell ref="AC8:AD8"/>
    <mergeCell ref="AG8:AH8"/>
    <mergeCell ref="AK8:AL8"/>
    <mergeCell ref="Y10:AA10"/>
    <mergeCell ref="AC10:AE10"/>
    <mergeCell ref="AG10:AI10"/>
    <mergeCell ref="AK10:AM10"/>
    <mergeCell ref="AH7:AI7"/>
    <mergeCell ref="H3:I3"/>
    <mergeCell ref="J3:K3"/>
    <mergeCell ref="E7:F7"/>
    <mergeCell ref="Z7:AA7"/>
    <mergeCell ref="AD7:AE7"/>
    <mergeCell ref="E82:F82"/>
    <mergeCell ref="Z82:AA82"/>
    <mergeCell ref="AD82:AE82"/>
    <mergeCell ref="AH82:AI82"/>
    <mergeCell ref="AL82:AM82"/>
    <mergeCell ref="E83:F83"/>
    <mergeCell ref="Y83:Z83"/>
    <mergeCell ref="AC83:AD83"/>
    <mergeCell ref="AG83:AH83"/>
    <mergeCell ref="AK83:AL83"/>
    <mergeCell ref="B91:B92"/>
    <mergeCell ref="Y85:AA85"/>
    <mergeCell ref="AC85:AE85"/>
    <mergeCell ref="AG85:AI85"/>
    <mergeCell ref="AK85:AM85"/>
    <mergeCell ref="D86:D87"/>
  </mergeCells>
  <phoneticPr fontId="2"/>
  <conditionalFormatting sqref="AA28 AE28 AI28">
    <cfRule type="cellIs" dxfId="45" priority="70" operator="equal">
      <formula>"積載オーバーです!"</formula>
    </cfRule>
  </conditionalFormatting>
  <conditionalFormatting sqref="AE28">
    <cfRule type="cellIs" dxfId="44" priority="69" operator="equal">
      <formula>"積載オーバーです!"</formula>
    </cfRule>
  </conditionalFormatting>
  <conditionalFormatting sqref="AI28">
    <cfRule type="cellIs" dxfId="43" priority="68" operator="equal">
      <formula>"積載オーバーです!"</formula>
    </cfRule>
  </conditionalFormatting>
  <conditionalFormatting sqref="AO11:AO26 AO36:AO51">
    <cfRule type="cellIs" dxfId="42" priority="67" operator="notEqual">
      <formula>"OK"</formula>
    </cfRule>
  </conditionalFormatting>
  <conditionalFormatting sqref="AM28">
    <cfRule type="cellIs" dxfId="41" priority="66" operator="equal">
      <formula>"積載オーバーです!"</formula>
    </cfRule>
  </conditionalFormatting>
  <conditionalFormatting sqref="AM28">
    <cfRule type="cellIs" dxfId="40" priority="65" operator="equal">
      <formula>"積載オーバーです!"</formula>
    </cfRule>
  </conditionalFormatting>
  <conditionalFormatting sqref="AA53 AE53 AI53">
    <cfRule type="cellIs" dxfId="39" priority="17" operator="equal">
      <formula>"積載オーバーです!"</formula>
    </cfRule>
  </conditionalFormatting>
  <conditionalFormatting sqref="AE53">
    <cfRule type="cellIs" dxfId="38" priority="16" operator="equal">
      <formula>"積載オーバーです!"</formula>
    </cfRule>
  </conditionalFormatting>
  <conditionalFormatting sqref="AI53">
    <cfRule type="cellIs" dxfId="37" priority="15" operator="equal">
      <formula>"積載オーバーです!"</formula>
    </cfRule>
  </conditionalFormatting>
  <conditionalFormatting sqref="AM53">
    <cfRule type="cellIs" dxfId="36" priority="14" operator="equal">
      <formula>"積載オーバーです!"</formula>
    </cfRule>
  </conditionalFormatting>
  <conditionalFormatting sqref="AM53">
    <cfRule type="cellIs" dxfId="35" priority="13" operator="equal">
      <formula>"積載オーバーです!"</formula>
    </cfRule>
  </conditionalFormatting>
  <conditionalFormatting sqref="AA78 AE78 AI78">
    <cfRule type="cellIs" dxfId="34" priority="12" operator="equal">
      <formula>"積載オーバーです!"</formula>
    </cfRule>
  </conditionalFormatting>
  <conditionalFormatting sqref="AE78">
    <cfRule type="cellIs" dxfId="33" priority="11" operator="equal">
      <formula>"積載オーバーです!"</formula>
    </cfRule>
  </conditionalFormatting>
  <conditionalFormatting sqref="AI78">
    <cfRule type="cellIs" dxfId="32" priority="10" operator="equal">
      <formula>"積載オーバーです!"</formula>
    </cfRule>
  </conditionalFormatting>
  <conditionalFormatting sqref="AO61:AO76">
    <cfRule type="cellIs" dxfId="31" priority="9" operator="notEqual">
      <formula>"OK"</formula>
    </cfRule>
  </conditionalFormatting>
  <conditionalFormatting sqref="AM78">
    <cfRule type="cellIs" dxfId="30" priority="8" operator="equal">
      <formula>"積載オーバーです!"</formula>
    </cfRule>
  </conditionalFormatting>
  <conditionalFormatting sqref="AM78">
    <cfRule type="cellIs" dxfId="29" priority="7" operator="equal">
      <formula>"積載オーバーです!"</formula>
    </cfRule>
  </conditionalFormatting>
  <conditionalFormatting sqref="AA103 AE103 AI103">
    <cfRule type="cellIs" dxfId="28" priority="6" operator="equal">
      <formula>"積載オーバーです!"</formula>
    </cfRule>
  </conditionalFormatting>
  <conditionalFormatting sqref="AE103">
    <cfRule type="cellIs" dxfId="27" priority="5" operator="equal">
      <formula>"積載オーバーです!"</formula>
    </cfRule>
  </conditionalFormatting>
  <conditionalFormatting sqref="AI103">
    <cfRule type="cellIs" dxfId="26" priority="4" operator="equal">
      <formula>"積載オーバーです!"</formula>
    </cfRule>
  </conditionalFormatting>
  <conditionalFormatting sqref="AO86:AO101">
    <cfRule type="cellIs" dxfId="25" priority="3" operator="notEqual">
      <formula>"OK"</formula>
    </cfRule>
  </conditionalFormatting>
  <conditionalFormatting sqref="AM103">
    <cfRule type="cellIs" dxfId="24" priority="2" operator="equal">
      <formula>"積載オーバーです!"</formula>
    </cfRule>
  </conditionalFormatting>
  <conditionalFormatting sqref="AM103">
    <cfRule type="cellIs" dxfId="23" priority="1" operator="equal">
      <formula>"積載オーバーです!"</formula>
    </cfRule>
  </conditionalFormatting>
  <dataValidations count="1">
    <dataValidation type="list" allowBlank="1" showInputMessage="1" showErrorMessage="1" sqref="Y8:Z8 AC8:AD8 AG8:AH8 AK8:AL8 Y33:Z33 AC33:AD33 AG33:AH33 AK33:AL33 Y58:Z58 AC58:AD58 AG58:AH58 AK58:AL58 Y83:Z83 AC83:AD83 AG83:AH83 AK83:AL83" xr:uid="{6E30BF82-ECED-4133-9E22-15D43CFBB29A}">
      <formula1>"10t トラック,4t トラック"</formula1>
    </dataValidation>
  </dataValidations>
  <pageMargins left="0.25" right="0.25" top="0.59" bottom="0.75" header="0.3" footer="0.3"/>
  <pageSetup paperSize="9" scale="4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636CC-1445-4A41-B250-BE345381B5C4}">
  <sheetPr codeName="Sheet14">
    <pageSetUpPr fitToPage="1"/>
  </sheetPr>
  <dimension ref="B1:AX110"/>
  <sheetViews>
    <sheetView showGridLines="0" tabSelected="1" view="pageBreakPreview" zoomScale="70" zoomScaleNormal="70" zoomScaleSheetLayoutView="70" workbookViewId="0">
      <selection activeCell="AD18" sqref="AD18"/>
    </sheetView>
  </sheetViews>
  <sheetFormatPr defaultColWidth="9" defaultRowHeight="18" outlineLevelCol="1" x14ac:dyDescent="0.55000000000000004"/>
  <cols>
    <col min="1" max="1" width="2.08203125" style="1" customWidth="1"/>
    <col min="2" max="2" width="13.25" style="1" customWidth="1"/>
    <col min="3" max="3" width="5.83203125" style="1" customWidth="1"/>
    <col min="4" max="4" width="13.25" style="1" customWidth="1"/>
    <col min="5" max="5" width="6.33203125" style="1" customWidth="1"/>
    <col min="6" max="6" width="20.33203125" style="1" customWidth="1"/>
    <col min="7" max="7" width="23.25" style="1" customWidth="1" outlineLevel="1"/>
    <col min="8" max="8" width="9.83203125" style="1" customWidth="1" outlineLevel="1"/>
    <col min="9" max="9" width="9" style="1" customWidth="1" outlineLevel="1"/>
    <col min="10" max="10" width="6.83203125" style="1" customWidth="1" outlineLevel="1"/>
    <col min="11" max="11" width="9" style="1" customWidth="1" outlineLevel="1"/>
    <col min="12" max="12" width="8.83203125" style="1" customWidth="1" outlineLevel="1"/>
    <col min="13" max="13" width="11" style="1" customWidth="1" outlineLevel="1"/>
    <col min="14" max="14" width="8.83203125" style="1" customWidth="1" outlineLevel="1"/>
    <col min="15" max="15" width="11" style="1" customWidth="1" outlineLevel="1"/>
    <col min="16" max="16" width="8.83203125" style="1" customWidth="1" outlineLevel="1"/>
    <col min="17" max="17" width="2" style="1" customWidth="1" outlineLevel="1"/>
    <col min="18" max="18" width="8.33203125" style="1" customWidth="1"/>
    <col min="19" max="19" width="9" style="1" bestFit="1" customWidth="1"/>
    <col min="20" max="20" width="7.08203125" style="1" customWidth="1" outlineLevel="1"/>
    <col min="21" max="21" width="5.58203125" style="1" customWidth="1" outlineLevel="1"/>
    <col min="22" max="22" width="8.83203125" style="1" customWidth="1"/>
    <col min="23" max="23" width="6.75" style="1" hidden="1" customWidth="1" outlineLevel="1"/>
    <col min="24" max="24" width="5.58203125" style="1" hidden="1" customWidth="1" outlineLevel="1"/>
    <col min="25" max="25" width="1.5" style="1" customWidth="1" collapsed="1"/>
    <col min="26" max="26" width="11" style="1" customWidth="1"/>
    <col min="27" max="27" width="11.75" style="1" customWidth="1"/>
    <col min="28" max="28" width="0.83203125" style="1" customWidth="1"/>
    <col min="29" max="29" width="8.33203125" style="1" customWidth="1"/>
    <col min="30" max="30" width="7.58203125" style="1" customWidth="1"/>
    <col min="31" max="31" width="6.75" style="1" customWidth="1"/>
    <col min="32" max="32" width="0.83203125" style="1" customWidth="1"/>
    <col min="33" max="33" width="8.33203125" style="1" customWidth="1"/>
    <col min="34" max="34" width="7.58203125" style="1" customWidth="1"/>
    <col min="35" max="35" width="6.75" style="1" customWidth="1"/>
    <col min="36" max="36" width="0.83203125" style="1" customWidth="1"/>
    <col min="37" max="37" width="8.33203125" style="1" customWidth="1"/>
    <col min="38" max="38" width="7.58203125" style="1" customWidth="1"/>
    <col min="39" max="39" width="6.75" style="1" customWidth="1"/>
    <col min="40" max="40" width="0.83203125" style="1" customWidth="1"/>
    <col min="41" max="41" width="8.33203125" style="1" customWidth="1"/>
    <col min="42" max="42" width="7.58203125" style="1" customWidth="1"/>
    <col min="43" max="43" width="6.75" style="1" customWidth="1"/>
    <col min="44" max="44" width="1.08203125" style="1" customWidth="1"/>
    <col min="45" max="45" width="13.75" style="1" customWidth="1"/>
    <col min="46" max="46" width="9" style="1" customWidth="1"/>
    <col min="47" max="47" width="4.08203125" style="1" customWidth="1"/>
    <col min="48" max="16384" width="9" style="1"/>
  </cols>
  <sheetData>
    <row r="1" spans="2:47" ht="29" x14ac:dyDescent="0.55000000000000004">
      <c r="E1" s="24" t="s">
        <v>21</v>
      </c>
      <c r="AT1" s="1" t="s">
        <v>25</v>
      </c>
    </row>
    <row r="2" spans="2:47" ht="10.5" customHeight="1" x14ac:dyDescent="0.55000000000000004"/>
    <row r="3" spans="2:47" ht="19.5" customHeight="1" x14ac:dyDescent="0.55000000000000004">
      <c r="K3" s="250" t="s">
        <v>66</v>
      </c>
      <c r="L3" s="251"/>
      <c r="M3" s="245" t="s">
        <v>67</v>
      </c>
      <c r="N3" s="246"/>
      <c r="O3" s="250" t="s">
        <v>68</v>
      </c>
      <c r="P3" s="251"/>
      <c r="Q3" s="57"/>
      <c r="R3" s="57"/>
      <c r="S3" s="57"/>
      <c r="T3" s="57"/>
      <c r="U3" s="57"/>
      <c r="V3" s="57"/>
      <c r="W3" s="57"/>
      <c r="X3" s="57"/>
      <c r="Y3" s="57"/>
    </row>
    <row r="4" spans="2:47" x14ac:dyDescent="0.55000000000000004">
      <c r="K4" s="52" t="s">
        <v>16</v>
      </c>
      <c r="L4" s="54" t="s">
        <v>15</v>
      </c>
      <c r="M4" s="52" t="s">
        <v>16</v>
      </c>
      <c r="N4" s="54" t="s">
        <v>15</v>
      </c>
      <c r="O4" s="52" t="s">
        <v>16</v>
      </c>
      <c r="P4" s="54" t="s">
        <v>15</v>
      </c>
      <c r="Q4" s="37"/>
      <c r="R4" s="37"/>
      <c r="S4" s="37"/>
      <c r="T4" s="37"/>
      <c r="U4" s="37"/>
      <c r="V4" s="37"/>
      <c r="W4" s="37"/>
      <c r="X4" s="37"/>
      <c r="Y4" s="37"/>
    </row>
    <row r="5" spans="2:47" x14ac:dyDescent="0.55000000000000004">
      <c r="K5" s="53">
        <v>9740</v>
      </c>
      <c r="L5" s="55">
        <v>2400</v>
      </c>
      <c r="M5" s="53">
        <v>6100</v>
      </c>
      <c r="N5" s="55">
        <v>2400</v>
      </c>
      <c r="O5" s="53">
        <v>9740</v>
      </c>
      <c r="P5" s="55">
        <v>2400</v>
      </c>
      <c r="Q5" s="38"/>
      <c r="R5" s="38"/>
      <c r="S5" s="38"/>
      <c r="T5" s="38"/>
      <c r="U5" s="38"/>
      <c r="V5" s="38"/>
      <c r="W5" s="38"/>
      <c r="X5" s="38"/>
      <c r="Y5" s="38"/>
      <c r="AA5" s="36"/>
      <c r="AE5" s="7"/>
      <c r="AI5" s="7"/>
      <c r="AM5" s="7"/>
      <c r="AQ5" s="7"/>
    </row>
    <row r="6" spans="2:47" ht="18.5" thickBot="1" x14ac:dyDescent="0.6">
      <c r="K6" s="6">
        <v>270</v>
      </c>
      <c r="L6" s="56"/>
      <c r="M6" s="6"/>
      <c r="N6" s="56"/>
      <c r="O6" s="6"/>
      <c r="P6" s="56"/>
      <c r="Q6" s="38"/>
      <c r="R6" s="38"/>
      <c r="S6" s="38"/>
      <c r="T6" s="38"/>
      <c r="U6" s="38"/>
      <c r="V6" s="38"/>
      <c r="W6" s="38"/>
      <c r="X6" s="38"/>
      <c r="Y6" s="38"/>
    </row>
    <row r="7" spans="2:47" ht="20.5" thickBot="1" x14ac:dyDescent="0.6">
      <c r="E7" s="242" t="s">
        <v>22</v>
      </c>
      <c r="F7" s="243"/>
      <c r="G7" s="179"/>
      <c r="H7" s="51"/>
      <c r="K7" s="6">
        <f t="shared" ref="K7:P7" si="0">SUM(K5:K6)</f>
        <v>10010</v>
      </c>
      <c r="L7" s="56">
        <f t="shared" si="0"/>
        <v>2400</v>
      </c>
      <c r="M7" s="6">
        <f t="shared" si="0"/>
        <v>6100</v>
      </c>
      <c r="N7" s="56">
        <f t="shared" si="0"/>
        <v>2400</v>
      </c>
      <c r="O7" s="6">
        <f t="shared" si="0"/>
        <v>9740</v>
      </c>
      <c r="P7" s="56">
        <f t="shared" si="0"/>
        <v>2400</v>
      </c>
      <c r="Q7" s="38"/>
      <c r="R7" s="38"/>
      <c r="S7" s="38"/>
      <c r="T7" s="38"/>
      <c r="U7" s="38"/>
      <c r="V7" s="38"/>
      <c r="W7" s="38"/>
      <c r="X7" s="38"/>
      <c r="Y7" s="38"/>
      <c r="AC7" s="83" t="s">
        <v>23</v>
      </c>
      <c r="AD7" s="244">
        <f>D11</f>
        <v>45929</v>
      </c>
      <c r="AE7" s="244"/>
      <c r="AG7" s="83" t="s">
        <v>23</v>
      </c>
      <c r="AH7" s="239">
        <f>B15</f>
        <v>45930</v>
      </c>
      <c r="AI7" s="240"/>
      <c r="AK7" s="83" t="s">
        <v>23</v>
      </c>
      <c r="AL7" s="239">
        <f>B15</f>
        <v>45930</v>
      </c>
      <c r="AM7" s="240"/>
      <c r="AO7" s="83" t="s">
        <v>23</v>
      </c>
      <c r="AP7" s="239">
        <f>D11</f>
        <v>45929</v>
      </c>
      <c r="AQ7" s="240"/>
    </row>
    <row r="8" spans="2:47" ht="18.5" thickBot="1" x14ac:dyDescent="0.6">
      <c r="E8" s="239">
        <v>45925</v>
      </c>
      <c r="F8" s="240"/>
      <c r="G8" s="179"/>
      <c r="H8" s="37"/>
      <c r="I8" s="38"/>
      <c r="J8" s="38"/>
      <c r="R8" s="227" t="s">
        <v>81</v>
      </c>
      <c r="AC8" s="241" t="s">
        <v>32</v>
      </c>
      <c r="AD8" s="241"/>
      <c r="AE8" s="1" t="s">
        <v>72</v>
      </c>
      <c r="AG8" s="241" t="s">
        <v>32</v>
      </c>
      <c r="AH8" s="241"/>
      <c r="AK8" s="241" t="s">
        <v>71</v>
      </c>
      <c r="AL8" s="241"/>
      <c r="AO8" s="241" t="s">
        <v>69</v>
      </c>
      <c r="AP8" s="241"/>
    </row>
    <row r="9" spans="2:47" ht="18.5" thickBot="1" x14ac:dyDescent="0.6">
      <c r="B9" s="40"/>
      <c r="C9" s="40"/>
      <c r="K9" s="71" t="s">
        <v>74</v>
      </c>
      <c r="L9" s="72"/>
      <c r="M9" s="73" t="s">
        <v>75</v>
      </c>
      <c r="N9" s="74"/>
      <c r="O9" s="71" t="s">
        <v>70</v>
      </c>
      <c r="P9" s="74"/>
      <c r="Q9" s="63"/>
      <c r="R9" s="228" t="s">
        <v>82</v>
      </c>
      <c r="S9" s="38"/>
      <c r="T9" s="75"/>
      <c r="U9" s="76"/>
      <c r="V9" s="38"/>
      <c r="W9" s="38"/>
      <c r="X9" s="38"/>
      <c r="Y9" s="63"/>
      <c r="AC9" s="1" t="s">
        <v>26</v>
      </c>
      <c r="AD9" s="44">
        <v>0.45833333333333331</v>
      </c>
      <c r="AG9" s="1" t="s">
        <v>26</v>
      </c>
      <c r="AH9" s="44">
        <v>0.66666666666666663</v>
      </c>
      <c r="AK9" s="1" t="s">
        <v>26</v>
      </c>
      <c r="AL9" s="50" t="s">
        <v>44</v>
      </c>
      <c r="AO9" s="1" t="s">
        <v>26</v>
      </c>
      <c r="AP9" s="44" t="s">
        <v>53</v>
      </c>
      <c r="AS9" s="23" t="s">
        <v>19</v>
      </c>
    </row>
    <row r="10" spans="2:47" ht="19.5" customHeight="1" thickBot="1" x14ac:dyDescent="0.6">
      <c r="D10" s="39" t="s">
        <v>24</v>
      </c>
      <c r="F10" s="17" t="s">
        <v>18</v>
      </c>
      <c r="G10" s="180" t="s">
        <v>79</v>
      </c>
      <c r="H10" s="22" t="s">
        <v>17</v>
      </c>
      <c r="I10" s="21" t="s">
        <v>16</v>
      </c>
      <c r="J10" s="20" t="s">
        <v>15</v>
      </c>
      <c r="K10" s="21" t="s">
        <v>13</v>
      </c>
      <c r="L10" s="22" t="s">
        <v>14</v>
      </c>
      <c r="M10" s="21" t="s">
        <v>13</v>
      </c>
      <c r="N10" s="22" t="s">
        <v>14</v>
      </c>
      <c r="O10" s="21" t="s">
        <v>13</v>
      </c>
      <c r="P10" s="22" t="s">
        <v>14</v>
      </c>
      <c r="Q10" s="61"/>
      <c r="R10" s="229" t="s">
        <v>76</v>
      </c>
      <c r="S10" s="82" t="s">
        <v>84</v>
      </c>
      <c r="T10" s="78" t="s">
        <v>37</v>
      </c>
      <c r="U10" s="70" t="s">
        <v>36</v>
      </c>
      <c r="V10" s="82" t="s">
        <v>83</v>
      </c>
      <c r="W10" s="81" t="s">
        <v>37</v>
      </c>
      <c r="X10" s="79" t="s">
        <v>38</v>
      </c>
      <c r="Y10" s="37"/>
      <c r="Z10" s="19" t="s">
        <v>12</v>
      </c>
      <c r="AA10" s="18" t="s">
        <v>11</v>
      </c>
      <c r="AB10" s="16"/>
      <c r="AC10" s="233" t="s">
        <v>35</v>
      </c>
      <c r="AD10" s="234"/>
      <c r="AE10" s="235"/>
      <c r="AF10" s="16"/>
      <c r="AG10" s="236" t="s">
        <v>10</v>
      </c>
      <c r="AH10" s="237"/>
      <c r="AI10" s="238"/>
      <c r="AJ10" s="16"/>
      <c r="AK10" s="252" t="s">
        <v>73</v>
      </c>
      <c r="AL10" s="253"/>
      <c r="AM10" s="254"/>
      <c r="AN10" s="16"/>
      <c r="AO10" s="252" t="s">
        <v>58</v>
      </c>
      <c r="AP10" s="253"/>
      <c r="AQ10" s="254"/>
      <c r="AR10" s="16"/>
      <c r="AS10" s="15" t="s">
        <v>8</v>
      </c>
    </row>
    <row r="11" spans="2:47" ht="19.5" customHeight="1" thickTop="1" x14ac:dyDescent="0.55000000000000004">
      <c r="D11" s="231">
        <v>45929</v>
      </c>
      <c r="E11" s="170" t="s">
        <v>48</v>
      </c>
      <c r="F11" s="177" t="s">
        <v>7</v>
      </c>
      <c r="G11" s="181" t="s">
        <v>59</v>
      </c>
      <c r="H11" s="47">
        <v>3</v>
      </c>
      <c r="I11" s="48">
        <v>1760</v>
      </c>
      <c r="J11" s="58">
        <v>1150</v>
      </c>
      <c r="K11" s="59">
        <v>22</v>
      </c>
      <c r="L11" s="60">
        <v>2</v>
      </c>
      <c r="M11" s="87">
        <f t="shared" ref="M11:M27" si="1">ROUNDDOWN($N$7/J11,0)*ROUNDDOWN($M$7/I11,0)*L11</f>
        <v>12</v>
      </c>
      <c r="N11" s="60">
        <v>2</v>
      </c>
      <c r="O11" s="87">
        <f>ROUNDDOWN($P$7/J11,0)*ROUNDDOWN($O$7/I11,0)*P11</f>
        <v>20</v>
      </c>
      <c r="P11" s="60">
        <v>2</v>
      </c>
      <c r="Q11" s="9"/>
      <c r="R11" s="65">
        <v>0</v>
      </c>
      <c r="S11" s="225" t="str">
        <f ca="1">IF(R11=0,"",INDIRECT(ADDRESS(T11,U11,,,"[SS12 出荷管理表.xlsx]"&amp;G11)))</f>
        <v/>
      </c>
      <c r="T11" s="64">
        <f>MATCH(B15,'[1]欧州向けフレームコンプ(フロント) (末番変更)'!$A:$A,0)</f>
        <v>332</v>
      </c>
      <c r="U11" s="67">
        <v>14</v>
      </c>
      <c r="V11" s="65" t="e">
        <f ca="1">IF(R11=1,"",INDIRECT(ADDRESS(W11,X11,,,"[SS12 出荷管理表.xlsx]" &amp; G11)))</f>
        <v>#REF!</v>
      </c>
      <c r="W11" s="211">
        <f>MATCH(D11,'[1]欧州向けフレームコンプ(フロント) (末番変更)'!$A:$A,0)</f>
        <v>331</v>
      </c>
      <c r="X11" s="212">
        <v>14</v>
      </c>
      <c r="Y11" s="9"/>
      <c r="Z11" s="193"/>
      <c r="AA11" s="14">
        <f>ROUNDUP(Z11/H11,0)</f>
        <v>0</v>
      </c>
      <c r="AB11" s="9"/>
      <c r="AC11" s="165"/>
      <c r="AD11" s="12"/>
      <c r="AE11" s="11"/>
      <c r="AF11" s="13"/>
      <c r="AG11" s="165"/>
      <c r="AH11" s="12"/>
      <c r="AI11" s="11"/>
      <c r="AJ11" s="9"/>
      <c r="AK11" s="165"/>
      <c r="AL11" s="12"/>
      <c r="AM11" s="11"/>
      <c r="AN11" s="9"/>
      <c r="AO11" s="165"/>
      <c r="AP11" s="12"/>
      <c r="AQ11" s="11"/>
      <c r="AR11" s="65"/>
      <c r="AS11" s="8" t="str">
        <f>IF(AA11-SUM(AC11,AG11,AK11,AO11)=0,"OK",AA11-SUM(AC11,AG11,AK11,AO11))</f>
        <v>OK</v>
      </c>
      <c r="AU11" s="1">
        <v>3</v>
      </c>
    </row>
    <row r="12" spans="2:47" ht="18.75" customHeight="1" thickBot="1" x14ac:dyDescent="0.6">
      <c r="D12" s="232"/>
      <c r="E12" s="170" t="s">
        <v>49</v>
      </c>
      <c r="F12" s="177" t="s">
        <v>6</v>
      </c>
      <c r="G12" s="181" t="s">
        <v>59</v>
      </c>
      <c r="H12" s="47">
        <v>3</v>
      </c>
      <c r="I12" s="48">
        <v>1760</v>
      </c>
      <c r="J12" s="58">
        <v>1150</v>
      </c>
      <c r="K12" s="59">
        <v>22</v>
      </c>
      <c r="L12" s="60">
        <v>2</v>
      </c>
      <c r="M12" s="87">
        <f t="shared" si="1"/>
        <v>12</v>
      </c>
      <c r="N12" s="60">
        <v>2</v>
      </c>
      <c r="O12" s="87">
        <f t="shared" ref="O12:O27" si="2">ROUNDDOWN($P$7/J12,0)*ROUNDDOWN($O$7/I12,0)*P12</f>
        <v>20</v>
      </c>
      <c r="P12" s="60">
        <v>2</v>
      </c>
      <c r="Q12" s="9"/>
      <c r="R12" s="65">
        <v>0</v>
      </c>
      <c r="S12" s="225" t="str">
        <f t="shared" ref="S12:S16" ca="1" si="3">IF(R12=0,"",INDIRECT(ADDRESS(T12,U12,,,"[SS12 出荷管理表.xlsx]"&amp;G12)))</f>
        <v/>
      </c>
      <c r="T12" s="64">
        <f>MATCH(B15,'[1]欧州向けフレームコンプ(フロント) (末番変更)'!$A:$A,0)</f>
        <v>332</v>
      </c>
      <c r="U12" s="67">
        <v>26</v>
      </c>
      <c r="V12" s="65" t="e">
        <f t="shared" ref="V12:V14" ca="1" si="4">IF(R12=1,"",INDIRECT(ADDRESS(W12,X12,,,"[SS12 出荷管理表.xlsx]" &amp; G12)))</f>
        <v>#REF!</v>
      </c>
      <c r="W12" s="208">
        <f>MATCH(D11,'[1]欧州向けフレームコンプ(フロント) (末番変更)'!$A:$A,0)</f>
        <v>331</v>
      </c>
      <c r="X12" s="66">
        <v>26</v>
      </c>
      <c r="Y12" s="9"/>
      <c r="Z12" s="193">
        <v>66</v>
      </c>
      <c r="AA12" s="14">
        <f>ROUNDUP(Z12/H12,0)</f>
        <v>22</v>
      </c>
      <c r="AB12" s="9"/>
      <c r="AC12" s="165">
        <v>16</v>
      </c>
      <c r="AD12" s="12"/>
      <c r="AE12" s="11"/>
      <c r="AF12" s="13"/>
      <c r="AG12" s="165"/>
      <c r="AH12" s="12"/>
      <c r="AI12" s="11"/>
      <c r="AJ12" s="9"/>
      <c r="AK12" s="165">
        <v>6</v>
      </c>
      <c r="AL12" s="12"/>
      <c r="AM12" s="11"/>
      <c r="AN12" s="9"/>
      <c r="AO12" s="165"/>
      <c r="AP12" s="12"/>
      <c r="AQ12" s="11"/>
      <c r="AR12" s="9"/>
      <c r="AS12" s="8" t="str">
        <f>IF(AA12-SUM(AC12,AG12,AK12,AO12)=0,"OK",AA12-SUM(AC12,AG12,AK12,AO12))</f>
        <v>OK</v>
      </c>
      <c r="AU12" s="1">
        <v>4</v>
      </c>
    </row>
    <row r="13" spans="2:47" ht="18.75" customHeight="1" thickBot="1" x14ac:dyDescent="0.6">
      <c r="D13" s="80" t="str">
        <f>TEXT(D11,"aaaa")</f>
        <v>月曜日</v>
      </c>
      <c r="E13" s="178" t="s">
        <v>57</v>
      </c>
      <c r="F13" s="91" t="s">
        <v>55</v>
      </c>
      <c r="G13" s="183" t="s">
        <v>60</v>
      </c>
      <c r="H13" s="47">
        <v>3</v>
      </c>
      <c r="I13" s="48">
        <v>1760</v>
      </c>
      <c r="J13" s="58">
        <v>1150</v>
      </c>
      <c r="K13" s="59">
        <v>22</v>
      </c>
      <c r="L13" s="60">
        <v>2</v>
      </c>
      <c r="M13" s="87">
        <f t="shared" si="1"/>
        <v>12</v>
      </c>
      <c r="N13" s="60">
        <v>2</v>
      </c>
      <c r="O13" s="87">
        <f t="shared" si="2"/>
        <v>20</v>
      </c>
      <c r="P13" s="60">
        <v>2</v>
      </c>
      <c r="Q13" s="9"/>
      <c r="R13" s="65">
        <v>0</v>
      </c>
      <c r="S13" s="225" t="str">
        <f t="shared" ca="1" si="3"/>
        <v/>
      </c>
      <c r="T13" s="64">
        <f>MATCH(B15,'[1]SS23 フレームコンプ(フロント) (末番2)'!$A:$A,0)</f>
        <v>256</v>
      </c>
      <c r="U13" s="67">
        <v>14</v>
      </c>
      <c r="V13" s="65" t="e">
        <f t="shared" ca="1" si="4"/>
        <v>#REF!</v>
      </c>
      <c r="W13" s="208">
        <f>MATCH(D11,'[1]SS23 フレームコンプ(フロント) (末番2)'!$A:$A,0)</f>
        <v>255</v>
      </c>
      <c r="X13" s="66">
        <v>14</v>
      </c>
      <c r="Y13" s="9"/>
      <c r="Z13" s="193"/>
      <c r="AA13" s="14">
        <f>ROUNDUP(Z13/H13,0)</f>
        <v>0</v>
      </c>
      <c r="AB13" s="9"/>
      <c r="AC13" s="165"/>
      <c r="AD13" s="12"/>
      <c r="AE13" s="11"/>
      <c r="AF13" s="13"/>
      <c r="AG13" s="165"/>
      <c r="AH13" s="12"/>
      <c r="AI13" s="11"/>
      <c r="AJ13" s="9"/>
      <c r="AK13" s="165"/>
      <c r="AL13" s="12"/>
      <c r="AM13" s="11"/>
      <c r="AN13" s="9"/>
      <c r="AO13" s="165"/>
      <c r="AP13" s="12"/>
      <c r="AQ13" s="11"/>
      <c r="AR13" s="46"/>
      <c r="AS13" s="8" t="str">
        <f>IF(AA13-SUM(AC13,AG13,AK13,AO13)=0,"OK",AA13-SUM(AC13,AG13,AK13,AO13))</f>
        <v>OK</v>
      </c>
      <c r="AU13" s="1">
        <v>5</v>
      </c>
    </row>
    <row r="14" spans="2:47" ht="18.75" customHeight="1" x14ac:dyDescent="0.55000000000000004">
      <c r="B14" s="42" t="s">
        <v>23</v>
      </c>
      <c r="D14" s="49"/>
      <c r="E14" s="178" t="s">
        <v>57</v>
      </c>
      <c r="F14" s="91" t="s">
        <v>56</v>
      </c>
      <c r="G14" s="183" t="s">
        <v>60</v>
      </c>
      <c r="H14" s="47">
        <v>3</v>
      </c>
      <c r="I14" s="48">
        <v>1760</v>
      </c>
      <c r="J14" s="58">
        <v>1150</v>
      </c>
      <c r="K14" s="59">
        <v>22</v>
      </c>
      <c r="L14" s="60">
        <v>2</v>
      </c>
      <c r="M14" s="87">
        <f t="shared" si="1"/>
        <v>12</v>
      </c>
      <c r="N14" s="60">
        <v>2</v>
      </c>
      <c r="O14" s="87">
        <f t="shared" si="2"/>
        <v>20</v>
      </c>
      <c r="P14" s="60">
        <v>2</v>
      </c>
      <c r="Q14" s="9"/>
      <c r="R14" s="65">
        <v>0</v>
      </c>
      <c r="S14" s="225" t="str">
        <f t="shared" ca="1" si="3"/>
        <v/>
      </c>
      <c r="T14" s="64">
        <f>MATCH(B$15,'[1]SS23 フレームコンプ(フロント) (末番2)'!$A:$A,0)</f>
        <v>256</v>
      </c>
      <c r="U14" s="67">
        <v>26</v>
      </c>
      <c r="V14" s="65" t="e">
        <f t="shared" ca="1" si="4"/>
        <v>#REF!</v>
      </c>
      <c r="W14" s="208">
        <f>MATCH(D$11,'[1]SS23 フレームコンプ(フロント) (末番2)'!$A:$A,0)</f>
        <v>255</v>
      </c>
      <c r="X14" s="66">
        <v>26</v>
      </c>
      <c r="Y14" s="9"/>
      <c r="Z14" s="193"/>
      <c r="AA14" s="14">
        <f>ROUNDUP(Z14/H14,0)</f>
        <v>0</v>
      </c>
      <c r="AB14" s="9"/>
      <c r="AC14" s="166"/>
      <c r="AD14" s="12"/>
      <c r="AE14" s="11"/>
      <c r="AF14" s="13"/>
      <c r="AG14" s="166"/>
      <c r="AH14" s="12"/>
      <c r="AI14" s="11"/>
      <c r="AJ14" s="9"/>
      <c r="AK14" s="165"/>
      <c r="AL14" s="12"/>
      <c r="AM14" s="11"/>
      <c r="AN14" s="9"/>
      <c r="AO14" s="165"/>
      <c r="AP14" s="12"/>
      <c r="AQ14" s="11"/>
      <c r="AR14" s="65"/>
      <c r="AS14" s="8" t="str">
        <f>IF(AA14-SUM(AC14,AG14,AK14,AO14)=0,"OK",AA14-SUM(AC14,AG14,AK14,AO14))</f>
        <v>OK</v>
      </c>
      <c r="AU14" s="1">
        <v>6</v>
      </c>
    </row>
    <row r="15" spans="2:47" ht="18.75" customHeight="1" x14ac:dyDescent="0.55000000000000004">
      <c r="B15" s="231">
        <v>45930</v>
      </c>
      <c r="D15" s="49"/>
      <c r="E15" s="222" t="s">
        <v>49</v>
      </c>
      <c r="F15" s="223" t="s">
        <v>55</v>
      </c>
      <c r="G15" s="224" t="s">
        <v>80</v>
      </c>
      <c r="H15" s="47">
        <v>3</v>
      </c>
      <c r="I15" s="48">
        <v>1760</v>
      </c>
      <c r="J15" s="58">
        <v>1150</v>
      </c>
      <c r="K15" s="59">
        <v>22</v>
      </c>
      <c r="L15" s="60">
        <v>2</v>
      </c>
      <c r="M15" s="87">
        <f t="shared" ref="M15:M16" si="5">ROUNDDOWN($N$7/J15,0)*ROUNDDOWN($M$7/I15,0)*L15</f>
        <v>12</v>
      </c>
      <c r="N15" s="60">
        <v>2</v>
      </c>
      <c r="O15" s="87">
        <f t="shared" ref="O15:O16" si="6">ROUNDDOWN($P$7/J15,0)*ROUNDDOWN($O$7/I15,0)*P15</f>
        <v>20</v>
      </c>
      <c r="P15" s="60">
        <v>2</v>
      </c>
      <c r="Q15" s="9"/>
      <c r="R15" s="65">
        <v>0</v>
      </c>
      <c r="S15" s="225" t="str">
        <f t="shared" ca="1" si="3"/>
        <v/>
      </c>
      <c r="T15" s="64">
        <f>MATCH(B15,'[1]SS23 フレームコンプ(フロント) (末番3)'!$A:$A,0)</f>
        <v>40</v>
      </c>
      <c r="U15" s="67">
        <v>14</v>
      </c>
      <c r="V15" s="65" t="e">
        <f t="shared" ref="V15:V16" ca="1" si="7">IF(R15=1,"",INDIRECT(ADDRESS(W15,X15,,,"[SS12 出荷管理表.xlsx]" &amp; G15)))</f>
        <v>#REF!</v>
      </c>
      <c r="W15" s="208">
        <f>MATCH(D11,'[1]SS23 フレームコンプ(フロント) (末番3)'!$A:$A,0)</f>
        <v>39</v>
      </c>
      <c r="X15" s="66">
        <v>14</v>
      </c>
      <c r="Y15" s="9"/>
      <c r="Z15" s="193">
        <v>6</v>
      </c>
      <c r="AA15" s="14">
        <f t="shared" ref="AA15:AA16" si="8">ROUNDUP(Z15/H15,0)</f>
        <v>2</v>
      </c>
      <c r="AB15" s="9"/>
      <c r="AC15" s="166"/>
      <c r="AD15" s="12"/>
      <c r="AE15" s="11"/>
      <c r="AF15" s="13"/>
      <c r="AG15" s="166"/>
      <c r="AH15" s="12"/>
      <c r="AI15" s="11"/>
      <c r="AJ15" s="9"/>
      <c r="AK15" s="165"/>
      <c r="AL15" s="12"/>
      <c r="AM15" s="11"/>
      <c r="AN15" s="9"/>
      <c r="AO15" s="165">
        <v>2</v>
      </c>
      <c r="AP15" s="12"/>
      <c r="AQ15" s="11"/>
      <c r="AR15" s="46"/>
      <c r="AS15" s="8" t="str">
        <f t="shared" ref="AS15:AS16" si="9">IF(AA15-SUM(AC15,AG15,AK15,AO15)=0,"OK",AA15-SUM(AC15,AG15,AK15,AO15))</f>
        <v>OK</v>
      </c>
      <c r="AU15" s="1">
        <v>7</v>
      </c>
    </row>
    <row r="16" spans="2:47" ht="18.75" customHeight="1" thickBot="1" x14ac:dyDescent="0.6">
      <c r="B16" s="232"/>
      <c r="D16" s="49"/>
      <c r="E16" s="222" t="s">
        <v>49</v>
      </c>
      <c r="F16" s="223" t="s">
        <v>56</v>
      </c>
      <c r="G16" s="224" t="s">
        <v>80</v>
      </c>
      <c r="H16" s="47">
        <v>3</v>
      </c>
      <c r="I16" s="48">
        <v>1760</v>
      </c>
      <c r="J16" s="58">
        <v>1150</v>
      </c>
      <c r="K16" s="59">
        <v>22</v>
      </c>
      <c r="L16" s="60">
        <v>2</v>
      </c>
      <c r="M16" s="87">
        <f t="shared" si="5"/>
        <v>12</v>
      </c>
      <c r="N16" s="60">
        <v>2</v>
      </c>
      <c r="O16" s="87">
        <f t="shared" si="6"/>
        <v>20</v>
      </c>
      <c r="P16" s="60">
        <v>2</v>
      </c>
      <c r="Q16" s="9"/>
      <c r="R16" s="65">
        <v>0</v>
      </c>
      <c r="S16" s="225" t="str">
        <f t="shared" ca="1" si="3"/>
        <v/>
      </c>
      <c r="T16" s="64">
        <f>MATCH(B15,'[1]SS23 フレームコンプ(フロント) (末番3)'!$A:$A,0)</f>
        <v>40</v>
      </c>
      <c r="U16" s="67">
        <v>26</v>
      </c>
      <c r="V16" s="65" t="e">
        <f t="shared" ca="1" si="7"/>
        <v>#REF!</v>
      </c>
      <c r="W16" s="208">
        <f>MATCH(D11,'[1]SS23 フレームコンプ(フロント) (末番3)'!$A:$A,0)</f>
        <v>39</v>
      </c>
      <c r="X16" s="66">
        <v>26</v>
      </c>
      <c r="Y16" s="9"/>
      <c r="Z16" s="193">
        <v>51</v>
      </c>
      <c r="AA16" s="14">
        <f t="shared" si="8"/>
        <v>17</v>
      </c>
      <c r="AB16" s="9"/>
      <c r="AC16" s="166"/>
      <c r="AD16" s="12"/>
      <c r="AE16" s="11"/>
      <c r="AF16" s="13"/>
      <c r="AG16" s="166"/>
      <c r="AH16" s="12"/>
      <c r="AI16" s="11"/>
      <c r="AJ16" s="9"/>
      <c r="AK16" s="165"/>
      <c r="AL16" s="12"/>
      <c r="AM16" s="11"/>
      <c r="AN16" s="9"/>
      <c r="AO16" s="165">
        <v>17</v>
      </c>
      <c r="AP16" s="12"/>
      <c r="AQ16" s="11"/>
      <c r="AR16" s="46"/>
      <c r="AS16" s="8" t="str">
        <f t="shared" si="9"/>
        <v>OK</v>
      </c>
      <c r="AU16" s="1">
        <v>8</v>
      </c>
    </row>
    <row r="17" spans="2:47" ht="18.75" customHeight="1" x14ac:dyDescent="0.55000000000000004">
      <c r="B17" s="80" t="str">
        <f>TEXT(B15,"aaaa")</f>
        <v>火曜日</v>
      </c>
      <c r="F17" s="92" t="s">
        <v>5</v>
      </c>
      <c r="G17" s="184"/>
      <c r="H17" s="47">
        <v>3</v>
      </c>
      <c r="I17" s="48">
        <v>1760</v>
      </c>
      <c r="J17" s="58">
        <v>1150</v>
      </c>
      <c r="K17" s="59">
        <v>22</v>
      </c>
      <c r="L17" s="60">
        <v>2</v>
      </c>
      <c r="M17" s="87">
        <f t="shared" si="1"/>
        <v>12</v>
      </c>
      <c r="N17" s="60">
        <v>2</v>
      </c>
      <c r="O17" s="87">
        <f t="shared" si="2"/>
        <v>20</v>
      </c>
      <c r="P17" s="60">
        <v>2</v>
      </c>
      <c r="Q17" s="9"/>
      <c r="R17" s="65"/>
      <c r="S17" s="225"/>
      <c r="T17" s="64"/>
      <c r="U17" s="68"/>
      <c r="V17" s="65"/>
      <c r="W17" s="208"/>
      <c r="X17" s="65"/>
      <c r="Y17" s="9"/>
      <c r="Z17" s="230"/>
      <c r="AA17" s="94">
        <f>SUM(AA11:AA14)</f>
        <v>22</v>
      </c>
      <c r="AB17" s="95"/>
      <c r="AC17" s="96">
        <f>SUM(AC11:AC16)</f>
        <v>16</v>
      </c>
      <c r="AD17" s="97">
        <f t="shared" ref="AD17:AD25" si="10">IF(AC$8="4t トラック",CEILING(AC17,$N17),CEILING(AC17,$L17))</f>
        <v>16</v>
      </c>
      <c r="AE17" s="98">
        <f>AD17/HLOOKUP(AC$8,$K$9:$P$27,$AU17,)</f>
        <v>0.72727272727272729</v>
      </c>
      <c r="AF17" s="99"/>
      <c r="AG17" s="96">
        <f>SUM(AG11:AG16)</f>
        <v>0</v>
      </c>
      <c r="AH17" s="97">
        <f t="shared" ref="AH17:AH25" si="11">IF(AG$8="4t トラック",CEILING(AG17,$N17),CEILING(AG17,$L17))</f>
        <v>0</v>
      </c>
      <c r="AI17" s="98">
        <f>AH17/HLOOKUP(AG$8,$K$9:$P$27,$AU17,)</f>
        <v>0</v>
      </c>
      <c r="AJ17" s="95"/>
      <c r="AK17" s="96">
        <f>SUM(AK11:AK16)</f>
        <v>6</v>
      </c>
      <c r="AL17" s="97">
        <f t="shared" ref="AL17:AL23" si="12">IF(AK$8="4t トラック",CEILING(AK17,$N17),CEILING(AK17,$L17))</f>
        <v>6</v>
      </c>
      <c r="AM17" s="98">
        <f>AL17/HLOOKUP(AK$8,$K$9:$P$27,$AU17,)</f>
        <v>0.5</v>
      </c>
      <c r="AN17" s="95"/>
      <c r="AO17" s="96">
        <f>SUM(AO11:AO16)</f>
        <v>19</v>
      </c>
      <c r="AP17" s="97">
        <f>IF(AO$8="4t トラック",CEILING(AO17,$N17),IF(AO$8="10tトラック(ｶｶｵ便)",CEILING(AO17,$P17),CEILING(AO17,$L17)))</f>
        <v>20</v>
      </c>
      <c r="AQ17" s="98">
        <f>AP17/HLOOKUP(AO$8,$K$9:$P$27,$AU17,)</f>
        <v>1</v>
      </c>
      <c r="AR17" s="46"/>
      <c r="AS17" s="10"/>
      <c r="AU17" s="1">
        <v>9</v>
      </c>
    </row>
    <row r="18" spans="2:47" ht="18.75" customHeight="1" x14ac:dyDescent="0.55000000000000004">
      <c r="C18" s="49"/>
      <c r="D18" s="49"/>
      <c r="F18" s="102" t="s">
        <v>28</v>
      </c>
      <c r="G18" s="185"/>
      <c r="H18" s="103">
        <v>2</v>
      </c>
      <c r="I18" s="104">
        <v>1200</v>
      </c>
      <c r="J18" s="105">
        <v>1110</v>
      </c>
      <c r="K18" s="106">
        <f>ROUNDDOWN($L$7/J18,0)*ROUNDDOWN($K$7/I18,0)*L18</f>
        <v>48</v>
      </c>
      <c r="L18" s="107">
        <v>3</v>
      </c>
      <c r="M18" s="106">
        <f t="shared" si="1"/>
        <v>30</v>
      </c>
      <c r="N18" s="107">
        <v>2</v>
      </c>
      <c r="O18" s="106">
        <f t="shared" si="2"/>
        <v>32</v>
      </c>
      <c r="P18" s="107">
        <v>2</v>
      </c>
      <c r="Q18" s="108"/>
      <c r="R18" s="109"/>
      <c r="S18" s="109"/>
      <c r="T18" s="110"/>
      <c r="U18" s="111"/>
      <c r="V18" s="109"/>
      <c r="W18" s="209"/>
      <c r="X18" s="109"/>
      <c r="Y18" s="108"/>
      <c r="Z18" s="194"/>
      <c r="AA18" s="114">
        <f t="shared" ref="AA18:AA26" si="13">ROUNDUP(Z18/H18,0)</f>
        <v>0</v>
      </c>
      <c r="AB18" s="108"/>
      <c r="AC18" s="167"/>
      <c r="AD18" s="115">
        <f t="shared" si="10"/>
        <v>0</v>
      </c>
      <c r="AE18" s="116">
        <f t="shared" ref="AE18:AE27" si="14">AD18/HLOOKUP(AC$8,$K$9:$P$27,$AU18,)</f>
        <v>0</v>
      </c>
      <c r="AF18" s="117"/>
      <c r="AG18" s="167"/>
      <c r="AH18" s="115">
        <f t="shared" si="11"/>
        <v>0</v>
      </c>
      <c r="AI18" s="116">
        <f t="shared" ref="AI18:AI27" si="15">AH18/HLOOKUP(AG$8,$K$9:$P$27,$AU18,)</f>
        <v>0</v>
      </c>
      <c r="AJ18" s="108"/>
      <c r="AK18" s="173"/>
      <c r="AL18" s="115">
        <f t="shared" si="12"/>
        <v>0</v>
      </c>
      <c r="AM18" s="116">
        <f t="shared" ref="AM18:AM27" si="16">AL18/HLOOKUP(AK$8,$K$9:$P$27,$AU18,)</f>
        <v>0</v>
      </c>
      <c r="AN18" s="108"/>
      <c r="AO18" s="167"/>
      <c r="AP18" s="115">
        <f t="shared" ref="AP18:AP27" si="17">IF(AO$8="4t トラック",CEILING(AO18,$N18),IF(AO$8="10tトラック(ｶｶｵ便)",CEILING(AO18,$P18),CEILING(AO18,$L18)))</f>
        <v>0</v>
      </c>
      <c r="AQ18" s="116">
        <f t="shared" ref="AQ18:AQ27" si="18">AP18/HLOOKUP(AO$8,$K$9:$P$27,$AU18,)</f>
        <v>0</v>
      </c>
      <c r="AR18" s="108"/>
      <c r="AS18" s="118" t="str">
        <f t="shared" ref="AS18:AS26" si="19">IF(AA18-SUM(AC18,AG18,AK18,AO18)=0,"OK",AA18-SUM(AC18,AG18,AK18,AO18))</f>
        <v>OK</v>
      </c>
      <c r="AU18" s="1">
        <v>10</v>
      </c>
    </row>
    <row r="19" spans="2:47" ht="18.75" customHeight="1" x14ac:dyDescent="0.55000000000000004">
      <c r="C19" s="84"/>
      <c r="D19" s="84"/>
      <c r="F19" s="86" t="s">
        <v>4</v>
      </c>
      <c r="G19" s="186" t="s">
        <v>61</v>
      </c>
      <c r="H19" s="119">
        <v>8</v>
      </c>
      <c r="I19" s="120">
        <v>1200</v>
      </c>
      <c r="J19" s="122">
        <v>1110</v>
      </c>
      <c r="K19" s="86">
        <f>ROUNDDOWN($L$7/J19,0)*ROUNDDOWN($K$7/I19,0)*L19</f>
        <v>32</v>
      </c>
      <c r="L19" s="122">
        <v>2</v>
      </c>
      <c r="M19" s="86">
        <f t="shared" si="1"/>
        <v>20</v>
      </c>
      <c r="N19" s="122">
        <v>2</v>
      </c>
      <c r="O19" s="86">
        <f t="shared" si="2"/>
        <v>32</v>
      </c>
      <c r="P19" s="122">
        <v>2</v>
      </c>
      <c r="Q19" s="123"/>
      <c r="R19" s="124">
        <v>1</v>
      </c>
      <c r="S19" s="205" t="e">
        <f ca="1">IF(R19=0,"",INDIRECT(ADDRESS(T19,U19,,,"[SS12 出荷管理表.xlsx]"&amp;G19)))</f>
        <v>#REF!</v>
      </c>
      <c r="T19" s="125">
        <f>MATCH(B15,'[1]カバーコンプ(エアコン)'!$A:$A,0)</f>
        <v>834</v>
      </c>
      <c r="U19" s="126">
        <v>8</v>
      </c>
      <c r="V19" s="124" t="str">
        <f t="shared" ref="V19:V20" ca="1" si="20">IF(R19=1,"",INDIRECT(ADDRESS(W19,X19,,,"[SS12 出荷管理表.xlsx]" &amp; G19)))</f>
        <v/>
      </c>
      <c r="W19" s="208">
        <f>MATCH(D11,'[1]カバーコンプ(エアコン)'!$A:$A,0)</f>
        <v>833</v>
      </c>
      <c r="X19" s="213">
        <v>8</v>
      </c>
      <c r="Y19" s="123"/>
      <c r="Z19" s="195">
        <v>64</v>
      </c>
      <c r="AA19" s="130">
        <f t="shared" si="13"/>
        <v>8</v>
      </c>
      <c r="AB19" s="123"/>
      <c r="AC19" s="168"/>
      <c r="AD19" s="131">
        <f t="shared" si="10"/>
        <v>0</v>
      </c>
      <c r="AE19" s="132">
        <f t="shared" si="14"/>
        <v>0</v>
      </c>
      <c r="AF19" s="133">
        <v>5</v>
      </c>
      <c r="AG19" s="168">
        <v>8</v>
      </c>
      <c r="AH19" s="131">
        <f t="shared" si="11"/>
        <v>8</v>
      </c>
      <c r="AI19" s="132">
        <f t="shared" si="15"/>
        <v>0.25</v>
      </c>
      <c r="AJ19" s="123"/>
      <c r="AK19" s="168"/>
      <c r="AL19" s="131">
        <f t="shared" si="12"/>
        <v>0</v>
      </c>
      <c r="AM19" s="132">
        <f t="shared" si="16"/>
        <v>0</v>
      </c>
      <c r="AN19" s="123"/>
      <c r="AO19" s="168"/>
      <c r="AP19" s="131">
        <f t="shared" si="17"/>
        <v>0</v>
      </c>
      <c r="AQ19" s="132">
        <f t="shared" si="18"/>
        <v>0</v>
      </c>
      <c r="AR19" s="123"/>
      <c r="AS19" s="89" t="str">
        <f t="shared" si="19"/>
        <v>OK</v>
      </c>
      <c r="AU19" s="1">
        <v>11</v>
      </c>
    </row>
    <row r="20" spans="2:47" ht="18.75" customHeight="1" x14ac:dyDescent="0.55000000000000004">
      <c r="C20" s="49"/>
      <c r="D20" s="49"/>
      <c r="F20" s="87" t="s">
        <v>77</v>
      </c>
      <c r="G20" s="182" t="s">
        <v>62</v>
      </c>
      <c r="H20" s="47">
        <v>8</v>
      </c>
      <c r="I20" s="144">
        <v>1200</v>
      </c>
      <c r="J20" s="200">
        <v>1200</v>
      </c>
      <c r="K20" s="87">
        <f>ROUNDDOWN($L$7/J20,0)*ROUNDDOWN($K$7/I20,0)*L20</f>
        <v>32</v>
      </c>
      <c r="L20" s="60">
        <v>2</v>
      </c>
      <c r="M20" s="87">
        <f t="shared" si="1"/>
        <v>20</v>
      </c>
      <c r="N20" s="60">
        <v>2</v>
      </c>
      <c r="O20" s="87">
        <f t="shared" si="2"/>
        <v>32</v>
      </c>
      <c r="P20" s="60">
        <v>2</v>
      </c>
      <c r="Q20" s="9"/>
      <c r="R20" s="65">
        <v>0</v>
      </c>
      <c r="S20" s="225" t="str">
        <f ca="1">IF(R20=0,"",INDIRECT(ADDRESS(T20,U20,,,"[SS12 出荷管理表.xlsx]"&amp;G20)))</f>
        <v/>
      </c>
      <c r="T20" s="64">
        <f>MATCH(B$15,'[1]SS23 カバーコンプ(エアコン)'!$A:$A,0)</f>
        <v>641</v>
      </c>
      <c r="U20" s="67">
        <v>8</v>
      </c>
      <c r="V20" s="65" t="e">
        <f t="shared" ca="1" si="20"/>
        <v>#REF!</v>
      </c>
      <c r="W20" s="208">
        <f>MATCH(D$11,'[1]SS23 カバーコンプ(エアコン)'!$A:$A,0)</f>
        <v>640</v>
      </c>
      <c r="X20" s="214">
        <v>8</v>
      </c>
      <c r="Y20" s="9"/>
      <c r="Z20" s="196"/>
      <c r="AA20" s="14">
        <f t="shared" si="13"/>
        <v>0</v>
      </c>
      <c r="AB20" s="9"/>
      <c r="AC20" s="165"/>
      <c r="AD20" s="100">
        <f t="shared" si="10"/>
        <v>0</v>
      </c>
      <c r="AE20" s="101">
        <f t="shared" si="14"/>
        <v>0</v>
      </c>
      <c r="AF20" s="13">
        <v>5</v>
      </c>
      <c r="AG20" s="165"/>
      <c r="AH20" s="100">
        <f t="shared" si="11"/>
        <v>0</v>
      </c>
      <c r="AI20" s="101">
        <f t="shared" si="15"/>
        <v>0</v>
      </c>
      <c r="AJ20" s="9"/>
      <c r="AK20" s="174"/>
      <c r="AL20" s="100">
        <f t="shared" si="12"/>
        <v>0</v>
      </c>
      <c r="AM20" s="101">
        <f>AL20/HLOOKUP(AK$8,$K$9:$P$27,$AU20,)</f>
        <v>0</v>
      </c>
      <c r="AN20" s="9"/>
      <c r="AO20" s="165"/>
      <c r="AP20" s="100">
        <f t="shared" si="17"/>
        <v>0</v>
      </c>
      <c r="AQ20" s="101">
        <f t="shared" si="18"/>
        <v>0</v>
      </c>
      <c r="AR20" s="9"/>
      <c r="AS20" s="8" t="str">
        <f t="shared" si="19"/>
        <v>OK</v>
      </c>
      <c r="AU20" s="1">
        <v>12</v>
      </c>
    </row>
    <row r="21" spans="2:47" ht="18.75" customHeight="1" x14ac:dyDescent="0.55000000000000004">
      <c r="C21" s="49"/>
      <c r="D21" s="49"/>
      <c r="F21" s="87" t="s">
        <v>78</v>
      </c>
      <c r="G21" s="182" t="s">
        <v>62</v>
      </c>
      <c r="H21" s="47">
        <v>8</v>
      </c>
      <c r="I21" s="144">
        <v>1200</v>
      </c>
      <c r="J21" s="200">
        <v>1200</v>
      </c>
      <c r="K21" s="87">
        <f>ROUNDDOWN($L$7/J21,0)*ROUNDDOWN($K$7/I21,0)*L21</f>
        <v>32</v>
      </c>
      <c r="L21" s="60">
        <v>2</v>
      </c>
      <c r="M21" s="87">
        <f t="shared" ref="M21" si="21">ROUNDDOWN($N$7/J21,0)*ROUNDDOWN($M$7/I21,0)*L21</f>
        <v>20</v>
      </c>
      <c r="N21" s="60">
        <v>2</v>
      </c>
      <c r="O21" s="87">
        <f t="shared" ref="O21" si="22">ROUNDDOWN($P$7/J21,0)*ROUNDDOWN($O$7/I21,0)*P21</f>
        <v>32</v>
      </c>
      <c r="P21" s="60">
        <v>2</v>
      </c>
      <c r="Q21" s="45"/>
      <c r="R21" s="204">
        <v>0</v>
      </c>
      <c r="S21" s="225" t="str">
        <f ca="1">IF(R21=0,"",INDIRECT(ADDRESS(T21,U21,,,"[SS12 出荷管理表.xlsx]"&amp;G21)))</f>
        <v/>
      </c>
      <c r="T21" s="64">
        <f>MATCH(B$15,'[1]SS23 カバーコンプ(エアコン)'!$A:$A,0)</f>
        <v>641</v>
      </c>
      <c r="U21" s="67">
        <v>18</v>
      </c>
      <c r="V21" s="65" t="e">
        <f t="shared" ref="V21" ca="1" si="23">IF(R21=1,"",INDIRECT(ADDRESS(W21,X21,,,"[SS12 出荷管理表.xlsx]" &amp; G21)))</f>
        <v>#REF!</v>
      </c>
      <c r="W21" s="208">
        <f>MATCH(D$11,'[1]SS23 カバーコンプ(エアコン)'!$A:$A,0)</f>
        <v>640</v>
      </c>
      <c r="X21" s="214">
        <v>18</v>
      </c>
      <c r="Y21" s="9"/>
      <c r="Z21" s="196">
        <v>40</v>
      </c>
      <c r="AA21" s="14">
        <f t="shared" ref="AA21" si="24">ROUNDUP(Z21/H21,0)</f>
        <v>5</v>
      </c>
      <c r="AB21" s="9"/>
      <c r="AC21" s="165">
        <v>5</v>
      </c>
      <c r="AD21" s="100">
        <f t="shared" ref="AD21" si="25">IF(AC$8="4t トラック",CEILING(AC21,$N21),CEILING(AC21,$L21))</f>
        <v>6</v>
      </c>
      <c r="AE21" s="101">
        <f t="shared" ref="AE21" si="26">AD21/HLOOKUP(AC$8,$K$9:$P$27,$AU21,)</f>
        <v>0.1875</v>
      </c>
      <c r="AF21" s="13">
        <v>5</v>
      </c>
      <c r="AG21" s="165"/>
      <c r="AH21" s="100">
        <f t="shared" ref="AH21" si="27">IF(AG$8="4t トラック",CEILING(AG21,$N21),CEILING(AG21,$L21))</f>
        <v>0</v>
      </c>
      <c r="AI21" s="101">
        <f t="shared" ref="AI21" si="28">AH21/HLOOKUP(AG$8,$K$9:$P$27,$AU21,)</f>
        <v>0</v>
      </c>
      <c r="AJ21" s="9"/>
      <c r="AK21" s="174"/>
      <c r="AL21" s="100">
        <f t="shared" ref="AL21" si="29">IF(AK$8="4t トラック",CEILING(AK21,$N21),CEILING(AK21,$L21))</f>
        <v>0</v>
      </c>
      <c r="AM21" s="101">
        <f>AL21/HLOOKUP(AK$8,$K$9:$P$27,$AU21,)</f>
        <v>0</v>
      </c>
      <c r="AN21" s="9"/>
      <c r="AO21" s="165"/>
      <c r="AP21" s="100">
        <f t="shared" ref="AP21" si="30">IF(AO$8="4t トラック",CEILING(AO21,$N21),IF(AO$8="10tトラック(ｶｶｵ便)",CEILING(AO21,$P21),CEILING(AO21,$L21)))</f>
        <v>0</v>
      </c>
      <c r="AQ21" s="101">
        <f t="shared" ref="AQ21" si="31">AP21/HLOOKUP(AO$8,$K$9:$P$27,$AU21,)</f>
        <v>0</v>
      </c>
      <c r="AR21" s="45"/>
      <c r="AS21" s="8" t="str">
        <f t="shared" si="19"/>
        <v>OK</v>
      </c>
      <c r="AU21" s="1">
        <v>13</v>
      </c>
    </row>
    <row r="22" spans="2:47" ht="18.75" customHeight="1" x14ac:dyDescent="0.55000000000000004">
      <c r="C22" s="49"/>
      <c r="D22" s="49"/>
      <c r="F22" s="92" t="s">
        <v>43</v>
      </c>
      <c r="G22" s="184"/>
      <c r="H22" s="47">
        <v>8</v>
      </c>
      <c r="I22" s="144">
        <v>1200</v>
      </c>
      <c r="J22" s="200">
        <v>1200</v>
      </c>
      <c r="K22" s="143">
        <v>32</v>
      </c>
      <c r="L22" s="60">
        <v>2</v>
      </c>
      <c r="M22" s="87">
        <f t="shared" si="1"/>
        <v>20</v>
      </c>
      <c r="N22" s="60">
        <v>2</v>
      </c>
      <c r="O22" s="87">
        <f t="shared" si="2"/>
        <v>32</v>
      </c>
      <c r="P22" s="60">
        <v>2</v>
      </c>
      <c r="Q22" s="45"/>
      <c r="R22" s="204"/>
      <c r="S22" s="65"/>
      <c r="T22" s="64"/>
      <c r="U22" s="68"/>
      <c r="V22" s="65"/>
      <c r="W22" s="208"/>
      <c r="X22" s="215"/>
      <c r="Y22" s="9"/>
      <c r="Z22" s="230"/>
      <c r="AA22" s="139">
        <f>SUM(AA18:AA20)</f>
        <v>8</v>
      </c>
      <c r="AB22" s="140"/>
      <c r="AC22" s="141"/>
      <c r="AD22" s="97">
        <f t="shared" si="10"/>
        <v>0</v>
      </c>
      <c r="AE22" s="98">
        <f>SUM(AE18:AE21)</f>
        <v>0.1875</v>
      </c>
      <c r="AF22" s="142"/>
      <c r="AG22" s="141"/>
      <c r="AH22" s="97">
        <f t="shared" si="11"/>
        <v>0</v>
      </c>
      <c r="AI22" s="98">
        <f>SUM(AI18:AI21)</f>
        <v>0.25</v>
      </c>
      <c r="AJ22" s="140"/>
      <c r="AK22" s="141"/>
      <c r="AL22" s="97">
        <f t="shared" si="12"/>
        <v>0</v>
      </c>
      <c r="AM22" s="98">
        <f>SUM(AM18:AM21)</f>
        <v>0</v>
      </c>
      <c r="AN22" s="140"/>
      <c r="AO22" s="141"/>
      <c r="AP22" s="97">
        <f t="shared" si="17"/>
        <v>0</v>
      </c>
      <c r="AQ22" s="98">
        <f>SUM(AQ18:AQ21)</f>
        <v>0</v>
      </c>
      <c r="AR22" s="45"/>
      <c r="AS22" s="10"/>
      <c r="AU22" s="1">
        <v>14</v>
      </c>
    </row>
    <row r="23" spans="2:47" ht="18.75" customHeight="1" x14ac:dyDescent="0.55000000000000004">
      <c r="C23" s="49"/>
      <c r="D23" s="49"/>
      <c r="F23" s="102" t="s">
        <v>29</v>
      </c>
      <c r="G23" s="185"/>
      <c r="H23" s="103">
        <v>4</v>
      </c>
      <c r="I23" s="104">
        <v>1030</v>
      </c>
      <c r="J23" s="107">
        <v>830</v>
      </c>
      <c r="K23" s="106">
        <f>ROUNDDOWN($L$7/J23,0)*ROUNDDOWN($K$7/I23,0)*L23</f>
        <v>54</v>
      </c>
      <c r="L23" s="107">
        <v>3</v>
      </c>
      <c r="M23" s="106">
        <f t="shared" si="1"/>
        <v>30</v>
      </c>
      <c r="N23" s="107">
        <v>2</v>
      </c>
      <c r="O23" s="106">
        <f t="shared" si="2"/>
        <v>36</v>
      </c>
      <c r="P23" s="107">
        <v>2</v>
      </c>
      <c r="Q23" s="108"/>
      <c r="R23" s="109"/>
      <c r="S23" s="109"/>
      <c r="T23" s="110"/>
      <c r="U23" s="111"/>
      <c r="V23" s="109"/>
      <c r="W23" s="209"/>
      <c r="X23" s="216"/>
      <c r="Y23" s="108"/>
      <c r="Z23" s="197"/>
      <c r="AA23" s="114">
        <f t="shared" si="13"/>
        <v>0</v>
      </c>
      <c r="AB23" s="108"/>
      <c r="AC23" s="167"/>
      <c r="AD23" s="115">
        <f t="shared" si="10"/>
        <v>0</v>
      </c>
      <c r="AE23" s="116">
        <f t="shared" si="14"/>
        <v>0</v>
      </c>
      <c r="AF23" s="117"/>
      <c r="AG23" s="167"/>
      <c r="AH23" s="115">
        <f t="shared" si="11"/>
        <v>0</v>
      </c>
      <c r="AI23" s="116">
        <f t="shared" si="15"/>
        <v>0</v>
      </c>
      <c r="AJ23" s="108"/>
      <c r="AK23" s="167"/>
      <c r="AL23" s="115">
        <f t="shared" si="12"/>
        <v>0</v>
      </c>
      <c r="AM23" s="116">
        <f t="shared" si="16"/>
        <v>0</v>
      </c>
      <c r="AN23" s="108"/>
      <c r="AO23" s="167"/>
      <c r="AP23" s="115">
        <f t="shared" si="17"/>
        <v>0</v>
      </c>
      <c r="AQ23" s="116">
        <f t="shared" si="18"/>
        <v>0</v>
      </c>
      <c r="AR23" s="108"/>
      <c r="AS23" s="118" t="str">
        <f t="shared" si="19"/>
        <v>OK</v>
      </c>
      <c r="AU23" s="1">
        <v>15</v>
      </c>
    </row>
    <row r="24" spans="2:47" ht="18.75" customHeight="1" x14ac:dyDescent="0.55000000000000004">
      <c r="C24" s="49"/>
      <c r="D24" s="49"/>
      <c r="F24" s="86" t="s">
        <v>3</v>
      </c>
      <c r="G24" s="187" t="s">
        <v>63</v>
      </c>
      <c r="H24" s="119">
        <v>8</v>
      </c>
      <c r="I24" s="120">
        <v>1030</v>
      </c>
      <c r="J24" s="121">
        <v>830</v>
      </c>
      <c r="K24" s="86">
        <f>ROUNDDOWN($L$7/J24,0)*ROUNDDOWN($K$7/I24,0)*L24</f>
        <v>54</v>
      </c>
      <c r="L24" s="122">
        <v>3</v>
      </c>
      <c r="M24" s="86">
        <f t="shared" si="1"/>
        <v>30</v>
      </c>
      <c r="N24" s="122">
        <v>2</v>
      </c>
      <c r="O24" s="86">
        <f t="shared" si="2"/>
        <v>36</v>
      </c>
      <c r="P24" s="122">
        <v>2</v>
      </c>
      <c r="Q24" s="123"/>
      <c r="R24" s="124">
        <v>1</v>
      </c>
      <c r="S24" s="205" t="e">
        <f ca="1">IF(R24=0,"",INDIRECT(ADDRESS(T24,U24,,,"[SS12 出荷管理表.xlsx]"&amp;G24)))</f>
        <v>#REF!</v>
      </c>
      <c r="T24" s="125">
        <f>MATCH(B15,'[1]ブラケット(ファン)'!$A:$A,0)</f>
        <v>834</v>
      </c>
      <c r="U24" s="126">
        <v>8</v>
      </c>
      <c r="V24" s="124" t="str">
        <f t="shared" ref="V24" ca="1" si="32">IF(R24=1,"",INDIRECT(ADDRESS(W24,X24,,,"[SS12 出荷管理表.xlsx]" &amp; G24)))</f>
        <v/>
      </c>
      <c r="W24" s="207">
        <f>MATCH(D11,'[1]ブラケット(ファン)'!$A:$A,0)</f>
        <v>833</v>
      </c>
      <c r="X24" s="213">
        <v>8</v>
      </c>
      <c r="Y24" s="123"/>
      <c r="Z24" s="195">
        <v>72</v>
      </c>
      <c r="AA24" s="130">
        <f t="shared" si="13"/>
        <v>9</v>
      </c>
      <c r="AB24" s="123"/>
      <c r="AC24" s="168"/>
      <c r="AD24" s="131">
        <f t="shared" si="10"/>
        <v>0</v>
      </c>
      <c r="AE24" s="132">
        <f t="shared" si="14"/>
        <v>0</v>
      </c>
      <c r="AF24" s="133"/>
      <c r="AG24" s="168">
        <v>9</v>
      </c>
      <c r="AH24" s="131">
        <f t="shared" si="11"/>
        <v>9</v>
      </c>
      <c r="AI24" s="132">
        <f t="shared" si="15"/>
        <v>0.16666666666666666</v>
      </c>
      <c r="AJ24" s="123"/>
      <c r="AK24" s="167"/>
      <c r="AL24" s="131">
        <f>IF(AK$8="4t トラック",CEILING(AK24,$N24),CEILING(AK24,$L24))</f>
        <v>0</v>
      </c>
      <c r="AM24" s="132">
        <f t="shared" si="16"/>
        <v>0</v>
      </c>
      <c r="AN24" s="123"/>
      <c r="AO24" s="168"/>
      <c r="AP24" s="131">
        <f t="shared" si="17"/>
        <v>0</v>
      </c>
      <c r="AQ24" s="132">
        <f t="shared" si="18"/>
        <v>0</v>
      </c>
      <c r="AR24" s="123"/>
      <c r="AS24" s="89" t="str">
        <f t="shared" si="19"/>
        <v>OK</v>
      </c>
      <c r="AU24" s="1">
        <v>16</v>
      </c>
    </row>
    <row r="25" spans="2:47" ht="18.75" customHeight="1" x14ac:dyDescent="0.55000000000000004">
      <c r="C25" s="80"/>
      <c r="D25" s="80"/>
      <c r="F25" s="106" t="s">
        <v>3</v>
      </c>
      <c r="G25" s="188"/>
      <c r="H25" s="103">
        <v>8</v>
      </c>
      <c r="I25" s="104">
        <v>830</v>
      </c>
      <c r="J25" s="105">
        <v>1030</v>
      </c>
      <c r="K25" s="106">
        <f>ROUNDDOWN($L$7/J25,0)*ROUNDDOWN($K$7/I25,0)*L25</f>
        <v>72</v>
      </c>
      <c r="L25" s="107">
        <v>3</v>
      </c>
      <c r="M25" s="106">
        <f t="shared" si="1"/>
        <v>42</v>
      </c>
      <c r="N25" s="107">
        <v>2</v>
      </c>
      <c r="O25" s="106">
        <f t="shared" si="2"/>
        <v>44</v>
      </c>
      <c r="P25" s="107">
        <v>2</v>
      </c>
      <c r="Q25" s="108"/>
      <c r="R25" s="109"/>
      <c r="S25" s="136"/>
      <c r="T25" s="137"/>
      <c r="U25" s="111"/>
      <c r="V25" s="109"/>
      <c r="W25" s="210"/>
      <c r="X25" s="216"/>
      <c r="Y25" s="108"/>
      <c r="Z25" s="197"/>
      <c r="AA25" s="114">
        <f t="shared" si="13"/>
        <v>0</v>
      </c>
      <c r="AB25" s="108"/>
      <c r="AC25" s="167"/>
      <c r="AD25" s="115">
        <f t="shared" si="10"/>
        <v>0</v>
      </c>
      <c r="AE25" s="116">
        <f t="shared" si="14"/>
        <v>0</v>
      </c>
      <c r="AF25" s="117"/>
      <c r="AG25" s="167"/>
      <c r="AH25" s="115">
        <f t="shared" si="11"/>
        <v>0</v>
      </c>
      <c r="AI25" s="116">
        <f t="shared" si="15"/>
        <v>0</v>
      </c>
      <c r="AJ25" s="108"/>
      <c r="AK25" s="167"/>
      <c r="AL25" s="115">
        <f>IF(AK$8="4t トラック",CEILING(AK25,$N25),CEILING(AK25,$L25))</f>
        <v>0</v>
      </c>
      <c r="AM25" s="116">
        <f t="shared" si="16"/>
        <v>0</v>
      </c>
      <c r="AN25" s="108"/>
      <c r="AO25" s="167"/>
      <c r="AP25" s="115">
        <f t="shared" si="17"/>
        <v>0</v>
      </c>
      <c r="AQ25" s="116">
        <f t="shared" si="18"/>
        <v>0</v>
      </c>
      <c r="AR25" s="108"/>
      <c r="AS25" s="118" t="str">
        <f t="shared" si="19"/>
        <v>OK</v>
      </c>
      <c r="AU25" s="1">
        <v>17</v>
      </c>
    </row>
    <row r="26" spans="2:47" ht="18.75" customHeight="1" x14ac:dyDescent="0.55000000000000004">
      <c r="C26" s="80"/>
      <c r="D26" s="80"/>
      <c r="F26" s="86" t="s">
        <v>46</v>
      </c>
      <c r="G26" s="187" t="s">
        <v>64</v>
      </c>
      <c r="H26" s="119">
        <v>6</v>
      </c>
      <c r="I26" s="120">
        <v>1540</v>
      </c>
      <c r="J26" s="121">
        <v>1120</v>
      </c>
      <c r="K26" s="86">
        <f>ROUNDDOWN($L$7/J26,0)*ROUNDDOWN($K$7/I26,0)*L26</f>
        <v>24</v>
      </c>
      <c r="L26" s="122">
        <v>2</v>
      </c>
      <c r="M26" s="120">
        <f t="shared" si="1"/>
        <v>12</v>
      </c>
      <c r="N26" s="122">
        <v>2</v>
      </c>
      <c r="O26" s="120">
        <f t="shared" si="2"/>
        <v>24</v>
      </c>
      <c r="P26" s="122">
        <v>2</v>
      </c>
      <c r="Q26" s="123"/>
      <c r="R26" s="124">
        <v>1</v>
      </c>
      <c r="S26" s="205" t="e">
        <f ca="1">IF(R26=0,"",INDIRECT(ADDRESS(T26,U26,,,"[SS12 出荷管理表.xlsx]"&amp;G26)))</f>
        <v>#REF!</v>
      </c>
      <c r="T26" s="128">
        <f>MATCH(B15,'[1]ステー(ラジエータ)'!$A:$A,0)</f>
        <v>834</v>
      </c>
      <c r="U26" s="126">
        <v>8</v>
      </c>
      <c r="V26" s="124" t="str">
        <f t="shared" ref="V26:V27" ca="1" si="33">IF(R26=1,"",INDIRECT(ADDRESS(W26,X26,,,"[SS12 出荷管理表.xlsx]" &amp; G26)))</f>
        <v/>
      </c>
      <c r="W26" s="207">
        <f>MATCH(D11,'[1]ステー(ラジエータ)'!$A:$A,0)</f>
        <v>833</v>
      </c>
      <c r="X26" s="213">
        <v>8</v>
      </c>
      <c r="Y26" s="123"/>
      <c r="Z26" s="195"/>
      <c r="AA26" s="130">
        <f t="shared" si="13"/>
        <v>0</v>
      </c>
      <c r="AB26" s="123"/>
      <c r="AC26" s="168"/>
      <c r="AD26" s="131">
        <f>IF(AC$8="4t トラック",CEILING(AC26,$N26),CEILING(AC26,$L26))</f>
        <v>0</v>
      </c>
      <c r="AE26" s="132">
        <f t="shared" si="14"/>
        <v>0</v>
      </c>
      <c r="AF26" s="133"/>
      <c r="AG26" s="168"/>
      <c r="AH26" s="131">
        <f>IF(AG$8="4t トラック",CEILING(AG26,$N26),CEILING(AG26,$L26))</f>
        <v>0</v>
      </c>
      <c r="AI26" s="132">
        <f t="shared" si="15"/>
        <v>0</v>
      </c>
      <c r="AJ26" s="123">
        <v>3</v>
      </c>
      <c r="AK26" s="167"/>
      <c r="AL26" s="131">
        <f>IF(AK$8="4t トラック",CEILING(AK26,$N26),CEILING(AK26,$L26))</f>
        <v>0</v>
      </c>
      <c r="AM26" s="132">
        <f t="shared" si="16"/>
        <v>0</v>
      </c>
      <c r="AN26" s="123"/>
      <c r="AO26" s="168"/>
      <c r="AP26" s="131">
        <f t="shared" si="17"/>
        <v>0</v>
      </c>
      <c r="AQ26" s="132">
        <f t="shared" si="18"/>
        <v>0</v>
      </c>
      <c r="AR26" s="123">
        <f>COUNT(AS11:AS26)</f>
        <v>0</v>
      </c>
      <c r="AS26" s="134" t="str">
        <f t="shared" si="19"/>
        <v>OK</v>
      </c>
      <c r="AU26" s="1">
        <v>18</v>
      </c>
    </row>
    <row r="27" spans="2:47" ht="19.5" customHeight="1" thickBot="1" x14ac:dyDescent="0.6">
      <c r="B27" s="41"/>
      <c r="C27" s="41"/>
      <c r="D27" s="41"/>
      <c r="F27" s="172" t="s">
        <v>50</v>
      </c>
      <c r="G27" s="189" t="s">
        <v>65</v>
      </c>
      <c r="H27" s="148">
        <v>6</v>
      </c>
      <c r="I27" s="149">
        <v>1540</v>
      </c>
      <c r="J27" s="150">
        <v>1120</v>
      </c>
      <c r="K27" s="147">
        <f>ROUNDDOWN($L$7/J27,0)*ROUNDDOWN($K$7/I27,0)*L27</f>
        <v>24</v>
      </c>
      <c r="L27" s="151">
        <v>2</v>
      </c>
      <c r="M27" s="147">
        <f t="shared" si="1"/>
        <v>12</v>
      </c>
      <c r="N27" s="151">
        <v>2</v>
      </c>
      <c r="O27" s="147">
        <f t="shared" si="2"/>
        <v>24</v>
      </c>
      <c r="P27" s="151">
        <v>2</v>
      </c>
      <c r="Q27" s="152"/>
      <c r="R27" s="158">
        <v>1</v>
      </c>
      <c r="S27" s="206" t="e">
        <f ca="1">IF(R27=0,"",INDIRECT(ADDRESS(T27,U27,,,"[SS12 出荷管理表.xlsx]"&amp;G27)))</f>
        <v>#REF!</v>
      </c>
      <c r="T27" s="154">
        <f>MATCH(B15,'[1]ステー(ラジエータ)'!$A:$A,0)</f>
        <v>834</v>
      </c>
      <c r="U27" s="155">
        <v>28</v>
      </c>
      <c r="V27" s="226" t="str">
        <f t="shared" ca="1" si="33"/>
        <v/>
      </c>
      <c r="W27" s="217">
        <f>MATCH(D11,'[1]ステー(ラジエータ)'!$A:$A,0)</f>
        <v>833</v>
      </c>
      <c r="X27" s="218">
        <v>28</v>
      </c>
      <c r="Y27" s="152"/>
      <c r="Z27" s="198">
        <v>72</v>
      </c>
      <c r="AA27" s="160">
        <f>ROUNDUP(Z27/H27,0)</f>
        <v>12</v>
      </c>
      <c r="AB27" s="152"/>
      <c r="AC27" s="169"/>
      <c r="AD27" s="161">
        <f>IF(AC$8="4t トラック",CEILING(AC27,$N27),CEILING(AC27,$L27))</f>
        <v>0</v>
      </c>
      <c r="AE27" s="162">
        <f t="shared" si="14"/>
        <v>0</v>
      </c>
      <c r="AF27" s="163"/>
      <c r="AG27" s="169">
        <v>12</v>
      </c>
      <c r="AH27" s="161">
        <f>IF(AG$8="4t トラック",CEILING(AG27,$N27),CEILING(AG27,$L27))</f>
        <v>12</v>
      </c>
      <c r="AI27" s="190">
        <f t="shared" si="15"/>
        <v>0.5</v>
      </c>
      <c r="AJ27" s="152"/>
      <c r="AK27" s="169"/>
      <c r="AL27" s="161">
        <f>IF(AK$8="4t トラック",CEILING(AK27,$N27),CEILING(AK27,$L27))</f>
        <v>0</v>
      </c>
      <c r="AM27" s="162">
        <f t="shared" si="16"/>
        <v>0</v>
      </c>
      <c r="AN27" s="152"/>
      <c r="AO27" s="169"/>
      <c r="AP27" s="161">
        <f t="shared" si="17"/>
        <v>0</v>
      </c>
      <c r="AQ27" s="162">
        <f t="shared" si="18"/>
        <v>0</v>
      </c>
      <c r="AR27" s="152"/>
      <c r="AS27" s="164" t="str">
        <f>IF(AA27-SUM(AC27,AG27,AK27,AO27)=0,"OK",AA27-SUM(AC27,AG27,AK27,AO27))</f>
        <v>OK</v>
      </c>
      <c r="AU27" s="1">
        <v>19</v>
      </c>
    </row>
    <row r="28" spans="2:47" ht="18.75" customHeight="1" x14ac:dyDescent="0.55000000000000004">
      <c r="AC28" s="53"/>
      <c r="AD28" s="145" t="s">
        <v>2</v>
      </c>
      <c r="AE28" s="146">
        <f>SUM(AE17,AE22:AE27)</f>
        <v>0.91477272727272729</v>
      </c>
      <c r="AF28" s="7"/>
      <c r="AG28" s="53"/>
      <c r="AH28" s="145" t="s">
        <v>2</v>
      </c>
      <c r="AI28" s="146">
        <f>SUM(AI17,AI22:AI27)</f>
        <v>0.91666666666666663</v>
      </c>
      <c r="AK28" s="53"/>
      <c r="AL28" s="145" t="s">
        <v>2</v>
      </c>
      <c r="AM28" s="146">
        <f>SUM(AM17,AM22:AM27)</f>
        <v>0.5</v>
      </c>
      <c r="AO28" s="53"/>
      <c r="AP28" s="145" t="s">
        <v>2</v>
      </c>
      <c r="AQ28" s="146">
        <f>SUM(AQ17,AQ22:AQ27)</f>
        <v>1</v>
      </c>
    </row>
    <row r="29" spans="2:47" x14ac:dyDescent="0.55000000000000004">
      <c r="AC29" s="6"/>
      <c r="AD29" s="5"/>
      <c r="AE29" s="4" t="str">
        <f>IF(AE28&lt;=1,"積載できます","積載オーバーです!")</f>
        <v>積載できます</v>
      </c>
      <c r="AG29" s="6"/>
      <c r="AH29" s="5"/>
      <c r="AI29" s="4" t="str">
        <f>IF(AI28&lt;=1,"積載できます","積載オーバーです!")</f>
        <v>積載できます</v>
      </c>
      <c r="AK29" s="6"/>
      <c r="AL29" s="5"/>
      <c r="AM29" s="4" t="str">
        <f>IF(AM28&lt;=1,"積載できます","積載オーバーです!")</f>
        <v>積載できます</v>
      </c>
      <c r="AO29" s="6"/>
      <c r="AP29" s="5"/>
      <c r="AQ29" s="4" t="str">
        <f>IF(AQ28&lt;=1,"積載できます","積載オーバーです!")</f>
        <v>積載できます</v>
      </c>
    </row>
    <row r="30" spans="2:47" x14ac:dyDescent="0.55000000000000004">
      <c r="I30" s="3"/>
      <c r="AD30" s="2" t="s">
        <v>1</v>
      </c>
      <c r="AE30" s="2" t="s">
        <v>0</v>
      </c>
    </row>
    <row r="31" spans="2:47" ht="27.65" customHeight="1" x14ac:dyDescent="0.55000000000000004">
      <c r="I31" s="3"/>
      <c r="Y31" s="1">
        <v>1</v>
      </c>
      <c r="AD31" s="2"/>
      <c r="AE31" s="2"/>
    </row>
    <row r="32" spans="2:47" ht="18.5" thickBot="1" x14ac:dyDescent="0.6">
      <c r="I32" s="3"/>
      <c r="AD32" s="2"/>
      <c r="AE32" s="2"/>
    </row>
    <row r="33" spans="2:47" ht="20.5" thickBot="1" x14ac:dyDescent="0.6">
      <c r="E33" s="175" t="s">
        <v>22</v>
      </c>
      <c r="F33" s="176"/>
      <c r="G33" s="179"/>
      <c r="H33" s="51"/>
      <c r="I33" s="3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AC33" s="83" t="s">
        <v>23</v>
      </c>
      <c r="AD33" s="244">
        <f>D37</f>
        <v>45930</v>
      </c>
      <c r="AE33" s="244"/>
      <c r="AG33" s="83" t="s">
        <v>23</v>
      </c>
      <c r="AH33" s="239">
        <f>B41</f>
        <v>45931</v>
      </c>
      <c r="AI33" s="240"/>
      <c r="AK33" s="83" t="s">
        <v>23</v>
      </c>
      <c r="AL33" s="239">
        <f>B41</f>
        <v>45931</v>
      </c>
      <c r="AM33" s="240"/>
      <c r="AO33" s="83" t="s">
        <v>23</v>
      </c>
      <c r="AP33" s="239">
        <f>D37</f>
        <v>45930</v>
      </c>
      <c r="AQ33" s="240"/>
    </row>
    <row r="34" spans="2:47" ht="18.5" thickBot="1" x14ac:dyDescent="0.6">
      <c r="E34" s="239">
        <f>E8</f>
        <v>45925</v>
      </c>
      <c r="F34" s="240"/>
      <c r="G34" s="179"/>
      <c r="H34" s="37"/>
      <c r="I34" s="38"/>
      <c r="J34" s="38"/>
      <c r="R34" s="227" t="s">
        <v>81</v>
      </c>
      <c r="AC34" s="241" t="s">
        <v>32</v>
      </c>
      <c r="AD34" s="241"/>
      <c r="AE34" s="1" t="s">
        <v>72</v>
      </c>
      <c r="AG34" s="241" t="s">
        <v>32</v>
      </c>
      <c r="AH34" s="241"/>
      <c r="AK34" s="241" t="s">
        <v>71</v>
      </c>
      <c r="AL34" s="241"/>
      <c r="AO34" s="241" t="s">
        <v>69</v>
      </c>
      <c r="AP34" s="241"/>
    </row>
    <row r="35" spans="2:47" ht="18.5" thickBot="1" x14ac:dyDescent="0.6">
      <c r="B35" s="40"/>
      <c r="C35" s="40"/>
      <c r="K35" s="71" t="s">
        <v>74</v>
      </c>
      <c r="L35" s="72"/>
      <c r="M35" s="73" t="s">
        <v>75</v>
      </c>
      <c r="N35" s="74"/>
      <c r="O35" s="71" t="s">
        <v>70</v>
      </c>
      <c r="P35" s="74"/>
      <c r="Q35" s="63"/>
      <c r="R35" s="228" t="s">
        <v>82</v>
      </c>
      <c r="S35" s="38"/>
      <c r="T35" s="75"/>
      <c r="U35" s="76"/>
      <c r="V35" s="38"/>
      <c r="W35" s="38"/>
      <c r="X35" s="38"/>
      <c r="Y35" s="63"/>
      <c r="AC35" s="1" t="s">
        <v>26</v>
      </c>
      <c r="AD35" s="44">
        <v>0.45833333333333331</v>
      </c>
      <c r="AG35" s="1" t="s">
        <v>26</v>
      </c>
      <c r="AH35" s="44">
        <v>0.66666666666666663</v>
      </c>
      <c r="AK35" s="1" t="s">
        <v>26</v>
      </c>
      <c r="AL35" s="50" t="s">
        <v>44</v>
      </c>
      <c r="AO35" s="1" t="s">
        <v>26</v>
      </c>
      <c r="AP35" s="44" t="s">
        <v>51</v>
      </c>
      <c r="AS35" s="23" t="s">
        <v>19</v>
      </c>
    </row>
    <row r="36" spans="2:47" ht="19.5" customHeight="1" thickBot="1" x14ac:dyDescent="0.6">
      <c r="D36" s="39" t="s">
        <v>24</v>
      </c>
      <c r="F36" s="17" t="s">
        <v>18</v>
      </c>
      <c r="G36" s="180" t="s">
        <v>79</v>
      </c>
      <c r="H36" s="22" t="s">
        <v>17</v>
      </c>
      <c r="I36" s="21" t="s">
        <v>16</v>
      </c>
      <c r="J36" s="20" t="s">
        <v>15</v>
      </c>
      <c r="K36" s="21" t="s">
        <v>13</v>
      </c>
      <c r="L36" s="22" t="s">
        <v>14</v>
      </c>
      <c r="M36" s="21" t="s">
        <v>13</v>
      </c>
      <c r="N36" s="22" t="s">
        <v>14</v>
      </c>
      <c r="O36" s="21" t="s">
        <v>13</v>
      </c>
      <c r="P36" s="22" t="s">
        <v>14</v>
      </c>
      <c r="Q36" s="61"/>
      <c r="R36" s="229" t="s">
        <v>76</v>
      </c>
      <c r="S36" s="82" t="s">
        <v>84</v>
      </c>
      <c r="T36" s="78" t="s">
        <v>37</v>
      </c>
      <c r="U36" s="70" t="s">
        <v>36</v>
      </c>
      <c r="V36" s="82" t="s">
        <v>83</v>
      </c>
      <c r="W36" s="81" t="s">
        <v>37</v>
      </c>
      <c r="X36" s="79" t="s">
        <v>38</v>
      </c>
      <c r="Y36" s="37"/>
      <c r="Z36" s="19" t="s">
        <v>12</v>
      </c>
      <c r="AA36" s="18" t="s">
        <v>11</v>
      </c>
      <c r="AB36" s="16"/>
      <c r="AC36" s="233" t="s">
        <v>35</v>
      </c>
      <c r="AD36" s="234"/>
      <c r="AE36" s="235"/>
      <c r="AF36" s="16"/>
      <c r="AG36" s="236" t="s">
        <v>10</v>
      </c>
      <c r="AH36" s="237"/>
      <c r="AI36" s="238"/>
      <c r="AJ36" s="16"/>
      <c r="AK36" s="252" t="s">
        <v>73</v>
      </c>
      <c r="AL36" s="253"/>
      <c r="AM36" s="254"/>
      <c r="AN36" s="16"/>
      <c r="AO36" s="252" t="s">
        <v>58</v>
      </c>
      <c r="AP36" s="253"/>
      <c r="AQ36" s="254"/>
      <c r="AR36" s="16"/>
      <c r="AS36" s="15" t="s">
        <v>8</v>
      </c>
    </row>
    <row r="37" spans="2:47" ht="19.5" customHeight="1" thickTop="1" x14ac:dyDescent="0.55000000000000004">
      <c r="D37" s="231">
        <v>45930</v>
      </c>
      <c r="E37" s="170" t="s">
        <v>48</v>
      </c>
      <c r="F37" s="177" t="s">
        <v>7</v>
      </c>
      <c r="G37" s="181" t="s">
        <v>59</v>
      </c>
      <c r="H37" s="47">
        <v>3</v>
      </c>
      <c r="I37" s="48">
        <v>1760</v>
      </c>
      <c r="J37" s="58">
        <v>1150</v>
      </c>
      <c r="K37" s="59">
        <v>22</v>
      </c>
      <c r="L37" s="60">
        <v>2</v>
      </c>
      <c r="M37" s="87">
        <f t="shared" ref="M37:M53" si="34">ROUNDDOWN($N$7/J37,0)*ROUNDDOWN($M$7/I37,0)*L37</f>
        <v>12</v>
      </c>
      <c r="N37" s="60">
        <v>2</v>
      </c>
      <c r="O37" s="87">
        <f>ROUNDDOWN($P$7/J37,0)*ROUNDDOWN($O$7/I37,0)*P37</f>
        <v>20</v>
      </c>
      <c r="P37" s="60">
        <v>2</v>
      </c>
      <c r="Q37" s="9"/>
      <c r="R37" s="65">
        <v>0</v>
      </c>
      <c r="S37" s="225" t="str">
        <f ca="1">IF(R37=0,"",INDIRECT(ADDRESS(T37,U37,,,"[SS12 出荷管理表.xlsx]"&amp;G37)))</f>
        <v/>
      </c>
      <c r="T37" s="64">
        <f>MATCH(B41,'[1]欧州向けフレームコンプ(フロント) (末番変更)'!$A:$A,0)</f>
        <v>333</v>
      </c>
      <c r="U37" s="67">
        <v>14</v>
      </c>
      <c r="V37" s="65" t="e">
        <f ca="1">IF(R37=1,"",INDIRECT(ADDRESS(W37,X37,,,"[SS12 出荷管理表.xlsx]" &amp; G37)))</f>
        <v>#REF!</v>
      </c>
      <c r="W37" s="211">
        <f>MATCH(D37,'[1]欧州向けフレームコンプ(フロント) (末番変更)'!$A:$A,0)</f>
        <v>332</v>
      </c>
      <c r="X37" s="212">
        <v>14</v>
      </c>
      <c r="Y37" s="9"/>
      <c r="Z37" s="193">
        <v>6</v>
      </c>
      <c r="AA37" s="14">
        <f>ROUNDUP(Z37/H37,0)</f>
        <v>2</v>
      </c>
      <c r="AB37" s="9"/>
      <c r="AC37" s="165">
        <v>1</v>
      </c>
      <c r="AD37" s="12"/>
      <c r="AE37" s="11"/>
      <c r="AF37" s="13"/>
      <c r="AG37" s="165"/>
      <c r="AH37" s="12"/>
      <c r="AI37" s="11"/>
      <c r="AJ37" s="9"/>
      <c r="AK37" s="165">
        <v>1</v>
      </c>
      <c r="AL37" s="12"/>
      <c r="AM37" s="11"/>
      <c r="AN37" s="9"/>
      <c r="AO37" s="165"/>
      <c r="AP37" s="12"/>
      <c r="AQ37" s="11"/>
      <c r="AR37" s="46"/>
      <c r="AS37" s="8" t="str">
        <f t="shared" ref="AS37" si="35">IF(AA37-SUM(AC37,AG37,AK37,AO37)=0,"OK",AA37-SUM(AC37,AG37,AK37,AO37))</f>
        <v>OK</v>
      </c>
      <c r="AU37" s="1">
        <v>3</v>
      </c>
    </row>
    <row r="38" spans="2:47" ht="18.75" customHeight="1" thickBot="1" x14ac:dyDescent="0.6">
      <c r="D38" s="232"/>
      <c r="E38" s="170" t="s">
        <v>49</v>
      </c>
      <c r="F38" s="177" t="s">
        <v>6</v>
      </c>
      <c r="G38" s="181" t="s">
        <v>59</v>
      </c>
      <c r="H38" s="47">
        <v>3</v>
      </c>
      <c r="I38" s="48">
        <v>1760</v>
      </c>
      <c r="J38" s="58">
        <v>1150</v>
      </c>
      <c r="K38" s="59">
        <v>22</v>
      </c>
      <c r="L38" s="60">
        <v>2</v>
      </c>
      <c r="M38" s="87">
        <f t="shared" si="34"/>
        <v>12</v>
      </c>
      <c r="N38" s="60">
        <v>2</v>
      </c>
      <c r="O38" s="87">
        <f t="shared" ref="O38:O53" si="36">ROUNDDOWN($P$7/J38,0)*ROUNDDOWN($O$7/I38,0)*P38</f>
        <v>20</v>
      </c>
      <c r="P38" s="60">
        <v>2</v>
      </c>
      <c r="Q38" s="9"/>
      <c r="R38" s="65">
        <v>0</v>
      </c>
      <c r="S38" s="225" t="str">
        <f t="shared" ref="S38:S42" ca="1" si="37">IF(R38=0,"",INDIRECT(ADDRESS(T38,U38,,,"[SS12 出荷管理表.xlsx]"&amp;G38)))</f>
        <v/>
      </c>
      <c r="T38" s="64">
        <f>MATCH(B41,'[1]欧州向けフレームコンプ(フロント) (末番変更)'!$A:$A,0)</f>
        <v>333</v>
      </c>
      <c r="U38" s="67">
        <v>26</v>
      </c>
      <c r="V38" s="65" t="e">
        <f t="shared" ref="V38:V39" ca="1" si="38">IF(R38=1,"",INDIRECT(ADDRESS(W38,X38,,,"[SS12 出荷管理表.xlsx]" &amp; G38)))</f>
        <v>#REF!</v>
      </c>
      <c r="W38" s="208">
        <f>MATCH(D37,'[1]欧州向けフレームコンプ(フロント) (末番変更)'!$A:$A,0)</f>
        <v>332</v>
      </c>
      <c r="X38" s="66">
        <v>26</v>
      </c>
      <c r="Y38" s="9"/>
      <c r="Z38" s="193">
        <v>63</v>
      </c>
      <c r="AA38" s="14">
        <f>ROUNDUP(Z38/H38,0)</f>
        <v>21</v>
      </c>
      <c r="AB38" s="9"/>
      <c r="AC38" s="165">
        <f>21-6</f>
        <v>15</v>
      </c>
      <c r="AD38" s="12"/>
      <c r="AE38" s="11"/>
      <c r="AF38" s="13"/>
      <c r="AG38" s="165"/>
      <c r="AH38" s="12"/>
      <c r="AI38" s="11"/>
      <c r="AJ38" s="9"/>
      <c r="AK38" s="165">
        <v>6</v>
      </c>
      <c r="AL38" s="12"/>
      <c r="AM38" s="11"/>
      <c r="AN38" s="9"/>
      <c r="AO38" s="165"/>
      <c r="AP38" s="12"/>
      <c r="AQ38" s="11"/>
      <c r="AR38" s="65"/>
      <c r="AS38" s="8" t="str">
        <f>IF(AA38-SUM(AC38,AG38,AK38,AO38)=0,"OK",AA38-SUM(AC38,AG38,AK38,AO38))</f>
        <v>OK</v>
      </c>
      <c r="AU38" s="1">
        <v>4</v>
      </c>
    </row>
    <row r="39" spans="2:47" ht="18.75" customHeight="1" thickBot="1" x14ac:dyDescent="0.6">
      <c r="D39" s="80" t="str">
        <f>TEXT(D37,"aaaa")</f>
        <v>火曜日</v>
      </c>
      <c r="E39" s="178" t="s">
        <v>57</v>
      </c>
      <c r="F39" s="91" t="s">
        <v>55</v>
      </c>
      <c r="G39" s="183" t="s">
        <v>60</v>
      </c>
      <c r="H39" s="47">
        <v>3</v>
      </c>
      <c r="I39" s="48">
        <v>1760</v>
      </c>
      <c r="J39" s="58">
        <v>1150</v>
      </c>
      <c r="K39" s="59">
        <v>22</v>
      </c>
      <c r="L39" s="60">
        <v>2</v>
      </c>
      <c r="M39" s="87">
        <f t="shared" si="34"/>
        <v>12</v>
      </c>
      <c r="N39" s="60">
        <v>2</v>
      </c>
      <c r="O39" s="87">
        <f t="shared" si="36"/>
        <v>20</v>
      </c>
      <c r="P39" s="60">
        <v>2</v>
      </c>
      <c r="Q39" s="9"/>
      <c r="R39" s="65">
        <v>0</v>
      </c>
      <c r="S39" s="225" t="str">
        <f t="shared" ca="1" si="37"/>
        <v/>
      </c>
      <c r="T39" s="64">
        <f>MATCH(B41,'[1]SS23 フレームコンプ(フロント) (末番2)'!$A:$A,0)</f>
        <v>257</v>
      </c>
      <c r="U39" s="67">
        <v>14</v>
      </c>
      <c r="V39" s="65" t="e">
        <f t="shared" ca="1" si="38"/>
        <v>#REF!</v>
      </c>
      <c r="W39" s="208">
        <f>MATCH(D37,'[1]SS23 フレームコンプ(フロント) (末番2)'!$A:$A,0)</f>
        <v>256</v>
      </c>
      <c r="X39" s="66">
        <v>14</v>
      </c>
      <c r="Y39" s="9"/>
      <c r="Z39" s="193"/>
      <c r="AA39" s="14">
        <f>ROUNDUP(Z39/H39,0)</f>
        <v>0</v>
      </c>
      <c r="AB39" s="9"/>
      <c r="AC39" s="165"/>
      <c r="AD39" s="12"/>
      <c r="AE39" s="11"/>
      <c r="AF39" s="13"/>
      <c r="AG39" s="165"/>
      <c r="AH39" s="12"/>
      <c r="AI39" s="11"/>
      <c r="AJ39" s="9"/>
      <c r="AK39" s="165"/>
      <c r="AL39" s="12"/>
      <c r="AM39" s="11"/>
      <c r="AN39" s="9"/>
      <c r="AO39" s="165"/>
      <c r="AP39" s="12"/>
      <c r="AQ39" s="11"/>
      <c r="AR39" s="46"/>
      <c r="AS39" s="8" t="str">
        <f t="shared" ref="AS39:AS42" si="39">IF(AA39-SUM(AC39,AG39,AK39,AO39)=0,"OK",AA39-SUM(AC39,AG39,AK39,AO39))</f>
        <v>OK</v>
      </c>
      <c r="AU39" s="1">
        <v>5</v>
      </c>
    </row>
    <row r="40" spans="2:47" ht="18.75" customHeight="1" x14ac:dyDescent="0.55000000000000004">
      <c r="B40" s="42" t="s">
        <v>23</v>
      </c>
      <c r="D40" s="49"/>
      <c r="E40" s="178" t="s">
        <v>57</v>
      </c>
      <c r="F40" s="91" t="s">
        <v>56</v>
      </c>
      <c r="G40" s="183" t="s">
        <v>60</v>
      </c>
      <c r="H40" s="47">
        <v>3</v>
      </c>
      <c r="I40" s="48">
        <v>1760</v>
      </c>
      <c r="J40" s="58">
        <v>1150</v>
      </c>
      <c r="K40" s="59">
        <v>22</v>
      </c>
      <c r="L40" s="60">
        <v>2</v>
      </c>
      <c r="M40" s="87">
        <f t="shared" si="34"/>
        <v>12</v>
      </c>
      <c r="N40" s="60">
        <v>2</v>
      </c>
      <c r="O40" s="87">
        <f t="shared" si="36"/>
        <v>20</v>
      </c>
      <c r="P40" s="60">
        <v>2</v>
      </c>
      <c r="Q40" s="9"/>
      <c r="R40" s="65">
        <v>0</v>
      </c>
      <c r="S40" s="225" t="str">
        <f t="shared" ca="1" si="37"/>
        <v/>
      </c>
      <c r="T40" s="64">
        <f>MATCH(B$41,'[1]SS23 フレームコンプ(フロント) (末番2)'!$A:$A,0)</f>
        <v>257</v>
      </c>
      <c r="U40" s="67">
        <v>26</v>
      </c>
      <c r="V40" s="65" t="e">
        <f ca="1">IF(R40=1,"",INDIRECT(ADDRESS(W40,X40,,,"[SS12 出荷管理表.xlsx]" &amp; G40)))</f>
        <v>#REF!</v>
      </c>
      <c r="W40" s="208">
        <f>MATCH(D$37,'[1]SS23 フレームコンプ(フロント) (末番2)'!$A:$A,0)</f>
        <v>256</v>
      </c>
      <c r="X40" s="66">
        <v>26</v>
      </c>
      <c r="Y40" s="9"/>
      <c r="Z40" s="193"/>
      <c r="AA40" s="14">
        <f>ROUNDUP(Z40/H40,0)</f>
        <v>0</v>
      </c>
      <c r="AB40" s="9"/>
      <c r="AC40" s="166"/>
      <c r="AD40" s="12"/>
      <c r="AE40" s="11"/>
      <c r="AF40" s="13"/>
      <c r="AG40" s="166"/>
      <c r="AH40" s="12"/>
      <c r="AI40" s="11"/>
      <c r="AJ40" s="9"/>
      <c r="AK40" s="165"/>
      <c r="AL40" s="12"/>
      <c r="AM40" s="11"/>
      <c r="AN40" s="9"/>
      <c r="AO40" s="165"/>
      <c r="AP40" s="12"/>
      <c r="AQ40" s="11"/>
      <c r="AR40" s="46"/>
      <c r="AS40" s="8" t="str">
        <f t="shared" si="39"/>
        <v>OK</v>
      </c>
      <c r="AU40" s="1">
        <v>6</v>
      </c>
    </row>
    <row r="41" spans="2:47" ht="18.75" customHeight="1" x14ac:dyDescent="0.55000000000000004">
      <c r="B41" s="231">
        <v>45931</v>
      </c>
      <c r="D41" s="49"/>
      <c r="E41" s="222" t="s">
        <v>49</v>
      </c>
      <c r="F41" s="223" t="s">
        <v>55</v>
      </c>
      <c r="G41" s="224" t="s">
        <v>80</v>
      </c>
      <c r="H41" s="47">
        <v>3</v>
      </c>
      <c r="I41" s="48">
        <v>1760</v>
      </c>
      <c r="J41" s="58">
        <v>1150</v>
      </c>
      <c r="K41" s="59">
        <v>22</v>
      </c>
      <c r="L41" s="60">
        <v>2</v>
      </c>
      <c r="M41" s="87">
        <f t="shared" si="34"/>
        <v>12</v>
      </c>
      <c r="N41" s="60">
        <v>2</v>
      </c>
      <c r="O41" s="87">
        <f t="shared" si="36"/>
        <v>20</v>
      </c>
      <c r="P41" s="60">
        <v>2</v>
      </c>
      <c r="Q41" s="9"/>
      <c r="R41" s="65">
        <v>0</v>
      </c>
      <c r="S41" s="225" t="str">
        <f t="shared" ca="1" si="37"/>
        <v/>
      </c>
      <c r="T41" s="64">
        <f>MATCH(B41,'[1]SS23 フレームコンプ(フロント) (末番3)'!$A:$A,0)</f>
        <v>41</v>
      </c>
      <c r="U41" s="67">
        <v>14</v>
      </c>
      <c r="V41" s="65" t="e">
        <f t="shared" ref="V41:V42" ca="1" si="40">IF(R41=1,"",INDIRECT(ADDRESS(W41,X41,,,"[SS12 出荷管理表.xlsx]" &amp; G41)))</f>
        <v>#REF!</v>
      </c>
      <c r="W41" s="208">
        <f>MATCH(D37,'[1]SS23 フレームコンプ(フロント) (末番3)'!$A:$A,0)</f>
        <v>40</v>
      </c>
      <c r="X41" s="67">
        <v>14</v>
      </c>
      <c r="Y41" s="9"/>
      <c r="Z41" s="193">
        <v>6</v>
      </c>
      <c r="AA41" s="14">
        <f t="shared" ref="AA41:AA42" si="41">ROUNDUP(Z41/H41,0)</f>
        <v>2</v>
      </c>
      <c r="AB41" s="9"/>
      <c r="AC41" s="166"/>
      <c r="AD41" s="12"/>
      <c r="AE41" s="11"/>
      <c r="AF41" s="13"/>
      <c r="AG41" s="166"/>
      <c r="AH41" s="12"/>
      <c r="AI41" s="11"/>
      <c r="AJ41" s="9"/>
      <c r="AK41" s="165"/>
      <c r="AL41" s="12"/>
      <c r="AM41" s="11"/>
      <c r="AN41" s="9"/>
      <c r="AO41" s="165">
        <v>2</v>
      </c>
      <c r="AP41" s="12"/>
      <c r="AQ41" s="11"/>
      <c r="AR41" s="46"/>
      <c r="AS41" s="8" t="str">
        <f t="shared" si="39"/>
        <v>OK</v>
      </c>
      <c r="AU41" s="1">
        <v>7</v>
      </c>
    </row>
    <row r="42" spans="2:47" ht="18.75" customHeight="1" thickBot="1" x14ac:dyDescent="0.6">
      <c r="B42" s="232"/>
      <c r="D42" s="49"/>
      <c r="E42" s="222" t="s">
        <v>49</v>
      </c>
      <c r="F42" s="223" t="s">
        <v>56</v>
      </c>
      <c r="G42" s="224" t="s">
        <v>80</v>
      </c>
      <c r="H42" s="47">
        <v>3</v>
      </c>
      <c r="I42" s="48">
        <v>1760</v>
      </c>
      <c r="J42" s="58">
        <v>1150</v>
      </c>
      <c r="K42" s="59">
        <v>22</v>
      </c>
      <c r="L42" s="60">
        <v>2</v>
      </c>
      <c r="M42" s="87">
        <f t="shared" si="34"/>
        <v>12</v>
      </c>
      <c r="N42" s="60">
        <v>2</v>
      </c>
      <c r="O42" s="87">
        <f t="shared" si="36"/>
        <v>20</v>
      </c>
      <c r="P42" s="60">
        <v>2</v>
      </c>
      <c r="Q42" s="9"/>
      <c r="R42" s="65">
        <v>0</v>
      </c>
      <c r="S42" s="225" t="str">
        <f t="shared" ca="1" si="37"/>
        <v/>
      </c>
      <c r="T42" s="64">
        <f>MATCH(B41,'[1]SS23 フレームコンプ(フロント) (末番3)'!$A:$A,0)</f>
        <v>41</v>
      </c>
      <c r="U42" s="67">
        <v>26</v>
      </c>
      <c r="V42" s="65" t="e">
        <f t="shared" ca="1" si="40"/>
        <v>#REF!</v>
      </c>
      <c r="W42" s="208">
        <f>MATCH(D37,'[1]SS23 フレームコンプ(フロント) (末番3)'!$A:$A,0)</f>
        <v>40</v>
      </c>
      <c r="X42" s="67">
        <v>26</v>
      </c>
      <c r="Y42" s="9"/>
      <c r="Z42" s="193">
        <v>48</v>
      </c>
      <c r="AA42" s="14">
        <f t="shared" si="41"/>
        <v>16</v>
      </c>
      <c r="AB42" s="9"/>
      <c r="AC42" s="166"/>
      <c r="AD42" s="12"/>
      <c r="AE42" s="11"/>
      <c r="AF42" s="13"/>
      <c r="AG42" s="166"/>
      <c r="AH42" s="12"/>
      <c r="AI42" s="11"/>
      <c r="AJ42" s="9"/>
      <c r="AK42" s="165"/>
      <c r="AL42" s="12"/>
      <c r="AM42" s="11"/>
      <c r="AN42" s="9"/>
      <c r="AO42" s="165">
        <v>16</v>
      </c>
      <c r="AP42" s="12"/>
      <c r="AQ42" s="11"/>
      <c r="AR42" s="46"/>
      <c r="AS42" s="8" t="str">
        <f t="shared" si="39"/>
        <v>OK</v>
      </c>
      <c r="AU42" s="1">
        <v>8</v>
      </c>
    </row>
    <row r="43" spans="2:47" ht="18.75" customHeight="1" x14ac:dyDescent="0.55000000000000004">
      <c r="B43" s="80" t="str">
        <f>TEXT(B41,"aaaa")</f>
        <v>水曜日</v>
      </c>
      <c r="F43" s="92" t="s">
        <v>5</v>
      </c>
      <c r="G43" s="184"/>
      <c r="H43" s="47">
        <v>3</v>
      </c>
      <c r="I43" s="48">
        <v>1760</v>
      </c>
      <c r="J43" s="58">
        <v>1150</v>
      </c>
      <c r="K43" s="59">
        <v>22</v>
      </c>
      <c r="L43" s="60">
        <v>2</v>
      </c>
      <c r="M43" s="87">
        <f t="shared" si="34"/>
        <v>12</v>
      </c>
      <c r="N43" s="60">
        <v>2</v>
      </c>
      <c r="O43" s="87">
        <f t="shared" si="36"/>
        <v>20</v>
      </c>
      <c r="P43" s="60">
        <v>2</v>
      </c>
      <c r="Q43" s="9"/>
      <c r="R43" s="65"/>
      <c r="S43" s="225"/>
      <c r="T43" s="64"/>
      <c r="U43" s="68"/>
      <c r="V43" s="65"/>
      <c r="W43" s="208"/>
      <c r="X43" s="65"/>
      <c r="Y43" s="9"/>
      <c r="Z43" s="93"/>
      <c r="AA43" s="94">
        <f>SUM(AA37:AA40)</f>
        <v>23</v>
      </c>
      <c r="AB43" s="95"/>
      <c r="AC43" s="96">
        <f>SUM(AC37:AC42)</f>
        <v>16</v>
      </c>
      <c r="AD43" s="97">
        <f t="shared" ref="AD43:AD51" si="42">IF(AC$8="4t トラック",CEILING(AC43,$N43),CEILING(AC43,$L43))</f>
        <v>16</v>
      </c>
      <c r="AE43" s="98">
        <f>AD43/HLOOKUP(AC$34,$K$35:$P$53,$AU43,)</f>
        <v>0.72727272727272729</v>
      </c>
      <c r="AF43" s="99"/>
      <c r="AG43" s="96">
        <f>SUM(AG37:AG42)</f>
        <v>0</v>
      </c>
      <c r="AH43" s="97">
        <f t="shared" ref="AH43:AH51" si="43">IF(AG$8="4t トラック",CEILING(AG43,$N43),CEILING(AG43,$L43))</f>
        <v>0</v>
      </c>
      <c r="AI43" s="98">
        <f>AH43/HLOOKUP(AG$34,$K$35:$P$53,$AU43,)</f>
        <v>0</v>
      </c>
      <c r="AJ43" s="95"/>
      <c r="AK43" s="96">
        <f>SUM(AK37:AK42)</f>
        <v>7</v>
      </c>
      <c r="AL43" s="97">
        <f t="shared" ref="AL43:AL49" si="44">IF(AK$8="4t トラック",CEILING(AK43,$N43),CEILING(AK43,$L43))</f>
        <v>8</v>
      </c>
      <c r="AM43" s="98">
        <f>AL43/HLOOKUP(AK$34,$K$35:$P$53,$AU43,)</f>
        <v>0.66666666666666663</v>
      </c>
      <c r="AN43" s="95"/>
      <c r="AO43" s="96">
        <f>SUM(AO37:AO42)</f>
        <v>18</v>
      </c>
      <c r="AP43" s="97">
        <f>IF(AO$8="4t トラック",CEILING(AO43,$N43),IF(AO$8="10tトラック(ｶｶｵ便)",CEILING(AO43,$P43),CEILING(AO43,$L43)))</f>
        <v>18</v>
      </c>
      <c r="AQ43" s="98">
        <f>AP43/HLOOKUP(AO$34,$K$35:$P$53,$AU43,)</f>
        <v>0.9</v>
      </c>
      <c r="AR43" s="46"/>
      <c r="AS43" s="10"/>
      <c r="AU43" s="1">
        <v>9</v>
      </c>
    </row>
    <row r="44" spans="2:47" ht="18.75" customHeight="1" x14ac:dyDescent="0.55000000000000004">
      <c r="C44" s="49"/>
      <c r="D44" s="49"/>
      <c r="F44" s="102" t="s">
        <v>28</v>
      </c>
      <c r="G44" s="185"/>
      <c r="H44" s="103">
        <v>2</v>
      </c>
      <c r="I44" s="104">
        <v>1200</v>
      </c>
      <c r="J44" s="105">
        <v>1110</v>
      </c>
      <c r="K44" s="106">
        <f>ROUNDDOWN($L$7/J44,0)*ROUNDDOWN($K$7/I44,0)*L44</f>
        <v>48</v>
      </c>
      <c r="L44" s="107">
        <v>3</v>
      </c>
      <c r="M44" s="106">
        <f t="shared" si="34"/>
        <v>30</v>
      </c>
      <c r="N44" s="107">
        <v>2</v>
      </c>
      <c r="O44" s="106">
        <f t="shared" si="36"/>
        <v>32</v>
      </c>
      <c r="P44" s="107">
        <v>2</v>
      </c>
      <c r="Q44" s="108"/>
      <c r="R44" s="109"/>
      <c r="S44" s="109"/>
      <c r="T44" s="110"/>
      <c r="U44" s="111"/>
      <c r="V44" s="109"/>
      <c r="W44" s="209"/>
      <c r="X44" s="109"/>
      <c r="Y44" s="108"/>
      <c r="Z44" s="194"/>
      <c r="AA44" s="114">
        <f t="shared" ref="AA44:AA47" si="45">ROUNDUP(Z44/H44,0)</f>
        <v>0</v>
      </c>
      <c r="AB44" s="108"/>
      <c r="AC44" s="167"/>
      <c r="AD44" s="115">
        <f t="shared" si="42"/>
        <v>0</v>
      </c>
      <c r="AE44" s="116">
        <f>AD44/HLOOKUP(AC$34,$K$35:$P$53,$AU44,)</f>
        <v>0</v>
      </c>
      <c r="AF44" s="117"/>
      <c r="AG44" s="167"/>
      <c r="AH44" s="115">
        <f t="shared" si="43"/>
        <v>0</v>
      </c>
      <c r="AI44" s="116">
        <f>AH44/HLOOKUP(AG$34,$K$35:$P$53,$AU44,)</f>
        <v>0</v>
      </c>
      <c r="AJ44" s="108"/>
      <c r="AK44" s="173"/>
      <c r="AL44" s="115">
        <f t="shared" si="44"/>
        <v>0</v>
      </c>
      <c r="AM44" s="116">
        <f>AL44/HLOOKUP(AK$34,$K$35:$P$53,$AU44,)</f>
        <v>0</v>
      </c>
      <c r="AN44" s="108"/>
      <c r="AO44" s="167"/>
      <c r="AP44" s="115">
        <f t="shared" ref="AP44:AP53" si="46">IF(AO$8="4t トラック",CEILING(AO44,$N44),IF(AO$8="10tトラック(ｶｶｵ便)",CEILING(AO44,$P44),CEILING(AO44,$L44)))</f>
        <v>0</v>
      </c>
      <c r="AQ44" s="116">
        <f>AP44/HLOOKUP(AO$34,$K$35:$P$53,$AU44,)</f>
        <v>0</v>
      </c>
      <c r="AR44" s="108"/>
      <c r="AS44" s="118" t="str">
        <f t="shared" ref="AS44:AS51" si="47">IF(AA44-SUM(AC44,AG44,AK44,AO44)=0,"OK",AA44-SUM(AC44,AG44,AK44,AO44))</f>
        <v>OK</v>
      </c>
      <c r="AU44" s="1">
        <v>10</v>
      </c>
    </row>
    <row r="45" spans="2:47" ht="18.75" customHeight="1" x14ac:dyDescent="0.55000000000000004">
      <c r="C45" s="84"/>
      <c r="D45" s="84"/>
      <c r="F45" s="86" t="s">
        <v>4</v>
      </c>
      <c r="G45" s="186" t="s">
        <v>61</v>
      </c>
      <c r="H45" s="119">
        <v>8</v>
      </c>
      <c r="I45" s="120">
        <v>1200</v>
      </c>
      <c r="J45" s="121">
        <v>1110</v>
      </c>
      <c r="K45" s="86">
        <f>ROUNDDOWN($L$7/J45,0)*ROUNDDOWN($K$7/I45,0)*L45</f>
        <v>32</v>
      </c>
      <c r="L45" s="122">
        <v>2</v>
      </c>
      <c r="M45" s="86">
        <f t="shared" si="34"/>
        <v>20</v>
      </c>
      <c r="N45" s="122">
        <v>2</v>
      </c>
      <c r="O45" s="86">
        <f t="shared" si="36"/>
        <v>32</v>
      </c>
      <c r="P45" s="122">
        <v>2</v>
      </c>
      <c r="Q45" s="123"/>
      <c r="R45" s="124">
        <v>1</v>
      </c>
      <c r="S45" s="205" t="e">
        <f ca="1">IF(R45=0,"",INDIRECT(ADDRESS(T45,U45,,,"[SS12 出荷管理表.xlsx]"&amp;G45)))</f>
        <v>#REF!</v>
      </c>
      <c r="T45" s="125">
        <f>MATCH(B$41,'[1]カバーコンプ(エアコン)'!$A:$A,0)</f>
        <v>835</v>
      </c>
      <c r="U45" s="126">
        <v>8</v>
      </c>
      <c r="V45" s="124" t="str">
        <f t="shared" ref="V45:V47" ca="1" si="48">IF(R45=1,"",INDIRECT(ADDRESS(W45,X45,,,"[SS12 出荷管理表.xlsx]" &amp; G45)))</f>
        <v/>
      </c>
      <c r="W45" s="208">
        <f>MATCH(D$37,'[1]カバーコンプ(エアコン)'!$A:$A,0)</f>
        <v>834</v>
      </c>
      <c r="X45" s="213">
        <v>8</v>
      </c>
      <c r="Y45" s="123"/>
      <c r="Z45" s="195">
        <v>64</v>
      </c>
      <c r="AA45" s="130">
        <f t="shared" si="45"/>
        <v>8</v>
      </c>
      <c r="AB45" s="123"/>
      <c r="AC45" s="168"/>
      <c r="AD45" s="131">
        <f t="shared" si="42"/>
        <v>0</v>
      </c>
      <c r="AE45" s="116">
        <f t="shared" ref="AE45:AE47" si="49">AD45/HLOOKUP(AC$34,$K$35:$P$53,$AU45,)</f>
        <v>0</v>
      </c>
      <c r="AF45" s="133">
        <v>5</v>
      </c>
      <c r="AG45" s="168">
        <v>8</v>
      </c>
      <c r="AH45" s="131">
        <f t="shared" si="43"/>
        <v>8</v>
      </c>
      <c r="AI45" s="116">
        <f t="shared" ref="AI45:AI47" si="50">AH45/HLOOKUP(AG$34,$K$35:$P$53,$AU45,)</f>
        <v>0.25</v>
      </c>
      <c r="AJ45" s="123"/>
      <c r="AK45" s="168"/>
      <c r="AL45" s="131">
        <f t="shared" si="44"/>
        <v>0</v>
      </c>
      <c r="AM45" s="116">
        <f t="shared" ref="AM45:AM47" si="51">AL45/HLOOKUP(AK$34,$K$35:$P$53,$AU45,)</f>
        <v>0</v>
      </c>
      <c r="AN45" s="123"/>
      <c r="AO45" s="168"/>
      <c r="AP45" s="131">
        <f t="shared" si="46"/>
        <v>0</v>
      </c>
      <c r="AQ45" s="116">
        <f t="shared" ref="AQ45:AQ47" si="52">AP45/HLOOKUP(AO$34,$K$35:$P$53,$AU45,)</f>
        <v>0</v>
      </c>
      <c r="AR45" s="123"/>
      <c r="AS45" s="89" t="str">
        <f t="shared" si="47"/>
        <v>OK</v>
      </c>
      <c r="AU45" s="1">
        <v>11</v>
      </c>
    </row>
    <row r="46" spans="2:47" ht="18.75" customHeight="1" x14ac:dyDescent="0.55000000000000004">
      <c r="C46" s="49"/>
      <c r="D46" s="49"/>
      <c r="F46" s="87" t="s">
        <v>77</v>
      </c>
      <c r="G46" s="182" t="s">
        <v>62</v>
      </c>
      <c r="H46" s="47">
        <v>8</v>
      </c>
      <c r="I46" s="144">
        <v>1200</v>
      </c>
      <c r="J46" s="200">
        <v>1200</v>
      </c>
      <c r="K46" s="87">
        <f>ROUNDDOWN($L$7/J46,0)*ROUNDDOWN($K$7/I46,0)*L46</f>
        <v>32</v>
      </c>
      <c r="L46" s="60">
        <v>2</v>
      </c>
      <c r="M46" s="87">
        <f t="shared" si="34"/>
        <v>20</v>
      </c>
      <c r="N46" s="60">
        <v>2</v>
      </c>
      <c r="O46" s="87">
        <f t="shared" si="36"/>
        <v>32</v>
      </c>
      <c r="P46" s="60">
        <v>2</v>
      </c>
      <c r="Q46" s="9"/>
      <c r="R46" s="65">
        <v>0</v>
      </c>
      <c r="S46" s="225" t="str">
        <f ca="1">IF(R46=0,"",INDIRECT(ADDRESS(T46,U46,,,"[SS12 出荷管理表.xlsx]"&amp;G46)))</f>
        <v/>
      </c>
      <c r="T46" s="125">
        <f>MATCH(B$41,'[1]SS23 カバーコンプ(エアコン)'!$A:$A,0)</f>
        <v>642</v>
      </c>
      <c r="U46" s="67">
        <v>8</v>
      </c>
      <c r="V46" s="65" t="e">
        <f ca="1">IF(R46=1,"",INDIRECT(ADDRESS(W46,X46,,,"[SS12 出荷管理表.xlsx]" &amp; G46)))</f>
        <v>#REF!</v>
      </c>
      <c r="W46" s="208">
        <f>MATCH(D$37,'[1]SS23 カバーコンプ(エアコン)'!$A:$A,0)</f>
        <v>641</v>
      </c>
      <c r="X46" s="214">
        <v>8</v>
      </c>
      <c r="Y46" s="9"/>
      <c r="Z46" s="196">
        <v>1</v>
      </c>
      <c r="AA46" s="14">
        <f t="shared" si="45"/>
        <v>1</v>
      </c>
      <c r="AB46" s="9"/>
      <c r="AC46" s="165">
        <v>1</v>
      </c>
      <c r="AD46" s="100">
        <f t="shared" si="42"/>
        <v>2</v>
      </c>
      <c r="AE46" s="116">
        <f t="shared" si="49"/>
        <v>6.25E-2</v>
      </c>
      <c r="AF46" s="13">
        <v>5</v>
      </c>
      <c r="AG46" s="165"/>
      <c r="AH46" s="100">
        <f>IF(AG$8="4t トラック",CEILING(AG46,$N46),CEILING(AG46,$L46))</f>
        <v>0</v>
      </c>
      <c r="AI46" s="116">
        <f t="shared" si="50"/>
        <v>0</v>
      </c>
      <c r="AJ46" s="9"/>
      <c r="AK46" s="174"/>
      <c r="AL46" s="100">
        <f t="shared" si="44"/>
        <v>0</v>
      </c>
      <c r="AM46" s="116">
        <f t="shared" si="51"/>
        <v>0</v>
      </c>
      <c r="AN46" s="9"/>
      <c r="AO46" s="165"/>
      <c r="AP46" s="100">
        <f t="shared" si="46"/>
        <v>0</v>
      </c>
      <c r="AQ46" s="116">
        <f t="shared" si="52"/>
        <v>0</v>
      </c>
      <c r="AR46" s="9"/>
      <c r="AS46" s="8" t="str">
        <f t="shared" si="47"/>
        <v>OK</v>
      </c>
      <c r="AU46" s="1">
        <v>12</v>
      </c>
    </row>
    <row r="47" spans="2:47" ht="18.75" customHeight="1" x14ac:dyDescent="0.55000000000000004">
      <c r="C47" s="49"/>
      <c r="D47" s="49"/>
      <c r="F47" s="87" t="s">
        <v>78</v>
      </c>
      <c r="G47" s="182" t="s">
        <v>62</v>
      </c>
      <c r="H47" s="47">
        <v>8</v>
      </c>
      <c r="I47" s="144">
        <v>1200</v>
      </c>
      <c r="J47" s="200">
        <v>1200</v>
      </c>
      <c r="K47" s="87">
        <f>ROUNDDOWN($L$7/J47,0)*ROUNDDOWN($K$7/I47,0)*L47</f>
        <v>32</v>
      </c>
      <c r="L47" s="60">
        <v>2</v>
      </c>
      <c r="M47" s="87">
        <f t="shared" si="34"/>
        <v>20</v>
      </c>
      <c r="N47" s="60">
        <v>2</v>
      </c>
      <c r="O47" s="87">
        <f t="shared" si="36"/>
        <v>32</v>
      </c>
      <c r="P47" s="60">
        <v>2</v>
      </c>
      <c r="Q47" s="45"/>
      <c r="R47" s="204">
        <v>0</v>
      </c>
      <c r="S47" s="225" t="str">
        <f ca="1">IF(R47=0,"",INDIRECT(ADDRESS(T47,U47,,,"[SS12 出荷管理表.xlsx]"&amp;G47)))</f>
        <v/>
      </c>
      <c r="T47" s="125">
        <f>MATCH(B$41,'[1]SS23 カバーコンプ(エアコン)'!$A:$A,0)</f>
        <v>642</v>
      </c>
      <c r="U47" s="67">
        <v>18</v>
      </c>
      <c r="V47" s="65" t="e">
        <f t="shared" ca="1" si="48"/>
        <v>#REF!</v>
      </c>
      <c r="W47" s="208">
        <f>MATCH(D$37,'[1]SS23 カバーコンプ(エアコン)'!$A:$A,0)</f>
        <v>641</v>
      </c>
      <c r="X47" s="214">
        <v>18</v>
      </c>
      <c r="Y47" s="9"/>
      <c r="Z47" s="196">
        <v>48</v>
      </c>
      <c r="AA47" s="14">
        <f t="shared" si="45"/>
        <v>6</v>
      </c>
      <c r="AB47" s="9"/>
      <c r="AC47" s="165">
        <v>6</v>
      </c>
      <c r="AD47" s="100">
        <f t="shared" si="42"/>
        <v>6</v>
      </c>
      <c r="AE47" s="116">
        <f t="shared" si="49"/>
        <v>0.1875</v>
      </c>
      <c r="AF47" s="13">
        <v>5</v>
      </c>
      <c r="AG47" s="165"/>
      <c r="AH47" s="100">
        <f t="shared" si="43"/>
        <v>0</v>
      </c>
      <c r="AI47" s="116">
        <f t="shared" si="50"/>
        <v>0</v>
      </c>
      <c r="AJ47" s="9"/>
      <c r="AK47" s="174"/>
      <c r="AL47" s="100">
        <f t="shared" si="44"/>
        <v>0</v>
      </c>
      <c r="AM47" s="116">
        <f t="shared" si="51"/>
        <v>0</v>
      </c>
      <c r="AN47" s="9"/>
      <c r="AO47" s="165"/>
      <c r="AP47" s="100">
        <f t="shared" si="46"/>
        <v>0</v>
      </c>
      <c r="AQ47" s="116">
        <f t="shared" si="52"/>
        <v>0</v>
      </c>
      <c r="AR47" s="45"/>
      <c r="AS47" s="8" t="str">
        <f t="shared" si="47"/>
        <v>OK</v>
      </c>
      <c r="AU47" s="1">
        <v>13</v>
      </c>
    </row>
    <row r="48" spans="2:47" ht="18.75" customHeight="1" x14ac:dyDescent="0.55000000000000004">
      <c r="C48" s="49"/>
      <c r="D48" s="49"/>
      <c r="F48" s="92" t="s">
        <v>43</v>
      </c>
      <c r="G48" s="184"/>
      <c r="H48" s="47">
        <v>8</v>
      </c>
      <c r="I48" s="144">
        <v>1200</v>
      </c>
      <c r="J48" s="200">
        <v>1200</v>
      </c>
      <c r="K48" s="143">
        <v>32</v>
      </c>
      <c r="L48" s="60">
        <v>2</v>
      </c>
      <c r="M48" s="87">
        <f t="shared" si="34"/>
        <v>20</v>
      </c>
      <c r="N48" s="60">
        <v>2</v>
      </c>
      <c r="O48" s="87">
        <f t="shared" si="36"/>
        <v>32</v>
      </c>
      <c r="P48" s="60">
        <v>2</v>
      </c>
      <c r="Q48" s="45"/>
      <c r="R48" s="204"/>
      <c r="S48" s="65"/>
      <c r="T48" s="64"/>
      <c r="U48" s="68"/>
      <c r="V48" s="65"/>
      <c r="W48" s="208"/>
      <c r="X48" s="215"/>
      <c r="Y48" s="9"/>
      <c r="Z48" s="93"/>
      <c r="AA48" s="139">
        <f>SUM(AA44:AA46)</f>
        <v>9</v>
      </c>
      <c r="AB48" s="140"/>
      <c r="AC48" s="141"/>
      <c r="AD48" s="97">
        <f t="shared" si="42"/>
        <v>0</v>
      </c>
      <c r="AE48" s="98">
        <f>SUM(AE44:AE47)</f>
        <v>0.25</v>
      </c>
      <c r="AF48" s="142"/>
      <c r="AG48" s="141"/>
      <c r="AH48" s="97">
        <f t="shared" si="43"/>
        <v>0</v>
      </c>
      <c r="AI48" s="98">
        <f>SUM(AI44:AI47)</f>
        <v>0.25</v>
      </c>
      <c r="AJ48" s="140"/>
      <c r="AK48" s="141"/>
      <c r="AL48" s="97">
        <f t="shared" si="44"/>
        <v>0</v>
      </c>
      <c r="AM48" s="98">
        <f>SUM(AM44:AM47)</f>
        <v>0</v>
      </c>
      <c r="AN48" s="140"/>
      <c r="AO48" s="141"/>
      <c r="AP48" s="97">
        <f t="shared" si="46"/>
        <v>0</v>
      </c>
      <c r="AQ48" s="98">
        <f>SUM(AQ44:AQ47)</f>
        <v>0</v>
      </c>
      <c r="AR48" s="45"/>
      <c r="AS48" s="10"/>
      <c r="AU48" s="1">
        <v>14</v>
      </c>
    </row>
    <row r="49" spans="2:48" ht="18.75" customHeight="1" x14ac:dyDescent="0.55000000000000004">
      <c r="C49" s="49"/>
      <c r="D49" s="49"/>
      <c r="F49" s="102" t="s">
        <v>29</v>
      </c>
      <c r="G49" s="185"/>
      <c r="H49" s="103">
        <v>4</v>
      </c>
      <c r="I49" s="104">
        <v>1030</v>
      </c>
      <c r="J49" s="105">
        <v>830</v>
      </c>
      <c r="K49" s="106">
        <f>ROUNDDOWN($L$7/J49,0)*ROUNDDOWN($K$7/I49,0)*L49</f>
        <v>54</v>
      </c>
      <c r="L49" s="107">
        <v>3</v>
      </c>
      <c r="M49" s="106">
        <f t="shared" si="34"/>
        <v>30</v>
      </c>
      <c r="N49" s="107">
        <v>2</v>
      </c>
      <c r="O49" s="106">
        <f t="shared" si="36"/>
        <v>36</v>
      </c>
      <c r="P49" s="107">
        <v>2</v>
      </c>
      <c r="Q49" s="108"/>
      <c r="R49" s="109"/>
      <c r="S49" s="109"/>
      <c r="T49" s="110"/>
      <c r="U49" s="111"/>
      <c r="V49" s="109"/>
      <c r="W49" s="209"/>
      <c r="X49" s="216"/>
      <c r="Y49" s="108"/>
      <c r="Z49" s="197"/>
      <c r="AA49" s="114">
        <f t="shared" ref="AA49:AA52" si="53">ROUNDUP(Z49/H49,0)</f>
        <v>0</v>
      </c>
      <c r="AB49" s="108"/>
      <c r="AC49" s="167"/>
      <c r="AD49" s="115">
        <f t="shared" si="42"/>
        <v>0</v>
      </c>
      <c r="AE49" s="116">
        <f>AD49/HLOOKUP(AC$34,$K$35:$P$53,$AU49,)</f>
        <v>0</v>
      </c>
      <c r="AF49" s="117"/>
      <c r="AG49" s="167"/>
      <c r="AH49" s="115">
        <f t="shared" si="43"/>
        <v>0</v>
      </c>
      <c r="AI49" s="116">
        <f>AH49/HLOOKUP(AG$34,$K$35:$P$53,$AU49,)</f>
        <v>0</v>
      </c>
      <c r="AJ49" s="108"/>
      <c r="AK49" s="167"/>
      <c r="AL49" s="115">
        <f t="shared" si="44"/>
        <v>0</v>
      </c>
      <c r="AM49" s="116">
        <f>AL49/HLOOKUP(AK$34,$K$35:$P$53,$AU49,)</f>
        <v>0</v>
      </c>
      <c r="AN49" s="108"/>
      <c r="AO49" s="167"/>
      <c r="AP49" s="115">
        <f t="shared" si="46"/>
        <v>0</v>
      </c>
      <c r="AQ49" s="116">
        <f>AP49/HLOOKUP(AO$34,$K$35:$P$53,$AU49,)</f>
        <v>0</v>
      </c>
      <c r="AR49" s="108"/>
      <c r="AS49" s="118" t="str">
        <f t="shared" si="47"/>
        <v>OK</v>
      </c>
      <c r="AU49" s="1">
        <v>15</v>
      </c>
    </row>
    <row r="50" spans="2:48" ht="18.75" customHeight="1" x14ac:dyDescent="0.55000000000000004">
      <c r="C50" s="49"/>
      <c r="D50" s="49"/>
      <c r="F50" s="86" t="s">
        <v>3</v>
      </c>
      <c r="G50" s="187" t="s">
        <v>63</v>
      </c>
      <c r="H50" s="119">
        <v>8</v>
      </c>
      <c r="I50" s="120">
        <v>1030</v>
      </c>
      <c r="J50" s="121">
        <v>830</v>
      </c>
      <c r="K50" s="86">
        <f>ROUNDDOWN($L$7/J50,0)*ROUNDDOWN($K$7/I50,0)*L50</f>
        <v>54</v>
      </c>
      <c r="L50" s="122">
        <v>3</v>
      </c>
      <c r="M50" s="86">
        <f t="shared" si="34"/>
        <v>30</v>
      </c>
      <c r="N50" s="122">
        <v>2</v>
      </c>
      <c r="O50" s="86">
        <f t="shared" si="36"/>
        <v>36</v>
      </c>
      <c r="P50" s="122">
        <v>2</v>
      </c>
      <c r="Q50" s="123"/>
      <c r="R50" s="124">
        <v>1</v>
      </c>
      <c r="S50" s="205" t="e">
        <f ca="1">IF(R50=0,"",INDIRECT(ADDRESS(T50,U50,,,"[SS12 出荷管理表.xlsx]"&amp;G50)))</f>
        <v>#REF!</v>
      </c>
      <c r="T50" s="125">
        <f>MATCH(B41,'[1]ブラケット(ファン)'!$A:$A,0)</f>
        <v>835</v>
      </c>
      <c r="U50" s="126">
        <v>8</v>
      </c>
      <c r="V50" s="124" t="str">
        <f t="shared" ref="V50" ca="1" si="54">IF(R50=1,"",INDIRECT(ADDRESS(W50,X50,,,"[SS12 出荷管理表.xlsx]" &amp; G50)))</f>
        <v/>
      </c>
      <c r="W50" s="207">
        <f>MATCH(D37,'[1]ブラケット(ファン)'!$A:$A,0)</f>
        <v>834</v>
      </c>
      <c r="X50" s="213">
        <v>8</v>
      </c>
      <c r="Y50" s="123"/>
      <c r="Z50" s="195">
        <v>56</v>
      </c>
      <c r="AA50" s="130">
        <f t="shared" si="53"/>
        <v>7</v>
      </c>
      <c r="AB50" s="123"/>
      <c r="AC50" s="168"/>
      <c r="AD50" s="131">
        <f t="shared" si="42"/>
        <v>0</v>
      </c>
      <c r="AE50" s="132">
        <f>AD50/HLOOKUP(AC$34,$K$35:$P$53,$AU50,)</f>
        <v>0</v>
      </c>
      <c r="AF50" s="133"/>
      <c r="AG50" s="168">
        <v>7</v>
      </c>
      <c r="AH50" s="131">
        <f t="shared" si="43"/>
        <v>9</v>
      </c>
      <c r="AI50" s="132">
        <f>AH50/HLOOKUP(AG$34,$K$35:$P$53,$AU50,)</f>
        <v>0.16666666666666666</v>
      </c>
      <c r="AJ50" s="123"/>
      <c r="AK50" s="167"/>
      <c r="AL50" s="131">
        <f>IF(AK$8="4t トラック",CEILING(AK50,$N50),CEILING(AK50,$L50))</f>
        <v>0</v>
      </c>
      <c r="AM50" s="132">
        <f>AL50/HLOOKUP(AK$34,$K$35:$P$53,$AU50,)</f>
        <v>0</v>
      </c>
      <c r="AN50" s="123"/>
      <c r="AO50" s="168"/>
      <c r="AP50" s="131">
        <f t="shared" si="46"/>
        <v>0</v>
      </c>
      <c r="AQ50" s="132">
        <f>AP50/HLOOKUP(AO$34,$K$35:$P$53,$AU50,)</f>
        <v>0</v>
      </c>
      <c r="AR50" s="123"/>
      <c r="AS50" s="89" t="str">
        <f t="shared" si="47"/>
        <v>OK</v>
      </c>
      <c r="AU50" s="1">
        <v>16</v>
      </c>
    </row>
    <row r="51" spans="2:48" ht="18.75" customHeight="1" x14ac:dyDescent="0.55000000000000004">
      <c r="C51" s="80"/>
      <c r="D51" s="80"/>
      <c r="F51" s="106" t="s">
        <v>3</v>
      </c>
      <c r="G51" s="188"/>
      <c r="H51" s="103">
        <v>8</v>
      </c>
      <c r="I51" s="104">
        <v>830</v>
      </c>
      <c r="J51" s="105">
        <v>1030</v>
      </c>
      <c r="K51" s="106">
        <f>ROUNDDOWN($L$7/J51,0)*ROUNDDOWN($K$7/I51,0)*L51</f>
        <v>72</v>
      </c>
      <c r="L51" s="107">
        <v>3</v>
      </c>
      <c r="M51" s="106">
        <f t="shared" si="34"/>
        <v>42</v>
      </c>
      <c r="N51" s="107">
        <v>2</v>
      </c>
      <c r="O51" s="106">
        <f t="shared" si="36"/>
        <v>44</v>
      </c>
      <c r="P51" s="107">
        <v>2</v>
      </c>
      <c r="Q51" s="108"/>
      <c r="R51" s="109"/>
      <c r="S51" s="136"/>
      <c r="T51" s="137"/>
      <c r="U51" s="111"/>
      <c r="V51" s="109"/>
      <c r="W51" s="210"/>
      <c r="X51" s="216"/>
      <c r="Y51" s="108"/>
      <c r="Z51" s="197"/>
      <c r="AA51" s="114">
        <f t="shared" si="53"/>
        <v>0</v>
      </c>
      <c r="AB51" s="108"/>
      <c r="AC51" s="167"/>
      <c r="AD51" s="115">
        <f t="shared" si="42"/>
        <v>0</v>
      </c>
      <c r="AE51" s="116">
        <f>AD51/HLOOKUP(AC$34,$K$35:$P$53,$AU51,)</f>
        <v>0</v>
      </c>
      <c r="AF51" s="117"/>
      <c r="AG51" s="167"/>
      <c r="AH51" s="115">
        <f t="shared" si="43"/>
        <v>0</v>
      </c>
      <c r="AI51" s="116">
        <f>AH51/HLOOKUP(AG$34,$K$35:$P$53,$AU51,)</f>
        <v>0</v>
      </c>
      <c r="AJ51" s="108"/>
      <c r="AK51" s="167"/>
      <c r="AL51" s="115">
        <f>IF(AK$8="4t トラック",CEILING(AK51,$N51),CEILING(AK51,$L51))</f>
        <v>0</v>
      </c>
      <c r="AM51" s="116">
        <f>AL51/HLOOKUP(AK$34,$K$35:$P$53,$AU51,)</f>
        <v>0</v>
      </c>
      <c r="AN51" s="108"/>
      <c r="AO51" s="167"/>
      <c r="AP51" s="115">
        <f t="shared" si="46"/>
        <v>0</v>
      </c>
      <c r="AQ51" s="116">
        <f>AP51/HLOOKUP(AO$34,$K$35:$P$53,$AU51,)</f>
        <v>0</v>
      </c>
      <c r="AR51" s="108"/>
      <c r="AS51" s="118" t="str">
        <f t="shared" si="47"/>
        <v>OK</v>
      </c>
      <c r="AU51" s="1">
        <v>17</v>
      </c>
    </row>
    <row r="52" spans="2:48" ht="19.5" customHeight="1" x14ac:dyDescent="0.55000000000000004">
      <c r="C52" s="80"/>
      <c r="D52" s="80"/>
      <c r="F52" s="86" t="s">
        <v>46</v>
      </c>
      <c r="G52" s="187" t="s">
        <v>64</v>
      </c>
      <c r="H52" s="119">
        <v>6</v>
      </c>
      <c r="I52" s="120">
        <v>1540</v>
      </c>
      <c r="J52" s="121">
        <v>1120</v>
      </c>
      <c r="K52" s="86">
        <f>ROUNDDOWN($L$7/J52,0)*ROUNDDOWN($K$7/I52,0)*L52</f>
        <v>24</v>
      </c>
      <c r="L52" s="122">
        <v>2</v>
      </c>
      <c r="M52" s="120">
        <f t="shared" si="34"/>
        <v>12</v>
      </c>
      <c r="N52" s="122">
        <v>2</v>
      </c>
      <c r="O52" s="120">
        <f t="shared" si="36"/>
        <v>24</v>
      </c>
      <c r="P52" s="122">
        <v>2</v>
      </c>
      <c r="Q52" s="123"/>
      <c r="R52" s="124">
        <v>1</v>
      </c>
      <c r="S52" s="205" t="e">
        <f ca="1">IF(R52=0,"",INDIRECT(ADDRESS(T52,U52,,,"[SS12 出荷管理表.xlsx]"&amp;G52)))</f>
        <v>#REF!</v>
      </c>
      <c r="T52" s="128">
        <f>MATCH(B41,'[1]ステー(ラジエータ)'!$A:$A,0)</f>
        <v>835</v>
      </c>
      <c r="U52" s="126">
        <v>8</v>
      </c>
      <c r="V52" s="124" t="str">
        <f t="shared" ref="V52:V53" ca="1" si="55">IF(R52=1,"",INDIRECT(ADDRESS(W52,X52,,,"[SS12 出荷管理表.xlsx]" &amp; G52)))</f>
        <v/>
      </c>
      <c r="W52" s="207">
        <f>MATCH(D37,'[1]ステー(ラジエータ)'!$A:$A,0)</f>
        <v>834</v>
      </c>
      <c r="X52" s="213">
        <v>8</v>
      </c>
      <c r="Y52" s="123"/>
      <c r="Z52" s="195"/>
      <c r="AA52" s="130">
        <f t="shared" si="53"/>
        <v>0</v>
      </c>
      <c r="AB52" s="123"/>
      <c r="AC52" s="168"/>
      <c r="AD52" s="131">
        <f>IF(AC$8="4t トラック",CEILING(AC52,$N52),CEILING(AC52,$L52))</f>
        <v>0</v>
      </c>
      <c r="AE52" s="132">
        <f>AD52/HLOOKUP(AC$34,$K$35:$P$53,$AU52,)</f>
        <v>0</v>
      </c>
      <c r="AF52" s="133"/>
      <c r="AG52" s="168"/>
      <c r="AH52" s="131">
        <f>IF(AG$8="4t トラック",CEILING(AG52,$N52),CEILING(AG52,$L52))</f>
        <v>0</v>
      </c>
      <c r="AI52" s="132">
        <f>AH52/HLOOKUP(AG$34,$K$35:$P$53,$AU52,)</f>
        <v>0</v>
      </c>
      <c r="AJ52" s="123">
        <v>3</v>
      </c>
      <c r="AK52" s="167"/>
      <c r="AL52" s="131">
        <f>IF(AK$8="4t トラック",CEILING(AK52,$N52),CEILING(AK52,$L52))</f>
        <v>0</v>
      </c>
      <c r="AM52" s="132">
        <f>AL52/HLOOKUP(AK$34,$K$35:$P$53,$AU52,)</f>
        <v>0</v>
      </c>
      <c r="AN52" s="123"/>
      <c r="AO52" s="168"/>
      <c r="AP52" s="131">
        <f t="shared" si="46"/>
        <v>0</v>
      </c>
      <c r="AQ52" s="132">
        <f>AP52/HLOOKUP(AO$34,$K$35:$P$53,$AU52,)</f>
        <v>0</v>
      </c>
      <c r="AR52" s="123">
        <f>COUNT(AS37:AS52)</f>
        <v>0</v>
      </c>
      <c r="AS52" s="134" t="str">
        <f>IF(AA52-SUM(AC52,AG52,AK52,AO52)=0,"OK",AA52-SUM(AC52,AG52,AK52,AO52))</f>
        <v>OK</v>
      </c>
      <c r="AU52" s="1">
        <v>18</v>
      </c>
    </row>
    <row r="53" spans="2:48" ht="18.75" customHeight="1" thickBot="1" x14ac:dyDescent="0.6">
      <c r="B53" s="41"/>
      <c r="C53" s="41"/>
      <c r="D53" s="41"/>
      <c r="F53" s="172" t="s">
        <v>50</v>
      </c>
      <c r="G53" s="189" t="s">
        <v>65</v>
      </c>
      <c r="H53" s="148">
        <v>6</v>
      </c>
      <c r="I53" s="149">
        <v>1540</v>
      </c>
      <c r="J53" s="150">
        <v>1120</v>
      </c>
      <c r="K53" s="147">
        <f>ROUNDDOWN($L$7/J53,0)*ROUNDDOWN($K$7/I53,0)*L53</f>
        <v>24</v>
      </c>
      <c r="L53" s="151">
        <v>2</v>
      </c>
      <c r="M53" s="147">
        <f t="shared" si="34"/>
        <v>12</v>
      </c>
      <c r="N53" s="151">
        <v>2</v>
      </c>
      <c r="O53" s="147">
        <f t="shared" si="36"/>
        <v>24</v>
      </c>
      <c r="P53" s="151">
        <v>2</v>
      </c>
      <c r="Q53" s="152"/>
      <c r="R53" s="158">
        <v>1</v>
      </c>
      <c r="S53" s="206" t="e">
        <f ca="1">IF(R53=0,"",INDIRECT(ADDRESS(T53,U53,,,"[SS12 出荷管理表.xlsx]"&amp;G53)))</f>
        <v>#REF!</v>
      </c>
      <c r="T53" s="154">
        <f>MATCH(B41,'[1]ステー(ラジエータ)'!$A:$A,0)</f>
        <v>835</v>
      </c>
      <c r="U53" s="155">
        <v>28</v>
      </c>
      <c r="V53" s="226" t="str">
        <f t="shared" ca="1" si="55"/>
        <v/>
      </c>
      <c r="W53" s="217">
        <f>MATCH(D37,'[1]ステー(ラジエータ)'!$A:$A,0)</f>
        <v>834</v>
      </c>
      <c r="X53" s="218">
        <v>28</v>
      </c>
      <c r="Y53" s="152"/>
      <c r="Z53" s="201">
        <v>63</v>
      </c>
      <c r="AA53" s="160">
        <f>ROUNDUP(Z53/H53,0)</f>
        <v>11</v>
      </c>
      <c r="AB53" s="152"/>
      <c r="AC53" s="169"/>
      <c r="AD53" s="161">
        <f>IF(AC$8="4t トラック",CEILING(AC53,$N53),CEILING(AC53,$L53))</f>
        <v>0</v>
      </c>
      <c r="AE53" s="162">
        <f>AD53/HLOOKUP(AC$34,$K$35:$P$53,$AU53,)</f>
        <v>0</v>
      </c>
      <c r="AF53" s="163"/>
      <c r="AG53" s="202">
        <v>11</v>
      </c>
      <c r="AH53" s="161">
        <f>IF(AG$8="4t トラック",CEILING(AG53,$N53),CEILING(AG53,$L53))</f>
        <v>12</v>
      </c>
      <c r="AI53" s="162">
        <f>AH53/HLOOKUP(AG$34,$K$35:$P$53,$AU53,)</f>
        <v>0.5</v>
      </c>
      <c r="AJ53" s="152"/>
      <c r="AK53" s="169"/>
      <c r="AL53" s="161">
        <f>IF(AK$8="4t トラック",CEILING(AK53,$N53),CEILING(AK53,$L53))</f>
        <v>0</v>
      </c>
      <c r="AM53" s="162">
        <f>AL53/HLOOKUP(AK$34,$K$35:$P$53,$AU53,)</f>
        <v>0</v>
      </c>
      <c r="AN53" s="152"/>
      <c r="AO53" s="169"/>
      <c r="AP53" s="161">
        <f t="shared" si="46"/>
        <v>0</v>
      </c>
      <c r="AQ53" s="162">
        <f>AP53/HLOOKUP(AO$34,$K$35:$P$53,$AU53,)</f>
        <v>0</v>
      </c>
      <c r="AR53" s="152"/>
      <c r="AS53" s="164" t="str">
        <f>IF(AA53-SUM(AC53,AG53,AK53,AO53)=0,"OK",AA53-SUM(AC53,AG53,AK53,AO53))</f>
        <v>OK</v>
      </c>
      <c r="AU53" s="1">
        <v>19</v>
      </c>
    </row>
    <row r="54" spans="2:48" x14ac:dyDescent="0.55000000000000004">
      <c r="AC54" s="53"/>
      <c r="AD54" s="145" t="s">
        <v>2</v>
      </c>
      <c r="AE54" s="146">
        <f>SUM(AE43,AE48:AE53)</f>
        <v>0.97727272727272729</v>
      </c>
      <c r="AF54" s="7"/>
      <c r="AG54" s="53"/>
      <c r="AH54" s="145" t="s">
        <v>2</v>
      </c>
      <c r="AI54" s="146">
        <f>SUM(AI43,AI48:AI53)</f>
        <v>0.91666666666666663</v>
      </c>
      <c r="AK54" s="53"/>
      <c r="AL54" s="145" t="s">
        <v>2</v>
      </c>
      <c r="AM54" s="146">
        <f>SUM(AM43,AM48:AM53)</f>
        <v>0.66666666666666663</v>
      </c>
      <c r="AO54" s="53"/>
      <c r="AP54" s="145" t="s">
        <v>2</v>
      </c>
      <c r="AQ54" s="146">
        <f>SUM(AQ43,AQ48:AQ53)</f>
        <v>0.9</v>
      </c>
    </row>
    <row r="55" spans="2:48" x14ac:dyDescent="0.55000000000000004">
      <c r="AC55" s="6"/>
      <c r="AD55" s="5"/>
      <c r="AE55" s="4" t="str">
        <f>IF(AE54&lt;=1,"積載できます","積載オーバーです!")</f>
        <v>積載できます</v>
      </c>
      <c r="AG55" s="6"/>
      <c r="AH55" s="5"/>
      <c r="AI55" s="4" t="str">
        <f>IF(AI54&lt;=1,"積載できます","積載オーバーです!")</f>
        <v>積載できます</v>
      </c>
      <c r="AK55" s="6"/>
      <c r="AL55" s="5"/>
      <c r="AM55" s="4" t="str">
        <f>IF(AM54&lt;=1,"積載できます","積載オーバーです!")</f>
        <v>積載できます</v>
      </c>
      <c r="AO55" s="6"/>
      <c r="AP55" s="5"/>
      <c r="AQ55" s="4" t="str">
        <f>IF(AQ54&lt;=1,"積載できます","積載オーバーです!")</f>
        <v>積載できます</v>
      </c>
    </row>
    <row r="56" spans="2:48" x14ac:dyDescent="0.55000000000000004">
      <c r="I56" s="3"/>
      <c r="AD56" s="2" t="s">
        <v>1</v>
      </c>
      <c r="AE56" s="2" t="s">
        <v>0</v>
      </c>
    </row>
    <row r="57" spans="2:48" x14ac:dyDescent="0.55000000000000004">
      <c r="I57" s="3"/>
      <c r="Y57" s="1">
        <v>1</v>
      </c>
      <c r="AD57" s="2"/>
      <c r="AE57" s="2"/>
    </row>
    <row r="58" spans="2:48" ht="18.5" thickBot="1" x14ac:dyDescent="0.6">
      <c r="I58" s="3"/>
      <c r="AD58" s="2"/>
      <c r="AE58" s="2"/>
    </row>
    <row r="59" spans="2:48" ht="18.649999999999999" customHeight="1" thickBot="1" x14ac:dyDescent="0.6">
      <c r="E59" s="175" t="s">
        <v>22</v>
      </c>
      <c r="F59" s="176"/>
      <c r="G59" s="179"/>
      <c r="H59" s="51"/>
      <c r="I59" s="3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AC59" s="83" t="s">
        <v>23</v>
      </c>
      <c r="AD59" s="244">
        <f>D63</f>
        <v>45931</v>
      </c>
      <c r="AE59" s="244"/>
      <c r="AG59" s="83" t="s">
        <v>23</v>
      </c>
      <c r="AH59" s="239">
        <f>B67</f>
        <v>45932</v>
      </c>
      <c r="AI59" s="240"/>
      <c r="AK59" s="83" t="s">
        <v>23</v>
      </c>
      <c r="AL59" s="239">
        <f>B67</f>
        <v>45932</v>
      </c>
      <c r="AM59" s="240"/>
      <c r="AO59" s="83" t="s">
        <v>23</v>
      </c>
      <c r="AP59" s="239">
        <f>D63</f>
        <v>45931</v>
      </c>
      <c r="AQ59" s="240"/>
    </row>
    <row r="60" spans="2:48" ht="18.5" thickBot="1" x14ac:dyDescent="0.6">
      <c r="E60" s="239">
        <f>E8</f>
        <v>45925</v>
      </c>
      <c r="F60" s="240"/>
      <c r="G60" s="179"/>
      <c r="H60" s="37"/>
      <c r="I60" s="38"/>
      <c r="J60" s="38"/>
      <c r="R60" s="227" t="s">
        <v>81</v>
      </c>
      <c r="AC60" s="241" t="s">
        <v>32</v>
      </c>
      <c r="AD60" s="241"/>
      <c r="AE60" s="1" t="s">
        <v>72</v>
      </c>
      <c r="AG60" s="241" t="s">
        <v>32</v>
      </c>
      <c r="AH60" s="241"/>
      <c r="AK60" s="241" t="s">
        <v>71</v>
      </c>
      <c r="AL60" s="241"/>
      <c r="AO60" s="241" t="s">
        <v>69</v>
      </c>
      <c r="AP60" s="241"/>
    </row>
    <row r="61" spans="2:48" ht="18.5" thickBot="1" x14ac:dyDescent="0.6">
      <c r="B61" s="40"/>
      <c r="C61" s="40"/>
      <c r="K61" s="71" t="s">
        <v>74</v>
      </c>
      <c r="L61" s="72"/>
      <c r="M61" s="73" t="s">
        <v>75</v>
      </c>
      <c r="N61" s="74"/>
      <c r="O61" s="71" t="s">
        <v>70</v>
      </c>
      <c r="P61" s="74"/>
      <c r="Q61" s="63"/>
      <c r="R61" s="228" t="s">
        <v>82</v>
      </c>
      <c r="S61" s="38"/>
      <c r="T61" s="75"/>
      <c r="U61" s="76"/>
      <c r="V61" s="38"/>
      <c r="W61" s="38"/>
      <c r="X61" s="38"/>
      <c r="Y61" s="63"/>
      <c r="AC61" s="1" t="s">
        <v>26</v>
      </c>
      <c r="AD61" s="44">
        <v>0.45833333333333331</v>
      </c>
      <c r="AG61" s="1" t="s">
        <v>26</v>
      </c>
      <c r="AH61" s="44">
        <v>0.66666666666666663</v>
      </c>
      <c r="AK61" s="1" t="s">
        <v>26</v>
      </c>
      <c r="AL61" s="50" t="s">
        <v>44</v>
      </c>
      <c r="AO61" s="1" t="s">
        <v>26</v>
      </c>
      <c r="AP61" s="44" t="s">
        <v>52</v>
      </c>
      <c r="AS61" s="23" t="s">
        <v>19</v>
      </c>
    </row>
    <row r="62" spans="2:48" ht="18.5" thickBot="1" x14ac:dyDescent="0.6">
      <c r="D62" s="39" t="s">
        <v>24</v>
      </c>
      <c r="F62" s="17" t="s">
        <v>18</v>
      </c>
      <c r="G62" s="180" t="s">
        <v>79</v>
      </c>
      <c r="H62" s="22" t="s">
        <v>17</v>
      </c>
      <c r="I62" s="21" t="s">
        <v>16</v>
      </c>
      <c r="J62" s="20" t="s">
        <v>15</v>
      </c>
      <c r="K62" s="21" t="s">
        <v>13</v>
      </c>
      <c r="L62" s="22" t="s">
        <v>14</v>
      </c>
      <c r="M62" s="21" t="s">
        <v>13</v>
      </c>
      <c r="N62" s="22" t="s">
        <v>14</v>
      </c>
      <c r="O62" s="21" t="s">
        <v>13</v>
      </c>
      <c r="P62" s="22" t="s">
        <v>14</v>
      </c>
      <c r="Q62" s="61"/>
      <c r="R62" s="229" t="s">
        <v>76</v>
      </c>
      <c r="S62" s="82" t="s">
        <v>84</v>
      </c>
      <c r="T62" s="78" t="s">
        <v>37</v>
      </c>
      <c r="U62" s="70" t="s">
        <v>36</v>
      </c>
      <c r="V62" s="82" t="s">
        <v>83</v>
      </c>
      <c r="W62" s="81" t="s">
        <v>37</v>
      </c>
      <c r="X62" s="79" t="s">
        <v>38</v>
      </c>
      <c r="Y62" s="37"/>
      <c r="Z62" s="19" t="s">
        <v>12</v>
      </c>
      <c r="AA62" s="18" t="s">
        <v>11</v>
      </c>
      <c r="AB62" s="16"/>
      <c r="AC62" s="233" t="s">
        <v>35</v>
      </c>
      <c r="AD62" s="234"/>
      <c r="AE62" s="235"/>
      <c r="AF62" s="16"/>
      <c r="AG62" s="236" t="s">
        <v>10</v>
      </c>
      <c r="AH62" s="237"/>
      <c r="AI62" s="238"/>
      <c r="AJ62" s="16"/>
      <c r="AK62" s="252" t="s">
        <v>73</v>
      </c>
      <c r="AL62" s="253"/>
      <c r="AM62" s="254"/>
      <c r="AN62" s="16"/>
      <c r="AO62" s="252" t="s">
        <v>58</v>
      </c>
      <c r="AP62" s="253"/>
      <c r="AQ62" s="254"/>
      <c r="AR62" s="16"/>
      <c r="AS62" s="15" t="s">
        <v>8</v>
      </c>
      <c r="AV62" s="249"/>
    </row>
    <row r="63" spans="2:48" ht="20.5" thickTop="1" x14ac:dyDescent="0.55000000000000004">
      <c r="D63" s="231">
        <v>45931</v>
      </c>
      <c r="E63" s="170" t="s">
        <v>48</v>
      </c>
      <c r="F63" s="177" t="s">
        <v>7</v>
      </c>
      <c r="G63" s="181" t="s">
        <v>59</v>
      </c>
      <c r="H63" s="47">
        <v>3</v>
      </c>
      <c r="I63" s="48">
        <v>1760</v>
      </c>
      <c r="J63" s="58">
        <v>1150</v>
      </c>
      <c r="K63" s="59">
        <v>22</v>
      </c>
      <c r="L63" s="60">
        <v>2</v>
      </c>
      <c r="M63" s="87">
        <f t="shared" ref="M63:M79" si="56">ROUNDDOWN($N$7/J63,0)*ROUNDDOWN($M$7/I63,0)*L63</f>
        <v>12</v>
      </c>
      <c r="N63" s="60">
        <v>2</v>
      </c>
      <c r="O63" s="87">
        <f>ROUNDDOWN($P$7/J63,0)*ROUNDDOWN($O$7/I63,0)*P63</f>
        <v>20</v>
      </c>
      <c r="P63" s="60">
        <v>2</v>
      </c>
      <c r="Q63" s="9"/>
      <c r="R63" s="65">
        <v>0</v>
      </c>
      <c r="S63" s="225" t="str">
        <f ca="1">IF(R63=0,"",INDIRECT(ADDRESS(T63,U63,,,"[SS12 出荷管理表.xlsx]"&amp;G63)))</f>
        <v/>
      </c>
      <c r="T63" s="64">
        <f>MATCH(B67,'[1]欧州向けフレームコンプ(フロント) (末番変更)'!$A:$A,0)</f>
        <v>334</v>
      </c>
      <c r="U63" s="67">
        <v>14</v>
      </c>
      <c r="V63" s="65" t="e">
        <f ca="1">IF(R63=1,"",INDIRECT(ADDRESS(W63,X63,,,"[SS12 出荷管理表.xlsx]" &amp; G63)))</f>
        <v>#REF!</v>
      </c>
      <c r="W63" s="211">
        <f>MATCH(D63,'[1]欧州向けフレームコンプ(フロント) (末番変更)'!$A:$A,0)</f>
        <v>333</v>
      </c>
      <c r="X63" s="212">
        <v>14</v>
      </c>
      <c r="Y63" s="9"/>
      <c r="Z63" s="193">
        <v>0</v>
      </c>
      <c r="AA63" s="14">
        <f>ROUNDUP(Z63/H63,0)</f>
        <v>0</v>
      </c>
      <c r="AB63" s="9"/>
      <c r="AC63" s="165"/>
      <c r="AD63" s="12"/>
      <c r="AE63" s="11"/>
      <c r="AF63" s="13"/>
      <c r="AG63" s="165"/>
      <c r="AH63" s="12"/>
      <c r="AI63" s="11"/>
      <c r="AJ63" s="9"/>
      <c r="AK63" s="165"/>
      <c r="AL63" s="12"/>
      <c r="AM63" s="11"/>
      <c r="AN63" s="9"/>
      <c r="AO63" s="165"/>
      <c r="AP63" s="12"/>
      <c r="AQ63" s="11"/>
      <c r="AR63" s="46"/>
      <c r="AS63" s="8" t="str">
        <f t="shared" ref="AS63:AS64" si="57">IF(AA63-SUM(AC63,AG63,AK63,AO63)=0,"OK",AA63-SUM(AC63,AG63,AK63,AO63))</f>
        <v>OK</v>
      </c>
      <c r="AU63" s="1">
        <v>3</v>
      </c>
      <c r="AV63" s="249"/>
    </row>
    <row r="64" spans="2:48" ht="19.5" customHeight="1" thickBot="1" x14ac:dyDescent="0.6">
      <c r="D64" s="232"/>
      <c r="E64" s="170" t="s">
        <v>49</v>
      </c>
      <c r="F64" s="177" t="s">
        <v>6</v>
      </c>
      <c r="G64" s="181" t="s">
        <v>59</v>
      </c>
      <c r="H64" s="47">
        <v>3</v>
      </c>
      <c r="I64" s="48">
        <v>1760</v>
      </c>
      <c r="J64" s="58">
        <v>1150</v>
      </c>
      <c r="K64" s="59">
        <v>22</v>
      </c>
      <c r="L64" s="60">
        <v>2</v>
      </c>
      <c r="M64" s="87">
        <f t="shared" si="56"/>
        <v>12</v>
      </c>
      <c r="N64" s="60">
        <v>2</v>
      </c>
      <c r="O64" s="87">
        <f t="shared" ref="O64:O79" si="58">ROUNDDOWN($P$7/J64,0)*ROUNDDOWN($O$7/I64,0)*P64</f>
        <v>20</v>
      </c>
      <c r="P64" s="60">
        <v>2</v>
      </c>
      <c r="Q64" s="9"/>
      <c r="R64" s="65">
        <v>0</v>
      </c>
      <c r="S64" s="225" t="str">
        <f t="shared" ref="S64:S68" ca="1" si="59">IF(R64=0,"",INDIRECT(ADDRESS(T64,U64,,,"[SS12 出荷管理表.xlsx]"&amp;G64)))</f>
        <v/>
      </c>
      <c r="T64" s="64">
        <f>MATCH(B67,'[1]欧州向けフレームコンプ(フロント) (末番変更)'!$A:$A,0)</f>
        <v>334</v>
      </c>
      <c r="U64" s="67">
        <v>26</v>
      </c>
      <c r="V64" s="65" t="e">
        <f ca="1">IF(R64=1,"",INDIRECT(ADDRESS(W64,X64,,,"[SS12 出荷管理表.xlsx]" &amp; G64)))</f>
        <v>#REF!</v>
      </c>
      <c r="W64" s="208">
        <f>MATCH(D63,'[1]欧州向けフレームコンプ(フロント) (末番変更)'!$A:$A,0)</f>
        <v>333</v>
      </c>
      <c r="X64" s="66">
        <v>26</v>
      </c>
      <c r="Y64" s="9"/>
      <c r="Z64" s="193">
        <v>54</v>
      </c>
      <c r="AA64" s="14">
        <f>ROUNDUP(Z64/H64,0)</f>
        <v>18</v>
      </c>
      <c r="AB64" s="9"/>
      <c r="AC64" s="165">
        <f>22-6</f>
        <v>16</v>
      </c>
      <c r="AD64" s="12"/>
      <c r="AE64" s="11"/>
      <c r="AF64" s="13"/>
      <c r="AG64" s="165"/>
      <c r="AH64" s="12"/>
      <c r="AI64" s="11"/>
      <c r="AJ64" s="9"/>
      <c r="AK64" s="165"/>
      <c r="AL64" s="12"/>
      <c r="AM64" s="11"/>
      <c r="AN64" s="9"/>
      <c r="AO64" s="165">
        <v>2</v>
      </c>
      <c r="AP64" s="12"/>
      <c r="AQ64" s="11"/>
      <c r="AR64" s="65"/>
      <c r="AS64" s="8" t="str">
        <f t="shared" si="57"/>
        <v>OK</v>
      </c>
      <c r="AU64" s="1">
        <v>4</v>
      </c>
      <c r="AV64" s="249"/>
    </row>
    <row r="65" spans="2:50" ht="18.75" customHeight="1" thickBot="1" x14ac:dyDescent="0.6">
      <c r="D65" s="80" t="str">
        <f>TEXT(D63,"aaaa")</f>
        <v>水曜日</v>
      </c>
      <c r="E65" s="178" t="s">
        <v>57</v>
      </c>
      <c r="F65" s="91" t="s">
        <v>55</v>
      </c>
      <c r="G65" s="183" t="s">
        <v>60</v>
      </c>
      <c r="H65" s="47">
        <v>3</v>
      </c>
      <c r="I65" s="48">
        <v>1760</v>
      </c>
      <c r="J65" s="58">
        <v>1150</v>
      </c>
      <c r="K65" s="59">
        <v>22</v>
      </c>
      <c r="L65" s="60">
        <v>2</v>
      </c>
      <c r="M65" s="87">
        <f t="shared" si="56"/>
        <v>12</v>
      </c>
      <c r="N65" s="60">
        <v>2</v>
      </c>
      <c r="O65" s="87">
        <f t="shared" si="58"/>
        <v>20</v>
      </c>
      <c r="P65" s="60">
        <v>2</v>
      </c>
      <c r="Q65" s="9"/>
      <c r="R65" s="65">
        <v>0</v>
      </c>
      <c r="S65" s="225" t="str">
        <f t="shared" ca="1" si="59"/>
        <v/>
      </c>
      <c r="T65" s="64">
        <f>MATCH(B67,'[1]SS23 フレームコンプ(フロント) (末番2)'!$A:$A,0)</f>
        <v>258</v>
      </c>
      <c r="U65" s="67">
        <v>14</v>
      </c>
      <c r="V65" s="65" t="e">
        <f t="shared" ref="V65:V66" ca="1" si="60">IF(R65=1,"",INDIRECT(ADDRESS(W65,X65,,,"[SS12 出荷管理表.xlsx]" &amp; G65)))</f>
        <v>#REF!</v>
      </c>
      <c r="W65" s="208">
        <f>MATCH(D63,'[1]SS23 フレームコンプ(フロント) (末番2)'!$A:$A,0)</f>
        <v>257</v>
      </c>
      <c r="X65" s="66">
        <v>14</v>
      </c>
      <c r="Y65" s="9"/>
      <c r="Z65" s="193"/>
      <c r="AA65" s="14">
        <f>ROUNDUP(Z65/H65,0)</f>
        <v>0</v>
      </c>
      <c r="AB65" s="9"/>
      <c r="AC65" s="165"/>
      <c r="AD65" s="12"/>
      <c r="AE65" s="11"/>
      <c r="AF65" s="13"/>
      <c r="AG65" s="165"/>
      <c r="AH65" s="12"/>
      <c r="AI65" s="11"/>
      <c r="AJ65" s="9"/>
      <c r="AK65" s="165"/>
      <c r="AL65" s="12"/>
      <c r="AM65" s="11"/>
      <c r="AN65" s="9"/>
      <c r="AO65" s="165"/>
      <c r="AP65" s="12"/>
      <c r="AQ65" s="11"/>
      <c r="AR65" s="46"/>
      <c r="AS65" s="8" t="str">
        <f t="shared" ref="AS65:AS68" si="61">IF(AA65-SUM(AC65,AG65,AK65,AO65)=0,"OK",AA65-SUM(AC65,AG65,AK65,AO65))</f>
        <v>OK</v>
      </c>
      <c r="AU65" s="1">
        <v>5</v>
      </c>
    </row>
    <row r="66" spans="2:50" ht="18.75" customHeight="1" x14ac:dyDescent="0.55000000000000004">
      <c r="B66" s="42" t="s">
        <v>23</v>
      </c>
      <c r="D66" s="49"/>
      <c r="E66" s="178" t="s">
        <v>57</v>
      </c>
      <c r="F66" s="91" t="s">
        <v>56</v>
      </c>
      <c r="G66" s="183" t="s">
        <v>60</v>
      </c>
      <c r="H66" s="47">
        <v>3</v>
      </c>
      <c r="I66" s="48">
        <v>1760</v>
      </c>
      <c r="J66" s="58">
        <v>1150</v>
      </c>
      <c r="K66" s="59">
        <v>22</v>
      </c>
      <c r="L66" s="60">
        <v>2</v>
      </c>
      <c r="M66" s="87">
        <f t="shared" si="56"/>
        <v>12</v>
      </c>
      <c r="N66" s="60">
        <v>2</v>
      </c>
      <c r="O66" s="87">
        <f t="shared" si="58"/>
        <v>20</v>
      </c>
      <c r="P66" s="60">
        <v>2</v>
      </c>
      <c r="Q66" s="9"/>
      <c r="R66" s="65">
        <v>0</v>
      </c>
      <c r="S66" s="225" t="str">
        <f t="shared" ca="1" si="59"/>
        <v/>
      </c>
      <c r="T66" s="64">
        <f>MATCH(B$67,'[1]SS23 フレームコンプ(フロント) (末番2)'!$A:$A,0)</f>
        <v>258</v>
      </c>
      <c r="U66" s="67">
        <v>26</v>
      </c>
      <c r="V66" s="65" t="e">
        <f t="shared" ca="1" si="60"/>
        <v>#REF!</v>
      </c>
      <c r="W66" s="208">
        <f>MATCH(D$63,'[1]SS23 フレームコンプ(フロント) (末番2)'!$A:$A,0)</f>
        <v>257</v>
      </c>
      <c r="X66" s="66">
        <v>26</v>
      </c>
      <c r="Y66" s="9"/>
      <c r="Z66" s="193"/>
      <c r="AA66" s="14">
        <f>ROUNDUP(Z66/H66,0)</f>
        <v>0</v>
      </c>
      <c r="AB66" s="9"/>
      <c r="AC66" s="166"/>
      <c r="AD66" s="12"/>
      <c r="AE66" s="11"/>
      <c r="AF66" s="13"/>
      <c r="AG66" s="166"/>
      <c r="AH66" s="12"/>
      <c r="AI66" s="11"/>
      <c r="AJ66" s="9"/>
      <c r="AK66" s="165"/>
      <c r="AL66" s="12"/>
      <c r="AM66" s="11"/>
      <c r="AN66" s="9"/>
      <c r="AO66" s="165"/>
      <c r="AP66" s="12"/>
      <c r="AQ66" s="11"/>
      <c r="AR66" s="46"/>
      <c r="AS66" s="8" t="str">
        <f t="shared" si="61"/>
        <v>OK</v>
      </c>
      <c r="AU66" s="1">
        <v>6</v>
      </c>
    </row>
    <row r="67" spans="2:50" ht="18.75" customHeight="1" x14ac:dyDescent="0.55000000000000004">
      <c r="B67" s="231">
        <v>45932</v>
      </c>
      <c r="D67" s="49"/>
      <c r="E67" s="222" t="s">
        <v>49</v>
      </c>
      <c r="F67" s="223" t="s">
        <v>55</v>
      </c>
      <c r="G67" s="224" t="s">
        <v>80</v>
      </c>
      <c r="H67" s="47">
        <v>3</v>
      </c>
      <c r="I67" s="48">
        <v>1760</v>
      </c>
      <c r="J67" s="58">
        <v>1150</v>
      </c>
      <c r="K67" s="59">
        <v>22</v>
      </c>
      <c r="L67" s="60">
        <v>2</v>
      </c>
      <c r="M67" s="87">
        <f t="shared" si="56"/>
        <v>12</v>
      </c>
      <c r="N67" s="60">
        <v>2</v>
      </c>
      <c r="O67" s="87">
        <f t="shared" si="58"/>
        <v>20</v>
      </c>
      <c r="P67" s="60">
        <v>2</v>
      </c>
      <c r="Q67" s="9"/>
      <c r="R67" s="65">
        <v>0</v>
      </c>
      <c r="S67" s="225" t="str">
        <f t="shared" ca="1" si="59"/>
        <v/>
      </c>
      <c r="T67" s="64">
        <f>MATCH(B67,'[1]SS23 フレームコンプ(フロント) (末番3)'!$A:$A,0)</f>
        <v>42</v>
      </c>
      <c r="U67" s="67">
        <v>14</v>
      </c>
      <c r="V67" s="65" t="e">
        <f t="shared" ref="V67:V68" ca="1" si="62">IF(R67=1,"",INDIRECT(ADDRESS(W67,X67,,,"[SS12 出荷管理表.xlsx]" &amp; G67)))</f>
        <v>#REF!</v>
      </c>
      <c r="W67" s="208">
        <f>MATCH(D63,'[1]SS23 フレームコンプ(フロント) (末番3)'!$A:$A,0)</f>
        <v>41</v>
      </c>
      <c r="X67" s="67">
        <v>14</v>
      </c>
      <c r="Y67" s="9"/>
      <c r="Z67" s="193">
        <v>9</v>
      </c>
      <c r="AA67" s="14">
        <f t="shared" ref="AA67:AA68" si="63">ROUNDUP(Z67/H67,0)</f>
        <v>3</v>
      </c>
      <c r="AB67" s="9"/>
      <c r="AC67" s="166"/>
      <c r="AD67" s="12"/>
      <c r="AE67" s="11"/>
      <c r="AF67" s="13"/>
      <c r="AG67" s="166"/>
      <c r="AH67" s="12"/>
      <c r="AI67" s="11"/>
      <c r="AJ67" s="9"/>
      <c r="AK67" s="165"/>
      <c r="AL67" s="12"/>
      <c r="AM67" s="11"/>
      <c r="AN67" s="9"/>
      <c r="AO67" s="165">
        <v>3</v>
      </c>
      <c r="AP67" s="12"/>
      <c r="AQ67" s="11"/>
      <c r="AR67" s="46"/>
      <c r="AS67" s="8" t="str">
        <f t="shared" si="61"/>
        <v>OK</v>
      </c>
      <c r="AU67" s="1">
        <v>7</v>
      </c>
    </row>
    <row r="68" spans="2:50" ht="18.75" customHeight="1" thickBot="1" x14ac:dyDescent="0.6">
      <c r="B68" s="232"/>
      <c r="D68" s="49"/>
      <c r="E68" s="222" t="s">
        <v>49</v>
      </c>
      <c r="F68" s="223" t="s">
        <v>56</v>
      </c>
      <c r="G68" s="224" t="s">
        <v>80</v>
      </c>
      <c r="H68" s="47">
        <v>3</v>
      </c>
      <c r="I68" s="48">
        <v>1760</v>
      </c>
      <c r="J68" s="58">
        <v>1150</v>
      </c>
      <c r="K68" s="59">
        <v>22</v>
      </c>
      <c r="L68" s="60">
        <v>2</v>
      </c>
      <c r="M68" s="87">
        <f t="shared" si="56"/>
        <v>12</v>
      </c>
      <c r="N68" s="60">
        <v>2</v>
      </c>
      <c r="O68" s="87">
        <f t="shared" si="58"/>
        <v>20</v>
      </c>
      <c r="P68" s="60">
        <v>2</v>
      </c>
      <c r="Q68" s="9"/>
      <c r="R68" s="65">
        <v>0</v>
      </c>
      <c r="S68" s="225" t="str">
        <f t="shared" ca="1" si="59"/>
        <v/>
      </c>
      <c r="T68" s="64">
        <f>MATCH(B67,'[1]SS23 フレームコンプ(フロント) (末番3)'!$A:$A,0)</f>
        <v>42</v>
      </c>
      <c r="U68" s="67">
        <v>26</v>
      </c>
      <c r="V68" s="65" t="e">
        <f t="shared" ca="1" si="62"/>
        <v>#REF!</v>
      </c>
      <c r="W68" s="208">
        <f>MATCH(D63,'[1]SS23 フレームコンプ(フロント) (末番3)'!$A:$A,0)</f>
        <v>41</v>
      </c>
      <c r="X68" s="67">
        <v>26</v>
      </c>
      <c r="Y68" s="9"/>
      <c r="Z68" s="193">
        <v>45</v>
      </c>
      <c r="AA68" s="14">
        <f t="shared" si="63"/>
        <v>15</v>
      </c>
      <c r="AB68" s="9"/>
      <c r="AC68" s="166"/>
      <c r="AD68" s="12"/>
      <c r="AE68" s="11"/>
      <c r="AF68" s="13"/>
      <c r="AG68" s="166"/>
      <c r="AH68" s="12"/>
      <c r="AI68" s="11"/>
      <c r="AJ68" s="9"/>
      <c r="AK68" s="165"/>
      <c r="AL68" s="12"/>
      <c r="AM68" s="11"/>
      <c r="AN68" s="9"/>
      <c r="AO68" s="165">
        <v>15</v>
      </c>
      <c r="AP68" s="12"/>
      <c r="AQ68" s="11"/>
      <c r="AR68" s="46"/>
      <c r="AS68" s="8" t="str">
        <f t="shared" si="61"/>
        <v>OK</v>
      </c>
      <c r="AU68" s="1">
        <v>8</v>
      </c>
    </row>
    <row r="69" spans="2:50" ht="18.75" customHeight="1" x14ac:dyDescent="0.55000000000000004">
      <c r="B69" s="80" t="str">
        <f>TEXT(B67,"aaaa")</f>
        <v>木曜日</v>
      </c>
      <c r="F69" s="92" t="s">
        <v>5</v>
      </c>
      <c r="G69" s="184"/>
      <c r="H69" s="47">
        <v>3</v>
      </c>
      <c r="I69" s="48">
        <v>1760</v>
      </c>
      <c r="J69" s="58">
        <v>1150</v>
      </c>
      <c r="K69" s="59">
        <v>22</v>
      </c>
      <c r="L69" s="60">
        <v>2</v>
      </c>
      <c r="M69" s="87">
        <f t="shared" si="56"/>
        <v>12</v>
      </c>
      <c r="N69" s="60">
        <v>2</v>
      </c>
      <c r="O69" s="87">
        <f t="shared" si="58"/>
        <v>20</v>
      </c>
      <c r="P69" s="60">
        <v>2</v>
      </c>
      <c r="Q69" s="9"/>
      <c r="R69" s="65"/>
      <c r="S69" s="225"/>
      <c r="T69" s="64"/>
      <c r="U69" s="68"/>
      <c r="V69" s="65"/>
      <c r="W69" s="208"/>
      <c r="X69" s="65"/>
      <c r="Y69" s="9"/>
      <c r="Z69" s="93"/>
      <c r="AA69" s="94">
        <f>SUM(AA63:AA66)</f>
        <v>18</v>
      </c>
      <c r="AB69" s="95"/>
      <c r="AC69" s="96">
        <f>SUM(AC63:AC68)</f>
        <v>16</v>
      </c>
      <c r="AD69" s="97">
        <f t="shared" ref="AD69" si="64">IF(AC$8="4t トラック",CEILING(AC69,$N69),CEILING(AC69,$L69))</f>
        <v>16</v>
      </c>
      <c r="AE69" s="98">
        <f>AD69/HLOOKUP(AC$60,$K$61:$P$79,$AU69,)</f>
        <v>0.72727272727272729</v>
      </c>
      <c r="AF69" s="99"/>
      <c r="AG69" s="96">
        <f>SUM(AG63:AG68)</f>
        <v>0</v>
      </c>
      <c r="AH69" s="97">
        <f t="shared" ref="AH69" si="65">IF(AG$8="4t トラック",CEILING(AG69,$N69),CEILING(AG69,$L69))</f>
        <v>0</v>
      </c>
      <c r="AI69" s="98">
        <f>AH69/HLOOKUP(AG$60,$K$61:$P$79,$AU69,)</f>
        <v>0</v>
      </c>
      <c r="AJ69" s="95"/>
      <c r="AK69" s="96">
        <f>SUM(AK63:AK68)</f>
        <v>0</v>
      </c>
      <c r="AL69" s="97">
        <f t="shared" ref="AL69" si="66">IF(AK$8="4t トラック",CEILING(AK69,$N69),CEILING(AK69,$L69))</f>
        <v>0</v>
      </c>
      <c r="AM69" s="98">
        <f>AL69/HLOOKUP(AK$60,$K$61:$P$79,$AU69,)</f>
        <v>0</v>
      </c>
      <c r="AN69" s="95"/>
      <c r="AO69" s="96">
        <f>SUM(AO63:AO68)</f>
        <v>20</v>
      </c>
      <c r="AP69" s="97">
        <f>IF(AO$8="4t トラック",CEILING(AO69,$N69),IF(AO$8="10tトラック(ｶｶｵ便)",CEILING(AO69,$P69),CEILING(AO69,$L69)))</f>
        <v>20</v>
      </c>
      <c r="AQ69" s="98">
        <f>AP69/HLOOKUP(AO$60,$K$61:$P$79,$AU69,)</f>
        <v>1</v>
      </c>
      <c r="AR69" s="46"/>
      <c r="AS69" s="10"/>
      <c r="AU69" s="1">
        <v>9</v>
      </c>
    </row>
    <row r="70" spans="2:50" ht="18.75" customHeight="1" x14ac:dyDescent="0.55000000000000004">
      <c r="C70" s="49"/>
      <c r="D70" s="49"/>
      <c r="F70" s="102" t="s">
        <v>28</v>
      </c>
      <c r="G70" s="185"/>
      <c r="H70" s="103">
        <v>2</v>
      </c>
      <c r="I70" s="104">
        <v>1200</v>
      </c>
      <c r="J70" s="105">
        <v>1110</v>
      </c>
      <c r="K70" s="106">
        <f>ROUNDDOWN($L$7/J70,0)*ROUNDDOWN($K$7/I70,0)*L70</f>
        <v>48</v>
      </c>
      <c r="L70" s="107">
        <v>3</v>
      </c>
      <c r="M70" s="106">
        <f t="shared" si="56"/>
        <v>30</v>
      </c>
      <c r="N70" s="107">
        <v>2</v>
      </c>
      <c r="O70" s="106">
        <f t="shared" si="58"/>
        <v>32</v>
      </c>
      <c r="P70" s="107">
        <v>2</v>
      </c>
      <c r="Q70" s="108"/>
      <c r="R70" s="109"/>
      <c r="S70" s="109"/>
      <c r="T70" s="110"/>
      <c r="U70" s="111"/>
      <c r="V70" s="109"/>
      <c r="W70" s="209"/>
      <c r="X70" s="109"/>
      <c r="Y70" s="108"/>
      <c r="Z70" s="194"/>
      <c r="AA70" s="114">
        <f t="shared" ref="AA70:AA73" si="67">ROUNDUP(Z70/H70,0)</f>
        <v>0</v>
      </c>
      <c r="AB70" s="108"/>
      <c r="AC70" s="167"/>
      <c r="AD70" s="115">
        <f t="shared" ref="AD70:AD77" si="68">IF(AC$8="4t トラック",CEILING(AC70,$N70),CEILING(AC70,$L70))</f>
        <v>0</v>
      </c>
      <c r="AE70" s="116">
        <f t="shared" ref="AE70:AE79" si="69">AD70/HLOOKUP(AC$60,$K$61:$P$79,$AU70,)</f>
        <v>0</v>
      </c>
      <c r="AF70" s="117"/>
      <c r="AG70" s="167"/>
      <c r="AH70" s="115">
        <f t="shared" ref="AH70:AH77" si="70">IF(AG$8="4t トラック",CEILING(AG70,$N70),CEILING(AG70,$L70))</f>
        <v>0</v>
      </c>
      <c r="AI70" s="116">
        <f t="shared" ref="AI70:AI79" si="71">AH70/HLOOKUP(AG$60,$K$61:$P$79,$AU70,)</f>
        <v>0</v>
      </c>
      <c r="AJ70" s="108"/>
      <c r="AK70" s="173"/>
      <c r="AL70" s="115">
        <f t="shared" ref="AL70:AL75" si="72">IF(AK$8="4t トラック",CEILING(AK70,$N70),CEILING(AK70,$L70))</f>
        <v>0</v>
      </c>
      <c r="AM70" s="116">
        <f t="shared" ref="AM70:AM79" si="73">AL70/HLOOKUP(AK$60,$K$61:$P$79,$AU70,)</f>
        <v>0</v>
      </c>
      <c r="AN70" s="108"/>
      <c r="AO70" s="167"/>
      <c r="AP70" s="115">
        <f t="shared" ref="AP70:AP79" si="74">IF(AO$8="4t トラック",CEILING(AO70,$N70),IF(AO$8="10tトラック(ｶｶｵ便)",CEILING(AO70,$P70),CEILING(AO70,$L70)))</f>
        <v>0</v>
      </c>
      <c r="AQ70" s="116">
        <f t="shared" ref="AQ70:AQ79" si="75">AP70/HLOOKUP(AO$60,$K$61:$P$79,$AU70,)</f>
        <v>0</v>
      </c>
      <c r="AR70" s="108"/>
      <c r="AS70" s="118" t="str">
        <f t="shared" ref="AS70:AS78" si="76">IF(AA70-SUM(AC70,AG70,AK70,AO70)=0,"OK",AA70-SUM(AC70,AG70,AK70,AO70))</f>
        <v>OK</v>
      </c>
      <c r="AU70" s="1">
        <v>10</v>
      </c>
      <c r="AV70" s="191"/>
    </row>
    <row r="71" spans="2:50" ht="18.75" customHeight="1" x14ac:dyDescent="0.55000000000000004">
      <c r="C71" s="84"/>
      <c r="D71" s="84"/>
      <c r="F71" s="86" t="s">
        <v>4</v>
      </c>
      <c r="G71" s="186" t="s">
        <v>61</v>
      </c>
      <c r="H71" s="119">
        <v>8</v>
      </c>
      <c r="I71" s="120">
        <v>1200</v>
      </c>
      <c r="J71" s="121">
        <v>1110</v>
      </c>
      <c r="K71" s="86">
        <f>ROUNDDOWN($L$7/J71,0)*ROUNDDOWN($K$7/I71,0)*L71</f>
        <v>32</v>
      </c>
      <c r="L71" s="122">
        <v>2</v>
      </c>
      <c r="M71" s="86">
        <f t="shared" si="56"/>
        <v>20</v>
      </c>
      <c r="N71" s="122">
        <v>2</v>
      </c>
      <c r="O71" s="86">
        <f t="shared" si="58"/>
        <v>32</v>
      </c>
      <c r="P71" s="122">
        <v>2</v>
      </c>
      <c r="Q71" s="123"/>
      <c r="R71" s="124">
        <v>1</v>
      </c>
      <c r="S71" s="205" t="e">
        <f ca="1">IF(R71=0,"",INDIRECT(ADDRESS(T71,U71,,,"[SS12 出荷管理表.xlsx]"&amp;G71)))</f>
        <v>#REF!</v>
      </c>
      <c r="T71" s="125">
        <f>MATCH(B67,'[1]カバーコンプ(エアコン)'!$A:$A,0)</f>
        <v>836</v>
      </c>
      <c r="U71" s="126">
        <v>8</v>
      </c>
      <c r="V71" s="124" t="str">
        <f t="shared" ref="V71:V73" ca="1" si="77">IF(R71=1,"",INDIRECT(ADDRESS(W71,X71,,,"[SS12 出荷管理表.xlsx]" &amp; G71)))</f>
        <v/>
      </c>
      <c r="W71" s="208">
        <f>MATCH(D63,'[1]カバーコンプ(エアコン)'!$A:$A,0)</f>
        <v>835</v>
      </c>
      <c r="X71" s="213">
        <v>8</v>
      </c>
      <c r="Y71" s="123"/>
      <c r="Z71" s="195">
        <v>64</v>
      </c>
      <c r="AA71" s="130">
        <f t="shared" si="67"/>
        <v>8</v>
      </c>
      <c r="AB71" s="123"/>
      <c r="AC71" s="168"/>
      <c r="AD71" s="131">
        <f t="shared" si="68"/>
        <v>0</v>
      </c>
      <c r="AE71" s="132">
        <f t="shared" si="69"/>
        <v>0</v>
      </c>
      <c r="AF71" s="133">
        <v>5</v>
      </c>
      <c r="AG71" s="168">
        <v>8</v>
      </c>
      <c r="AH71" s="131">
        <f t="shared" si="70"/>
        <v>8</v>
      </c>
      <c r="AI71" s="132">
        <f t="shared" si="71"/>
        <v>0.25</v>
      </c>
      <c r="AJ71" s="123"/>
      <c r="AK71" s="168"/>
      <c r="AL71" s="131">
        <f t="shared" si="72"/>
        <v>0</v>
      </c>
      <c r="AM71" s="132">
        <f t="shared" si="73"/>
        <v>0</v>
      </c>
      <c r="AN71" s="123"/>
      <c r="AO71" s="168"/>
      <c r="AP71" s="131">
        <f t="shared" si="74"/>
        <v>0</v>
      </c>
      <c r="AQ71" s="132">
        <f t="shared" si="75"/>
        <v>0</v>
      </c>
      <c r="AR71" s="123"/>
      <c r="AS71" s="89" t="str">
        <f t="shared" si="76"/>
        <v>OK</v>
      </c>
      <c r="AU71" s="1">
        <v>11</v>
      </c>
      <c r="AV71" s="191"/>
    </row>
    <row r="72" spans="2:50" ht="18.75" customHeight="1" x14ac:dyDescent="0.55000000000000004">
      <c r="C72" s="49"/>
      <c r="D72" s="49"/>
      <c r="F72" s="87" t="s">
        <v>77</v>
      </c>
      <c r="G72" s="182" t="s">
        <v>62</v>
      </c>
      <c r="H72" s="47">
        <v>8</v>
      </c>
      <c r="I72" s="144">
        <v>1200</v>
      </c>
      <c r="J72" s="200">
        <v>1200</v>
      </c>
      <c r="K72" s="87">
        <f>ROUNDDOWN($L$7/J72,0)*ROUNDDOWN($K$7/I72,0)*L72</f>
        <v>32</v>
      </c>
      <c r="L72" s="60">
        <v>2</v>
      </c>
      <c r="M72" s="87">
        <f t="shared" si="56"/>
        <v>20</v>
      </c>
      <c r="N72" s="60">
        <v>2</v>
      </c>
      <c r="O72" s="87">
        <f t="shared" si="58"/>
        <v>32</v>
      </c>
      <c r="P72" s="60">
        <v>2</v>
      </c>
      <c r="Q72" s="9"/>
      <c r="R72" s="65">
        <v>0</v>
      </c>
      <c r="S72" s="225" t="str">
        <f ca="1">IF(R72=0,"",INDIRECT(ADDRESS(T72,U72,,,"[SS12 出荷管理表.xlsx]"&amp;G72)))</f>
        <v/>
      </c>
      <c r="T72" s="64">
        <f>MATCH(B$67,'[1]SS23 カバーコンプ(エアコン)'!$A:$A,0)</f>
        <v>643</v>
      </c>
      <c r="U72" s="67">
        <v>8</v>
      </c>
      <c r="V72" s="65" t="e">
        <f t="shared" ca="1" si="77"/>
        <v>#REF!</v>
      </c>
      <c r="W72" s="208">
        <f>MATCH(D$63,'[1]SS23 カバーコンプ(エアコン)'!$A:$A,0)</f>
        <v>642</v>
      </c>
      <c r="X72" s="214">
        <v>8</v>
      </c>
      <c r="Y72" s="9"/>
      <c r="Z72" s="196"/>
      <c r="AA72" s="14">
        <f t="shared" si="67"/>
        <v>0</v>
      </c>
      <c r="AB72" s="9"/>
      <c r="AC72" s="165"/>
      <c r="AD72" s="100">
        <f t="shared" si="68"/>
        <v>0</v>
      </c>
      <c r="AE72" s="101">
        <f t="shared" si="69"/>
        <v>0</v>
      </c>
      <c r="AF72" s="13">
        <v>5</v>
      </c>
      <c r="AG72" s="165"/>
      <c r="AH72" s="100">
        <f t="shared" si="70"/>
        <v>0</v>
      </c>
      <c r="AI72" s="101">
        <f t="shared" si="71"/>
        <v>0</v>
      </c>
      <c r="AJ72" s="9"/>
      <c r="AK72" s="174"/>
      <c r="AL72" s="100">
        <f t="shared" si="72"/>
        <v>0</v>
      </c>
      <c r="AM72" s="101">
        <f t="shared" si="73"/>
        <v>0</v>
      </c>
      <c r="AN72" s="9"/>
      <c r="AO72" s="174"/>
      <c r="AP72" s="100">
        <f t="shared" si="74"/>
        <v>0</v>
      </c>
      <c r="AQ72" s="101">
        <f t="shared" si="75"/>
        <v>0</v>
      </c>
      <c r="AR72" s="9"/>
      <c r="AS72" s="8" t="str">
        <f t="shared" si="76"/>
        <v>OK</v>
      </c>
      <c r="AU72" s="1">
        <v>12</v>
      </c>
      <c r="AV72" s="199"/>
      <c r="AW72" s="247"/>
      <c r="AX72" s="247"/>
    </row>
    <row r="73" spans="2:50" ht="18.75" customHeight="1" x14ac:dyDescent="0.55000000000000004">
      <c r="C73" s="49"/>
      <c r="D73" s="49"/>
      <c r="F73" s="87" t="s">
        <v>78</v>
      </c>
      <c r="G73" s="182" t="s">
        <v>62</v>
      </c>
      <c r="H73" s="47">
        <v>8</v>
      </c>
      <c r="I73" s="144">
        <v>1200</v>
      </c>
      <c r="J73" s="200">
        <v>1200</v>
      </c>
      <c r="K73" s="87">
        <f>ROUNDDOWN($L$7/J73,0)*ROUNDDOWN($K$7/I73,0)*L73</f>
        <v>32</v>
      </c>
      <c r="L73" s="60">
        <v>2</v>
      </c>
      <c r="M73" s="87">
        <f t="shared" si="56"/>
        <v>20</v>
      </c>
      <c r="N73" s="60">
        <v>2</v>
      </c>
      <c r="O73" s="87">
        <f t="shared" si="58"/>
        <v>32</v>
      </c>
      <c r="P73" s="60">
        <v>2</v>
      </c>
      <c r="Q73" s="45"/>
      <c r="R73" s="204">
        <v>0</v>
      </c>
      <c r="S73" s="225" t="str">
        <f ca="1">IF(R73=0,"",INDIRECT(ADDRESS(T73,U73,,,"[SS12 出荷管理表.xlsx]"&amp;G73)))</f>
        <v/>
      </c>
      <c r="T73" s="64">
        <f>MATCH(B$67,'[1]SS23 カバーコンプ(エアコン)'!$A:$A,0)</f>
        <v>643</v>
      </c>
      <c r="U73" s="67">
        <v>18</v>
      </c>
      <c r="V73" s="65" t="e">
        <f t="shared" ca="1" si="77"/>
        <v>#REF!</v>
      </c>
      <c r="W73" s="208">
        <f>MATCH(D$63,'[1]SS23 カバーコンプ(エアコン)'!$A:$A,0)</f>
        <v>642</v>
      </c>
      <c r="X73" s="214">
        <v>18</v>
      </c>
      <c r="Y73" s="9"/>
      <c r="Z73" s="196">
        <v>56</v>
      </c>
      <c r="AA73" s="14">
        <f t="shared" si="67"/>
        <v>7</v>
      </c>
      <c r="AB73" s="45"/>
      <c r="AC73" s="220">
        <v>7</v>
      </c>
      <c r="AD73" s="100">
        <f t="shared" ref="AD73" si="78">IF(AC$8="4t トラック",CEILING(AC73,$N73),CEILING(AC73,$L73))</f>
        <v>8</v>
      </c>
      <c r="AE73" s="101">
        <f t="shared" ref="AE73" si="79">AD73/HLOOKUP(AC$60,$K$61:$P$79,$AU73,)</f>
        <v>0.25</v>
      </c>
      <c r="AF73" s="13">
        <v>5</v>
      </c>
      <c r="AG73" s="165"/>
      <c r="AH73" s="100">
        <f t="shared" ref="AH73" si="80">IF(AG$8="4t トラック",CEILING(AG73,$N73),CEILING(AG73,$L73))</f>
        <v>0</v>
      </c>
      <c r="AI73" s="101">
        <f t="shared" ref="AI73" si="81">AH73/HLOOKUP(AG$60,$K$61:$P$79,$AU73,)</f>
        <v>0</v>
      </c>
      <c r="AJ73" s="9"/>
      <c r="AK73" s="174"/>
      <c r="AL73" s="100">
        <f t="shared" ref="AL73" si="82">IF(AK$8="4t トラック",CEILING(AK73,$N73),CEILING(AK73,$L73))</f>
        <v>0</v>
      </c>
      <c r="AM73" s="101">
        <f t="shared" ref="AM73" si="83">AL73/HLOOKUP(AK$60,$K$61:$P$79,$AU73,)</f>
        <v>0</v>
      </c>
      <c r="AN73" s="9"/>
      <c r="AO73" s="174"/>
      <c r="AP73" s="100">
        <f t="shared" ref="AP73" si="84">IF(AO$8="4t トラック",CEILING(AO73,$N73),IF(AO$8="10tトラック(ｶｶｵ便)",CEILING(AO73,$P73),CEILING(AO73,$L73)))</f>
        <v>0</v>
      </c>
      <c r="AQ73" s="101">
        <f t="shared" ref="AQ73" si="85">AP73/HLOOKUP(AO$60,$K$61:$P$79,$AU73,)</f>
        <v>0</v>
      </c>
      <c r="AR73" s="9"/>
      <c r="AS73" s="8" t="str">
        <f t="shared" ref="AS73" si="86">IF(AA73-SUM(AC73,AG73,AK73,AO73)=0,"OK",AA73-SUM(AC73,AG73,AK73,AO73))</f>
        <v>OK</v>
      </c>
      <c r="AU73" s="1">
        <v>13</v>
      </c>
      <c r="AV73" s="199"/>
      <c r="AW73" s="219"/>
      <c r="AX73" s="219"/>
    </row>
    <row r="74" spans="2:50" ht="18.75" customHeight="1" x14ac:dyDescent="0.55000000000000004">
      <c r="C74" s="49"/>
      <c r="D74" s="49"/>
      <c r="F74" s="92" t="s">
        <v>43</v>
      </c>
      <c r="G74" s="184"/>
      <c r="H74" s="47">
        <v>8</v>
      </c>
      <c r="I74" s="144">
        <v>1200</v>
      </c>
      <c r="J74" s="144">
        <v>1200</v>
      </c>
      <c r="K74" s="143">
        <v>32</v>
      </c>
      <c r="L74" s="60">
        <v>2</v>
      </c>
      <c r="M74" s="87">
        <f t="shared" si="56"/>
        <v>20</v>
      </c>
      <c r="N74" s="60">
        <v>2</v>
      </c>
      <c r="O74" s="87">
        <f t="shared" si="58"/>
        <v>32</v>
      </c>
      <c r="P74" s="60">
        <v>2</v>
      </c>
      <c r="Q74" s="45"/>
      <c r="R74" s="204"/>
      <c r="S74" s="65"/>
      <c r="T74" s="64"/>
      <c r="U74" s="68"/>
      <c r="V74" s="65"/>
      <c r="W74" s="208"/>
      <c r="X74" s="215"/>
      <c r="Y74" s="9"/>
      <c r="Z74" s="93"/>
      <c r="AA74" s="139">
        <f>SUM(AA70:AA72)</f>
        <v>8</v>
      </c>
      <c r="AB74" s="140"/>
      <c r="AC74" s="141"/>
      <c r="AD74" s="97">
        <f t="shared" si="68"/>
        <v>0</v>
      </c>
      <c r="AE74" s="98">
        <f>SUM(AE70:AE73)</f>
        <v>0.25</v>
      </c>
      <c r="AF74" s="142"/>
      <c r="AG74" s="141"/>
      <c r="AH74" s="97">
        <f t="shared" si="70"/>
        <v>0</v>
      </c>
      <c r="AI74" s="98">
        <f>SUM(AI70:AI73)</f>
        <v>0.25</v>
      </c>
      <c r="AJ74" s="140"/>
      <c r="AK74" s="141"/>
      <c r="AL74" s="97">
        <f t="shared" si="72"/>
        <v>0</v>
      </c>
      <c r="AM74" s="98">
        <f>SUM(AM70:AM73)</f>
        <v>0</v>
      </c>
      <c r="AN74" s="140"/>
      <c r="AO74" s="141"/>
      <c r="AP74" s="97">
        <f t="shared" si="74"/>
        <v>0</v>
      </c>
      <c r="AQ74" s="98">
        <f>SUM(AQ70:AQ73)</f>
        <v>0</v>
      </c>
      <c r="AR74" s="45"/>
      <c r="AS74" s="10"/>
      <c r="AU74" s="1">
        <v>14</v>
      </c>
      <c r="AV74" s="248"/>
      <c r="AW74" s="248"/>
    </row>
    <row r="75" spans="2:50" ht="18.75" customHeight="1" x14ac:dyDescent="0.55000000000000004">
      <c r="C75" s="49"/>
      <c r="D75" s="49"/>
      <c r="F75" s="102" t="s">
        <v>29</v>
      </c>
      <c r="G75" s="185"/>
      <c r="H75" s="103">
        <v>4</v>
      </c>
      <c r="I75" s="104">
        <v>1030</v>
      </c>
      <c r="J75" s="105">
        <v>830</v>
      </c>
      <c r="K75" s="106">
        <f>ROUNDDOWN($L$7/J75,0)*ROUNDDOWN($K$7/I75,0)*L75</f>
        <v>54</v>
      </c>
      <c r="L75" s="107">
        <v>3</v>
      </c>
      <c r="M75" s="106">
        <f t="shared" si="56"/>
        <v>30</v>
      </c>
      <c r="N75" s="107">
        <v>2</v>
      </c>
      <c r="O75" s="106">
        <f t="shared" si="58"/>
        <v>36</v>
      </c>
      <c r="P75" s="107">
        <v>2</v>
      </c>
      <c r="Q75" s="108"/>
      <c r="R75" s="109"/>
      <c r="S75" s="109"/>
      <c r="T75" s="110"/>
      <c r="U75" s="111"/>
      <c r="V75" s="109"/>
      <c r="W75" s="209"/>
      <c r="X75" s="216"/>
      <c r="Y75" s="108"/>
      <c r="Z75" s="197"/>
      <c r="AA75" s="114">
        <f t="shared" ref="AA75:AA78" si="87">ROUNDUP(Z75/H75,0)</f>
        <v>0</v>
      </c>
      <c r="AB75" s="108"/>
      <c r="AC75" s="167"/>
      <c r="AD75" s="115">
        <f t="shared" si="68"/>
        <v>0</v>
      </c>
      <c r="AE75" s="116">
        <f t="shared" si="69"/>
        <v>0</v>
      </c>
      <c r="AF75" s="117"/>
      <c r="AG75" s="167"/>
      <c r="AH75" s="115">
        <f t="shared" si="70"/>
        <v>0</v>
      </c>
      <c r="AI75" s="116">
        <f t="shared" si="71"/>
        <v>0</v>
      </c>
      <c r="AJ75" s="108"/>
      <c r="AK75" s="167"/>
      <c r="AL75" s="115">
        <f t="shared" si="72"/>
        <v>0</v>
      </c>
      <c r="AM75" s="116">
        <f t="shared" si="73"/>
        <v>0</v>
      </c>
      <c r="AN75" s="108"/>
      <c r="AO75" s="167"/>
      <c r="AP75" s="115">
        <f t="shared" si="74"/>
        <v>0</v>
      </c>
      <c r="AQ75" s="116">
        <f t="shared" si="75"/>
        <v>0</v>
      </c>
      <c r="AR75" s="108"/>
      <c r="AS75" s="118" t="str">
        <f t="shared" si="76"/>
        <v>OK</v>
      </c>
      <c r="AU75" s="1">
        <v>15</v>
      </c>
      <c r="AV75" s="192"/>
      <c r="AW75" s="192"/>
    </row>
    <row r="76" spans="2:50" ht="18.75" customHeight="1" x14ac:dyDescent="0.55000000000000004">
      <c r="C76" s="49"/>
      <c r="D76" s="49"/>
      <c r="F76" s="86" t="s">
        <v>3</v>
      </c>
      <c r="G76" s="187" t="s">
        <v>63</v>
      </c>
      <c r="H76" s="119">
        <v>8</v>
      </c>
      <c r="I76" s="120">
        <v>1030</v>
      </c>
      <c r="J76" s="121">
        <v>830</v>
      </c>
      <c r="K76" s="86">
        <f>ROUNDDOWN($L$7/J76,0)*ROUNDDOWN($K$7/I76,0)*L76</f>
        <v>54</v>
      </c>
      <c r="L76" s="122">
        <v>3</v>
      </c>
      <c r="M76" s="86">
        <f t="shared" si="56"/>
        <v>30</v>
      </c>
      <c r="N76" s="122">
        <v>2</v>
      </c>
      <c r="O76" s="86">
        <f t="shared" si="58"/>
        <v>36</v>
      </c>
      <c r="P76" s="122">
        <v>2</v>
      </c>
      <c r="Q76" s="123"/>
      <c r="R76" s="124">
        <v>1</v>
      </c>
      <c r="S76" s="205" t="e">
        <f ca="1">IF(R76=0,"",INDIRECT(ADDRESS(T76,U76,,,"[SS12 出荷管理表.xlsx]"&amp;G76)))</f>
        <v>#REF!</v>
      </c>
      <c r="T76" s="125">
        <f>MATCH(B67,'[1]ブラケット(ファン)'!$A:$A,0)</f>
        <v>836</v>
      </c>
      <c r="U76" s="126">
        <v>8</v>
      </c>
      <c r="V76" s="124" t="str">
        <f t="shared" ref="V76" ca="1" si="88">IF(R76=1,"",INDIRECT(ADDRESS(W76,X76,,,"[SS12 出荷管理表.xlsx]" &amp; G76)))</f>
        <v/>
      </c>
      <c r="W76" s="207">
        <f>MATCH(D63,'[1]ブラケット(ファン)'!$A:$A,0)</f>
        <v>835</v>
      </c>
      <c r="X76" s="213">
        <v>8</v>
      </c>
      <c r="Y76" s="123"/>
      <c r="Z76" s="195">
        <v>72</v>
      </c>
      <c r="AA76" s="130">
        <f t="shared" si="87"/>
        <v>9</v>
      </c>
      <c r="AB76" s="123"/>
      <c r="AC76" s="168"/>
      <c r="AD76" s="131">
        <f t="shared" si="68"/>
        <v>0</v>
      </c>
      <c r="AE76" s="132">
        <f t="shared" si="69"/>
        <v>0</v>
      </c>
      <c r="AF76" s="133"/>
      <c r="AG76" s="203">
        <v>9</v>
      </c>
      <c r="AH76" s="131">
        <f t="shared" si="70"/>
        <v>9</v>
      </c>
      <c r="AI76" s="132">
        <f t="shared" si="71"/>
        <v>0.16666666666666666</v>
      </c>
      <c r="AJ76" s="123"/>
      <c r="AK76" s="167"/>
      <c r="AL76" s="131">
        <f>IF(AK$8="4t トラック",CEILING(AK76,$N76),CEILING(AK76,$L76))</f>
        <v>0</v>
      </c>
      <c r="AM76" s="132">
        <f t="shared" si="73"/>
        <v>0</v>
      </c>
      <c r="AN76" s="123"/>
      <c r="AO76" s="168"/>
      <c r="AP76" s="131">
        <f t="shared" si="74"/>
        <v>0</v>
      </c>
      <c r="AQ76" s="132">
        <f t="shared" si="75"/>
        <v>0</v>
      </c>
      <c r="AR76" s="123"/>
      <c r="AS76" s="89" t="str">
        <f t="shared" si="76"/>
        <v>OK</v>
      </c>
      <c r="AU76" s="1">
        <v>16</v>
      </c>
      <c r="AV76" s="192"/>
      <c r="AW76" s="192"/>
    </row>
    <row r="77" spans="2:50" ht="18.75" customHeight="1" x14ac:dyDescent="0.55000000000000004">
      <c r="C77" s="80"/>
      <c r="D77" s="80"/>
      <c r="F77" s="106" t="s">
        <v>3</v>
      </c>
      <c r="G77" s="188"/>
      <c r="H77" s="103">
        <v>8</v>
      </c>
      <c r="I77" s="104">
        <v>830</v>
      </c>
      <c r="J77" s="105">
        <v>1030</v>
      </c>
      <c r="K77" s="106">
        <f>ROUNDDOWN($L$7/J77,0)*ROUNDDOWN($K$7/I77,0)*L77</f>
        <v>72</v>
      </c>
      <c r="L77" s="107">
        <v>3</v>
      </c>
      <c r="M77" s="106">
        <f t="shared" si="56"/>
        <v>42</v>
      </c>
      <c r="N77" s="107">
        <v>2</v>
      </c>
      <c r="O77" s="106">
        <f t="shared" si="58"/>
        <v>44</v>
      </c>
      <c r="P77" s="107">
        <v>2</v>
      </c>
      <c r="Q77" s="108"/>
      <c r="R77" s="109"/>
      <c r="S77" s="136"/>
      <c r="T77" s="137"/>
      <c r="U77" s="111"/>
      <c r="V77" s="109"/>
      <c r="W77" s="210"/>
      <c r="X77" s="216"/>
      <c r="Y77" s="108"/>
      <c r="Z77" s="197"/>
      <c r="AA77" s="114">
        <f t="shared" si="87"/>
        <v>0</v>
      </c>
      <c r="AB77" s="108"/>
      <c r="AC77" s="167"/>
      <c r="AD77" s="115">
        <f t="shared" si="68"/>
        <v>0</v>
      </c>
      <c r="AE77" s="116">
        <f t="shared" si="69"/>
        <v>0</v>
      </c>
      <c r="AF77" s="117"/>
      <c r="AG77" s="167"/>
      <c r="AH77" s="115">
        <f t="shared" si="70"/>
        <v>0</v>
      </c>
      <c r="AI77" s="116">
        <f t="shared" si="71"/>
        <v>0</v>
      </c>
      <c r="AJ77" s="108"/>
      <c r="AK77" s="167"/>
      <c r="AL77" s="115">
        <f>IF(AK$8="4t トラック",CEILING(AK77,$N77),CEILING(AK77,$L77))</f>
        <v>0</v>
      </c>
      <c r="AM77" s="116">
        <f t="shared" si="73"/>
        <v>0</v>
      </c>
      <c r="AN77" s="108"/>
      <c r="AO77" s="167"/>
      <c r="AP77" s="115">
        <f t="shared" si="74"/>
        <v>0</v>
      </c>
      <c r="AQ77" s="116">
        <f t="shared" si="75"/>
        <v>0</v>
      </c>
      <c r="AR77" s="108"/>
      <c r="AS77" s="118" t="str">
        <f t="shared" si="76"/>
        <v>OK</v>
      </c>
      <c r="AU77" s="1">
        <v>17</v>
      </c>
      <c r="AV77" s="192"/>
      <c r="AW77" s="192"/>
    </row>
    <row r="78" spans="2:50" ht="18.75" customHeight="1" x14ac:dyDescent="0.55000000000000004">
      <c r="C78" s="80"/>
      <c r="D78" s="80"/>
      <c r="F78" s="86" t="s">
        <v>46</v>
      </c>
      <c r="G78" s="187" t="s">
        <v>64</v>
      </c>
      <c r="H78" s="119">
        <v>6</v>
      </c>
      <c r="I78" s="120">
        <v>1540</v>
      </c>
      <c r="J78" s="121">
        <v>1120</v>
      </c>
      <c r="K78" s="86">
        <f>ROUNDDOWN($L$7/J78,0)*ROUNDDOWN($K$7/I78,0)*L78</f>
        <v>24</v>
      </c>
      <c r="L78" s="122">
        <v>2</v>
      </c>
      <c r="M78" s="120">
        <f t="shared" si="56"/>
        <v>12</v>
      </c>
      <c r="N78" s="122">
        <v>2</v>
      </c>
      <c r="O78" s="120">
        <f t="shared" si="58"/>
        <v>24</v>
      </c>
      <c r="P78" s="122">
        <v>2</v>
      </c>
      <c r="Q78" s="123"/>
      <c r="R78" s="124">
        <v>1</v>
      </c>
      <c r="S78" s="205" t="e">
        <f ca="1">IF(R78=0,"",INDIRECT(ADDRESS(T78,U78,,,"[SS12 出荷管理表.xlsx]"&amp;G78)))</f>
        <v>#REF!</v>
      </c>
      <c r="T78" s="128">
        <f>MATCH(B67,'[1]ステー(ラジエータ)'!$A:$A,0)</f>
        <v>836</v>
      </c>
      <c r="U78" s="126">
        <v>8</v>
      </c>
      <c r="V78" s="124" t="str">
        <f t="shared" ref="V78:V79" ca="1" si="89">IF(R78=1,"",INDIRECT(ADDRESS(W78,X78,,,"[SS12 出荷管理表.xlsx]" &amp; G78)))</f>
        <v/>
      </c>
      <c r="W78" s="207">
        <f>MATCH(D63,'[1]ステー(ラジエータ)'!$A:$A,0)</f>
        <v>835</v>
      </c>
      <c r="X78" s="213">
        <v>8</v>
      </c>
      <c r="Y78" s="123"/>
      <c r="Z78" s="195"/>
      <c r="AA78" s="130">
        <f t="shared" si="87"/>
        <v>0</v>
      </c>
      <c r="AB78" s="123"/>
      <c r="AC78" s="168"/>
      <c r="AD78" s="131">
        <f>IF(AC$8="4t トラック",CEILING(AC78,$N78),CEILING(AC78,$L78))</f>
        <v>0</v>
      </c>
      <c r="AE78" s="132">
        <f t="shared" si="69"/>
        <v>0</v>
      </c>
      <c r="AF78" s="133"/>
      <c r="AG78" s="168"/>
      <c r="AH78" s="131">
        <f>IF(AG$8="4t トラック",CEILING(AG78,$N78),CEILING(AG78,$L78))</f>
        <v>0</v>
      </c>
      <c r="AI78" s="132">
        <f t="shared" si="71"/>
        <v>0</v>
      </c>
      <c r="AJ78" s="123">
        <v>3</v>
      </c>
      <c r="AK78" s="167"/>
      <c r="AL78" s="131">
        <f>IF(AK$8="4t トラック",CEILING(AK78,$N78),CEILING(AK78,$L78))</f>
        <v>0</v>
      </c>
      <c r="AM78" s="132">
        <f t="shared" si="73"/>
        <v>0</v>
      </c>
      <c r="AN78" s="123"/>
      <c r="AO78" s="168"/>
      <c r="AP78" s="131">
        <f t="shared" si="74"/>
        <v>0</v>
      </c>
      <c r="AQ78" s="132">
        <f t="shared" si="75"/>
        <v>0</v>
      </c>
      <c r="AR78" s="123">
        <f>COUNT(AS63:AS78)</f>
        <v>0</v>
      </c>
      <c r="AS78" s="134" t="str">
        <f t="shared" si="76"/>
        <v>OK</v>
      </c>
      <c r="AU78" s="1">
        <v>18</v>
      </c>
      <c r="AV78" s="192"/>
      <c r="AW78" s="192"/>
    </row>
    <row r="79" spans="2:50" ht="18.75" customHeight="1" thickBot="1" x14ac:dyDescent="0.6">
      <c r="B79" s="41"/>
      <c r="C79" s="41"/>
      <c r="D79" s="41"/>
      <c r="F79" s="172" t="s">
        <v>50</v>
      </c>
      <c r="G79" s="189" t="s">
        <v>65</v>
      </c>
      <c r="H79" s="148">
        <v>6</v>
      </c>
      <c r="I79" s="149">
        <v>1540</v>
      </c>
      <c r="J79" s="150">
        <v>1120</v>
      </c>
      <c r="K79" s="147">
        <f>ROUNDDOWN($L$7/J79,0)*ROUNDDOWN($K$7/I79,0)*L79</f>
        <v>24</v>
      </c>
      <c r="L79" s="151">
        <v>2</v>
      </c>
      <c r="M79" s="147">
        <f t="shared" si="56"/>
        <v>12</v>
      </c>
      <c r="N79" s="151">
        <v>2</v>
      </c>
      <c r="O79" s="147">
        <f t="shared" si="58"/>
        <v>24</v>
      </c>
      <c r="P79" s="151">
        <v>2</v>
      </c>
      <c r="Q79" s="152"/>
      <c r="R79" s="158">
        <v>1</v>
      </c>
      <c r="S79" s="206" t="e">
        <f ca="1">IF(R79=0,"",INDIRECT(ADDRESS(T79,U79,,,"[SS12 出荷管理表.xlsx]"&amp;G79)))</f>
        <v>#REF!</v>
      </c>
      <c r="T79" s="154">
        <f>MATCH(B67,'[1]ステー(ラジエータ)'!$A:$A,0)</f>
        <v>836</v>
      </c>
      <c r="U79" s="155">
        <v>28</v>
      </c>
      <c r="V79" s="226" t="str">
        <f t="shared" ca="1" si="89"/>
        <v/>
      </c>
      <c r="W79" s="217">
        <f>MATCH(D63,'[1]ステー(ラジエータ)'!$A:$A,0)</f>
        <v>835</v>
      </c>
      <c r="X79" s="218">
        <v>28</v>
      </c>
      <c r="Y79" s="152"/>
      <c r="Z79" s="201">
        <v>72</v>
      </c>
      <c r="AA79" s="160">
        <f>ROUNDUP(Z79/H79,0)</f>
        <v>12</v>
      </c>
      <c r="AB79" s="152"/>
      <c r="AC79" s="169"/>
      <c r="AD79" s="161">
        <f>IF(AC$8="4t トラック",CEILING(AC79,$N79),CEILING(AC79,$L79))</f>
        <v>0</v>
      </c>
      <c r="AE79" s="162">
        <f t="shared" si="69"/>
        <v>0</v>
      </c>
      <c r="AF79" s="163"/>
      <c r="AG79" s="202">
        <v>12</v>
      </c>
      <c r="AH79" s="161">
        <f>IF(AG$8="4t トラック",CEILING(AG79,$N79),CEILING(AG79,$L79))</f>
        <v>12</v>
      </c>
      <c r="AI79" s="162">
        <f t="shared" si="71"/>
        <v>0.5</v>
      </c>
      <c r="AJ79" s="152"/>
      <c r="AK79" s="169"/>
      <c r="AL79" s="161">
        <f>IF(AK$8="4t トラック",CEILING(AK79,$N79),CEILING(AK79,$L79))</f>
        <v>0</v>
      </c>
      <c r="AM79" s="162">
        <f t="shared" si="73"/>
        <v>0</v>
      </c>
      <c r="AN79" s="152"/>
      <c r="AO79" s="169"/>
      <c r="AP79" s="161">
        <f t="shared" si="74"/>
        <v>0</v>
      </c>
      <c r="AQ79" s="162">
        <f t="shared" si="75"/>
        <v>0</v>
      </c>
      <c r="AR79" s="152"/>
      <c r="AS79" s="164" t="str">
        <f>IF(AA79-SUM(AC79,AG79,AK79,AO79)=0,"OK",AA79-SUM(AC79,AG79,AK79,AO79))</f>
        <v>OK</v>
      </c>
      <c r="AU79" s="1">
        <v>19</v>
      </c>
    </row>
    <row r="80" spans="2:50" ht="19.5" customHeight="1" x14ac:dyDescent="0.55000000000000004">
      <c r="AC80" s="53"/>
      <c r="AD80" s="145" t="s">
        <v>2</v>
      </c>
      <c r="AE80" s="146">
        <f>SUM(AE69,AE74:AE79)</f>
        <v>0.97727272727272729</v>
      </c>
      <c r="AF80" s="7"/>
      <c r="AG80" s="53"/>
      <c r="AH80" s="145" t="s">
        <v>2</v>
      </c>
      <c r="AI80" s="146">
        <f>SUM(AI69,AI74:AI79)</f>
        <v>0.91666666666666663</v>
      </c>
      <c r="AK80" s="53"/>
      <c r="AL80" s="145" t="s">
        <v>2</v>
      </c>
      <c r="AM80" s="146">
        <f>SUM(AM69,AM74:AM79)</f>
        <v>0</v>
      </c>
      <c r="AO80" s="53"/>
      <c r="AP80" s="145" t="s">
        <v>2</v>
      </c>
      <c r="AQ80" s="146">
        <f>SUM(AQ69,AQ74:AQ79)</f>
        <v>1</v>
      </c>
    </row>
    <row r="81" spans="2:47" ht="18.75" customHeight="1" x14ac:dyDescent="0.55000000000000004">
      <c r="AC81" s="6"/>
      <c r="AD81" s="5"/>
      <c r="AE81" s="4" t="str">
        <f>IF(AE80&lt;=1,"積載できます","積載オーバーです!")</f>
        <v>積載できます</v>
      </c>
      <c r="AG81" s="6"/>
      <c r="AH81" s="5"/>
      <c r="AI81" s="4" t="str">
        <f>IF(AI80&lt;=1,"積載できます","積載オーバーです!")</f>
        <v>積載できます</v>
      </c>
      <c r="AK81" s="6"/>
      <c r="AL81" s="5"/>
      <c r="AM81" s="4" t="str">
        <f>IF(AM80&lt;=1,"積載できます","積載オーバーです!")</f>
        <v>積載できます</v>
      </c>
      <c r="AO81" s="6"/>
      <c r="AP81" s="5"/>
      <c r="AQ81" s="4" t="str">
        <f>IF(AQ80&lt;=1,"積載できます","積載オーバーです!")</f>
        <v>積載できます</v>
      </c>
    </row>
    <row r="82" spans="2:47" x14ac:dyDescent="0.55000000000000004">
      <c r="I82" s="3"/>
      <c r="AD82" s="2" t="s">
        <v>1</v>
      </c>
      <c r="AE82" s="2" t="s">
        <v>0</v>
      </c>
    </row>
    <row r="83" spans="2:47" x14ac:dyDescent="0.55000000000000004">
      <c r="I83" s="3"/>
      <c r="Y83" s="1">
        <v>1</v>
      </c>
      <c r="AD83" s="2"/>
      <c r="AE83" s="2"/>
    </row>
    <row r="84" spans="2:47" ht="18.5" thickBot="1" x14ac:dyDescent="0.6">
      <c r="I84" s="3"/>
      <c r="AD84" s="2"/>
      <c r="AE84" s="2"/>
    </row>
    <row r="85" spans="2:47" ht="18.649999999999999" customHeight="1" thickBot="1" x14ac:dyDescent="0.6">
      <c r="E85" s="175" t="s">
        <v>22</v>
      </c>
      <c r="F85" s="176"/>
      <c r="G85" s="179"/>
      <c r="H85" s="51"/>
      <c r="I85" s="3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AC85" s="83" t="s">
        <v>23</v>
      </c>
      <c r="AD85" s="244">
        <f>D89</f>
        <v>45932</v>
      </c>
      <c r="AE85" s="244"/>
      <c r="AG85" s="83" t="s">
        <v>23</v>
      </c>
      <c r="AH85" s="239">
        <f>B93</f>
        <v>45933</v>
      </c>
      <c r="AI85" s="240"/>
      <c r="AK85" s="83" t="s">
        <v>23</v>
      </c>
      <c r="AL85" s="239">
        <f>B93</f>
        <v>45933</v>
      </c>
      <c r="AM85" s="240"/>
      <c r="AO85" s="83" t="s">
        <v>23</v>
      </c>
      <c r="AP85" s="239">
        <f>D89</f>
        <v>45932</v>
      </c>
      <c r="AQ85" s="240"/>
    </row>
    <row r="86" spans="2:47" ht="18.5" thickBot="1" x14ac:dyDescent="0.6">
      <c r="E86" s="239">
        <f>E8</f>
        <v>45925</v>
      </c>
      <c r="F86" s="240"/>
      <c r="G86" s="179"/>
      <c r="H86" s="37"/>
      <c r="I86" s="38"/>
      <c r="J86" s="38"/>
      <c r="R86" s="227" t="s">
        <v>81</v>
      </c>
      <c r="AC86" s="241" t="s">
        <v>32</v>
      </c>
      <c r="AD86" s="241"/>
      <c r="AE86" s="1" t="s">
        <v>72</v>
      </c>
      <c r="AG86" s="241" t="s">
        <v>32</v>
      </c>
      <c r="AH86" s="241"/>
      <c r="AK86" s="241" t="s">
        <v>71</v>
      </c>
      <c r="AL86" s="241"/>
      <c r="AO86" s="241" t="s">
        <v>69</v>
      </c>
      <c r="AP86" s="241"/>
    </row>
    <row r="87" spans="2:47" ht="18.5" thickBot="1" x14ac:dyDescent="0.6">
      <c r="B87" s="40"/>
      <c r="C87" s="40"/>
      <c r="K87" s="71" t="s">
        <v>74</v>
      </c>
      <c r="L87" s="72"/>
      <c r="M87" s="73" t="s">
        <v>75</v>
      </c>
      <c r="N87" s="74"/>
      <c r="O87" s="71" t="s">
        <v>70</v>
      </c>
      <c r="P87" s="74"/>
      <c r="Q87" s="63"/>
      <c r="R87" s="228" t="s">
        <v>82</v>
      </c>
      <c r="S87" s="38"/>
      <c r="T87" s="75"/>
      <c r="U87" s="76"/>
      <c r="V87" s="38"/>
      <c r="W87" s="38"/>
      <c r="X87" s="38"/>
      <c r="Y87" s="63"/>
      <c r="AC87" s="1" t="s">
        <v>26</v>
      </c>
      <c r="AD87" s="44">
        <v>0.45833333333333331</v>
      </c>
      <c r="AG87" s="1" t="s">
        <v>26</v>
      </c>
      <c r="AH87" s="44">
        <v>0.66666666666666663</v>
      </c>
      <c r="AK87" s="1" t="s">
        <v>26</v>
      </c>
      <c r="AL87" s="50" t="s">
        <v>44</v>
      </c>
      <c r="AO87" s="1" t="s">
        <v>26</v>
      </c>
      <c r="AP87" s="44" t="s">
        <v>54</v>
      </c>
      <c r="AS87" s="23" t="s">
        <v>19</v>
      </c>
    </row>
    <row r="88" spans="2:47" ht="18.5" thickBot="1" x14ac:dyDescent="0.6">
      <c r="D88" s="39" t="s">
        <v>24</v>
      </c>
      <c r="F88" s="17" t="s">
        <v>18</v>
      </c>
      <c r="G88" s="180" t="s">
        <v>79</v>
      </c>
      <c r="H88" s="22" t="s">
        <v>17</v>
      </c>
      <c r="I88" s="21" t="s">
        <v>16</v>
      </c>
      <c r="J88" s="20" t="s">
        <v>15</v>
      </c>
      <c r="K88" s="21" t="s">
        <v>13</v>
      </c>
      <c r="L88" s="22" t="s">
        <v>14</v>
      </c>
      <c r="M88" s="21" t="s">
        <v>13</v>
      </c>
      <c r="N88" s="22" t="s">
        <v>14</v>
      </c>
      <c r="O88" s="21" t="s">
        <v>13</v>
      </c>
      <c r="P88" s="22" t="s">
        <v>14</v>
      </c>
      <c r="Q88" s="61"/>
      <c r="R88" s="229" t="s">
        <v>76</v>
      </c>
      <c r="S88" s="82" t="s">
        <v>84</v>
      </c>
      <c r="T88" s="78" t="s">
        <v>37</v>
      </c>
      <c r="U88" s="70" t="s">
        <v>36</v>
      </c>
      <c r="V88" s="82" t="s">
        <v>83</v>
      </c>
      <c r="W88" s="81" t="s">
        <v>37</v>
      </c>
      <c r="X88" s="79" t="s">
        <v>38</v>
      </c>
      <c r="Y88" s="37"/>
      <c r="Z88" s="19" t="s">
        <v>12</v>
      </c>
      <c r="AA88" s="18" t="s">
        <v>11</v>
      </c>
      <c r="AB88" s="16"/>
      <c r="AC88" s="233" t="s">
        <v>35</v>
      </c>
      <c r="AD88" s="234"/>
      <c r="AE88" s="235"/>
      <c r="AF88" s="16"/>
      <c r="AG88" s="236" t="s">
        <v>10</v>
      </c>
      <c r="AH88" s="237"/>
      <c r="AI88" s="238"/>
      <c r="AJ88" s="16"/>
      <c r="AK88" s="252" t="s">
        <v>73</v>
      </c>
      <c r="AL88" s="253"/>
      <c r="AM88" s="254"/>
      <c r="AN88" s="16"/>
      <c r="AO88" s="252" t="s">
        <v>58</v>
      </c>
      <c r="AP88" s="253"/>
      <c r="AQ88" s="254"/>
      <c r="AR88" s="16"/>
      <c r="AS88" s="15" t="s">
        <v>8</v>
      </c>
    </row>
    <row r="89" spans="2:47" ht="20.5" thickTop="1" x14ac:dyDescent="0.55000000000000004">
      <c r="D89" s="231">
        <v>45932</v>
      </c>
      <c r="E89" s="170" t="s">
        <v>48</v>
      </c>
      <c r="F89" s="177" t="s">
        <v>7</v>
      </c>
      <c r="G89" s="181" t="s">
        <v>59</v>
      </c>
      <c r="H89" s="47">
        <v>3</v>
      </c>
      <c r="I89" s="48">
        <v>1760</v>
      </c>
      <c r="J89" s="58">
        <v>1150</v>
      </c>
      <c r="K89" s="59">
        <v>22</v>
      </c>
      <c r="L89" s="60">
        <v>2</v>
      </c>
      <c r="M89" s="87">
        <f t="shared" ref="M89:M105" si="90">ROUNDDOWN($N$7/J89,0)*ROUNDDOWN($M$7/I89,0)*L89</f>
        <v>12</v>
      </c>
      <c r="N89" s="60">
        <v>2</v>
      </c>
      <c r="O89" s="87">
        <f>ROUNDDOWN($P$7/J89,0)*ROUNDDOWN($O$7/I89,0)*P89</f>
        <v>20</v>
      </c>
      <c r="P89" s="60">
        <v>2</v>
      </c>
      <c r="Q89" s="9"/>
      <c r="R89" s="65">
        <v>0</v>
      </c>
      <c r="S89" s="225" t="str">
        <f ca="1">IF(R89=0,"",INDIRECT(ADDRESS(T89,U89,,,"[SS12 出荷管理表.xlsx]"&amp;G89)))</f>
        <v/>
      </c>
      <c r="T89" s="64">
        <f>MATCH(B93,'[1]欧州向けフレームコンプ(フロント) (末番変更)'!$A:$A,0)</f>
        <v>335</v>
      </c>
      <c r="U89" s="67">
        <v>14</v>
      </c>
      <c r="V89" s="65" t="e">
        <f ca="1">IF(R89=1,"",INDIRECT(ADDRESS(W89,X89,,,"[SS12 出荷管理表.xlsx]" &amp; G89)))</f>
        <v>#REF!</v>
      </c>
      <c r="W89" s="211">
        <f>MATCH(D89,'[1]欧州向けフレームコンプ(フロント) (末番変更)'!$A:$A,0)</f>
        <v>334</v>
      </c>
      <c r="X89" s="212">
        <v>14</v>
      </c>
      <c r="Y89" s="9"/>
      <c r="Z89" s="193">
        <v>3</v>
      </c>
      <c r="AA89" s="14">
        <f>ROUNDUP(Z89/H89,0)</f>
        <v>1</v>
      </c>
      <c r="AB89" s="9"/>
      <c r="AC89" s="165">
        <v>1</v>
      </c>
      <c r="AD89" s="12"/>
      <c r="AE89" s="11"/>
      <c r="AF89" s="13"/>
      <c r="AG89" s="165"/>
      <c r="AH89" s="12"/>
      <c r="AI89" s="11"/>
      <c r="AJ89" s="9"/>
      <c r="AK89" s="165"/>
      <c r="AL89" s="12"/>
      <c r="AM89" s="11"/>
      <c r="AN89" s="9"/>
      <c r="AO89" s="174"/>
      <c r="AP89" s="12"/>
      <c r="AQ89" s="11"/>
      <c r="AR89" s="46"/>
      <c r="AS89" s="8" t="str">
        <f t="shared" ref="AS89:AS90" si="91">IF(AA89-SUM(AC89,AG89,AK89,AO89)=0,"OK",AA89-SUM(AC89,AG89,AK89,AO89))</f>
        <v>OK</v>
      </c>
      <c r="AU89" s="1">
        <v>3</v>
      </c>
    </row>
    <row r="90" spans="2:47" ht="19.5" customHeight="1" thickBot="1" x14ac:dyDescent="0.6">
      <c r="D90" s="232"/>
      <c r="E90" s="170" t="s">
        <v>49</v>
      </c>
      <c r="F90" s="177" t="s">
        <v>6</v>
      </c>
      <c r="G90" s="181" t="s">
        <v>59</v>
      </c>
      <c r="H90" s="47">
        <v>3</v>
      </c>
      <c r="I90" s="48">
        <v>1760</v>
      </c>
      <c r="J90" s="58">
        <v>1150</v>
      </c>
      <c r="K90" s="59">
        <v>22</v>
      </c>
      <c r="L90" s="60">
        <v>2</v>
      </c>
      <c r="M90" s="87">
        <f t="shared" si="90"/>
        <v>12</v>
      </c>
      <c r="N90" s="60">
        <v>2</v>
      </c>
      <c r="O90" s="87">
        <f t="shared" ref="O90:O105" si="92">ROUNDDOWN($P$7/J90,0)*ROUNDDOWN($O$7/I90,0)*P90</f>
        <v>20</v>
      </c>
      <c r="P90" s="60">
        <v>2</v>
      </c>
      <c r="Q90" s="9"/>
      <c r="R90" s="65">
        <v>0</v>
      </c>
      <c r="S90" s="225" t="str">
        <f t="shared" ref="S90:S94" ca="1" si="93">IF(R90=0,"",INDIRECT(ADDRESS(T90,U90,,,"[SS12 出荷管理表.xlsx]"&amp;G90)))</f>
        <v/>
      </c>
      <c r="T90" s="64">
        <f>MATCH(B93,'[1]欧州向けフレームコンプ(フロント) (末番変更)'!$A:$A,0)</f>
        <v>335</v>
      </c>
      <c r="U90" s="67">
        <v>26</v>
      </c>
      <c r="V90" s="65" t="e">
        <f t="shared" ref="V90:V92" ca="1" si="94">IF(R90=1,"",INDIRECT(ADDRESS(W90,X90,,,"[SS12 出荷管理表.xlsx]" &amp; G90)))</f>
        <v>#REF!</v>
      </c>
      <c r="W90" s="208">
        <f>MATCH(D89,'[1]欧州向けフレームコンプ(フロント) (末番変更)'!$A:$A,0)</f>
        <v>334</v>
      </c>
      <c r="X90" s="66">
        <v>26</v>
      </c>
      <c r="Y90" s="9"/>
      <c r="Z90" s="193">
        <v>51</v>
      </c>
      <c r="AA90" s="14">
        <f>ROUNDUP(Z90/H90,0)</f>
        <v>17</v>
      </c>
      <c r="AB90" s="9"/>
      <c r="AC90" s="165"/>
      <c r="AD90" s="12"/>
      <c r="AE90" s="11"/>
      <c r="AF90" s="13"/>
      <c r="AG90" s="165"/>
      <c r="AH90" s="12"/>
      <c r="AI90" s="11"/>
      <c r="AJ90" s="9"/>
      <c r="AK90" s="165"/>
      <c r="AL90" s="12"/>
      <c r="AM90" s="11"/>
      <c r="AN90" s="9"/>
      <c r="AO90" s="174">
        <f>19-2</f>
        <v>17</v>
      </c>
      <c r="AP90" s="12"/>
      <c r="AQ90" s="11"/>
      <c r="AR90" s="65"/>
      <c r="AS90" s="8" t="str">
        <f t="shared" si="91"/>
        <v>OK</v>
      </c>
      <c r="AU90" s="1">
        <v>4</v>
      </c>
    </row>
    <row r="91" spans="2:47" ht="18.75" customHeight="1" thickBot="1" x14ac:dyDescent="0.6">
      <c r="D91" s="80" t="str">
        <f>TEXT(D89,"aaaa")</f>
        <v>木曜日</v>
      </c>
      <c r="E91" s="178" t="s">
        <v>57</v>
      </c>
      <c r="F91" s="91" t="s">
        <v>55</v>
      </c>
      <c r="G91" s="183" t="s">
        <v>60</v>
      </c>
      <c r="H91" s="47">
        <v>3</v>
      </c>
      <c r="I91" s="48">
        <v>1760</v>
      </c>
      <c r="J91" s="58">
        <v>1150</v>
      </c>
      <c r="K91" s="59">
        <v>22</v>
      </c>
      <c r="L91" s="60">
        <v>2</v>
      </c>
      <c r="M91" s="87">
        <f t="shared" si="90"/>
        <v>12</v>
      </c>
      <c r="N91" s="60">
        <v>2</v>
      </c>
      <c r="O91" s="87">
        <f t="shared" si="92"/>
        <v>20</v>
      </c>
      <c r="P91" s="60">
        <v>2</v>
      </c>
      <c r="Q91" s="9"/>
      <c r="R91" s="65">
        <v>0</v>
      </c>
      <c r="S91" s="225" t="str">
        <f t="shared" ca="1" si="93"/>
        <v/>
      </c>
      <c r="T91" s="64">
        <f>MATCH(B93,'[1]SS23 フレームコンプ(フロント) (末番2)'!$A:$A,0)</f>
        <v>259</v>
      </c>
      <c r="U91" s="67">
        <v>14</v>
      </c>
      <c r="V91" s="65" t="e">
        <f t="shared" ca="1" si="94"/>
        <v>#REF!</v>
      </c>
      <c r="W91" s="208">
        <f>MATCH(D89,'[1]SS23 フレームコンプ(フロント) (末番2)'!$A:$A,0)</f>
        <v>258</v>
      </c>
      <c r="X91" s="66">
        <v>14</v>
      </c>
      <c r="Y91" s="9"/>
      <c r="Z91" s="193"/>
      <c r="AA91" s="14">
        <f>ROUNDUP(Z91/H91,0)</f>
        <v>0</v>
      </c>
      <c r="AB91" s="9"/>
      <c r="AC91" s="165"/>
      <c r="AD91" s="12"/>
      <c r="AE91" s="11"/>
      <c r="AF91" s="13"/>
      <c r="AG91" s="165"/>
      <c r="AH91" s="12"/>
      <c r="AI91" s="11"/>
      <c r="AJ91" s="9"/>
      <c r="AK91" s="165"/>
      <c r="AL91" s="12"/>
      <c r="AM91" s="11"/>
      <c r="AN91" s="9"/>
      <c r="AO91" s="165"/>
      <c r="AP91" s="12"/>
      <c r="AQ91" s="11"/>
      <c r="AR91" s="46"/>
      <c r="AS91" s="8" t="str">
        <f t="shared" ref="AS91:AS94" si="95">IF(AA91-SUM(AC91,AG91,AK91,AO91)=0,"OK",AA91-SUM(AC91,AG91,AK91,AO91))</f>
        <v>OK</v>
      </c>
      <c r="AU91" s="1">
        <v>5</v>
      </c>
    </row>
    <row r="92" spans="2:47" ht="18.75" customHeight="1" x14ac:dyDescent="0.55000000000000004">
      <c r="B92" s="42" t="s">
        <v>23</v>
      </c>
      <c r="D92" s="49"/>
      <c r="E92" s="178" t="s">
        <v>57</v>
      </c>
      <c r="F92" s="91" t="s">
        <v>56</v>
      </c>
      <c r="G92" s="183" t="s">
        <v>60</v>
      </c>
      <c r="H92" s="47">
        <v>3</v>
      </c>
      <c r="I92" s="48">
        <v>1760</v>
      </c>
      <c r="J92" s="58">
        <v>1150</v>
      </c>
      <c r="K92" s="59">
        <v>22</v>
      </c>
      <c r="L92" s="60">
        <v>2</v>
      </c>
      <c r="M92" s="87">
        <f t="shared" si="90"/>
        <v>12</v>
      </c>
      <c r="N92" s="60">
        <v>2</v>
      </c>
      <c r="O92" s="87">
        <f t="shared" si="92"/>
        <v>20</v>
      </c>
      <c r="P92" s="60">
        <v>2</v>
      </c>
      <c r="Q92" s="9"/>
      <c r="R92" s="65">
        <v>0</v>
      </c>
      <c r="S92" s="225" t="str">
        <f t="shared" ca="1" si="93"/>
        <v/>
      </c>
      <c r="T92" s="64">
        <f>MATCH(B$93,'[1]SS23 フレームコンプ(フロント) (末番2)'!$A:$A,0)</f>
        <v>259</v>
      </c>
      <c r="U92" s="67">
        <v>26</v>
      </c>
      <c r="V92" s="65" t="e">
        <f t="shared" ca="1" si="94"/>
        <v>#REF!</v>
      </c>
      <c r="W92" s="208">
        <f>MATCH(D$89,'[1]SS23 フレームコンプ(フロント) (末番2)'!$A:$A,0)</f>
        <v>258</v>
      </c>
      <c r="X92" s="66">
        <v>26</v>
      </c>
      <c r="Y92" s="9"/>
      <c r="Z92" s="193"/>
      <c r="AA92" s="14">
        <f>ROUNDUP(Z92/H92,0)</f>
        <v>0</v>
      </c>
      <c r="AB92" s="9"/>
      <c r="AC92" s="166"/>
      <c r="AD92" s="12"/>
      <c r="AE92" s="11"/>
      <c r="AF92" s="13"/>
      <c r="AG92" s="166"/>
      <c r="AH92" s="12"/>
      <c r="AI92" s="11"/>
      <c r="AJ92" s="9"/>
      <c r="AK92" s="165"/>
      <c r="AL92" s="12"/>
      <c r="AM92" s="11"/>
      <c r="AN92" s="9"/>
      <c r="AO92" s="165"/>
      <c r="AP92" s="12"/>
      <c r="AQ92" s="11"/>
      <c r="AR92" s="46"/>
      <c r="AS92" s="8" t="str">
        <f t="shared" si="95"/>
        <v>OK</v>
      </c>
      <c r="AU92" s="1">
        <v>6</v>
      </c>
    </row>
    <row r="93" spans="2:47" ht="18.75" customHeight="1" x14ac:dyDescent="0.55000000000000004">
      <c r="B93" s="231">
        <v>45933</v>
      </c>
      <c r="D93" s="49"/>
      <c r="E93" s="222" t="s">
        <v>49</v>
      </c>
      <c r="F93" s="223" t="s">
        <v>55</v>
      </c>
      <c r="G93" s="224" t="s">
        <v>80</v>
      </c>
      <c r="H93" s="47">
        <v>3</v>
      </c>
      <c r="I93" s="48">
        <v>1760</v>
      </c>
      <c r="J93" s="58">
        <v>1150</v>
      </c>
      <c r="K93" s="59">
        <v>22</v>
      </c>
      <c r="L93" s="60">
        <v>2</v>
      </c>
      <c r="M93" s="87">
        <f t="shared" si="90"/>
        <v>12</v>
      </c>
      <c r="N93" s="60">
        <v>2</v>
      </c>
      <c r="O93" s="87">
        <f t="shared" si="92"/>
        <v>20</v>
      </c>
      <c r="P93" s="60">
        <v>2</v>
      </c>
      <c r="Q93" s="9"/>
      <c r="R93" s="65">
        <v>0</v>
      </c>
      <c r="S93" s="225" t="str">
        <f t="shared" ca="1" si="93"/>
        <v/>
      </c>
      <c r="T93" s="64">
        <f>MATCH(B93,'[1]SS23 フレームコンプ(フロント) (末番3)'!$A:$A,0)</f>
        <v>43</v>
      </c>
      <c r="U93" s="67">
        <v>14</v>
      </c>
      <c r="V93" s="65" t="e">
        <f t="shared" ref="V93:V94" ca="1" si="96">IF(R93=1,"",INDIRECT(ADDRESS(W93,X93,,,"[SS12 出荷管理表.xlsx]" &amp; G93)))</f>
        <v>#REF!</v>
      </c>
      <c r="W93" s="208">
        <f>MATCH(D89,'[1]SS23 フレームコンプ(フロント) (末番3)'!$A:$A,0)</f>
        <v>42</v>
      </c>
      <c r="X93" s="67">
        <v>14</v>
      </c>
      <c r="Y93" s="9"/>
      <c r="Z93" s="193">
        <v>3</v>
      </c>
      <c r="AA93" s="14">
        <f t="shared" ref="AA93:AA94" si="97">ROUNDUP(Z93/H93,0)</f>
        <v>1</v>
      </c>
      <c r="AB93" s="9"/>
      <c r="AC93" s="166"/>
      <c r="AD93" s="12"/>
      <c r="AE93" s="11"/>
      <c r="AF93" s="13"/>
      <c r="AG93" s="166"/>
      <c r="AH93" s="12"/>
      <c r="AI93" s="11"/>
      <c r="AJ93" s="9"/>
      <c r="AK93" s="165"/>
      <c r="AL93" s="12"/>
      <c r="AM93" s="11"/>
      <c r="AN93" s="9"/>
      <c r="AO93" s="165">
        <v>1</v>
      </c>
      <c r="AP93" s="12"/>
      <c r="AQ93" s="11"/>
      <c r="AR93" s="46"/>
      <c r="AS93" s="8" t="str">
        <f t="shared" si="95"/>
        <v>OK</v>
      </c>
      <c r="AU93" s="1">
        <v>7</v>
      </c>
    </row>
    <row r="94" spans="2:47" ht="18.75" customHeight="1" thickBot="1" x14ac:dyDescent="0.6">
      <c r="B94" s="232"/>
      <c r="D94" s="49"/>
      <c r="E94" s="222" t="s">
        <v>49</v>
      </c>
      <c r="F94" s="223" t="s">
        <v>56</v>
      </c>
      <c r="G94" s="224" t="s">
        <v>80</v>
      </c>
      <c r="H94" s="47">
        <v>3</v>
      </c>
      <c r="I94" s="48">
        <v>1760</v>
      </c>
      <c r="J94" s="58">
        <v>1150</v>
      </c>
      <c r="K94" s="59">
        <v>22</v>
      </c>
      <c r="L94" s="60">
        <v>2</v>
      </c>
      <c r="M94" s="87">
        <f t="shared" si="90"/>
        <v>12</v>
      </c>
      <c r="N94" s="60">
        <v>2</v>
      </c>
      <c r="O94" s="87">
        <f t="shared" si="92"/>
        <v>20</v>
      </c>
      <c r="P94" s="60">
        <v>2</v>
      </c>
      <c r="Q94" s="9"/>
      <c r="R94" s="65">
        <v>0</v>
      </c>
      <c r="S94" s="225" t="str">
        <f t="shared" ca="1" si="93"/>
        <v/>
      </c>
      <c r="T94" s="64">
        <f>MATCH(B93,'[1]SS23 フレームコンプ(フロント) (末番3)'!$A:$A,0)</f>
        <v>43</v>
      </c>
      <c r="U94" s="67">
        <v>26</v>
      </c>
      <c r="V94" s="65" t="e">
        <f t="shared" ca="1" si="96"/>
        <v>#REF!</v>
      </c>
      <c r="W94" s="208">
        <f>MATCH(D89,'[1]SS23 フレームコンプ(フロント) (末番3)'!$A:$A,0)</f>
        <v>42</v>
      </c>
      <c r="X94" s="67">
        <v>26</v>
      </c>
      <c r="Y94" s="9"/>
      <c r="Z94" s="193">
        <v>51</v>
      </c>
      <c r="AA94" s="14">
        <f t="shared" si="97"/>
        <v>17</v>
      </c>
      <c r="AB94" s="9"/>
      <c r="AC94" s="166">
        <f>17-2</f>
        <v>15</v>
      </c>
      <c r="AD94" s="12"/>
      <c r="AE94" s="11"/>
      <c r="AF94" s="13"/>
      <c r="AG94" s="166"/>
      <c r="AH94" s="12"/>
      <c r="AI94" s="11"/>
      <c r="AJ94" s="9"/>
      <c r="AK94" s="165"/>
      <c r="AL94" s="12"/>
      <c r="AM94" s="11"/>
      <c r="AN94" s="9"/>
      <c r="AO94" s="165">
        <v>2</v>
      </c>
      <c r="AP94" s="12"/>
      <c r="AQ94" s="11"/>
      <c r="AR94" s="46"/>
      <c r="AS94" s="8" t="str">
        <f t="shared" si="95"/>
        <v>OK</v>
      </c>
      <c r="AU94" s="1">
        <v>8</v>
      </c>
    </row>
    <row r="95" spans="2:47" ht="18.75" customHeight="1" x14ac:dyDescent="0.55000000000000004">
      <c r="B95" s="80" t="str">
        <f>TEXT(B93,"aaaa")</f>
        <v>金曜日</v>
      </c>
      <c r="F95" s="92" t="s">
        <v>5</v>
      </c>
      <c r="G95" s="184"/>
      <c r="H95" s="47">
        <v>3</v>
      </c>
      <c r="I95" s="48">
        <v>1760</v>
      </c>
      <c r="J95" s="58">
        <v>1150</v>
      </c>
      <c r="K95" s="59">
        <v>22</v>
      </c>
      <c r="L95" s="60">
        <v>2</v>
      </c>
      <c r="M95" s="87">
        <f t="shared" si="90"/>
        <v>12</v>
      </c>
      <c r="N95" s="60">
        <v>2</v>
      </c>
      <c r="O95" s="87">
        <f t="shared" si="92"/>
        <v>20</v>
      </c>
      <c r="P95" s="60">
        <v>2</v>
      </c>
      <c r="Q95" s="9"/>
      <c r="R95" s="65"/>
      <c r="S95" s="225"/>
      <c r="T95" s="64"/>
      <c r="U95" s="68"/>
      <c r="V95" s="65"/>
      <c r="W95" s="208"/>
      <c r="X95" s="65"/>
      <c r="Y95" s="9"/>
      <c r="Z95" s="93"/>
      <c r="AA95" s="94">
        <f>SUM(AA89:AA92)</f>
        <v>18</v>
      </c>
      <c r="AB95" s="95"/>
      <c r="AC95" s="96">
        <f>SUM(AC89:AC94)</f>
        <v>16</v>
      </c>
      <c r="AD95" s="97">
        <f t="shared" ref="AD95" si="98">IF(AC$8="4t トラック",CEILING(AC95,$N95),CEILING(AC95,$L95))</f>
        <v>16</v>
      </c>
      <c r="AE95" s="98">
        <f>AD95/HLOOKUP(AC$86,$K$87:$P$105,$AU95,)</f>
        <v>0.72727272727272729</v>
      </c>
      <c r="AF95" s="99"/>
      <c r="AG95" s="96">
        <f>SUM(AG89:AG94)</f>
        <v>0</v>
      </c>
      <c r="AH95" s="97">
        <f t="shared" ref="AH95" si="99">IF(AG$8="4t トラック",CEILING(AG95,$N95),CEILING(AG95,$L95))</f>
        <v>0</v>
      </c>
      <c r="AI95" s="98">
        <f>AH95/HLOOKUP(AG$86,$K$87:$P$105,$AU95,)</f>
        <v>0</v>
      </c>
      <c r="AJ95" s="95"/>
      <c r="AK95" s="96">
        <f>SUM(AK89:AK94)</f>
        <v>0</v>
      </c>
      <c r="AL95" s="97">
        <f t="shared" ref="AL95" si="100">IF(AK$8="4t トラック",CEILING(AK95,$N95),CEILING(AK95,$L95))</f>
        <v>0</v>
      </c>
      <c r="AM95" s="98">
        <f>AL95/HLOOKUP(AK$86,$K$87:$P$105,$AU95,)</f>
        <v>0</v>
      </c>
      <c r="AN95" s="95"/>
      <c r="AO95" s="96">
        <f>SUM(AO89:AO94)</f>
        <v>20</v>
      </c>
      <c r="AP95" s="97">
        <f>IF(AO$8="4t トラック",CEILING(AO95,$N95),IF(AO$8="10tトラック(ｶｶｵ便)",CEILING(AO95,$P95),CEILING(AO95,$L95)))</f>
        <v>20</v>
      </c>
      <c r="AQ95" s="98">
        <f>AP95/HLOOKUP(AO$86,$K$87:$P$105,$AU95,)</f>
        <v>1</v>
      </c>
      <c r="AR95" s="46"/>
      <c r="AS95" s="10"/>
      <c r="AU95" s="1">
        <v>9</v>
      </c>
    </row>
    <row r="96" spans="2:47" ht="18.75" customHeight="1" x14ac:dyDescent="0.55000000000000004">
      <c r="C96" s="49"/>
      <c r="D96" s="49"/>
      <c r="F96" s="102" t="s">
        <v>28</v>
      </c>
      <c r="G96" s="185"/>
      <c r="H96" s="103">
        <v>2</v>
      </c>
      <c r="I96" s="104">
        <v>1200</v>
      </c>
      <c r="J96" s="105">
        <v>1110</v>
      </c>
      <c r="K96" s="106">
        <f>ROUNDDOWN($L$7/J96,0)*ROUNDDOWN($K$7/I96,0)*L96</f>
        <v>48</v>
      </c>
      <c r="L96" s="107">
        <v>3</v>
      </c>
      <c r="M96" s="106">
        <f t="shared" si="90"/>
        <v>30</v>
      </c>
      <c r="N96" s="107">
        <v>2</v>
      </c>
      <c r="O96" s="106">
        <f t="shared" si="92"/>
        <v>32</v>
      </c>
      <c r="P96" s="107">
        <v>2</v>
      </c>
      <c r="Q96" s="108"/>
      <c r="R96" s="109"/>
      <c r="S96" s="109"/>
      <c r="T96" s="110"/>
      <c r="U96" s="111"/>
      <c r="V96" s="109"/>
      <c r="W96" s="209"/>
      <c r="X96" s="109"/>
      <c r="Y96" s="108"/>
      <c r="Z96" s="194"/>
      <c r="AA96" s="114">
        <f t="shared" ref="AA96:AA99" si="101">ROUNDUP(Z96/H96,0)</f>
        <v>0</v>
      </c>
      <c r="AB96" s="108"/>
      <c r="AC96" s="167"/>
      <c r="AD96" s="115">
        <f t="shared" ref="AD96:AD103" si="102">IF(AC$8="4t トラック",CEILING(AC96,$N96),CEILING(AC96,$L96))</f>
        <v>0</v>
      </c>
      <c r="AE96" s="116">
        <f t="shared" ref="AE96:AE105" si="103">AD96/HLOOKUP(AC$86,$K$87:$P$105,$AU96,)</f>
        <v>0</v>
      </c>
      <c r="AF96" s="117"/>
      <c r="AG96" s="167"/>
      <c r="AH96" s="115">
        <f t="shared" ref="AH96:AH103" si="104">IF(AG$8="4t トラック",CEILING(AG96,$N96),CEILING(AG96,$L96))</f>
        <v>0</v>
      </c>
      <c r="AI96" s="116">
        <f t="shared" ref="AI96:AI105" si="105">AH96/HLOOKUP(AG$86,$K$87:$P$105,$AU96,)</f>
        <v>0</v>
      </c>
      <c r="AJ96" s="108"/>
      <c r="AK96" s="173"/>
      <c r="AL96" s="115">
        <f t="shared" ref="AL96:AL101" si="106">IF(AK$8="4t トラック",CEILING(AK96,$N96),CEILING(AK96,$L96))</f>
        <v>0</v>
      </c>
      <c r="AM96" s="116">
        <f t="shared" ref="AM96:AM105" si="107">AL96/HLOOKUP(AK$86,$K$87:$P$105,$AU96,)</f>
        <v>0</v>
      </c>
      <c r="AN96" s="108"/>
      <c r="AO96" s="167"/>
      <c r="AP96" s="115">
        <f t="shared" ref="AP96:AP105" si="108">IF(AO$8="4t トラック",CEILING(AO96,$N96),IF(AO$8="10tトラック(ｶｶｵ便)",CEILING(AO96,$P96),CEILING(AO96,$L96)))</f>
        <v>0</v>
      </c>
      <c r="AQ96" s="116">
        <f t="shared" ref="AQ96:AQ105" si="109">AP96/HLOOKUP(AO$86,$K$87:$P$105,$AU96,)</f>
        <v>0</v>
      </c>
      <c r="AR96" s="108"/>
      <c r="AS96" s="118" t="str">
        <f t="shared" ref="AS96:AS104" si="110">IF(AA96-SUM(AC96,AG96,AK96,AO96)=0,"OK",AA96-SUM(AC96,AG96,AK96,AO96))</f>
        <v>OK</v>
      </c>
      <c r="AU96" s="1">
        <v>10</v>
      </c>
    </row>
    <row r="97" spans="2:47" ht="18.75" customHeight="1" x14ac:dyDescent="0.55000000000000004">
      <c r="C97" s="84"/>
      <c r="D97" s="84"/>
      <c r="F97" s="86" t="s">
        <v>4</v>
      </c>
      <c r="G97" s="186" t="s">
        <v>61</v>
      </c>
      <c r="H97" s="119">
        <v>8</v>
      </c>
      <c r="I97" s="120">
        <v>1200</v>
      </c>
      <c r="J97" s="121">
        <v>1110</v>
      </c>
      <c r="K97" s="86">
        <f>ROUNDDOWN($L$7/J97,0)*ROUNDDOWN($K$7/I97,0)*L97</f>
        <v>32</v>
      </c>
      <c r="L97" s="122">
        <v>2</v>
      </c>
      <c r="M97" s="86">
        <f t="shared" si="90"/>
        <v>20</v>
      </c>
      <c r="N97" s="122">
        <v>2</v>
      </c>
      <c r="O97" s="86">
        <f t="shared" si="92"/>
        <v>32</v>
      </c>
      <c r="P97" s="122">
        <v>2</v>
      </c>
      <c r="Q97" s="123"/>
      <c r="R97" s="124">
        <v>1</v>
      </c>
      <c r="S97" s="205" t="e">
        <f ca="1">IF(R97=0,"",INDIRECT(ADDRESS(T97,U97,,,"[SS12 出荷管理表.xlsx]"&amp;G97)))</f>
        <v>#REF!</v>
      </c>
      <c r="T97" s="125">
        <f>MATCH(B93,'[1]カバーコンプ(エアコン)'!$A:$A,0)</f>
        <v>837</v>
      </c>
      <c r="U97" s="126">
        <v>8</v>
      </c>
      <c r="V97" s="124" t="str">
        <f t="shared" ref="V97:V99" ca="1" si="111">IF(R97=1,"",INDIRECT(ADDRESS(W97,X97,,,"[SS12 出荷管理表.xlsx]" &amp; G97)))</f>
        <v/>
      </c>
      <c r="W97" s="208">
        <f>MATCH(D89,'[1]カバーコンプ(エアコン)'!$A:$A,0)</f>
        <v>836</v>
      </c>
      <c r="X97" s="213">
        <v>8</v>
      </c>
      <c r="Y97" s="123"/>
      <c r="Z97" s="195">
        <v>64</v>
      </c>
      <c r="AA97" s="130">
        <f t="shared" si="101"/>
        <v>8</v>
      </c>
      <c r="AB97" s="123"/>
      <c r="AC97" s="168"/>
      <c r="AD97" s="131">
        <f t="shared" si="102"/>
        <v>0</v>
      </c>
      <c r="AE97" s="132">
        <f t="shared" si="103"/>
        <v>0</v>
      </c>
      <c r="AF97" s="133">
        <v>5</v>
      </c>
      <c r="AG97" s="203">
        <v>8</v>
      </c>
      <c r="AH97" s="131">
        <f t="shared" si="104"/>
        <v>8</v>
      </c>
      <c r="AI97" s="132">
        <f t="shared" si="105"/>
        <v>0.25</v>
      </c>
      <c r="AJ97" s="123"/>
      <c r="AK97" s="203"/>
      <c r="AL97" s="131">
        <f t="shared" si="106"/>
        <v>0</v>
      </c>
      <c r="AM97" s="132">
        <f t="shared" si="107"/>
        <v>0</v>
      </c>
      <c r="AN97" s="123"/>
      <c r="AO97" s="168"/>
      <c r="AP97" s="131">
        <f t="shared" si="108"/>
        <v>0</v>
      </c>
      <c r="AQ97" s="132">
        <f t="shared" si="109"/>
        <v>0</v>
      </c>
      <c r="AR97" s="123"/>
      <c r="AS97" s="89" t="str">
        <f t="shared" si="110"/>
        <v>OK</v>
      </c>
      <c r="AU97" s="1">
        <v>11</v>
      </c>
    </row>
    <row r="98" spans="2:47" ht="18.75" customHeight="1" x14ac:dyDescent="0.55000000000000004">
      <c r="C98" s="49"/>
      <c r="D98" s="49"/>
      <c r="F98" s="87" t="s">
        <v>77</v>
      </c>
      <c r="G98" s="182" t="s">
        <v>62</v>
      </c>
      <c r="H98" s="47">
        <v>8</v>
      </c>
      <c r="I98" s="144">
        <v>1200</v>
      </c>
      <c r="J98" s="200">
        <v>1200</v>
      </c>
      <c r="K98" s="87">
        <f>ROUNDDOWN($L$7/J98,0)*ROUNDDOWN($K$7/I98,0)*L98</f>
        <v>32</v>
      </c>
      <c r="L98" s="60">
        <v>2</v>
      </c>
      <c r="M98" s="87">
        <f t="shared" si="90"/>
        <v>20</v>
      </c>
      <c r="N98" s="60">
        <v>2</v>
      </c>
      <c r="O98" s="87">
        <f t="shared" si="92"/>
        <v>32</v>
      </c>
      <c r="P98" s="60">
        <v>2</v>
      </c>
      <c r="Q98" s="9"/>
      <c r="R98" s="65">
        <v>0</v>
      </c>
      <c r="S98" s="225" t="str">
        <f ca="1">IF(R98=0,"",INDIRECT(ADDRESS(T98,U98,,,"[SS12 出荷管理表.xlsx]"&amp;G98)))</f>
        <v/>
      </c>
      <c r="T98" s="64">
        <f>MATCH(B$93,'[1]SS23 カバーコンプ(エアコン)'!$A:$A,0)</f>
        <v>644</v>
      </c>
      <c r="U98" s="67">
        <v>8</v>
      </c>
      <c r="V98" s="65" t="e">
        <f t="shared" ca="1" si="111"/>
        <v>#REF!</v>
      </c>
      <c r="W98" s="208">
        <f>MATCH(D$89,'[1]SS23 カバーコンプ(エアコン)'!$A:$A,0)</f>
        <v>643</v>
      </c>
      <c r="X98" s="214">
        <v>8</v>
      </c>
      <c r="Y98" s="9"/>
      <c r="Z98" s="196">
        <v>0</v>
      </c>
      <c r="AA98" s="14">
        <f t="shared" si="101"/>
        <v>0</v>
      </c>
      <c r="AB98" s="9"/>
      <c r="AC98" s="174"/>
      <c r="AD98" s="100">
        <f t="shared" si="102"/>
        <v>0</v>
      </c>
      <c r="AE98" s="101">
        <f t="shared" si="103"/>
        <v>0</v>
      </c>
      <c r="AF98" s="13">
        <v>5</v>
      </c>
      <c r="AG98" s="165"/>
      <c r="AH98" s="100">
        <f t="shared" si="104"/>
        <v>0</v>
      </c>
      <c r="AI98" s="101">
        <f t="shared" si="105"/>
        <v>0</v>
      </c>
      <c r="AJ98" s="9"/>
      <c r="AK98" s="174"/>
      <c r="AL98" s="100">
        <f t="shared" si="106"/>
        <v>0</v>
      </c>
      <c r="AM98" s="101">
        <f t="shared" si="107"/>
        <v>0</v>
      </c>
      <c r="AN98" s="9"/>
      <c r="AO98" s="174"/>
      <c r="AP98" s="100">
        <f t="shared" si="108"/>
        <v>0</v>
      </c>
      <c r="AQ98" s="101">
        <f t="shared" si="109"/>
        <v>0</v>
      </c>
      <c r="AR98" s="9"/>
      <c r="AS98" s="8" t="str">
        <f t="shared" si="110"/>
        <v>OK</v>
      </c>
      <c r="AU98" s="1">
        <v>12</v>
      </c>
    </row>
    <row r="99" spans="2:47" ht="18.75" customHeight="1" x14ac:dyDescent="0.55000000000000004">
      <c r="C99" s="49"/>
      <c r="D99" s="49"/>
      <c r="F99" s="87" t="s">
        <v>78</v>
      </c>
      <c r="G99" s="182" t="s">
        <v>62</v>
      </c>
      <c r="H99" s="47">
        <v>8</v>
      </c>
      <c r="I99" s="144">
        <v>1200</v>
      </c>
      <c r="J99" s="200">
        <v>1200</v>
      </c>
      <c r="K99" s="87">
        <f>ROUNDDOWN($L$7/J99,0)*ROUNDDOWN($K$7/I99,0)*L99</f>
        <v>32</v>
      </c>
      <c r="L99" s="60">
        <v>2</v>
      </c>
      <c r="M99" s="87">
        <f t="shared" si="90"/>
        <v>20</v>
      </c>
      <c r="N99" s="60">
        <v>2</v>
      </c>
      <c r="O99" s="87">
        <f t="shared" si="92"/>
        <v>32</v>
      </c>
      <c r="P99" s="60">
        <v>2</v>
      </c>
      <c r="Q99" s="45"/>
      <c r="R99" s="204">
        <v>0</v>
      </c>
      <c r="S99" s="225" t="str">
        <f ca="1">IF(R99=0,"",INDIRECT(ADDRESS(T99,U99,,,"[SS12 出荷管理表.xlsx]"&amp;G99)))</f>
        <v/>
      </c>
      <c r="T99" s="64">
        <f>MATCH(B$93,'[1]SS23 カバーコンプ(エアコン)'!$A:$A,0)</f>
        <v>644</v>
      </c>
      <c r="U99" s="67">
        <v>18</v>
      </c>
      <c r="V99" s="65" t="e">
        <f t="shared" ca="1" si="111"/>
        <v>#REF!</v>
      </c>
      <c r="W99" s="208">
        <f>MATCH(D$89,'[1]SS23 カバーコンプ(エアコン)'!$A:$A,0)</f>
        <v>643</v>
      </c>
      <c r="X99" s="214">
        <v>18</v>
      </c>
      <c r="Y99" s="9"/>
      <c r="Z99" s="196">
        <v>40</v>
      </c>
      <c r="AA99" s="14">
        <f t="shared" si="101"/>
        <v>5</v>
      </c>
      <c r="AB99" s="45"/>
      <c r="AC99" s="221">
        <v>5</v>
      </c>
      <c r="AD99" s="100">
        <f t="shared" ref="AD99" si="112">IF(AC$8="4t トラック",CEILING(AC99,$N99),CEILING(AC99,$L99))</f>
        <v>6</v>
      </c>
      <c r="AE99" s="101">
        <f t="shared" ref="AE99" si="113">AD99/HLOOKUP(AC$86,$K$87:$P$105,$AU99,)</f>
        <v>0.1875</v>
      </c>
      <c r="AF99" s="13">
        <v>5</v>
      </c>
      <c r="AG99" s="165"/>
      <c r="AH99" s="100">
        <f t="shared" ref="AH99" si="114">IF(AG$8="4t トラック",CEILING(AG99,$N99),CEILING(AG99,$L99))</f>
        <v>0</v>
      </c>
      <c r="AI99" s="101">
        <f t="shared" ref="AI99" si="115">AH99/HLOOKUP(AG$86,$K$87:$P$105,$AU99,)</f>
        <v>0</v>
      </c>
      <c r="AJ99" s="9"/>
      <c r="AK99" s="174"/>
      <c r="AL99" s="100">
        <f t="shared" ref="AL99" si="116">IF(AK$8="4t トラック",CEILING(AK99,$N99),CEILING(AK99,$L99))</f>
        <v>0</v>
      </c>
      <c r="AM99" s="101">
        <f t="shared" ref="AM99" si="117">AL99/HLOOKUP(AK$86,$K$87:$P$105,$AU99,)</f>
        <v>0</v>
      </c>
      <c r="AN99" s="9"/>
      <c r="AO99" s="174"/>
      <c r="AP99" s="100">
        <f t="shared" ref="AP99" si="118">IF(AO$8="4t トラック",CEILING(AO99,$N99),IF(AO$8="10tトラック(ｶｶｵ便)",CEILING(AO99,$P99),CEILING(AO99,$L99)))</f>
        <v>0</v>
      </c>
      <c r="AQ99" s="101">
        <f t="shared" ref="AQ99" si="119">AP99/HLOOKUP(AO$86,$K$87:$P$105,$AU99,)</f>
        <v>0</v>
      </c>
      <c r="AR99" s="9"/>
      <c r="AS99" s="8" t="str">
        <f t="shared" ref="AS99" si="120">IF(AA99-SUM(AC99,AG99,AK99,AO99)=0,"OK",AA99-SUM(AC99,AG99,AK99,AO99))</f>
        <v>OK</v>
      </c>
      <c r="AU99" s="1">
        <v>13</v>
      </c>
    </row>
    <row r="100" spans="2:47" ht="18.75" customHeight="1" x14ac:dyDescent="0.55000000000000004">
      <c r="C100" s="49"/>
      <c r="D100" s="49"/>
      <c r="F100" s="92" t="s">
        <v>43</v>
      </c>
      <c r="G100" s="184"/>
      <c r="H100" s="47">
        <v>8</v>
      </c>
      <c r="I100" s="144">
        <v>1200</v>
      </c>
      <c r="J100" s="144">
        <v>1200</v>
      </c>
      <c r="K100" s="143">
        <v>32</v>
      </c>
      <c r="L100" s="60">
        <v>2</v>
      </c>
      <c r="M100" s="87">
        <f t="shared" si="90"/>
        <v>20</v>
      </c>
      <c r="N100" s="60">
        <v>2</v>
      </c>
      <c r="O100" s="87">
        <f t="shared" si="92"/>
        <v>32</v>
      </c>
      <c r="P100" s="60">
        <v>2</v>
      </c>
      <c r="Q100" s="45"/>
      <c r="R100" s="204"/>
      <c r="S100" s="65"/>
      <c r="T100" s="64"/>
      <c r="U100" s="68"/>
      <c r="V100" s="65"/>
      <c r="W100" s="208"/>
      <c r="X100" s="215"/>
      <c r="Y100" s="9"/>
      <c r="Z100" s="93"/>
      <c r="AA100" s="139">
        <f>SUM(AA96:AA98)</f>
        <v>8</v>
      </c>
      <c r="AB100" s="140"/>
      <c r="AC100" s="141"/>
      <c r="AD100" s="97">
        <f t="shared" si="102"/>
        <v>0</v>
      </c>
      <c r="AE100" s="98">
        <f>SUM(AE96:AE99)</f>
        <v>0.1875</v>
      </c>
      <c r="AF100" s="142"/>
      <c r="AG100" s="141"/>
      <c r="AH100" s="97">
        <f t="shared" si="104"/>
        <v>0</v>
      </c>
      <c r="AI100" s="98">
        <f>SUM(AI96:AI99)</f>
        <v>0.25</v>
      </c>
      <c r="AJ100" s="140"/>
      <c r="AK100" s="141"/>
      <c r="AL100" s="97">
        <f t="shared" si="106"/>
        <v>0</v>
      </c>
      <c r="AM100" s="98">
        <f>SUM(AM96:AM99)</f>
        <v>0</v>
      </c>
      <c r="AN100" s="140"/>
      <c r="AO100" s="141"/>
      <c r="AP100" s="97">
        <f t="shared" si="108"/>
        <v>0</v>
      </c>
      <c r="AQ100" s="98">
        <f>SUM(AQ96:AQ99)</f>
        <v>0</v>
      </c>
      <c r="AR100" s="45"/>
      <c r="AS100" s="10"/>
      <c r="AU100" s="1">
        <v>14</v>
      </c>
    </row>
    <row r="101" spans="2:47" ht="18.75" customHeight="1" x14ac:dyDescent="0.55000000000000004">
      <c r="C101" s="49"/>
      <c r="D101" s="49"/>
      <c r="F101" s="102" t="s">
        <v>29</v>
      </c>
      <c r="G101" s="185"/>
      <c r="H101" s="103">
        <v>4</v>
      </c>
      <c r="I101" s="104">
        <v>1030</v>
      </c>
      <c r="J101" s="105">
        <v>830</v>
      </c>
      <c r="K101" s="106">
        <f>ROUNDDOWN($L$7/J101,0)*ROUNDDOWN($K$7/I101,0)*L101</f>
        <v>54</v>
      </c>
      <c r="L101" s="107">
        <v>3</v>
      </c>
      <c r="M101" s="106">
        <f t="shared" si="90"/>
        <v>30</v>
      </c>
      <c r="N101" s="107">
        <v>2</v>
      </c>
      <c r="O101" s="106">
        <f t="shared" si="92"/>
        <v>36</v>
      </c>
      <c r="P101" s="107">
        <v>2</v>
      </c>
      <c r="Q101" s="108"/>
      <c r="R101" s="109"/>
      <c r="S101" s="109"/>
      <c r="T101" s="110"/>
      <c r="U101" s="111"/>
      <c r="V101" s="109"/>
      <c r="W101" s="209"/>
      <c r="X101" s="216"/>
      <c r="Y101" s="108"/>
      <c r="Z101" s="197"/>
      <c r="AA101" s="114">
        <f t="shared" ref="AA101:AA104" si="121">ROUNDUP(Z101/H101,0)</f>
        <v>0</v>
      </c>
      <c r="AB101" s="108"/>
      <c r="AC101" s="167"/>
      <c r="AD101" s="115">
        <f t="shared" si="102"/>
        <v>0</v>
      </c>
      <c r="AE101" s="116">
        <f t="shared" si="103"/>
        <v>0</v>
      </c>
      <c r="AF101" s="117"/>
      <c r="AG101" s="167"/>
      <c r="AH101" s="115">
        <f t="shared" si="104"/>
        <v>0</v>
      </c>
      <c r="AI101" s="116">
        <f t="shared" si="105"/>
        <v>0</v>
      </c>
      <c r="AJ101" s="108"/>
      <c r="AK101" s="167"/>
      <c r="AL101" s="115">
        <f t="shared" si="106"/>
        <v>0</v>
      </c>
      <c r="AM101" s="116">
        <f t="shared" si="107"/>
        <v>0</v>
      </c>
      <c r="AN101" s="108"/>
      <c r="AO101" s="167"/>
      <c r="AP101" s="115">
        <f t="shared" si="108"/>
        <v>0</v>
      </c>
      <c r="AQ101" s="116">
        <f t="shared" si="109"/>
        <v>0</v>
      </c>
      <c r="AR101" s="108"/>
      <c r="AS101" s="118" t="str">
        <f t="shared" si="110"/>
        <v>OK</v>
      </c>
      <c r="AU101" s="1">
        <v>15</v>
      </c>
    </row>
    <row r="102" spans="2:47" ht="18.75" customHeight="1" x14ac:dyDescent="0.55000000000000004">
      <c r="C102" s="49"/>
      <c r="D102" s="49"/>
      <c r="F102" s="86" t="s">
        <v>3</v>
      </c>
      <c r="G102" s="187" t="s">
        <v>63</v>
      </c>
      <c r="H102" s="119">
        <v>8</v>
      </c>
      <c r="I102" s="120">
        <v>1030</v>
      </c>
      <c r="J102" s="121">
        <v>830</v>
      </c>
      <c r="K102" s="86">
        <f>ROUNDDOWN($L$7/J102,0)*ROUNDDOWN($K$7/I102,0)*L102</f>
        <v>54</v>
      </c>
      <c r="L102" s="122">
        <v>3</v>
      </c>
      <c r="M102" s="86">
        <f t="shared" si="90"/>
        <v>30</v>
      </c>
      <c r="N102" s="122">
        <v>2</v>
      </c>
      <c r="O102" s="86">
        <f t="shared" si="92"/>
        <v>36</v>
      </c>
      <c r="P102" s="122">
        <v>2</v>
      </c>
      <c r="Q102" s="123"/>
      <c r="R102" s="124">
        <v>1</v>
      </c>
      <c r="S102" s="205" t="e">
        <f ca="1">IF(R102=0,"",INDIRECT(ADDRESS(T102,U102,,,"[SS12 出荷管理表.xlsx]"&amp;G102)))</f>
        <v>#REF!</v>
      </c>
      <c r="T102" s="125">
        <f>MATCH(B93,'[1]ブラケット(ファン)'!$A:$A,0)</f>
        <v>837</v>
      </c>
      <c r="U102" s="126">
        <v>8</v>
      </c>
      <c r="V102" s="124" t="str">
        <f t="shared" ref="V102" ca="1" si="122">IF(R102=1,"",INDIRECT(ADDRESS(W102,X102,,,"[SS12 出荷管理表.xlsx]" &amp; G102)))</f>
        <v/>
      </c>
      <c r="W102" s="207">
        <f>MATCH(D89,'[1]ブラケット(ファン)'!$A:$A,0)</f>
        <v>836</v>
      </c>
      <c r="X102" s="213">
        <v>8</v>
      </c>
      <c r="Y102" s="123"/>
      <c r="Z102" s="195">
        <v>56</v>
      </c>
      <c r="AA102" s="130">
        <f t="shared" si="121"/>
        <v>7</v>
      </c>
      <c r="AB102" s="123"/>
      <c r="AC102" s="168"/>
      <c r="AD102" s="131">
        <f t="shared" si="102"/>
        <v>0</v>
      </c>
      <c r="AE102" s="132">
        <f t="shared" si="103"/>
        <v>0</v>
      </c>
      <c r="AF102" s="133"/>
      <c r="AG102" s="203">
        <v>7</v>
      </c>
      <c r="AH102" s="131">
        <f t="shared" si="104"/>
        <v>9</v>
      </c>
      <c r="AI102" s="132">
        <f t="shared" si="105"/>
        <v>0.16666666666666666</v>
      </c>
      <c r="AJ102" s="123"/>
      <c r="AK102" s="167"/>
      <c r="AL102" s="131">
        <f>IF(AK$8="4t トラック",CEILING(AK102,$N102),CEILING(AK102,$L102))</f>
        <v>0</v>
      </c>
      <c r="AM102" s="132">
        <f t="shared" si="107"/>
        <v>0</v>
      </c>
      <c r="AN102" s="123"/>
      <c r="AO102" s="168"/>
      <c r="AP102" s="131">
        <f t="shared" si="108"/>
        <v>0</v>
      </c>
      <c r="AQ102" s="132">
        <f t="shared" si="109"/>
        <v>0</v>
      </c>
      <c r="AR102" s="123"/>
      <c r="AS102" s="89" t="str">
        <f t="shared" si="110"/>
        <v>OK</v>
      </c>
      <c r="AU102" s="1">
        <v>16</v>
      </c>
    </row>
    <row r="103" spans="2:47" ht="18.75" customHeight="1" x14ac:dyDescent="0.55000000000000004">
      <c r="C103" s="80"/>
      <c r="D103" s="80"/>
      <c r="F103" s="106" t="s">
        <v>3</v>
      </c>
      <c r="G103" s="188"/>
      <c r="H103" s="103">
        <v>8</v>
      </c>
      <c r="I103" s="104">
        <v>830</v>
      </c>
      <c r="J103" s="105">
        <v>1030</v>
      </c>
      <c r="K103" s="106">
        <f>ROUNDDOWN($L$7/J103,0)*ROUNDDOWN($K$7/I103,0)*L103</f>
        <v>72</v>
      </c>
      <c r="L103" s="107">
        <v>3</v>
      </c>
      <c r="M103" s="106">
        <f t="shared" si="90"/>
        <v>42</v>
      </c>
      <c r="N103" s="107">
        <v>2</v>
      </c>
      <c r="O103" s="106">
        <f t="shared" si="92"/>
        <v>44</v>
      </c>
      <c r="P103" s="107">
        <v>2</v>
      </c>
      <c r="Q103" s="108"/>
      <c r="R103" s="109"/>
      <c r="S103" s="136"/>
      <c r="T103" s="137"/>
      <c r="U103" s="111"/>
      <c r="V103" s="109"/>
      <c r="W103" s="210"/>
      <c r="X103" s="216"/>
      <c r="Y103" s="108"/>
      <c r="Z103" s="197"/>
      <c r="AA103" s="114">
        <f t="shared" si="121"/>
        <v>0</v>
      </c>
      <c r="AB103" s="108"/>
      <c r="AC103" s="167"/>
      <c r="AD103" s="115">
        <f t="shared" si="102"/>
        <v>0</v>
      </c>
      <c r="AE103" s="116">
        <f t="shared" si="103"/>
        <v>0</v>
      </c>
      <c r="AF103" s="117"/>
      <c r="AG103" s="167"/>
      <c r="AH103" s="115">
        <f t="shared" si="104"/>
        <v>0</v>
      </c>
      <c r="AI103" s="116">
        <f t="shared" si="105"/>
        <v>0</v>
      </c>
      <c r="AJ103" s="108"/>
      <c r="AK103" s="167"/>
      <c r="AL103" s="115">
        <f>IF(AK$8="4t トラック",CEILING(AK103,$N103),CEILING(AK103,$L103))</f>
        <v>0</v>
      </c>
      <c r="AM103" s="116">
        <f t="shared" si="107"/>
        <v>0</v>
      </c>
      <c r="AN103" s="108"/>
      <c r="AO103" s="167"/>
      <c r="AP103" s="115">
        <f t="shared" si="108"/>
        <v>0</v>
      </c>
      <c r="AQ103" s="116">
        <f t="shared" si="109"/>
        <v>0</v>
      </c>
      <c r="AR103" s="108"/>
      <c r="AS103" s="118" t="str">
        <f t="shared" si="110"/>
        <v>OK</v>
      </c>
      <c r="AU103" s="1">
        <v>17</v>
      </c>
    </row>
    <row r="104" spans="2:47" ht="18.75" customHeight="1" x14ac:dyDescent="0.55000000000000004">
      <c r="C104" s="80"/>
      <c r="D104" s="80"/>
      <c r="F104" s="86" t="s">
        <v>46</v>
      </c>
      <c r="G104" s="187" t="s">
        <v>64</v>
      </c>
      <c r="H104" s="119">
        <v>6</v>
      </c>
      <c r="I104" s="120">
        <v>1540</v>
      </c>
      <c r="J104" s="121">
        <v>1120</v>
      </c>
      <c r="K104" s="86">
        <f>ROUNDDOWN($L$7/J104,0)*ROUNDDOWN($K$7/I104,0)*L104</f>
        <v>24</v>
      </c>
      <c r="L104" s="122">
        <v>2</v>
      </c>
      <c r="M104" s="120">
        <f t="shared" si="90"/>
        <v>12</v>
      </c>
      <c r="N104" s="122">
        <v>2</v>
      </c>
      <c r="O104" s="120">
        <f t="shared" si="92"/>
        <v>24</v>
      </c>
      <c r="P104" s="122">
        <v>2</v>
      </c>
      <c r="Q104" s="123"/>
      <c r="R104" s="124">
        <v>1</v>
      </c>
      <c r="S104" s="205" t="e">
        <f ca="1">IF(R104=0,"",INDIRECT(ADDRESS(T104,U104,,,"[SS12 出荷管理表.xlsx]"&amp;G104)))</f>
        <v>#REF!</v>
      </c>
      <c r="T104" s="128">
        <f>MATCH(B93,'[1]ステー(ラジエータ)'!$A:$A,0)</f>
        <v>837</v>
      </c>
      <c r="U104" s="126">
        <v>8</v>
      </c>
      <c r="V104" s="124" t="str">
        <f t="shared" ref="V104:V105" ca="1" si="123">IF(R104=1,"",INDIRECT(ADDRESS(W104,X104,,,"[SS12 出荷管理表.xlsx]" &amp; G104)))</f>
        <v/>
      </c>
      <c r="W104" s="207">
        <f>MATCH(D89,'[1]ステー(ラジエータ)'!$A:$A,0)</f>
        <v>836</v>
      </c>
      <c r="X104" s="213">
        <v>8</v>
      </c>
      <c r="Y104" s="123"/>
      <c r="Z104" s="195"/>
      <c r="AA104" s="130">
        <f t="shared" si="121"/>
        <v>0</v>
      </c>
      <c r="AB104" s="123"/>
      <c r="AC104" s="168"/>
      <c r="AD104" s="131">
        <f>IF(AC$8="4t トラック",CEILING(AC104,$N104),CEILING(AC104,$L104))</f>
        <v>0</v>
      </c>
      <c r="AE104" s="132">
        <f t="shared" si="103"/>
        <v>0</v>
      </c>
      <c r="AF104" s="133"/>
      <c r="AG104" s="168"/>
      <c r="AH104" s="131">
        <f>IF(AG$8="4t トラック",CEILING(AG104,$N104),CEILING(AG104,$L104))</f>
        <v>0</v>
      </c>
      <c r="AI104" s="132">
        <f t="shared" si="105"/>
        <v>0</v>
      </c>
      <c r="AJ104" s="123">
        <v>3</v>
      </c>
      <c r="AK104" s="167"/>
      <c r="AL104" s="131">
        <f>IF(AK$8="4t トラック",CEILING(AK104,$N104),CEILING(AK104,$L104))</f>
        <v>0</v>
      </c>
      <c r="AM104" s="132">
        <f t="shared" si="107"/>
        <v>0</v>
      </c>
      <c r="AN104" s="123"/>
      <c r="AO104" s="168"/>
      <c r="AP104" s="131">
        <f t="shared" si="108"/>
        <v>0</v>
      </c>
      <c r="AQ104" s="132">
        <f t="shared" si="109"/>
        <v>0</v>
      </c>
      <c r="AR104" s="123">
        <f>COUNT(AS89:AS104)</f>
        <v>0</v>
      </c>
      <c r="AS104" s="134" t="str">
        <f t="shared" si="110"/>
        <v>OK</v>
      </c>
      <c r="AU104" s="1">
        <v>18</v>
      </c>
    </row>
    <row r="105" spans="2:47" ht="18.75" customHeight="1" thickBot="1" x14ac:dyDescent="0.6">
      <c r="B105" s="41"/>
      <c r="C105" s="41"/>
      <c r="D105" s="41"/>
      <c r="F105" s="172" t="s">
        <v>50</v>
      </c>
      <c r="G105" s="189" t="s">
        <v>65</v>
      </c>
      <c r="H105" s="148">
        <v>6</v>
      </c>
      <c r="I105" s="149">
        <v>1540</v>
      </c>
      <c r="J105" s="150">
        <v>1120</v>
      </c>
      <c r="K105" s="147">
        <f>ROUNDDOWN($L$7/J105,0)*ROUNDDOWN($K$7/I105,0)*L105</f>
        <v>24</v>
      </c>
      <c r="L105" s="151">
        <v>2</v>
      </c>
      <c r="M105" s="147">
        <f t="shared" si="90"/>
        <v>12</v>
      </c>
      <c r="N105" s="151">
        <v>2</v>
      </c>
      <c r="O105" s="147">
        <f t="shared" si="92"/>
        <v>24</v>
      </c>
      <c r="P105" s="151">
        <v>2</v>
      </c>
      <c r="Q105" s="152"/>
      <c r="R105" s="158">
        <v>1</v>
      </c>
      <c r="S105" s="206" t="e">
        <f ca="1">IF(R105=0,"",INDIRECT(ADDRESS(T105,U105,,,"[SS12 出荷管理表.xlsx]"&amp;G105)))</f>
        <v>#REF!</v>
      </c>
      <c r="T105" s="154">
        <f>MATCH(B93,'[1]ステー(ラジエータ)'!$A:$A,0)</f>
        <v>837</v>
      </c>
      <c r="U105" s="155">
        <v>28</v>
      </c>
      <c r="V105" s="226" t="str">
        <f t="shared" ca="1" si="123"/>
        <v/>
      </c>
      <c r="W105" s="217">
        <f>MATCH(D89,'[1]ステー(ラジエータ)'!$A:$A,0)</f>
        <v>836</v>
      </c>
      <c r="X105" s="218">
        <v>28</v>
      </c>
      <c r="Y105" s="152"/>
      <c r="Z105" s="201">
        <v>57</v>
      </c>
      <c r="AA105" s="160">
        <f>ROUNDUP(Z105/H105,0)</f>
        <v>10</v>
      </c>
      <c r="AB105" s="152"/>
      <c r="AC105" s="169"/>
      <c r="AD105" s="161">
        <f>IF(AC$8="4t トラック",CEILING(AC105,$N105),CEILING(AC105,$L105))</f>
        <v>0</v>
      </c>
      <c r="AE105" s="162">
        <f t="shared" si="103"/>
        <v>0</v>
      </c>
      <c r="AF105" s="163"/>
      <c r="AG105" s="202">
        <v>10</v>
      </c>
      <c r="AH105" s="161">
        <f>IF(AG$8="4t トラック",CEILING(AG105,$N105),CEILING(AG105,$L105))</f>
        <v>10</v>
      </c>
      <c r="AI105" s="162">
        <f t="shared" si="105"/>
        <v>0.41666666666666669</v>
      </c>
      <c r="AJ105" s="152"/>
      <c r="AK105" s="169"/>
      <c r="AL105" s="161">
        <f>IF(AK$8="4t トラック",CEILING(AK105,$N105),CEILING(AK105,$L105))</f>
        <v>0</v>
      </c>
      <c r="AM105" s="162">
        <f t="shared" si="107"/>
        <v>0</v>
      </c>
      <c r="AN105" s="152"/>
      <c r="AO105" s="169"/>
      <c r="AP105" s="161">
        <f t="shared" si="108"/>
        <v>0</v>
      </c>
      <c r="AQ105" s="162">
        <f t="shared" si="109"/>
        <v>0</v>
      </c>
      <c r="AR105" s="152"/>
      <c r="AS105" s="164" t="str">
        <f>IF(AA105-SUM(AC105,AG105,AK105,AO105)=0,"OK",AA105-SUM(AC105,AG105,AK105,AO105))</f>
        <v>OK</v>
      </c>
      <c r="AU105" s="1">
        <v>19</v>
      </c>
    </row>
    <row r="106" spans="2:47" ht="19.5" customHeight="1" x14ac:dyDescent="0.55000000000000004">
      <c r="AC106" s="53"/>
      <c r="AD106" s="145" t="s">
        <v>2</v>
      </c>
      <c r="AE106" s="146">
        <f>SUM(AE95,AE100:AE105)</f>
        <v>0.91477272727272729</v>
      </c>
      <c r="AF106" s="7"/>
      <c r="AG106" s="53"/>
      <c r="AH106" s="145" t="s">
        <v>2</v>
      </c>
      <c r="AI106" s="146">
        <f>SUM(AI95,AI100:AI105)</f>
        <v>0.83333333333333326</v>
      </c>
      <c r="AK106" s="53"/>
      <c r="AL106" s="145" t="s">
        <v>2</v>
      </c>
      <c r="AM106" s="146">
        <f>SUM(AM95,AM100:AM105)</f>
        <v>0</v>
      </c>
      <c r="AO106" s="53"/>
      <c r="AP106" s="145" t="s">
        <v>2</v>
      </c>
      <c r="AQ106" s="146">
        <f>SUM(AQ95,AQ100:AQ105)</f>
        <v>1</v>
      </c>
    </row>
    <row r="107" spans="2:47" ht="18.75" customHeight="1" x14ac:dyDescent="0.55000000000000004">
      <c r="AC107" s="6"/>
      <c r="AD107" s="5"/>
      <c r="AE107" s="4" t="str">
        <f>IF(AE106&lt;=1,"積載できます","積載オーバーです!")</f>
        <v>積載できます</v>
      </c>
      <c r="AG107" s="6"/>
      <c r="AH107" s="5"/>
      <c r="AI107" s="4" t="str">
        <f>IF(AI106&lt;=1,"積載できます","積載オーバーです!")</f>
        <v>積載できます</v>
      </c>
      <c r="AK107" s="6"/>
      <c r="AL107" s="5"/>
      <c r="AM107" s="4" t="str">
        <f>IF(AM106&lt;=1,"積載できます","積載オーバーです!")</f>
        <v>積載できます</v>
      </c>
      <c r="AO107" s="6"/>
      <c r="AP107" s="5"/>
      <c r="AQ107" s="4" t="str">
        <f>IF(AQ106&lt;=1,"積載できます","積載オーバーです!")</f>
        <v>積載できます</v>
      </c>
    </row>
    <row r="108" spans="2:47" x14ac:dyDescent="0.55000000000000004">
      <c r="I108" s="3"/>
      <c r="AD108" s="2" t="s">
        <v>1</v>
      </c>
      <c r="AE108" s="2" t="s">
        <v>0</v>
      </c>
    </row>
    <row r="109" spans="2:47" x14ac:dyDescent="0.55000000000000004">
      <c r="I109" s="3"/>
      <c r="Y109" s="1">
        <v>1</v>
      </c>
      <c r="AD109" s="2"/>
      <c r="AE109" s="2"/>
    </row>
    <row r="110" spans="2:47" x14ac:dyDescent="0.55000000000000004">
      <c r="I110" s="3"/>
      <c r="AD110" s="2"/>
      <c r="AE110" s="2"/>
    </row>
  </sheetData>
  <mergeCells count="67">
    <mergeCell ref="AO88:AQ88"/>
    <mergeCell ref="D89:D90"/>
    <mergeCell ref="B93:B94"/>
    <mergeCell ref="AD85:AE85"/>
    <mergeCell ref="AH85:AI85"/>
    <mergeCell ref="AL85:AM85"/>
    <mergeCell ref="AC88:AE88"/>
    <mergeCell ref="AG88:AI88"/>
    <mergeCell ref="AK88:AM88"/>
    <mergeCell ref="AP85:AQ85"/>
    <mergeCell ref="E86:F86"/>
    <mergeCell ref="AC86:AD86"/>
    <mergeCell ref="AG86:AH86"/>
    <mergeCell ref="AK86:AL86"/>
    <mergeCell ref="AO86:AP86"/>
    <mergeCell ref="B67:B68"/>
    <mergeCell ref="AO62:AQ62"/>
    <mergeCell ref="D63:D64"/>
    <mergeCell ref="B41:B42"/>
    <mergeCell ref="AD59:AE59"/>
    <mergeCell ref="AH59:AI59"/>
    <mergeCell ref="AL59:AM59"/>
    <mergeCell ref="AC62:AE62"/>
    <mergeCell ref="AG62:AI62"/>
    <mergeCell ref="AK62:AM62"/>
    <mergeCell ref="AC60:AD60"/>
    <mergeCell ref="AG60:AH60"/>
    <mergeCell ref="AK60:AL60"/>
    <mergeCell ref="E60:F60"/>
    <mergeCell ref="E34:F34"/>
    <mergeCell ref="D37:D38"/>
    <mergeCell ref="B15:B16"/>
    <mergeCell ref="AP7:AQ7"/>
    <mergeCell ref="E8:F8"/>
    <mergeCell ref="AC8:AD8"/>
    <mergeCell ref="AG8:AH8"/>
    <mergeCell ref="AK8:AL8"/>
    <mergeCell ref="AO8:AP8"/>
    <mergeCell ref="AL7:AM7"/>
    <mergeCell ref="AC10:AE10"/>
    <mergeCell ref="AG10:AI10"/>
    <mergeCell ref="AK10:AM10"/>
    <mergeCell ref="AO10:AQ10"/>
    <mergeCell ref="D11:D12"/>
    <mergeCell ref="E7:F7"/>
    <mergeCell ref="AH7:AI7"/>
    <mergeCell ref="O3:P3"/>
    <mergeCell ref="AP33:AQ33"/>
    <mergeCell ref="AD33:AE33"/>
    <mergeCell ref="AH33:AI33"/>
    <mergeCell ref="AL33:AM33"/>
    <mergeCell ref="AW72:AX72"/>
    <mergeCell ref="AV74:AW74"/>
    <mergeCell ref="AV62:AV64"/>
    <mergeCell ref="K3:L3"/>
    <mergeCell ref="M3:N3"/>
    <mergeCell ref="AC34:AD34"/>
    <mergeCell ref="AG34:AH34"/>
    <mergeCell ref="AK34:AL34"/>
    <mergeCell ref="AO34:AP34"/>
    <mergeCell ref="AO36:AQ36"/>
    <mergeCell ref="AP59:AQ59"/>
    <mergeCell ref="AC36:AE36"/>
    <mergeCell ref="AG36:AI36"/>
    <mergeCell ref="AK36:AM36"/>
    <mergeCell ref="AO60:AP60"/>
    <mergeCell ref="AD7:AE7"/>
  </mergeCells>
  <phoneticPr fontId="2"/>
  <conditionalFormatting sqref="AE29 AI29 AM29">
    <cfRule type="cellIs" dxfId="22" priority="32" operator="equal">
      <formula>"積載オーバーです!"</formula>
    </cfRule>
  </conditionalFormatting>
  <conditionalFormatting sqref="AI29">
    <cfRule type="cellIs" dxfId="21" priority="31" operator="equal">
      <formula>"積載オーバーです!"</formula>
    </cfRule>
  </conditionalFormatting>
  <conditionalFormatting sqref="AM29">
    <cfRule type="cellIs" dxfId="20" priority="30" operator="equal">
      <formula>"積載オーバーです!"</formula>
    </cfRule>
  </conditionalFormatting>
  <conditionalFormatting sqref="AS11:AS27 AS37:AS53 AS63:AS79 AS89:AS105">
    <cfRule type="cellIs" dxfId="19" priority="29" operator="notEqual">
      <formula>"OK"</formula>
    </cfRule>
  </conditionalFormatting>
  <conditionalFormatting sqref="AQ29">
    <cfRule type="cellIs" dxfId="18" priority="28" operator="equal">
      <formula>"積載オーバーです!"</formula>
    </cfRule>
  </conditionalFormatting>
  <conditionalFormatting sqref="AQ29">
    <cfRule type="cellIs" dxfId="17" priority="27" operator="equal">
      <formula>"積載オーバーです!"</formula>
    </cfRule>
  </conditionalFormatting>
  <conditionalFormatting sqref="AE55 AI55 AM55">
    <cfRule type="cellIs" dxfId="16" priority="26" operator="equal">
      <formula>"積載オーバーです!"</formula>
    </cfRule>
  </conditionalFormatting>
  <conditionalFormatting sqref="AI55">
    <cfRule type="cellIs" dxfId="15" priority="25" operator="equal">
      <formula>"積載オーバーです!"</formula>
    </cfRule>
  </conditionalFormatting>
  <conditionalFormatting sqref="AM55">
    <cfRule type="cellIs" dxfId="14" priority="24" operator="equal">
      <formula>"積載オーバーです!"</formula>
    </cfRule>
  </conditionalFormatting>
  <conditionalFormatting sqref="AQ55">
    <cfRule type="cellIs" dxfId="13" priority="23" operator="equal">
      <formula>"積載オーバーです!"</formula>
    </cfRule>
  </conditionalFormatting>
  <conditionalFormatting sqref="AQ55">
    <cfRule type="cellIs" dxfId="12" priority="22" operator="equal">
      <formula>"積載オーバーです!"</formula>
    </cfRule>
  </conditionalFormatting>
  <conditionalFormatting sqref="AE81 AI81 AM81">
    <cfRule type="cellIs" dxfId="11" priority="21" operator="equal">
      <formula>"積載オーバーです!"</formula>
    </cfRule>
  </conditionalFormatting>
  <conditionalFormatting sqref="AI81">
    <cfRule type="cellIs" dxfId="10" priority="20" operator="equal">
      <formula>"積載オーバーです!"</formula>
    </cfRule>
  </conditionalFormatting>
  <conditionalFormatting sqref="AM81">
    <cfRule type="cellIs" dxfId="9" priority="19" operator="equal">
      <formula>"積載オーバーです!"</formula>
    </cfRule>
  </conditionalFormatting>
  <conditionalFormatting sqref="AQ81">
    <cfRule type="cellIs" dxfId="8" priority="17" operator="equal">
      <formula>"積載オーバーです!"</formula>
    </cfRule>
  </conditionalFormatting>
  <conditionalFormatting sqref="AQ81">
    <cfRule type="cellIs" dxfId="7" priority="16" operator="equal">
      <formula>"積載オーバーです!"</formula>
    </cfRule>
  </conditionalFormatting>
  <conditionalFormatting sqref="AE107 AI107 AM107">
    <cfRule type="cellIs" dxfId="6" priority="15" operator="equal">
      <formula>"積載オーバーです!"</formula>
    </cfRule>
  </conditionalFormatting>
  <conditionalFormatting sqref="AI107">
    <cfRule type="cellIs" dxfId="5" priority="14" operator="equal">
      <formula>"積載オーバーです!"</formula>
    </cfRule>
  </conditionalFormatting>
  <conditionalFormatting sqref="AM107">
    <cfRule type="cellIs" dxfId="4" priority="13" operator="equal">
      <formula>"積載オーバーです!"</formula>
    </cfRule>
  </conditionalFormatting>
  <conditionalFormatting sqref="AQ107">
    <cfRule type="cellIs" dxfId="3" priority="11" operator="equal">
      <formula>"積載オーバーです!"</formula>
    </cfRule>
  </conditionalFormatting>
  <conditionalFormatting sqref="AQ107">
    <cfRule type="cellIs" dxfId="2" priority="10" operator="equal">
      <formula>"積載オーバーです!"</formula>
    </cfRule>
  </conditionalFormatting>
  <conditionalFormatting sqref="S11:S27 V11:V27 S37:S53 V37:V53 S63:S79 V63:V79 S89:S105 V89:V105">
    <cfRule type="cellIs" dxfId="1" priority="2" operator="equal">
      <formula>""</formula>
    </cfRule>
  </conditionalFormatting>
  <conditionalFormatting sqref="Z11:Z27 Z37:Z53 Z63:Z79 Z89:Z105">
    <cfRule type="cellIs" dxfId="0" priority="1" operator="equal">
      <formula>SUM(S11,V11)</formula>
    </cfRule>
  </conditionalFormatting>
  <dataValidations count="1">
    <dataValidation type="list" allowBlank="1" showInputMessage="1" showErrorMessage="1" sqref="AK8:AL8 AC8:AD8 AG8:AH8 AO8:AP8 AK34:AL34 AC34:AD34 AG34:AH34 AO34:AP34 AK60:AL60 AC60:AD60 AG60:AH60 AO60:AP60 AK86:AL86 AC86:AD86 AG86:AH86 AO86:AP86" xr:uid="{3AAB935A-68A3-4EB9-A4C0-613FCA458176}">
      <formula1>"10t トラック,4t トラック,10tトラック(ｶｶｵ便)"</formula1>
    </dataValidation>
  </dataValidations>
  <printOptions horizontalCentered="1" verticalCentered="1"/>
  <pageMargins left="0.25" right="0.25" top="0.41" bottom="0.28000000000000003" header="0.3" footer="0.37"/>
  <pageSetup paperSize="9" scale="2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D921-8459-43EA-A484-9F4335D7E07D}">
  <sheetPr codeName="Sheet11"/>
  <dimension ref="B2:BO32"/>
  <sheetViews>
    <sheetView workbookViewId="0">
      <selection activeCell="AD25" sqref="AD25"/>
    </sheetView>
  </sheetViews>
  <sheetFormatPr defaultColWidth="3.08203125" defaultRowHeight="18" x14ac:dyDescent="0.55000000000000004"/>
  <cols>
    <col min="1" max="16384" width="3.08203125" style="25"/>
  </cols>
  <sheetData>
    <row r="2" spans="2:67" ht="18.5" thickBot="1" x14ac:dyDescent="0.6">
      <c r="B2" s="35">
        <v>0</v>
      </c>
      <c r="C2" s="34"/>
      <c r="G2" s="257">
        <v>1</v>
      </c>
      <c r="H2" s="257"/>
      <c r="L2" s="257">
        <v>2</v>
      </c>
      <c r="M2" s="257"/>
      <c r="Q2" s="257">
        <v>3</v>
      </c>
      <c r="R2" s="257"/>
      <c r="V2" s="257">
        <v>4</v>
      </c>
      <c r="W2" s="257"/>
      <c r="AA2" s="257">
        <v>5</v>
      </c>
      <c r="AB2" s="257"/>
      <c r="AF2" s="257">
        <v>6</v>
      </c>
      <c r="AG2" s="257"/>
      <c r="AK2" s="257">
        <v>7</v>
      </c>
      <c r="AL2" s="257"/>
      <c r="AP2" s="257">
        <v>8</v>
      </c>
      <c r="AQ2" s="257"/>
      <c r="AU2" s="257">
        <v>9</v>
      </c>
      <c r="AV2" s="257"/>
      <c r="AZ2" s="257">
        <v>10</v>
      </c>
      <c r="BA2" s="256"/>
      <c r="BE2" s="256">
        <v>11</v>
      </c>
      <c r="BF2" s="256"/>
    </row>
    <row r="3" spans="2:67" x14ac:dyDescent="0.55000000000000004">
      <c r="C3" s="33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1"/>
      <c r="BA3" s="30"/>
    </row>
    <row r="4" spans="2:67" x14ac:dyDescent="0.55000000000000004">
      <c r="C4" s="30"/>
      <c r="AZ4" s="29"/>
      <c r="BA4" s="30"/>
      <c r="BJ4" s="256">
        <v>20</v>
      </c>
      <c r="BK4" s="256"/>
      <c r="BL4" s="256">
        <v>0.66</v>
      </c>
      <c r="BM4" s="256"/>
      <c r="BN4" s="256">
        <v>18.75</v>
      </c>
      <c r="BO4" s="256"/>
    </row>
    <row r="5" spans="2:67" x14ac:dyDescent="0.55000000000000004">
      <c r="C5" s="30"/>
      <c r="AZ5" s="29"/>
      <c r="BJ5" s="256">
        <v>1200</v>
      </c>
      <c r="BK5" s="256"/>
      <c r="BL5" s="258">
        <f>(BL4*BJ5)/BJ4/10</f>
        <v>3.96</v>
      </c>
      <c r="BM5" s="258"/>
      <c r="BN5" s="256">
        <f>(BN4*BL5)/BL4</f>
        <v>112.5</v>
      </c>
      <c r="BO5" s="256"/>
    </row>
    <row r="6" spans="2:67" x14ac:dyDescent="0.55000000000000004">
      <c r="C6" s="30"/>
      <c r="AZ6" s="29"/>
      <c r="BJ6" s="256">
        <v>1110</v>
      </c>
      <c r="BK6" s="256"/>
      <c r="BL6" s="258">
        <f>(BL4*BJ6)/BJ4/10</f>
        <v>3.6630000000000003</v>
      </c>
      <c r="BM6" s="258"/>
      <c r="BN6" s="256">
        <f>(BN4*BL6)/BL4</f>
        <v>104.0625</v>
      </c>
      <c r="BO6" s="256"/>
    </row>
    <row r="7" spans="2:67" x14ac:dyDescent="0.55000000000000004">
      <c r="B7" s="255">
        <v>1</v>
      </c>
      <c r="C7" s="30"/>
      <c r="AZ7" s="29"/>
      <c r="BJ7" s="256"/>
      <c r="BK7" s="256"/>
      <c r="BL7" s="256"/>
      <c r="BM7" s="256"/>
      <c r="BN7" s="256"/>
      <c r="BO7" s="256"/>
    </row>
    <row r="8" spans="2:67" x14ac:dyDescent="0.55000000000000004">
      <c r="B8" s="255"/>
      <c r="C8" s="30"/>
      <c r="AZ8" s="29"/>
      <c r="BJ8" s="256"/>
      <c r="BK8" s="256"/>
      <c r="BL8" s="256"/>
      <c r="BM8" s="256"/>
      <c r="BN8" s="256"/>
      <c r="BO8" s="256"/>
    </row>
    <row r="9" spans="2:67" x14ac:dyDescent="0.55000000000000004">
      <c r="C9" s="30"/>
      <c r="AZ9" s="29"/>
      <c r="BJ9" s="256"/>
      <c r="BK9" s="256"/>
      <c r="BL9" s="256"/>
      <c r="BM9" s="256"/>
      <c r="BN9" s="256"/>
      <c r="BO9" s="256"/>
    </row>
    <row r="10" spans="2:67" x14ac:dyDescent="0.55000000000000004">
      <c r="C10" s="30"/>
      <c r="AZ10" s="29"/>
      <c r="BJ10" s="256"/>
      <c r="BK10" s="256"/>
      <c r="BL10" s="256"/>
      <c r="BM10" s="256"/>
      <c r="BN10" s="256"/>
      <c r="BO10" s="256"/>
    </row>
    <row r="11" spans="2:67" x14ac:dyDescent="0.55000000000000004">
      <c r="C11" s="30"/>
      <c r="AZ11" s="29"/>
    </row>
    <row r="12" spans="2:67" x14ac:dyDescent="0.55000000000000004">
      <c r="B12" s="255">
        <v>2</v>
      </c>
      <c r="C12" s="30"/>
      <c r="AZ12" s="29"/>
    </row>
    <row r="13" spans="2:67" x14ac:dyDescent="0.55000000000000004">
      <c r="B13" s="255"/>
      <c r="C13" s="30"/>
      <c r="AZ13" s="29"/>
    </row>
    <row r="14" spans="2:67" ht="18.5" thickBot="1" x14ac:dyDescent="0.6">
      <c r="C14" s="28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6"/>
    </row>
    <row r="17" spans="2:53" x14ac:dyDescent="0.55000000000000004">
      <c r="B17" s="256">
        <v>3</v>
      </c>
    </row>
    <row r="18" spans="2:53" x14ac:dyDescent="0.55000000000000004">
      <c r="B18" s="256"/>
    </row>
    <row r="20" spans="2:53" ht="18.5" thickBot="1" x14ac:dyDescent="0.6"/>
    <row r="21" spans="2:53" x14ac:dyDescent="0.55000000000000004">
      <c r="C21" s="33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1"/>
      <c r="BA21" s="30"/>
    </row>
    <row r="22" spans="2:53" x14ac:dyDescent="0.55000000000000004">
      <c r="C22" s="30"/>
      <c r="AZ22" s="29"/>
      <c r="BA22" s="30"/>
    </row>
    <row r="23" spans="2:53" x14ac:dyDescent="0.55000000000000004">
      <c r="C23" s="30"/>
      <c r="AZ23" s="29"/>
    </row>
    <row r="24" spans="2:53" x14ac:dyDescent="0.55000000000000004">
      <c r="C24" s="30"/>
      <c r="AZ24" s="29"/>
    </row>
    <row r="25" spans="2:53" x14ac:dyDescent="0.55000000000000004">
      <c r="C25" s="30"/>
      <c r="AZ25" s="29"/>
    </row>
    <row r="26" spans="2:53" x14ac:dyDescent="0.55000000000000004">
      <c r="C26" s="30"/>
      <c r="AZ26" s="29"/>
    </row>
    <row r="27" spans="2:53" x14ac:dyDescent="0.55000000000000004">
      <c r="C27" s="30"/>
      <c r="AZ27" s="29"/>
    </row>
    <row r="28" spans="2:53" x14ac:dyDescent="0.55000000000000004">
      <c r="C28" s="30"/>
      <c r="AZ28" s="29"/>
    </row>
    <row r="29" spans="2:53" x14ac:dyDescent="0.55000000000000004">
      <c r="C29" s="30"/>
      <c r="AZ29" s="29"/>
    </row>
    <row r="30" spans="2:53" x14ac:dyDescent="0.55000000000000004">
      <c r="C30" s="30"/>
      <c r="AZ30" s="29"/>
    </row>
    <row r="31" spans="2:53" x14ac:dyDescent="0.55000000000000004">
      <c r="C31" s="30"/>
      <c r="AZ31" s="29"/>
    </row>
    <row r="32" spans="2:53" ht="18.5" thickBot="1" x14ac:dyDescent="0.6">
      <c r="C32" s="28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6"/>
    </row>
  </sheetData>
  <customSheetViews>
    <customSheetView guid="{1577018E-F681-49E6-B8E5-67CF8D890E90}">
      <selection activeCell="AK19" sqref="AK19"/>
      <pageMargins left="0.7" right="0.7" top="0.75" bottom="0.75" header="0.3" footer="0.3"/>
    </customSheetView>
  </customSheetViews>
  <mergeCells count="35">
    <mergeCell ref="BN9:BO9"/>
    <mergeCell ref="BN10:BO10"/>
    <mergeCell ref="BN4:BO4"/>
    <mergeCell ref="BN5:BO5"/>
    <mergeCell ref="BN6:BO6"/>
    <mergeCell ref="BN7:BO7"/>
    <mergeCell ref="BN8:BO8"/>
    <mergeCell ref="BL9:BM9"/>
    <mergeCell ref="BL10:BM10"/>
    <mergeCell ref="BJ4:BK4"/>
    <mergeCell ref="BJ5:BK5"/>
    <mergeCell ref="BJ6:BK6"/>
    <mergeCell ref="BJ7:BK7"/>
    <mergeCell ref="BJ8:BK8"/>
    <mergeCell ref="BJ9:BK9"/>
    <mergeCell ref="BJ10:BK10"/>
    <mergeCell ref="BL4:BM4"/>
    <mergeCell ref="BL5:BM5"/>
    <mergeCell ref="BL6:BM6"/>
    <mergeCell ref="BL7:BM7"/>
    <mergeCell ref="BL8:BM8"/>
    <mergeCell ref="AZ2:BA2"/>
    <mergeCell ref="BE2:BF2"/>
    <mergeCell ref="B7:B8"/>
    <mergeCell ref="G2:H2"/>
    <mergeCell ref="L2:M2"/>
    <mergeCell ref="Q2:R2"/>
    <mergeCell ref="V2:W2"/>
    <mergeCell ref="AA2:AB2"/>
    <mergeCell ref="AF2:AG2"/>
    <mergeCell ref="B12:B13"/>
    <mergeCell ref="B17:B18"/>
    <mergeCell ref="AK2:AL2"/>
    <mergeCell ref="AP2:AQ2"/>
    <mergeCell ref="AU2:AV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積載量計算</vt:lpstr>
      <vt:lpstr>積載量計算 (ino)</vt:lpstr>
      <vt:lpstr>荷台イメージ</vt:lpstr>
      <vt:lpstr>積載量計算!Print_Area</vt:lpstr>
      <vt:lpstr>'積載量計算 (ino)'!Print_Area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板金班</cp:lastModifiedBy>
  <cp:lastPrinted>2025-09-25T08:56:56Z</cp:lastPrinted>
  <dcterms:created xsi:type="dcterms:W3CDTF">2017-12-28T09:02:14Z</dcterms:created>
  <dcterms:modified xsi:type="dcterms:W3CDTF">2025-09-29T10:38:52Z</dcterms:modified>
</cp:coreProperties>
</file>