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Данила\Downloads\"/>
    </mc:Choice>
  </mc:AlternateContent>
  <bookViews>
    <workbookView minimized="1" xWindow="0" yWindow="0" windowWidth="28800" windowHeight="118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7" i="1" l="1"/>
  <c r="E7" i="1"/>
  <c r="E6" i="1"/>
  <c r="J14" i="1"/>
  <c r="E2" i="1"/>
  <c r="E3" i="1"/>
  <c r="E4" i="1"/>
  <c r="E5" i="1"/>
  <c r="R12" i="1"/>
  <c r="Q12" i="1"/>
  <c r="P12" i="1"/>
  <c r="O12" i="1"/>
  <c r="N12" i="1"/>
  <c r="M12" i="1"/>
  <c r="L12" i="1"/>
  <c r="K12" i="1"/>
  <c r="S12" i="1"/>
  <c r="J18" i="1" l="1"/>
  <c r="Q17" i="1"/>
  <c r="S17" i="1"/>
  <c r="N17" i="1"/>
  <c r="P17" i="1"/>
  <c r="O17" i="1"/>
  <c r="M17" i="1"/>
  <c r="L17" i="1"/>
  <c r="K17" i="1"/>
  <c r="R17" i="1"/>
  <c r="K14" i="1"/>
  <c r="M14" i="1"/>
  <c r="N14" i="1"/>
  <c r="S13" i="1"/>
  <c r="R13" i="1"/>
  <c r="P13" i="1"/>
  <c r="R14" i="1"/>
  <c r="L14" i="1"/>
  <c r="Q13" i="1"/>
  <c r="S14" i="1"/>
  <c r="O13" i="1"/>
  <c r="Q14" i="1"/>
  <c r="N13" i="1"/>
  <c r="P14" i="1"/>
  <c r="M13" i="1"/>
  <c r="M18" i="1" s="1"/>
  <c r="O14" i="1"/>
  <c r="K13" i="1"/>
  <c r="L13" i="1"/>
  <c r="Q18" i="1" l="1"/>
  <c r="S18" i="1"/>
  <c r="O18" i="1"/>
  <c r="K18" i="1"/>
  <c r="N18" i="1"/>
  <c r="R18" i="1"/>
  <c r="P18" i="1"/>
  <c r="L18" i="1"/>
</calcChain>
</file>

<file path=xl/sharedStrings.xml><?xml version="1.0" encoding="utf-8"?>
<sst xmlns="http://schemas.openxmlformats.org/spreadsheetml/2006/main" count="27" uniqueCount="23">
  <si>
    <t>t, сутки</t>
  </si>
  <si>
    <t>t, сек</t>
  </si>
  <si>
    <t>А</t>
  </si>
  <si>
    <t>В</t>
  </si>
  <si>
    <t>А0</t>
  </si>
  <si>
    <t>В0</t>
  </si>
  <si>
    <t>к1</t>
  </si>
  <si>
    <t>k2</t>
  </si>
  <si>
    <t>C0</t>
  </si>
  <si>
    <t>C</t>
  </si>
  <si>
    <t>B'</t>
  </si>
  <si>
    <t>C'</t>
  </si>
  <si>
    <t>возможные реакции</t>
  </si>
  <si>
    <t>1) 127Te -&gt; 127I</t>
  </si>
  <si>
    <t>2) 129I -&gt; 129Xe</t>
  </si>
  <si>
    <t>3) 128I -&gt; 128Xe</t>
  </si>
  <si>
    <t>4) 128I -&gt; 128Te -&gt; 128Xe</t>
  </si>
  <si>
    <t>5) 127Xe -&gt; 127I</t>
  </si>
  <si>
    <t>для 1р</t>
  </si>
  <si>
    <t>для 2р</t>
  </si>
  <si>
    <t>для 3р</t>
  </si>
  <si>
    <t>для 4р</t>
  </si>
  <si>
    <t>для 5р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</si>
</sst>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Лист1!$I$12:$S$12</c:f>
              <c:numCache>
                <c:formatCode>General</c:formatCode>
                <c:ptCount val="11"/>
                <c:pt idx="0">
                  <c:v>0</c:v>
                </c:pt>
                <c:pt idx="1">
                  <c:v>864000</c:v>
                </c:pt>
                <c:pt idx="2">
                  <c:v>1728000</c:v>
                </c:pt>
                <c:pt idx="3">
                  <c:v>2592000</c:v>
                </c:pt>
                <c:pt idx="4">
                  <c:v>3456000</c:v>
                </c:pt>
                <c:pt idx="5">
                  <c:v>4320000</c:v>
                </c:pt>
                <c:pt idx="6">
                  <c:v>5184000</c:v>
                </c:pt>
                <c:pt idx="7">
                  <c:v>6048000</c:v>
                </c:pt>
                <c:pt idx="8">
                  <c:v>6912000</c:v>
                </c:pt>
                <c:pt idx="9">
                  <c:v>7776000</c:v>
                </c:pt>
                <c:pt idx="10">
                  <c:v>8640000</c:v>
                </c:pt>
              </c:numCache>
            </c:numRef>
          </c:xVal>
          <c:yVal>
            <c:numRef>
              <c:f>Лист1!$I$13:$S$13</c:f>
              <c:numCache>
                <c:formatCode>0.00E+00</c:formatCode>
                <c:ptCount val="11"/>
                <c:pt idx="0" formatCode="General">
                  <c:v>100000</c:v>
                </c:pt>
                <c:pt idx="1">
                  <c:v>87055.056329612416</c:v>
                </c:pt>
                <c:pt idx="2">
                  <c:v>75785.828325519906</c:v>
                </c:pt>
                <c:pt idx="3">
                  <c:v>65975.39553864472</c:v>
                </c:pt>
                <c:pt idx="4">
                  <c:v>57434.917749851753</c:v>
                </c:pt>
                <c:pt idx="5">
                  <c:v>50000</c:v>
                </c:pt>
                <c:pt idx="6">
                  <c:v>43527.528164806208</c:v>
                </c:pt>
                <c:pt idx="7">
                  <c:v>37892.914162759953</c:v>
                </c:pt>
                <c:pt idx="8">
                  <c:v>32987.69776932236</c:v>
                </c:pt>
                <c:pt idx="9">
                  <c:v>28717.458874925876</c:v>
                </c:pt>
                <c:pt idx="10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E-4553-844F-6B861F97E1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Лист1!$I$12:$S$12</c:f>
              <c:numCache>
                <c:formatCode>General</c:formatCode>
                <c:ptCount val="11"/>
                <c:pt idx="0">
                  <c:v>0</c:v>
                </c:pt>
                <c:pt idx="1">
                  <c:v>864000</c:v>
                </c:pt>
                <c:pt idx="2">
                  <c:v>1728000</c:v>
                </c:pt>
                <c:pt idx="3">
                  <c:v>2592000</c:v>
                </c:pt>
                <c:pt idx="4">
                  <c:v>3456000</c:v>
                </c:pt>
                <c:pt idx="5">
                  <c:v>4320000</c:v>
                </c:pt>
                <c:pt idx="6">
                  <c:v>5184000</c:v>
                </c:pt>
                <c:pt idx="7">
                  <c:v>6048000</c:v>
                </c:pt>
                <c:pt idx="8">
                  <c:v>6912000</c:v>
                </c:pt>
                <c:pt idx="9">
                  <c:v>7776000</c:v>
                </c:pt>
                <c:pt idx="10">
                  <c:v>8640000</c:v>
                </c:pt>
              </c:numCache>
            </c:numRef>
          </c:xVal>
          <c:yVal>
            <c:numRef>
              <c:f>Лист1!$I$14:$S$14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12944.943670387587</c:v>
                </c:pt>
                <c:pt idx="2">
                  <c:v>24214.171674480091</c:v>
                </c:pt>
                <c:pt idx="3">
                  <c:v>34024.60446135528</c:v>
                </c:pt>
                <c:pt idx="4">
                  <c:v>42565.082250148247</c:v>
                </c:pt>
                <c:pt idx="5">
                  <c:v>50000</c:v>
                </c:pt>
                <c:pt idx="6">
                  <c:v>56472.471835193792</c:v>
                </c:pt>
                <c:pt idx="7">
                  <c:v>62107.085837240047</c:v>
                </c:pt>
                <c:pt idx="8">
                  <c:v>67012.30223067764</c:v>
                </c:pt>
                <c:pt idx="9">
                  <c:v>71282.541125074131</c:v>
                </c:pt>
                <c:pt idx="10">
                  <c:v>75000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E-4553-844F-6B861F97E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56640"/>
        <c:axId val="1032294576"/>
      </c:scatterChart>
      <c:valAx>
        <c:axId val="9160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2294576"/>
        <c:crosses val="autoZero"/>
        <c:crossBetween val="midCat"/>
      </c:valAx>
      <c:valAx>
        <c:axId val="1032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05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Лист1!$I$12:$S$12</c:f>
              <c:numCache>
                <c:formatCode>General</c:formatCode>
                <c:ptCount val="11"/>
                <c:pt idx="0">
                  <c:v>0</c:v>
                </c:pt>
                <c:pt idx="1">
                  <c:v>864000</c:v>
                </c:pt>
                <c:pt idx="2">
                  <c:v>1728000</c:v>
                </c:pt>
                <c:pt idx="3">
                  <c:v>2592000</c:v>
                </c:pt>
                <c:pt idx="4">
                  <c:v>3456000</c:v>
                </c:pt>
                <c:pt idx="5">
                  <c:v>4320000</c:v>
                </c:pt>
                <c:pt idx="6">
                  <c:v>5184000</c:v>
                </c:pt>
                <c:pt idx="7">
                  <c:v>6048000</c:v>
                </c:pt>
                <c:pt idx="8">
                  <c:v>6912000</c:v>
                </c:pt>
                <c:pt idx="9">
                  <c:v>7776000</c:v>
                </c:pt>
                <c:pt idx="10">
                  <c:v>8640000</c:v>
                </c:pt>
              </c:numCache>
            </c:numRef>
          </c:xVal>
          <c:yVal>
            <c:numRef>
              <c:f>Лист1!$I$13:$S$13</c:f>
              <c:numCache>
                <c:formatCode>0.00E+00</c:formatCode>
                <c:ptCount val="11"/>
                <c:pt idx="0" formatCode="General">
                  <c:v>100000</c:v>
                </c:pt>
                <c:pt idx="1">
                  <c:v>87055.056329612416</c:v>
                </c:pt>
                <c:pt idx="2">
                  <c:v>75785.828325519906</c:v>
                </c:pt>
                <c:pt idx="3">
                  <c:v>65975.39553864472</c:v>
                </c:pt>
                <c:pt idx="4">
                  <c:v>57434.917749851753</c:v>
                </c:pt>
                <c:pt idx="5">
                  <c:v>50000</c:v>
                </c:pt>
                <c:pt idx="6">
                  <c:v>43527.528164806208</c:v>
                </c:pt>
                <c:pt idx="7">
                  <c:v>37892.914162759953</c:v>
                </c:pt>
                <c:pt idx="8">
                  <c:v>32987.69776932236</c:v>
                </c:pt>
                <c:pt idx="9">
                  <c:v>28717.458874925876</c:v>
                </c:pt>
                <c:pt idx="10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F4-4C75-B8D0-33EE31138988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Лист1!$I$12:$S$12</c:f>
              <c:numCache>
                <c:formatCode>General</c:formatCode>
                <c:ptCount val="11"/>
                <c:pt idx="0">
                  <c:v>0</c:v>
                </c:pt>
                <c:pt idx="1">
                  <c:v>864000</c:v>
                </c:pt>
                <c:pt idx="2">
                  <c:v>1728000</c:v>
                </c:pt>
                <c:pt idx="3">
                  <c:v>2592000</c:v>
                </c:pt>
                <c:pt idx="4">
                  <c:v>3456000</c:v>
                </c:pt>
                <c:pt idx="5">
                  <c:v>4320000</c:v>
                </c:pt>
                <c:pt idx="6">
                  <c:v>5184000</c:v>
                </c:pt>
                <c:pt idx="7">
                  <c:v>6048000</c:v>
                </c:pt>
                <c:pt idx="8">
                  <c:v>6912000</c:v>
                </c:pt>
                <c:pt idx="9">
                  <c:v>7776000</c:v>
                </c:pt>
                <c:pt idx="10">
                  <c:v>8640000</c:v>
                </c:pt>
              </c:numCache>
            </c:numRef>
          </c:xVal>
          <c:yVal>
            <c:numRef>
              <c:f>Лист1!$I$17:$S$17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30.23794940243571</c:v>
                </c:pt>
                <c:pt idx="2">
                  <c:v>26.323663885210109</c:v>
                </c:pt>
                <c:pt idx="3">
                  <c:v>22.9160804232875</c:v>
                </c:pt>
                <c:pt idx="4">
                  <c:v>19.949606721032215</c:v>
                </c:pt>
                <c:pt idx="5">
                  <c:v>17.367141368530739</c:v>
                </c:pt>
                <c:pt idx="6">
                  <c:v>15.118974701217857</c:v>
                </c:pt>
                <c:pt idx="7">
                  <c:v>13.161831942605055</c:v>
                </c:pt>
                <c:pt idx="8">
                  <c:v>11.45804021164375</c:v>
                </c:pt>
                <c:pt idx="9">
                  <c:v>9.9748033605161073</c:v>
                </c:pt>
                <c:pt idx="10">
                  <c:v>8.6835706842653693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F4-4C75-B8D0-33EE31138988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Лист1!$I$12:$S$12</c:f>
              <c:numCache>
                <c:formatCode>General</c:formatCode>
                <c:ptCount val="11"/>
                <c:pt idx="0">
                  <c:v>0</c:v>
                </c:pt>
                <c:pt idx="1">
                  <c:v>864000</c:v>
                </c:pt>
                <c:pt idx="2">
                  <c:v>1728000</c:v>
                </c:pt>
                <c:pt idx="3">
                  <c:v>2592000</c:v>
                </c:pt>
                <c:pt idx="4">
                  <c:v>3456000</c:v>
                </c:pt>
                <c:pt idx="5">
                  <c:v>4320000</c:v>
                </c:pt>
                <c:pt idx="6">
                  <c:v>5184000</c:v>
                </c:pt>
                <c:pt idx="7">
                  <c:v>6048000</c:v>
                </c:pt>
                <c:pt idx="8">
                  <c:v>6912000</c:v>
                </c:pt>
                <c:pt idx="9">
                  <c:v>7776000</c:v>
                </c:pt>
                <c:pt idx="10">
                  <c:v>8640000</c:v>
                </c:pt>
              </c:numCache>
            </c:numRef>
          </c:xVal>
          <c:yVal>
            <c:numRef>
              <c:f>Лист1!$I$18:$S$18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12914.705720985148</c:v>
                </c:pt>
                <c:pt idx="2">
                  <c:v>24187.848010594884</c:v>
                </c:pt>
                <c:pt idx="3">
                  <c:v>34001.688380931992</c:v>
                </c:pt>
                <c:pt idx="4">
                  <c:v>42545.132643427212</c:v>
                </c:pt>
                <c:pt idx="5">
                  <c:v>49982.63285863147</c:v>
                </c:pt>
                <c:pt idx="6">
                  <c:v>56457.352860492574</c:v>
                </c:pt>
                <c:pt idx="7">
                  <c:v>62093.924005297442</c:v>
                </c:pt>
                <c:pt idx="8">
                  <c:v>67000.844190465999</c:v>
                </c:pt>
                <c:pt idx="9">
                  <c:v>71272.566321713603</c:v>
                </c:pt>
                <c:pt idx="10">
                  <c:v>74991.316429315732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F4-4C75-B8D0-33EE3113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76192"/>
        <c:axId val="341590672"/>
      </c:scatterChart>
      <c:valAx>
        <c:axId val="3368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590672"/>
        <c:crosses val="autoZero"/>
        <c:crossBetween val="midCat"/>
      </c:valAx>
      <c:valAx>
        <c:axId val="3415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8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296334</xdr:colOff>
      <xdr:row>21</xdr:row>
      <xdr:rowOff>25399</xdr:rowOff>
    </xdr:from>
    <xdr:to>
      <xdr:col>9</xdr:col>
      <xdr:colOff>84666</xdr:colOff>
      <xdr:row>37</xdr:row>
      <xdr:rowOff>162278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C8D7E5-B838-5330-29CF-0C7A7F3FC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620889</xdr:colOff>
      <xdr:row>20</xdr:row>
      <xdr:rowOff>95955</xdr:rowOff>
    </xdr:from>
    <xdr:to>
      <xdr:col>18</xdr:col>
      <xdr:colOff>493888</xdr:colOff>
      <xdr:row>38</xdr:row>
      <xdr:rowOff>105833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9F26456-F903-D432-42F6-ACF1B4275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8"/>
  <sheetViews>
    <sheetView tabSelected="1" topLeftCell="A7" zoomScaleNormal="100" workbookViewId="0">
      <selection activeCell="W33" sqref="W33"/>
    </sheetView>
  </sheetViews>
  <sheetFormatPr defaultRowHeight="15" x14ac:dyDescent="0.25"/>
  <cols>
    <col min="5" max="5" width="12" bestFit="1" customWidth="1"/>
    <col min="10" max="10" width="9.140625" bestFit="1" customWidth="1"/>
    <col min="11" max="11" width="9.42578125" bestFit="1" customWidth="1"/>
    <col min="12" max="19" width="9.140625" bestFit="1" customWidth="1"/>
  </cols>
  <sheetData>
    <row r="2" spans="2:20" x14ac:dyDescent="0.25">
      <c r="C2" t="s">
        <v>22</v>
      </c>
      <c r="D2" t="s">
        <v>6</v>
      </c>
      <c r="E2">
        <f>LN(2)/3139776</f>
        <v>2.2076325844899296E-7</v>
      </c>
      <c r="M2" s="2" t="s">
        <v>12</v>
      </c>
      <c r="N2" s="2"/>
      <c r="O2" s="2"/>
      <c r="P2" s="2"/>
    </row>
    <row r="3" spans="2:20" x14ac:dyDescent="0.25">
      <c r="C3" t="s">
        <v>21</v>
      </c>
      <c r="D3" t="s">
        <v>6</v>
      </c>
      <c r="E3" s="1">
        <f>LN(2)/1498.8</f>
        <v>4.6246809484917621E-4</v>
      </c>
      <c r="M3" s="2" t="s">
        <v>13</v>
      </c>
      <c r="N3" s="2"/>
      <c r="O3" s="2"/>
      <c r="P3" s="2"/>
      <c r="Q3" s="2" t="s">
        <v>16</v>
      </c>
      <c r="R3" s="2"/>
      <c r="S3" s="2"/>
      <c r="T3" s="2"/>
    </row>
    <row r="4" spans="2:20" x14ac:dyDescent="0.25">
      <c r="C4" t="s">
        <v>20</v>
      </c>
      <c r="D4" t="s">
        <v>6</v>
      </c>
      <c r="E4">
        <f>LN(2)/(4.91*10^16)</f>
        <v>1.4117050520569151E-17</v>
      </c>
      <c r="M4" s="2" t="s">
        <v>14</v>
      </c>
      <c r="N4" s="2"/>
      <c r="O4" s="2"/>
      <c r="P4" s="2"/>
      <c r="Q4" s="2" t="s">
        <v>17</v>
      </c>
      <c r="R4" s="2"/>
      <c r="S4" s="2"/>
      <c r="T4" s="2"/>
    </row>
    <row r="5" spans="2:20" x14ac:dyDescent="0.25">
      <c r="C5" t="s">
        <v>19</v>
      </c>
      <c r="D5" t="s">
        <v>6</v>
      </c>
      <c r="E5">
        <f>LN(2)/(2.77*10^27)</f>
        <v>2.5023363919131597E-28</v>
      </c>
      <c r="H5" t="s">
        <v>4</v>
      </c>
      <c r="I5">
        <v>100000</v>
      </c>
      <c r="M5" s="2" t="s">
        <v>15</v>
      </c>
      <c r="N5" s="2"/>
      <c r="O5" s="2"/>
      <c r="P5" s="2"/>
      <c r="Q5" s="2"/>
      <c r="R5" s="2"/>
      <c r="S5" s="2"/>
      <c r="T5" s="2"/>
    </row>
    <row r="6" spans="2:20" x14ac:dyDescent="0.25">
      <c r="C6" t="s">
        <v>18</v>
      </c>
      <c r="D6" t="s">
        <v>6</v>
      </c>
      <c r="E6" s="1">
        <f>LN(2)/4320000</f>
        <v>1.6045073624072807E-7</v>
      </c>
      <c r="H6" t="s">
        <v>5</v>
      </c>
      <c r="I6">
        <v>0</v>
      </c>
    </row>
    <row r="7" spans="2:20" x14ac:dyDescent="0.25">
      <c r="D7" t="s">
        <v>7</v>
      </c>
      <c r="E7" s="1">
        <f>LN(2)/1500</f>
        <v>4.6209812037329687E-4</v>
      </c>
      <c r="H7" t="s">
        <v>8</v>
      </c>
      <c r="I7">
        <v>0</v>
      </c>
    </row>
    <row r="10" spans="2:20" x14ac:dyDescent="0.25">
      <c r="B10" s="2"/>
      <c r="C10" s="2"/>
      <c r="D10" s="2"/>
      <c r="E10" s="2"/>
    </row>
    <row r="11" spans="2:20" x14ac:dyDescent="0.25">
      <c r="H11" t="s">
        <v>0</v>
      </c>
      <c r="I11">
        <v>0</v>
      </c>
      <c r="J11">
        <v>1</v>
      </c>
      <c r="K11">
        <v>2</v>
      </c>
      <c r="L11">
        <v>3</v>
      </c>
      <c r="M11">
        <v>4</v>
      </c>
      <c r="N11">
        <v>5</v>
      </c>
      <c r="O11">
        <v>6</v>
      </c>
      <c r="P11">
        <v>7</v>
      </c>
      <c r="Q11">
        <v>8</v>
      </c>
      <c r="R11">
        <v>9</v>
      </c>
      <c r="S11">
        <v>10</v>
      </c>
    </row>
    <row r="12" spans="2:20" x14ac:dyDescent="0.25">
      <c r="H12" t="s">
        <v>1</v>
      </c>
      <c r="I12">
        <v>0</v>
      </c>
      <c r="J12">
        <v>864000</v>
      </c>
      <c r="K12">
        <f t="shared" ref="K12:S12" si="0">864000*K11</f>
        <v>1728000</v>
      </c>
      <c r="L12">
        <f t="shared" si="0"/>
        <v>2592000</v>
      </c>
      <c r="M12">
        <f t="shared" si="0"/>
        <v>3456000</v>
      </c>
      <c r="N12">
        <f t="shared" si="0"/>
        <v>4320000</v>
      </c>
      <c r="O12">
        <f t="shared" si="0"/>
        <v>5184000</v>
      </c>
      <c r="P12">
        <f t="shared" si="0"/>
        <v>6048000</v>
      </c>
      <c r="Q12">
        <f t="shared" si="0"/>
        <v>6912000</v>
      </c>
      <c r="R12">
        <f t="shared" si="0"/>
        <v>7776000</v>
      </c>
      <c r="S12">
        <f t="shared" si="0"/>
        <v>8640000</v>
      </c>
    </row>
    <row r="13" spans="2:20" x14ac:dyDescent="0.25">
      <c r="H13" t="s">
        <v>2</v>
      </c>
      <c r="I13">
        <v>100000</v>
      </c>
      <c r="J13" s="1">
        <f>$I$5*EXP(-$E$6*J12)</f>
        <v>87055.056329612416</v>
      </c>
      <c r="K13" s="1">
        <f>$I$5*EXP(-$E$6*K12)</f>
        <v>75785.828325519906</v>
      </c>
      <c r="L13" s="1">
        <f t="shared" ref="L13:S13" si="1">$I$5*EXP(-$E$6*L12)</f>
        <v>65975.39553864472</v>
      </c>
      <c r="M13" s="1">
        <f t="shared" si="1"/>
        <v>57434.917749851753</v>
      </c>
      <c r="N13" s="1">
        <f t="shared" si="1"/>
        <v>50000</v>
      </c>
      <c r="O13" s="1">
        <f t="shared" si="1"/>
        <v>43527.528164806208</v>
      </c>
      <c r="P13" s="1">
        <f t="shared" si="1"/>
        <v>37892.914162759953</v>
      </c>
      <c r="Q13" s="1">
        <f t="shared" si="1"/>
        <v>32987.69776932236</v>
      </c>
      <c r="R13" s="1">
        <f t="shared" si="1"/>
        <v>28717.458874925876</v>
      </c>
      <c r="S13" s="1">
        <f t="shared" si="1"/>
        <v>25000</v>
      </c>
    </row>
    <row r="14" spans="2:20" x14ac:dyDescent="0.25">
      <c r="H14" t="s">
        <v>3</v>
      </c>
      <c r="I14">
        <v>0</v>
      </c>
      <c r="J14" s="1">
        <f>$I$5*(1-EXP(-$E$6*J12))</f>
        <v>12944.943670387587</v>
      </c>
      <c r="K14" s="1">
        <f>$I$5*(1-EXP(-$E$6*K12))</f>
        <v>24214.171674480091</v>
      </c>
      <c r="L14" s="1">
        <f t="shared" ref="L14:S14" si="2">$I$5*(1-EXP(-$E$6*L12))</f>
        <v>34024.60446135528</v>
      </c>
      <c r="M14" s="1">
        <f t="shared" si="2"/>
        <v>42565.082250148247</v>
      </c>
      <c r="N14" s="1">
        <f t="shared" si="2"/>
        <v>50000</v>
      </c>
      <c r="O14" s="1">
        <f t="shared" si="2"/>
        <v>56472.471835193792</v>
      </c>
      <c r="P14" s="1">
        <f t="shared" si="2"/>
        <v>62107.085837240047</v>
      </c>
      <c r="Q14" s="1">
        <f t="shared" si="2"/>
        <v>67012.30223067764</v>
      </c>
      <c r="R14" s="1">
        <f t="shared" si="2"/>
        <v>71282.541125074131</v>
      </c>
      <c r="S14" s="1">
        <f t="shared" si="2"/>
        <v>75000</v>
      </c>
    </row>
    <row r="15" spans="2:20" x14ac:dyDescent="0.25">
      <c r="H15" t="s">
        <v>9</v>
      </c>
      <c r="I15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</row>
    <row r="17" spans="8:19" x14ac:dyDescent="0.25">
      <c r="H17" t="s">
        <v>10</v>
      </c>
      <c r="I17">
        <v>0</v>
      </c>
      <c r="J17" s="1">
        <f>$I$5*($E$6/($E$7-$E$6))*(EXP(-$E$6*J12)-EXP(-$E$7*J12))</f>
        <v>30.23794940243571</v>
      </c>
      <c r="K17" s="1">
        <f>$I$5*($E$6/($E$7-$E$6))*(EXP(-$E$6*K12)-EXP(-$E$7*K12))</f>
        <v>26.323663885210109</v>
      </c>
      <c r="L17" s="1">
        <f t="shared" ref="L17:R17" si="3">$I$5*($E$6/($E$7-$E$6))*(EXP(-$E$6*L12)-EXP(-$E$7*L12))</f>
        <v>22.9160804232875</v>
      </c>
      <c r="M17" s="1">
        <f t="shared" si="3"/>
        <v>19.949606721032215</v>
      </c>
      <c r="N17" s="1">
        <f t="shared" si="3"/>
        <v>17.367141368530739</v>
      </c>
      <c r="O17" s="1">
        <f t="shared" si="3"/>
        <v>15.118974701217857</v>
      </c>
      <c r="P17" s="1">
        <f t="shared" si="3"/>
        <v>13.161831942605055</v>
      </c>
      <c r="Q17" s="1">
        <f t="shared" si="3"/>
        <v>11.45804021164375</v>
      </c>
      <c r="R17" s="1">
        <f t="shared" si="3"/>
        <v>9.9748033605161073</v>
      </c>
      <c r="S17" s="1">
        <f>$I$5*($E$6/($E$7-$E$6))*(EXP(-$E$6*S12)-EXP(-$E$7*S12))</f>
        <v>8.6835706842653693</v>
      </c>
    </row>
    <row r="18" spans="8:19" x14ac:dyDescent="0.25">
      <c r="H18" t="s">
        <v>11</v>
      </c>
      <c r="I18">
        <v>0</v>
      </c>
      <c r="J18" s="1">
        <f>$I$5-J13-J17</f>
        <v>12914.705720985148</v>
      </c>
      <c r="K18" s="1">
        <f>$I$5-K13-K17</f>
        <v>24187.848010594884</v>
      </c>
      <c r="L18" s="1">
        <f t="shared" ref="L18:S18" si="4">$I$5-L13-L17</f>
        <v>34001.688380931992</v>
      </c>
      <c r="M18" s="1">
        <f t="shared" si="4"/>
        <v>42545.132643427212</v>
      </c>
      <c r="N18" s="1">
        <f t="shared" si="4"/>
        <v>49982.63285863147</v>
      </c>
      <c r="O18" s="1">
        <f t="shared" si="4"/>
        <v>56457.352860492574</v>
      </c>
      <c r="P18" s="1">
        <f t="shared" si="4"/>
        <v>62093.924005297442</v>
      </c>
      <c r="Q18" s="1">
        <f t="shared" si="4"/>
        <v>67000.844190465999</v>
      </c>
      <c r="R18" s="1">
        <f t="shared" si="4"/>
        <v>71272.566321713603</v>
      </c>
      <c r="S18" s="1">
        <f t="shared" si="4"/>
        <v>74991.316429315732</v>
      </c>
    </row>
  </sheetData>
  <mergeCells count="8">
    <mergeCell ref="M2:P2"/>
    <mergeCell ref="B10:E10"/>
    <mergeCell ref="M5:P5"/>
    <mergeCell ref="M4:P4"/>
    <mergeCell ref="Q3:T3"/>
    <mergeCell ref="Q4:T4"/>
    <mergeCell ref="Q5:T5"/>
    <mergeCell ref="M3:P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Капитонов</dc:creator>
  <cp:lastModifiedBy>Данила</cp:lastModifiedBy>
  <dcterms:created xsi:type="dcterms:W3CDTF">2023-12-14T10:09:06Z</dcterms:created>
  <dcterms:modified xsi:type="dcterms:W3CDTF">2023-12-16T09:41:15Z</dcterms:modified>
</cp:coreProperties>
</file>