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50" windowHeight="10080"/>
  </bookViews>
  <sheets>
    <sheet name="52w和102w报价方案" sheetId="1" r:id="rId1"/>
    <sheet name="云服务器厂商vC粒度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<sst xmlns="http://schemas.openxmlformats.org/spreadsheetml/2006/main" count="144" uniqueCount="47">
  <si>
    <t>52W左右价格</t>
  </si>
  <si>
    <t>企业版(买断制)</t>
  </si>
  <si>
    <r>
      <rPr>
        <b/>
        <sz val="12"/>
        <color theme="5" tint="-0.25"/>
        <rFont val="宋体"/>
        <charset val="134"/>
        <scheme val="minor"/>
      </rPr>
      <t>方案1：</t>
    </r>
    <r>
      <rPr>
        <sz val="12"/>
        <color theme="1"/>
        <rFont val="宋体"/>
        <charset val="134"/>
        <scheme val="minor"/>
      </rPr>
      <t>集群服务器配置：共三台服务器进行混合部署，服务器逻辑CPU为12vCPU，其中2台部署计算节点（每台节点占8vCPU），3台都部署存储节点（每个存储节点一主两从为一个shard）</t>
    </r>
  </si>
  <si>
    <t>计算节点</t>
  </si>
  <si>
    <t>存储节点(每个节点一主两备)</t>
  </si>
  <si>
    <t>CU数</t>
  </si>
  <si>
    <t>总费用计算公式</t>
  </si>
  <si>
    <t>实际计算</t>
  </si>
  <si>
    <t>2*8vCPU</t>
  </si>
  <si>
    <t>3*4vCPU</t>
  </si>
  <si>
    <t>CU 数 x CU 单价 x 折扣系数 x 买断年限 x 服务费 x 企业版系数</t>
  </si>
  <si>
    <t>19*1*0.9*3*(1+0.15)*1</t>
  </si>
  <si>
    <t>总费用(万)</t>
  </si>
  <si>
    <r>
      <rPr>
        <b/>
        <sz val="12"/>
        <color theme="5" tint="-0.25"/>
        <rFont val="宋体"/>
        <charset val="134"/>
        <scheme val="minor"/>
      </rPr>
      <t>方案2：</t>
    </r>
    <r>
      <rPr>
        <sz val="12"/>
        <color theme="1"/>
        <rFont val="宋体"/>
        <charset val="134"/>
        <scheme val="minor"/>
      </rPr>
      <t>集群服务器配置：共三台服务器进行混合部署，服务器逻辑CPU为10vCPU，其中2台部署计算节点（每台节点占6vCPU），3台都部署存储节点（每个存储节点一主两从为一个shard）</t>
    </r>
  </si>
  <si>
    <t>15*1*0.9*3*(1+0.15)*1</t>
  </si>
  <si>
    <t>企业版(订阅制-两年)</t>
  </si>
  <si>
    <r>
      <rPr>
        <b/>
        <sz val="12"/>
        <color theme="5" tint="-0.25"/>
        <rFont val="宋体"/>
        <charset val="134"/>
        <scheme val="minor"/>
      </rPr>
      <t>方案1：</t>
    </r>
    <r>
      <rPr>
        <sz val="12"/>
        <color theme="1"/>
        <rFont val="宋体"/>
        <charset val="134"/>
        <scheme val="minor"/>
      </rPr>
      <t>集群服务器配置：共三台服务器进行混合部署，服务器逻辑CPU为20vCPU，其中2台部署计算节点（每台节点占8vCPU），3台都部署存储节点（每个存储节点一主两从为一个shard）</t>
    </r>
  </si>
  <si>
    <t>3*12vCPU</t>
  </si>
  <si>
    <t>25*1*0.9*2*(1+0.15)*1</t>
  </si>
  <si>
    <r>
      <rPr>
        <b/>
        <sz val="12"/>
        <color theme="5" tint="-0.25"/>
        <rFont val="宋体"/>
        <charset val="134"/>
        <scheme val="minor"/>
      </rPr>
      <t>方案2：</t>
    </r>
    <r>
      <rPr>
        <sz val="12"/>
        <color theme="1"/>
        <rFont val="宋体"/>
        <charset val="134"/>
        <scheme val="minor"/>
      </rPr>
      <t>集群服务器配置：共三台服务器进行混合部署，服务器逻辑CPU为8vCPU，其中2台部署计算节点（每台节点占8vCPU），3台都部署存储节点（每个存储节点一主两从为一个shard）</t>
    </r>
  </si>
  <si>
    <t>3*8vCPU</t>
  </si>
  <si>
    <t>22*1*0.9*2*(1+0.15)*1</t>
  </si>
  <si>
    <r>
      <rPr>
        <b/>
        <sz val="12"/>
        <color theme="5" tint="-0.25"/>
        <rFont val="宋体"/>
        <charset val="134"/>
        <scheme val="minor"/>
      </rPr>
      <t>方案3：</t>
    </r>
    <r>
      <rPr>
        <sz val="12"/>
        <color theme="1"/>
        <rFont val="宋体"/>
        <charset val="134"/>
        <scheme val="minor"/>
      </rPr>
      <t>集群服务器配置：共三台服务器进行混合部署，服务器逻辑CPU为18vCPU，其中2台部署计算节点（每台节点占10vCPU），3台都部署存储节点（每个存储节点一主两从为一个shard）</t>
    </r>
  </si>
  <si>
    <t>2*10vCPU</t>
  </si>
  <si>
    <t>26*1*0.9*2*(1+0.15)*1</t>
  </si>
  <si>
    <t>102W</t>
  </si>
  <si>
    <r>
      <rPr>
        <b/>
        <sz val="12"/>
        <color theme="5" tint="-0.25"/>
        <rFont val="宋体"/>
        <charset val="134"/>
        <scheme val="minor"/>
      </rPr>
      <t>方案1：</t>
    </r>
    <r>
      <rPr>
        <sz val="12"/>
        <color theme="1"/>
        <rFont val="宋体"/>
        <charset val="134"/>
        <scheme val="minor"/>
      </rPr>
      <t>集群服务器配置：共五台服务器进行部署，其中2台12vCPU的规格部署计算节点，另外3台12vCPU的规格部署存储节点（每个存储节点一主两从为一个shard）</t>
    </r>
  </si>
  <si>
    <t>2*12vCPU</t>
  </si>
  <si>
    <t>33*1*0.9*3*(1+0.15)*1</t>
  </si>
  <si>
    <r>
      <rPr>
        <b/>
        <sz val="12"/>
        <color theme="5" tint="-0.25"/>
        <rFont val="宋体"/>
        <charset val="134"/>
        <scheme val="minor"/>
      </rPr>
      <t>方案2：</t>
    </r>
    <r>
      <rPr>
        <sz val="12"/>
        <color theme="1"/>
        <rFont val="宋体"/>
        <charset val="134"/>
        <scheme val="minor"/>
      </rPr>
      <t>集群服务器配置：共五台服务器进行部署，其中2台8vCPU的规格部署计算节点，另外3台24vCPU的规格部署存储节点（每个存储节点一主两从为一个shard）</t>
    </r>
  </si>
  <si>
    <t>3*24vCPU</t>
  </si>
  <si>
    <t>34*1*0.9*3*(1+0.15)*1</t>
  </si>
  <si>
    <r>
      <rPr>
        <b/>
        <sz val="12"/>
        <color theme="5" tint="-0.25"/>
        <rFont val="宋体"/>
        <charset val="134"/>
        <scheme val="minor"/>
      </rPr>
      <t>方案1：</t>
    </r>
    <r>
      <rPr>
        <sz val="12"/>
        <color theme="1"/>
        <rFont val="宋体"/>
        <charset val="134"/>
        <scheme val="minor"/>
      </rPr>
      <t>集群服务器配置：共五台服务器进行部署，其中2台16vCPU的规格部署计算节点，另外3台24vCPU的规格部署存储节点（每个存储节点一主两从为一个shard）</t>
    </r>
  </si>
  <si>
    <t>2*16vCPU</t>
  </si>
  <si>
    <t>50*1*0.9*2*(1+0.15)*1</t>
  </si>
  <si>
    <r>
      <rPr>
        <b/>
        <sz val="12"/>
        <color theme="5" tint="-0.25"/>
        <rFont val="宋体"/>
        <charset val="134"/>
        <scheme val="minor"/>
      </rPr>
      <t>方案2：</t>
    </r>
    <r>
      <rPr>
        <sz val="12"/>
        <color theme="1"/>
        <rFont val="宋体"/>
        <charset val="134"/>
        <scheme val="minor"/>
      </rPr>
      <t>集群服务器配置：共五台服务器进行部署，其中2台12vCPU的规格部署计算节点，另外3台32vCPU的规格部署存储节点（每个存储节点一主两从为一个shard）</t>
    </r>
  </si>
  <si>
    <t>3*32vCPU</t>
  </si>
  <si>
    <t>高级版(买断制)</t>
  </si>
  <si>
    <t>集群服务器配置：共五台服务器进行部署，其中2台8vCPU的规格部署计算节点，另外3台8vCPU的规格部署存储节点（每个存储节点一主两从为一个shard）</t>
  </si>
  <si>
    <t>22*1*0.9*3*(1+0.15)*1.5</t>
  </si>
  <si>
    <t>高级版(订阅制-两年)</t>
  </si>
  <si>
    <t>33*1*0.9*2*(1+0.15)*1.5</t>
  </si>
  <si>
    <t>34*1*0.9*2*(1+0.15)*1.5</t>
  </si>
  <si>
    <t>腾讯云CVM(vCPU)</t>
  </si>
  <si>
    <t>阿里云ECS(vCPU)</t>
  </si>
  <si>
    <t>华为云(vCPU)</t>
  </si>
  <si>
    <t>...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</si>
</sst>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20"/>
      <color rgb="FFFF0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2"/>
      <color theme="5" tint="-0.25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8" fillId="7" borderId="4" applyNumberFormat="0" applyAlignment="0" applyProtection="0">
      <alignment vertical="center"/>
    </xf>
    <xf numFmtId="0" fontId="19" fillId="8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4" fillId="3" borderId="0" xfId="0" applyFont="1" applyFill="1">
      <alignment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4" borderId="0" xfId="0" applyFont="1" applyFill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9"/>
  <sheetViews>
    <sheetView tabSelected="1" workbookViewId="0">
      <selection activeCell="C12" sqref="C12"/>
    </sheetView>
  </sheetViews>
  <sheetFormatPr defaultColWidth="8.72727272727273" defaultRowHeight="14" outlineLevelCol="4"/>
  <cols>
    <col min="1" max="1" width="29.0909090909091" customWidth="1"/>
    <col min="2" max="2" width="29.8181818181818" customWidth="1"/>
    <col min="3" max="3" width="16.2727272727273" customWidth="1"/>
    <col min="4" max="4" width="66.9090909090909" customWidth="1"/>
    <col min="5" max="5" width="67.2727272727273" customWidth="1"/>
  </cols>
  <sheetData>
    <row r="1" ht="25.5" spans="1:1">
      <c r="A1" s="5" t="s">
        <v>0</v>
      </c>
    </row>
    <row r="2" ht="17.5" spans="1:5">
      <c r="A2" s="6" t="s">
        <v>1</v>
      </c>
      <c r="B2" s="4"/>
      <c r="C2" s="4"/>
      <c r="D2" s="4"/>
      <c r="E2" s="4"/>
    </row>
    <row r="3" s="3" customFormat="1" ht="15" spans="1:5">
      <c r="A3" s="7" t="s">
        <v>2</v>
      </c>
      <c r="B3" s="8"/>
      <c r="C3" s="8"/>
      <c r="D3" s="8"/>
      <c r="E3" s="8"/>
    </row>
    <row r="4" ht="15" spans="1:5">
      <c r="A4" s="9" t="s">
        <v>3</v>
      </c>
      <c r="B4" s="9" t="s">
        <v>4</v>
      </c>
      <c r="C4" s="9" t="s">
        <v>5</v>
      </c>
      <c r="D4" s="9" t="s">
        <v>6</v>
      </c>
      <c r="E4" s="9" t="s">
        <v>7</v>
      </c>
    </row>
    <row r="5" ht="15" spans="1:5">
      <c r="A5" s="8" t="s">
        <v>8</v>
      </c>
      <c r="B5" s="8" t="s">
        <v>9</v>
      </c>
      <c r="C5" s="8">
        <f>2*8+3*4*0.25</f>
        <v>19</v>
      </c>
      <c r="D5" s="4" t="s">
        <v>10</v>
      </c>
      <c r="E5" s="4" t="s">
        <v>11</v>
      </c>
    </row>
    <row r="6" ht="15" spans="1:5">
      <c r="A6" s="10" t="s">
        <v>12</v>
      </c>
      <c r="B6" s="11">
        <f>19*1*0.9*3*(1+0.15)*1</f>
        <v>58.995</v>
      </c>
      <c r="C6" s="4"/>
      <c r="D6" s="4"/>
      <c r="E6" s="4"/>
    </row>
    <row r="8" ht="15" spans="1:5">
      <c r="A8" s="7" t="s">
        <v>13</v>
      </c>
      <c r="B8" s="8"/>
      <c r="C8" s="8"/>
      <c r="D8" s="8"/>
      <c r="E8" s="8"/>
    </row>
    <row r="9" s="4" customFormat="1" ht="15" spans="1:5">
      <c r="A9" s="9" t="s">
        <v>3</v>
      </c>
      <c r="B9" s="9" t="s">
        <v>4</v>
      </c>
      <c r="C9" s="9" t="s">
        <v>5</v>
      </c>
      <c r="D9" s="9" t="s">
        <v>6</v>
      </c>
      <c r="E9" s="9" t="s">
        <v>7</v>
      </c>
    </row>
    <row r="10" s="4" customFormat="1" ht="15" spans="1:5">
      <c r="A10" s="8" t="s">
        <v>8</v>
      </c>
      <c r="B10" s="8" t="s">
        <v>9</v>
      </c>
      <c r="C10" s="8">
        <f>2*6+3*4*0.25</f>
        <v>15</v>
      </c>
      <c r="D10" s="4" t="s">
        <v>10</v>
      </c>
      <c r="E10" s="4" t="s">
        <v>14</v>
      </c>
    </row>
    <row r="11" s="4" customFormat="1" ht="15" spans="1:2">
      <c r="A11" s="10" t="s">
        <v>12</v>
      </c>
      <c r="B11" s="11">
        <f>15*1*0.9*3*(1+0.15)*1</f>
        <v>46.575</v>
      </c>
    </row>
    <row r="12" s="4" customFormat="1" ht="17.5" spans="1:1">
      <c r="A12" s="12"/>
    </row>
    <row r="13" s="4" customFormat="1" ht="17.5" spans="1:1">
      <c r="A13" s="6" t="s">
        <v>15</v>
      </c>
    </row>
    <row r="14" s="4" customFormat="1" ht="15" spans="1:5">
      <c r="A14" s="7" t="s">
        <v>16</v>
      </c>
      <c r="B14" s="8"/>
      <c r="C14" s="8"/>
      <c r="D14" s="8"/>
      <c r="E14" s="8"/>
    </row>
    <row r="15" s="4" customFormat="1" ht="15" spans="1:5">
      <c r="A15" s="9" t="s">
        <v>3</v>
      </c>
      <c r="B15" s="9" t="s">
        <v>4</v>
      </c>
      <c r="C15" s="9" t="s">
        <v>5</v>
      </c>
      <c r="D15" s="9" t="s">
        <v>6</v>
      </c>
      <c r="E15" s="9" t="s">
        <v>7</v>
      </c>
    </row>
    <row r="16" s="4" customFormat="1" ht="15" spans="1:5">
      <c r="A16" s="4" t="s">
        <v>8</v>
      </c>
      <c r="B16" s="8" t="s">
        <v>17</v>
      </c>
      <c r="C16" s="8">
        <f>2*8+3*12*0.25</f>
        <v>25</v>
      </c>
      <c r="D16" s="4" t="s">
        <v>10</v>
      </c>
      <c r="E16" s="4" t="s">
        <v>18</v>
      </c>
    </row>
    <row r="17" s="4" customFormat="1" ht="15" spans="1:2">
      <c r="A17" s="10" t="s">
        <v>12</v>
      </c>
      <c r="B17" s="11">
        <f>25*1*0.9*2*1.15</f>
        <v>51.75</v>
      </c>
    </row>
    <row r="18" s="4" customFormat="1" ht="15"/>
    <row r="19" s="4" customFormat="1" ht="15" spans="1:5">
      <c r="A19" s="7" t="s">
        <v>19</v>
      </c>
      <c r="B19" s="8"/>
      <c r="C19" s="8"/>
      <c r="D19" s="8"/>
      <c r="E19" s="8"/>
    </row>
    <row r="20" s="4" customFormat="1" ht="15" spans="1:5">
      <c r="A20" s="9" t="s">
        <v>3</v>
      </c>
      <c r="B20" s="9" t="s">
        <v>4</v>
      </c>
      <c r="C20" s="9" t="s">
        <v>5</v>
      </c>
      <c r="D20" s="9" t="s">
        <v>6</v>
      </c>
      <c r="E20" s="9" t="s">
        <v>7</v>
      </c>
    </row>
    <row r="21" s="4" customFormat="1" ht="15" spans="1:5">
      <c r="A21" s="4" t="s">
        <v>8</v>
      </c>
      <c r="B21" s="8" t="s">
        <v>20</v>
      </c>
      <c r="C21" s="8">
        <f>2*8+3*8*0.25</f>
        <v>22</v>
      </c>
      <c r="D21" s="4" t="s">
        <v>10</v>
      </c>
      <c r="E21" s="4" t="s">
        <v>21</v>
      </c>
    </row>
    <row r="22" s="4" customFormat="1" ht="15" spans="1:2">
      <c r="A22" s="10" t="s">
        <v>12</v>
      </c>
      <c r="B22" s="11">
        <f>22*1*0.9*2*1.15</f>
        <v>45.54</v>
      </c>
    </row>
    <row r="23" s="4" customFormat="1" ht="15"/>
    <row r="24" s="4" customFormat="1" ht="15" spans="1:5">
      <c r="A24" s="7" t="s">
        <v>22</v>
      </c>
      <c r="B24" s="8"/>
      <c r="C24" s="8"/>
      <c r="D24" s="8"/>
      <c r="E24" s="8"/>
    </row>
    <row r="25" s="4" customFormat="1" ht="15" spans="1:5">
      <c r="A25" s="9" t="s">
        <v>3</v>
      </c>
      <c r="B25" s="9" t="s">
        <v>4</v>
      </c>
      <c r="C25" s="9" t="s">
        <v>5</v>
      </c>
      <c r="D25" s="9" t="s">
        <v>6</v>
      </c>
      <c r="E25" s="9" t="s">
        <v>7</v>
      </c>
    </row>
    <row r="26" s="4" customFormat="1" ht="15" spans="1:5">
      <c r="A26" s="4" t="s">
        <v>23</v>
      </c>
      <c r="B26" s="8" t="s">
        <v>20</v>
      </c>
      <c r="C26" s="8">
        <f>2*10+3*8*0.25</f>
        <v>26</v>
      </c>
      <c r="D26" s="4" t="s">
        <v>10</v>
      </c>
      <c r="E26" s="4" t="s">
        <v>24</v>
      </c>
    </row>
    <row r="27" s="4" customFormat="1" ht="15" spans="1:2">
      <c r="A27" s="10" t="s">
        <v>12</v>
      </c>
      <c r="B27" s="11">
        <f>26*1*0.9*2*1.15</f>
        <v>53.82</v>
      </c>
    </row>
    <row r="28" s="4" customFormat="1" ht="15"/>
    <row r="29" s="4" customFormat="1" ht="25.5" spans="1:1">
      <c r="A29" s="5" t="s">
        <v>25</v>
      </c>
    </row>
    <row r="30" s="4" customFormat="1" ht="17.5" spans="1:1">
      <c r="A30" s="6" t="s">
        <v>1</v>
      </c>
    </row>
    <row r="31" s="4" customFormat="1" ht="15" spans="1:5">
      <c r="A31" s="7" t="s">
        <v>26</v>
      </c>
      <c r="B31" s="8"/>
      <c r="C31" s="8"/>
      <c r="D31" s="8"/>
      <c r="E31" s="8"/>
    </row>
    <row r="32" s="4" customFormat="1" ht="15" spans="1:5">
      <c r="A32" s="9" t="s">
        <v>3</v>
      </c>
      <c r="B32" s="9" t="s">
        <v>4</v>
      </c>
      <c r="C32" s="9" t="s">
        <v>5</v>
      </c>
      <c r="D32" s="9" t="s">
        <v>6</v>
      </c>
      <c r="E32" s="9" t="s">
        <v>7</v>
      </c>
    </row>
    <row r="33" s="4" customFormat="1" ht="15" spans="1:5">
      <c r="A33" s="4" t="s">
        <v>27</v>
      </c>
      <c r="B33" s="4" t="s">
        <v>17</v>
      </c>
      <c r="C33" s="8">
        <f>2*12+3*12*0.25</f>
        <v>33</v>
      </c>
      <c r="D33" s="4" t="s">
        <v>10</v>
      </c>
      <c r="E33" s="4" t="s">
        <v>28</v>
      </c>
    </row>
    <row r="34" s="4" customFormat="1" ht="15" spans="1:2">
      <c r="A34" s="10" t="s">
        <v>12</v>
      </c>
      <c r="B34" s="11">
        <f>33*1*0.9*3*(1+0.15)*1</f>
        <v>102.465</v>
      </c>
    </row>
    <row r="35" s="4" customFormat="1" ht="15"/>
    <row r="36" s="4" customFormat="1" ht="15" spans="1:5">
      <c r="A36" s="7" t="s">
        <v>29</v>
      </c>
      <c r="B36" s="8"/>
      <c r="C36" s="8"/>
      <c r="D36" s="8"/>
      <c r="E36" s="8"/>
    </row>
    <row r="37" s="4" customFormat="1" ht="15" spans="1:5">
      <c r="A37" s="9" t="s">
        <v>3</v>
      </c>
      <c r="B37" s="9" t="s">
        <v>4</v>
      </c>
      <c r="C37" s="9" t="s">
        <v>5</v>
      </c>
      <c r="D37" s="9" t="s">
        <v>6</v>
      </c>
      <c r="E37" s="9" t="s">
        <v>7</v>
      </c>
    </row>
    <row r="38" s="4" customFormat="1" ht="15" spans="1:5">
      <c r="A38" s="4" t="s">
        <v>8</v>
      </c>
      <c r="B38" s="4" t="s">
        <v>30</v>
      </c>
      <c r="C38" s="8">
        <f>2*8+3*24*0.25</f>
        <v>34</v>
      </c>
      <c r="D38" s="4" t="s">
        <v>10</v>
      </c>
      <c r="E38" s="4" t="s">
        <v>31</v>
      </c>
    </row>
    <row r="39" s="4" customFormat="1" ht="15" spans="1:2">
      <c r="A39" s="10" t="s">
        <v>12</v>
      </c>
      <c r="B39" s="11">
        <f>34*1*0.9*3*(1+0.15)*1</f>
        <v>105.57</v>
      </c>
    </row>
    <row r="40" s="4" customFormat="1" ht="15"/>
    <row r="41" s="4" customFormat="1" ht="17.5" spans="1:1">
      <c r="A41" s="6" t="s">
        <v>15</v>
      </c>
    </row>
    <row r="42" s="4" customFormat="1" ht="15" spans="1:5">
      <c r="A42" s="7" t="s">
        <v>32</v>
      </c>
      <c r="B42" s="8"/>
      <c r="C42" s="8"/>
      <c r="D42" s="8"/>
      <c r="E42" s="8"/>
    </row>
    <row r="43" s="4" customFormat="1" ht="15" spans="1:5">
      <c r="A43" s="9" t="s">
        <v>3</v>
      </c>
      <c r="B43" s="9" t="s">
        <v>4</v>
      </c>
      <c r="C43" s="9" t="s">
        <v>5</v>
      </c>
      <c r="D43" s="9" t="s">
        <v>6</v>
      </c>
      <c r="E43" s="9" t="s">
        <v>7</v>
      </c>
    </row>
    <row r="44" s="4" customFormat="1" ht="15" spans="1:5">
      <c r="A44" s="4" t="s">
        <v>33</v>
      </c>
      <c r="B44" s="4" t="s">
        <v>30</v>
      </c>
      <c r="C44" s="8">
        <f>2*16+3*24*0.25</f>
        <v>50</v>
      </c>
      <c r="D44" s="4" t="s">
        <v>10</v>
      </c>
      <c r="E44" s="4" t="s">
        <v>34</v>
      </c>
    </row>
    <row r="45" s="4" customFormat="1" ht="15" spans="1:2">
      <c r="A45" s="10" t="s">
        <v>12</v>
      </c>
      <c r="B45" s="11">
        <f>50*1*0.9*2*1.15</f>
        <v>103.5</v>
      </c>
    </row>
    <row r="46" s="4" customFormat="1" ht="15"/>
    <row r="47" s="4" customFormat="1" ht="15" spans="1:5">
      <c r="A47" s="7" t="s">
        <v>35</v>
      </c>
      <c r="B47" s="8"/>
      <c r="C47" s="8"/>
      <c r="D47" s="8"/>
      <c r="E47" s="8"/>
    </row>
    <row r="48" s="4" customFormat="1" ht="15" spans="1:5">
      <c r="A48" s="9" t="s">
        <v>3</v>
      </c>
      <c r="B48" s="9" t="s">
        <v>4</v>
      </c>
      <c r="C48" s="9" t="s">
        <v>5</v>
      </c>
      <c r="D48" s="9" t="s">
        <v>6</v>
      </c>
      <c r="E48" s="9" t="s">
        <v>7</v>
      </c>
    </row>
    <row r="49" s="4" customFormat="1" ht="15" spans="1:5">
      <c r="A49" s="4" t="s">
        <v>27</v>
      </c>
      <c r="B49" s="4" t="s">
        <v>36</v>
      </c>
      <c r="C49" s="8">
        <f>2*12+3*32*0.25</f>
        <v>48</v>
      </c>
      <c r="D49" s="4" t="s">
        <v>10</v>
      </c>
      <c r="E49" s="4" t="s">
        <v>34</v>
      </c>
    </row>
    <row r="50" s="4" customFormat="1" ht="15" spans="1:2">
      <c r="A50" s="10" t="s">
        <v>12</v>
      </c>
      <c r="B50" s="11">
        <f>48*1*0.9*2*1.15</f>
        <v>99.36</v>
      </c>
    </row>
    <row r="51" s="4" customFormat="1" ht="15"/>
    <row r="52" s="4" customFormat="1" ht="17.5" spans="1:1">
      <c r="A52" s="6" t="s">
        <v>37</v>
      </c>
    </row>
    <row r="53" s="4" customFormat="1" ht="15" spans="1:5">
      <c r="A53" s="8" t="s">
        <v>38</v>
      </c>
      <c r="B53" s="8"/>
      <c r="C53" s="8"/>
      <c r="D53" s="8"/>
      <c r="E53" s="8"/>
    </row>
    <row r="54" s="4" customFormat="1" ht="15" spans="1:5">
      <c r="A54" s="9" t="s">
        <v>3</v>
      </c>
      <c r="B54" s="9" t="s">
        <v>4</v>
      </c>
      <c r="C54" s="9" t="s">
        <v>5</v>
      </c>
      <c r="D54" s="9" t="s">
        <v>6</v>
      </c>
      <c r="E54" s="9" t="s">
        <v>7</v>
      </c>
    </row>
    <row r="55" s="4" customFormat="1" ht="15" spans="1:5">
      <c r="A55" s="4" t="s">
        <v>8</v>
      </c>
      <c r="B55" s="8" t="s">
        <v>20</v>
      </c>
      <c r="C55" s="8">
        <f>2*8+3*8*0.25</f>
        <v>22</v>
      </c>
      <c r="D55" s="4" t="s">
        <v>10</v>
      </c>
      <c r="E55" s="4" t="s">
        <v>39</v>
      </c>
    </row>
    <row r="56" s="4" customFormat="1" ht="15" spans="1:2">
      <c r="A56" s="10" t="s">
        <v>12</v>
      </c>
      <c r="B56" s="11">
        <f>22*1*0.9*3*(1+0.15)*1.5</f>
        <v>102.465</v>
      </c>
    </row>
    <row r="57" s="4" customFormat="1" ht="15"/>
    <row r="58" s="4" customFormat="1" ht="15"/>
    <row r="59" s="4" customFormat="1" ht="17.5" spans="1:1">
      <c r="A59" s="6" t="s">
        <v>40</v>
      </c>
    </row>
    <row r="60" s="4" customFormat="1" ht="15" spans="1:5">
      <c r="A60" s="7" t="s">
        <v>26</v>
      </c>
      <c r="B60" s="8"/>
      <c r="C60" s="8"/>
      <c r="D60" s="8"/>
      <c r="E60" s="8"/>
    </row>
    <row r="61" s="4" customFormat="1" ht="15" spans="1:5">
      <c r="A61" s="9" t="s">
        <v>3</v>
      </c>
      <c r="B61" s="9" t="s">
        <v>4</v>
      </c>
      <c r="C61" s="9" t="s">
        <v>5</v>
      </c>
      <c r="D61" s="9" t="s">
        <v>6</v>
      </c>
      <c r="E61" s="9" t="s">
        <v>7</v>
      </c>
    </row>
    <row r="62" s="4" customFormat="1" ht="15" spans="1:5">
      <c r="A62" s="4" t="s">
        <v>27</v>
      </c>
      <c r="B62" s="4" t="s">
        <v>17</v>
      </c>
      <c r="C62" s="8">
        <f>2*12+3*12*0.25</f>
        <v>33</v>
      </c>
      <c r="D62" s="4" t="s">
        <v>10</v>
      </c>
      <c r="E62" s="4" t="s">
        <v>41</v>
      </c>
    </row>
    <row r="63" s="4" customFormat="1" ht="15" spans="1:2">
      <c r="A63" s="10" t="s">
        <v>12</v>
      </c>
      <c r="B63" s="11">
        <f>33*1*0.9*2*1.15*1.5</f>
        <v>102.465</v>
      </c>
    </row>
    <row r="66" ht="15" spans="1:5">
      <c r="A66" s="7" t="s">
        <v>29</v>
      </c>
      <c r="B66" s="8"/>
      <c r="C66" s="8"/>
      <c r="D66" s="8"/>
      <c r="E66" s="8"/>
    </row>
    <row r="67" ht="15" spans="1:5">
      <c r="A67" s="9" t="s">
        <v>3</v>
      </c>
      <c r="B67" s="9" t="s">
        <v>4</v>
      </c>
      <c r="C67" s="9" t="s">
        <v>5</v>
      </c>
      <c r="D67" s="9" t="s">
        <v>6</v>
      </c>
      <c r="E67" s="9" t="s">
        <v>7</v>
      </c>
    </row>
    <row r="68" ht="15" spans="1:5">
      <c r="A68" s="4" t="s">
        <v>8</v>
      </c>
      <c r="B68" s="4" t="s">
        <v>30</v>
      </c>
      <c r="C68" s="8">
        <f>2*8+3*24*0.25</f>
        <v>34</v>
      </c>
      <c r="D68" s="4" t="s">
        <v>10</v>
      </c>
      <c r="E68" s="4" t="s">
        <v>42</v>
      </c>
    </row>
    <row r="69" ht="15" spans="1:5">
      <c r="A69" s="10" t="s">
        <v>12</v>
      </c>
      <c r="B69" s="11">
        <f>34*1*0.9*2*1.15*1.5</f>
        <v>105.57</v>
      </c>
      <c r="C69" s="4"/>
      <c r="D69" s="4"/>
      <c r="E69" s="4"/>
    </row>
  </sheetData>
  <mergeCells count="12">
    <mergeCell ref="A3:E3"/>
    <mergeCell ref="A8:E8"/>
    <mergeCell ref="A14:E14"/>
    <mergeCell ref="A19:E19"/>
    <mergeCell ref="A24:E24"/>
    <mergeCell ref="A31:E31"/>
    <mergeCell ref="A36:E36"/>
    <mergeCell ref="A42:E42"/>
    <mergeCell ref="A47:E47"/>
    <mergeCell ref="A53:E53"/>
    <mergeCell ref="A60:E60"/>
    <mergeCell ref="A66:E6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G20" sqref="G20"/>
    </sheetView>
  </sheetViews>
  <sheetFormatPr defaultColWidth="8.72727272727273" defaultRowHeight="14" outlineLevelCol="7"/>
  <cols>
    <col min="1" max="1" width="18.6363636363636" customWidth="1"/>
    <col min="2" max="2" width="16.1818181818182" customWidth="1"/>
    <col min="3" max="3" width="14.9090909090909" customWidth="1"/>
  </cols>
  <sheetData>
    <row r="1" spans="1:3">
      <c r="A1" s="1" t="s">
        <v>43</v>
      </c>
      <c r="B1" s="1" t="s">
        <v>44</v>
      </c>
      <c r="C1" s="1" t="s">
        <v>45</v>
      </c>
    </row>
    <row r="2" spans="1:8">
      <c r="A2" s="2">
        <v>1</v>
      </c>
      <c r="B2" s="2">
        <v>1</v>
      </c>
      <c r="C2" s="2">
        <v>1</v>
      </c>
      <c r="D2" s="2"/>
      <c r="E2" s="2"/>
      <c r="F2" s="2"/>
      <c r="G2" s="2"/>
      <c r="H2" s="2"/>
    </row>
    <row r="3" spans="1:8">
      <c r="A3" s="2">
        <v>2</v>
      </c>
      <c r="B3" s="2">
        <v>2</v>
      </c>
      <c r="C3" s="2">
        <v>2</v>
      </c>
      <c r="D3" s="2"/>
      <c r="E3" s="2"/>
      <c r="F3" s="2"/>
      <c r="G3" s="2"/>
      <c r="H3" s="2"/>
    </row>
    <row r="4" spans="1:8">
      <c r="A4" s="2">
        <v>4</v>
      </c>
      <c r="B4" s="2">
        <v>4</v>
      </c>
      <c r="C4" s="2">
        <v>4</v>
      </c>
      <c r="D4" s="2"/>
      <c r="E4" s="2"/>
      <c r="F4" s="2"/>
      <c r="G4" s="2"/>
      <c r="H4" s="2"/>
    </row>
    <row r="5" spans="1:8">
      <c r="A5" s="2">
        <v>6</v>
      </c>
      <c r="B5" s="2">
        <v>8</v>
      </c>
      <c r="C5" s="2">
        <v>8</v>
      </c>
      <c r="D5" s="2"/>
      <c r="E5" s="2"/>
      <c r="F5" s="2"/>
      <c r="G5" s="2"/>
      <c r="H5" s="2"/>
    </row>
    <row r="6" spans="1:8">
      <c r="A6" s="2">
        <v>8</v>
      </c>
      <c r="B6" s="2">
        <v>12</v>
      </c>
      <c r="C6" s="2">
        <v>12</v>
      </c>
      <c r="D6" s="2"/>
      <c r="E6" s="2"/>
      <c r="F6" s="2"/>
      <c r="G6" s="2"/>
      <c r="H6" s="2"/>
    </row>
    <row r="7" spans="1:8">
      <c r="A7" s="2">
        <v>10</v>
      </c>
      <c r="B7" s="2">
        <v>14</v>
      </c>
      <c r="C7" s="2">
        <v>16</v>
      </c>
      <c r="D7" s="2"/>
      <c r="E7" s="2"/>
      <c r="F7" s="2"/>
      <c r="G7" s="2"/>
      <c r="H7" s="2"/>
    </row>
    <row r="8" spans="1:8">
      <c r="A8" s="2">
        <v>12</v>
      </c>
      <c r="B8" s="2">
        <v>16</v>
      </c>
      <c r="C8" s="2">
        <v>24</v>
      </c>
      <c r="D8" s="2"/>
      <c r="E8" s="2"/>
      <c r="F8" s="2"/>
      <c r="G8" s="2"/>
      <c r="H8" s="2"/>
    </row>
    <row r="9" spans="1:8">
      <c r="A9" s="2">
        <v>14</v>
      </c>
      <c r="B9" s="2">
        <v>20</v>
      </c>
      <c r="C9" s="2">
        <v>28</v>
      </c>
      <c r="D9" s="2"/>
      <c r="E9" s="2"/>
      <c r="F9" s="2"/>
      <c r="G9" s="2"/>
      <c r="H9" s="2"/>
    </row>
    <row r="10" spans="1:8">
      <c r="A10" s="2">
        <v>16</v>
      </c>
      <c r="B10" s="2">
        <v>24</v>
      </c>
      <c r="C10" s="2">
        <v>32</v>
      </c>
      <c r="D10" s="2"/>
      <c r="E10" s="2"/>
      <c r="F10" s="2"/>
      <c r="G10" s="2"/>
      <c r="H10" s="2"/>
    </row>
    <row r="11" spans="1:8">
      <c r="A11" s="2">
        <v>18</v>
      </c>
      <c r="B11" s="2">
        <v>28</v>
      </c>
      <c r="C11" s="2">
        <v>36</v>
      </c>
      <c r="D11" s="2"/>
      <c r="E11" s="2"/>
      <c r="F11" s="2"/>
      <c r="G11" s="2"/>
      <c r="H11" s="2"/>
    </row>
    <row r="12" spans="1:8">
      <c r="A12" s="2">
        <v>20</v>
      </c>
      <c r="B12" s="2">
        <v>32</v>
      </c>
      <c r="C12" s="2">
        <v>48</v>
      </c>
      <c r="D12" s="2"/>
      <c r="E12" s="2"/>
      <c r="F12" s="2"/>
      <c r="G12" s="2"/>
      <c r="H12" s="2"/>
    </row>
    <row r="13" spans="1:8">
      <c r="A13" s="2">
        <v>22</v>
      </c>
      <c r="B13" s="2">
        <v>40</v>
      </c>
      <c r="C13" s="2">
        <v>56</v>
      </c>
      <c r="D13" s="2"/>
      <c r="E13" s="2"/>
      <c r="F13" s="2"/>
      <c r="G13" s="2"/>
      <c r="H13" s="2"/>
    </row>
    <row r="14" spans="1:8">
      <c r="A14" s="2">
        <v>24</v>
      </c>
      <c r="B14" s="2">
        <v>48</v>
      </c>
      <c r="C14" s="2">
        <v>60</v>
      </c>
      <c r="D14" s="2"/>
      <c r="E14" s="2"/>
      <c r="F14" s="2"/>
      <c r="G14" s="2"/>
      <c r="H14" s="2"/>
    </row>
    <row r="15" spans="1:8">
      <c r="A15" s="2">
        <v>28</v>
      </c>
      <c r="B15" s="2">
        <v>52</v>
      </c>
      <c r="C15" s="2">
        <v>64</v>
      </c>
      <c r="D15" s="2"/>
      <c r="E15" s="2"/>
      <c r="F15" s="2"/>
      <c r="G15" s="2"/>
      <c r="H15" s="2"/>
    </row>
    <row r="16" spans="1:8">
      <c r="A16" s="2">
        <v>32</v>
      </c>
      <c r="B16" s="2">
        <v>56</v>
      </c>
      <c r="C16" s="2">
        <v>72</v>
      </c>
      <c r="D16" s="2"/>
      <c r="E16" s="2"/>
      <c r="F16" s="2"/>
      <c r="G16" s="2"/>
      <c r="H16" s="2"/>
    </row>
    <row r="17" spans="1:8">
      <c r="A17" s="2">
        <v>36</v>
      </c>
      <c r="B17" s="2">
        <v>64</v>
      </c>
      <c r="C17" s="2">
        <v>88</v>
      </c>
      <c r="D17" s="2"/>
      <c r="E17" s="2"/>
      <c r="F17" s="2"/>
      <c r="G17" s="2"/>
      <c r="H17" s="2"/>
    </row>
    <row r="18" spans="1:8">
      <c r="A18" s="2">
        <v>40</v>
      </c>
      <c r="B18" s="2">
        <v>72</v>
      </c>
      <c r="C18" s="2">
        <v>96</v>
      </c>
      <c r="D18" s="2"/>
      <c r="E18" s="2"/>
      <c r="F18" s="2"/>
      <c r="G18" s="2"/>
      <c r="H18" s="2"/>
    </row>
    <row r="19" spans="1:8">
      <c r="A19" s="2">
        <v>42</v>
      </c>
      <c r="B19" s="2">
        <v>80</v>
      </c>
      <c r="C19" s="2">
        <v>104</v>
      </c>
      <c r="D19" s="2"/>
      <c r="E19" s="2"/>
      <c r="F19" s="2"/>
      <c r="G19" s="2"/>
      <c r="H19" s="2"/>
    </row>
    <row r="20" spans="1:8">
      <c r="A20" s="2">
        <v>44</v>
      </c>
      <c r="B20" s="2">
        <v>96</v>
      </c>
      <c r="C20" s="2">
        <v>116</v>
      </c>
      <c r="D20" s="2"/>
      <c r="E20" s="2"/>
      <c r="F20" s="2"/>
      <c r="G20" s="2"/>
      <c r="H20" s="2"/>
    </row>
    <row r="21" spans="1:8">
      <c r="A21" s="2">
        <v>46</v>
      </c>
      <c r="B21" s="2">
        <v>104</v>
      </c>
      <c r="C21" s="2">
        <v>128</v>
      </c>
      <c r="D21" s="2"/>
      <c r="E21" s="2"/>
      <c r="F21" s="2"/>
      <c r="G21" s="2"/>
      <c r="H21" s="2"/>
    </row>
    <row r="22" spans="1:8">
      <c r="A22" s="2">
        <v>48</v>
      </c>
      <c r="B22" s="2">
        <v>128</v>
      </c>
      <c r="C22" s="2">
        <v>192</v>
      </c>
      <c r="D22" s="2"/>
      <c r="E22" s="2"/>
      <c r="F22" s="2"/>
      <c r="G22" s="2"/>
      <c r="H22" s="2"/>
    </row>
    <row r="23" spans="1:8">
      <c r="A23" s="2">
        <v>52</v>
      </c>
      <c r="B23" s="2">
        <v>160</v>
      </c>
      <c r="C23" s="2">
        <v>208</v>
      </c>
      <c r="D23" s="2"/>
      <c r="E23" s="2"/>
      <c r="F23" s="2"/>
      <c r="G23" s="2"/>
      <c r="H23" s="2"/>
    </row>
    <row r="24" spans="1:8">
      <c r="A24" s="2">
        <v>56</v>
      </c>
      <c r="B24" s="2">
        <v>192</v>
      </c>
      <c r="C24" s="2">
        <v>232</v>
      </c>
      <c r="D24" s="2"/>
      <c r="E24" s="2"/>
      <c r="F24" s="2"/>
      <c r="G24" s="2"/>
      <c r="H24" s="2"/>
    </row>
    <row r="25" spans="1:8">
      <c r="A25" s="2">
        <v>62</v>
      </c>
      <c r="B25" s="2">
        <v>208</v>
      </c>
      <c r="C25" s="2"/>
      <c r="D25" s="2"/>
      <c r="E25" s="2"/>
      <c r="F25" s="2"/>
      <c r="G25" s="2"/>
      <c r="H25" s="2"/>
    </row>
    <row r="26" spans="1:8">
      <c r="A26" s="2" t="s">
        <v>46</v>
      </c>
      <c r="B26" s="2"/>
      <c r="C26" s="2"/>
      <c r="D26" s="2"/>
      <c r="E26" s="2"/>
      <c r="F26" s="2"/>
      <c r="G26" s="2"/>
      <c r="H26" s="2"/>
    </row>
    <row r="27" spans="1:8">
      <c r="A27" s="2">
        <v>384</v>
      </c>
      <c r="B27" s="2"/>
      <c r="C27" s="2"/>
      <c r="D27" s="2"/>
      <c r="E27" s="2"/>
      <c r="F27" s="2"/>
      <c r="G27" s="2"/>
      <c r="H27" s="2"/>
    </row>
    <row r="28" spans="1:8">
      <c r="A28" s="2"/>
      <c r="B28" s="2"/>
      <c r="C28" s="2"/>
      <c r="D28" s="2"/>
      <c r="E28" s="2"/>
      <c r="F28" s="2"/>
      <c r="G28" s="2"/>
      <c r="H28" s="2"/>
    </row>
    <row r="29" spans="1:8">
      <c r="A29" s="2"/>
      <c r="B29" s="2"/>
      <c r="C29" s="2"/>
      <c r="D29" s="2"/>
      <c r="E29" s="2"/>
      <c r="F29" s="2"/>
      <c r="G29" s="2"/>
      <c r="H29" s="2"/>
    </row>
    <row r="30" spans="1:8">
      <c r="A30" s="2"/>
      <c r="B30" s="2"/>
      <c r="C30" s="2"/>
      <c r="D30" s="2"/>
      <c r="E30" s="2"/>
      <c r="F30" s="2"/>
      <c r="G30" s="2"/>
      <c r="H30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52w和102w报价方案</vt:lpstr>
      <vt:lpstr>云服务器厂商vC粒度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86176</dc:creator>
  <cp:lastModifiedBy>朱蔚山</cp:lastModifiedBy>
  <dcterms:created xsi:type="dcterms:W3CDTF">2023-11-23T09:36:00Z</dcterms:created>
  <dcterms:modified xsi:type="dcterms:W3CDTF">2023-11-27T08:17:46Z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E2546E5E67D944B287D65BE7E4FEAC88_11</vt:lpwstr>
  </property>
  <property fmtid="{D5CDD505-2E9C-101B-9397-08002B2CF9AE}" pid="3" name="KSOProductBuildVer">
    <vt:lpwstr>2052-12.1.0.15990</vt:lpwstr>
  </property>
</Properties>
</file>