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tabRatio="362"/>
  </bookViews>
  <sheets>
    <sheet name="PAN3028计算器" sheetId="4" r:id="rId1"/>
  </sheets>
  <definedNames>
    <definedName name="Payload">#REF!</definedName>
  </definedNames>
  <calcPr calcId="144525"/>
</workbook>
</file>

<file path=xl/sharedStrings.xml><?xml version="1.0" encoding="utf-8"?>
<sst xmlns="http://schemas.openxmlformats.org/spreadsheetml/2006/main" count="68" uniqueCount="41">
  <si>
    <r>
      <rPr>
        <sz val="24"/>
        <color theme="0"/>
        <rFont val="宋体"/>
        <charset val="134"/>
      </rPr>
      <t>磐启微电子有限公司</t>
    </r>
  </si>
  <si>
    <r>
      <rPr>
        <sz val="16"/>
        <color theme="0"/>
        <rFont val="Times New Roman"/>
        <charset val="134"/>
      </rPr>
      <t>PAN3031</t>
    </r>
    <r>
      <rPr>
        <sz val="16"/>
        <color theme="0"/>
        <rFont val="宋体"/>
        <charset val="134"/>
      </rPr>
      <t>芯片计算器</t>
    </r>
  </si>
  <si>
    <r>
      <rPr>
        <b/>
        <sz val="10"/>
        <color theme="0"/>
        <rFont val="宋体"/>
        <charset val="134"/>
      </rPr>
      <t>输入参数</t>
    </r>
  </si>
  <si>
    <r>
      <rPr>
        <b/>
        <sz val="10"/>
        <color theme="0"/>
        <rFont val="宋体"/>
        <charset val="134"/>
      </rPr>
      <t>值</t>
    </r>
  </si>
  <si>
    <r>
      <rPr>
        <b/>
        <sz val="10"/>
        <color theme="0"/>
        <rFont val="宋体"/>
        <charset val="134"/>
      </rPr>
      <t>单位</t>
    </r>
  </si>
  <si>
    <r>
      <rPr>
        <b/>
        <sz val="10"/>
        <color theme="0"/>
        <rFont val="宋体"/>
        <charset val="134"/>
      </rPr>
      <t>描述</t>
    </r>
  </si>
  <si>
    <t>dB</t>
  </si>
  <si>
    <r>
      <rPr>
        <sz val="10"/>
        <rFont val="宋体"/>
        <charset val="134"/>
      </rPr>
      <t>有效负载字节</t>
    </r>
    <r>
      <rPr>
        <sz val="10"/>
        <rFont val="Times New Roman"/>
        <charset val="134"/>
      </rPr>
      <t xml:space="preserve"> (2 to 255)</t>
    </r>
  </si>
  <si>
    <t>Byte</t>
  </si>
  <si>
    <r>
      <rPr>
        <sz val="10"/>
        <rFont val="宋体"/>
        <charset val="134"/>
      </rPr>
      <t>用户有效负载长度</t>
    </r>
  </si>
  <si>
    <r>
      <rPr>
        <sz val="10"/>
        <rFont val="宋体"/>
        <charset val="134"/>
      </rPr>
      <t>带宽</t>
    </r>
    <r>
      <rPr>
        <sz val="10"/>
        <rFont val="Times New Roman"/>
        <charset val="134"/>
      </rPr>
      <t xml:space="preserve"> </t>
    </r>
  </si>
  <si>
    <t>KHz</t>
  </si>
  <si>
    <t>-</t>
  </si>
  <si>
    <r>
      <rPr>
        <sz val="10"/>
        <rFont val="Times New Roman"/>
        <charset val="134"/>
      </rPr>
      <t>SF</t>
    </r>
    <r>
      <rPr>
        <sz val="10"/>
        <rFont val="宋体"/>
        <charset val="134"/>
      </rPr>
      <t>因子</t>
    </r>
  </si>
  <si>
    <r>
      <rPr>
        <sz val="10"/>
        <rFont val="宋体"/>
        <charset val="134"/>
      </rPr>
      <t>载波频率</t>
    </r>
    <r>
      <rPr>
        <sz val="10"/>
        <rFont val="Times New Roman"/>
        <charset val="134"/>
      </rPr>
      <t xml:space="preserve"> (150 MHz to 1.2 GHz) </t>
    </r>
  </si>
  <si>
    <t>MHz</t>
  </si>
  <si>
    <r>
      <rPr>
        <sz val="10"/>
        <rFont val="宋体"/>
        <charset val="134"/>
      </rPr>
      <t>噪声系数</t>
    </r>
  </si>
  <si>
    <r>
      <rPr>
        <sz val="10"/>
        <rFont val="宋体"/>
        <charset val="134"/>
      </rPr>
      <t>默认噪声系数为</t>
    </r>
    <r>
      <rPr>
        <sz val="10"/>
        <rFont val="Times New Roman"/>
        <charset val="134"/>
      </rPr>
      <t>6</t>
    </r>
  </si>
  <si>
    <r>
      <rPr>
        <sz val="10"/>
        <rFont val="宋体"/>
        <charset val="134"/>
      </rPr>
      <t>发射输出功率</t>
    </r>
    <r>
      <rPr>
        <sz val="10"/>
        <rFont val="Times New Roman"/>
        <charset val="134"/>
      </rPr>
      <t>(-7 to + 22)</t>
    </r>
  </si>
  <si>
    <t>dBm</t>
  </si>
  <si>
    <r>
      <rPr>
        <sz val="10"/>
        <rFont val="宋体"/>
        <charset val="134"/>
      </rPr>
      <t>辐射发射功率</t>
    </r>
  </si>
  <si>
    <r>
      <rPr>
        <sz val="10"/>
        <rFont val="宋体"/>
        <charset val="134"/>
      </rPr>
      <t>报文模式</t>
    </r>
  </si>
  <si>
    <r>
      <rPr>
        <sz val="10"/>
        <rFont val="宋体"/>
        <charset val="134"/>
      </rPr>
      <t>默认支持报文</t>
    </r>
  </si>
  <si>
    <r>
      <rPr>
        <sz val="10"/>
        <rFont val="宋体"/>
        <charset val="134"/>
      </rPr>
      <t>码率</t>
    </r>
    <r>
      <rPr>
        <sz val="10"/>
        <rFont val="Times New Roman"/>
        <charset val="134"/>
      </rPr>
      <t xml:space="preserve"> </t>
    </r>
  </si>
  <si>
    <t xml:space="preserve">1=4/5, 2=4/6, 3=4/7, 4=4/8  </t>
  </si>
  <si>
    <r>
      <rPr>
        <sz val="10"/>
        <rFont val="宋体"/>
        <charset val="134"/>
      </rPr>
      <t>前导码符号数量</t>
    </r>
  </si>
  <si>
    <r>
      <rPr>
        <sz val="10"/>
        <rFont val="宋体"/>
        <charset val="134"/>
      </rPr>
      <t>默认值为</t>
    </r>
    <r>
      <rPr>
        <sz val="10"/>
        <rFont val="Times New Roman"/>
        <charset val="134"/>
      </rPr>
      <t>8</t>
    </r>
    <r>
      <rPr>
        <sz val="10"/>
        <rFont val="宋体"/>
        <charset val="134"/>
      </rPr>
      <t>，输入范围</t>
    </r>
    <r>
      <rPr>
        <sz val="10"/>
        <rFont val="Times New Roman"/>
        <charset val="134"/>
      </rPr>
      <t>8~65535</t>
    </r>
  </si>
  <si>
    <r>
      <rPr>
        <sz val="10"/>
        <rFont val="宋体"/>
        <charset val="134"/>
      </rPr>
      <t>低速率模式</t>
    </r>
  </si>
  <si>
    <r>
      <rPr>
        <b/>
        <sz val="10"/>
        <color theme="0"/>
        <rFont val="宋体"/>
        <charset val="134"/>
      </rPr>
      <t>输出参数</t>
    </r>
  </si>
  <si>
    <r>
      <rPr>
        <sz val="10"/>
        <rFont val="宋体"/>
        <charset val="134"/>
      </rPr>
      <t>接收灵敏度</t>
    </r>
  </si>
  <si>
    <r>
      <rPr>
        <sz val="10"/>
        <rFont val="宋体"/>
        <charset val="134"/>
      </rPr>
      <t>链路预算</t>
    </r>
  </si>
  <si>
    <t>符号长度</t>
  </si>
  <si>
    <t>ms</t>
  </si>
  <si>
    <r>
      <rPr>
        <sz val="10"/>
        <rFont val="宋体"/>
        <charset val="134"/>
      </rPr>
      <t>前导码持续时间</t>
    </r>
  </si>
  <si>
    <r>
      <rPr>
        <sz val="10"/>
        <rFont val="宋体"/>
        <charset val="134"/>
      </rPr>
      <t>有效载荷持续时间</t>
    </r>
  </si>
  <si>
    <t>总发包时间</t>
  </si>
  <si>
    <r>
      <rPr>
        <sz val="10"/>
        <rFont val="宋体"/>
        <charset val="134"/>
      </rPr>
      <t>包含</t>
    </r>
    <r>
      <rPr>
        <sz val="10"/>
        <rFont val="Times New Roman"/>
        <charset val="134"/>
      </rPr>
      <t>CRC16</t>
    </r>
  </si>
  <si>
    <r>
      <rPr>
        <sz val="10"/>
        <rFont val="宋体"/>
        <charset val="134"/>
      </rPr>
      <t>实际数据速率</t>
    </r>
  </si>
  <si>
    <t>kbps</t>
  </si>
  <si>
    <r>
      <rPr>
        <sz val="10"/>
        <rFont val="宋体"/>
        <charset val="134"/>
      </rPr>
      <t>包含前导码</t>
    </r>
    <r>
      <rPr>
        <sz val="10"/>
        <rFont val="Times New Roman"/>
        <charset val="134"/>
      </rPr>
      <t>/</t>
    </r>
    <r>
      <rPr>
        <sz val="10"/>
        <rFont val="宋体"/>
        <charset val="134"/>
      </rPr>
      <t>报头</t>
    </r>
    <r>
      <rPr>
        <sz val="10"/>
        <rFont val="Times New Roman"/>
        <charset val="134"/>
      </rPr>
      <t>/CRC</t>
    </r>
  </si>
  <si>
    <t>*最终解释权归上海磐启微电子有限公司所有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</si>
</sst>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"/>
    <numFmt numFmtId="42" formatCode="_ &quot;￥&quot;* #,##0_ ;_ &quot;￥&quot;* \-#,##0_ ;_ &quot;￥&quot;* &quot;-&quot;_ ;_ @_ "/>
    <numFmt numFmtId="41" formatCode="_ * #,##0_ ;_ * \-#,##0_ ;_ * &quot;-&quot;_ ;_ @_ "/>
  </numFmts>
  <fonts count="36">
    <font>
      <sz val="10"/>
      <name val="Arial"/>
      <charset val="134"/>
    </font>
    <font>
      <sz val="14"/>
      <name val="Arial"/>
      <charset val="134"/>
    </font>
    <font>
      <sz val="10"/>
      <name val="Times New Roman"/>
      <charset val="134"/>
    </font>
    <font>
      <sz val="24"/>
      <color theme="0"/>
      <name val="Times New Roman"/>
      <charset val="134"/>
    </font>
    <font>
      <sz val="16"/>
      <color theme="0"/>
      <name val="Times New Roman"/>
      <charset val="134"/>
    </font>
    <font>
      <sz val="14"/>
      <name val="Times New Roman"/>
      <charset val="134"/>
    </font>
    <font>
      <b/>
      <sz val="10"/>
      <color theme="0"/>
      <name val="Times New Roman"/>
      <charset val="134"/>
    </font>
    <font>
      <b/>
      <sz val="10"/>
      <name val="Times New Roman"/>
      <charset val="134"/>
    </font>
    <font>
      <sz val="10"/>
      <name val="Arial"/>
      <charset val="134"/>
    </font>
    <font>
      <b/>
      <sz val="10"/>
      <name val="Arial"/>
      <charset val="134"/>
    </font>
    <font>
      <sz val="10"/>
      <name val="宋体"/>
      <charset val="134"/>
    </font>
    <font>
      <sz val="10"/>
      <color theme="0"/>
      <name val="Arial"/>
      <charset val="134"/>
    </font>
    <font>
      <sz val="9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24"/>
      <color theme="0"/>
      <name val="宋体"/>
      <charset val="134"/>
    </font>
    <font>
      <sz val="16"/>
      <color theme="0"/>
      <name val="宋体"/>
      <charset val="134"/>
    </font>
    <font>
      <b/>
      <sz val="10"/>
      <color theme="0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3" tint="0.39991454817346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13" borderId="19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26" borderId="22" applyNumberFormat="0" applyFon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30" fillId="0" borderId="23" applyNumberFormat="0" applyFill="0" applyAlignment="0" applyProtection="0">
      <alignment vertical="center"/>
    </xf>
    <xf numFmtId="0" fontId="8" fillId="0" borderId="0">
      <alignment vertical="center"/>
    </xf>
    <xf numFmtId="0" fontId="19" fillId="31" borderId="0" applyNumberFormat="0" applyBorder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1" fillId="12" borderId="25" applyNumberFormat="0" applyAlignment="0" applyProtection="0">
      <alignment vertical="center"/>
    </xf>
    <xf numFmtId="0" fontId="14" fillId="12" borderId="19" applyNumberFormat="0" applyAlignment="0" applyProtection="0">
      <alignment vertical="center"/>
    </xf>
    <xf numFmtId="0" fontId="25" fillId="25" borderId="21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2" fillId="0" borderId="26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</cellStyleXfs>
  <cellXfs count="58">
    <xf numFmtId="0" fontId="0" fillId="0" borderId="0" xfId="0" applyAlignment="1"/>
    <xf numFmtId="0" fontId="1" fillId="0" borderId="0" xfId="0" applyFont="1" applyAlignment="1"/>
    <xf numFmtId="0" fontId="0" fillId="2" borderId="1" xfId="0" applyFill="1" applyBorder="1" applyAlignment="1"/>
    <xf numFmtId="0" fontId="2" fillId="2" borderId="2" xfId="0" applyFont="1" applyFill="1" applyBorder="1" applyAlignment="1"/>
    <xf numFmtId="0" fontId="3" fillId="2" borderId="2" xfId="0" applyFont="1" applyFill="1" applyBorder="1" applyAlignment="1">
      <alignment vertical="center"/>
    </xf>
    <xf numFmtId="0" fontId="2" fillId="2" borderId="3" xfId="0" applyFont="1" applyFill="1" applyBorder="1" applyAlignment="1"/>
    <xf numFmtId="0" fontId="1" fillId="2" borderId="4" xfId="0" applyFont="1" applyFill="1" applyBorder="1" applyAlignment="1"/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5" fillId="2" borderId="8" xfId="0" applyFont="1" applyFill="1" applyBorder="1" applyAlignment="1"/>
    <xf numFmtId="0" fontId="0" fillId="2" borderId="4" xfId="0" applyFill="1" applyBorder="1" applyAlignment="1"/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/>
    <xf numFmtId="0" fontId="0" fillId="0" borderId="0" xfId="0" applyFill="1" applyAlignment="1"/>
    <xf numFmtId="2" fontId="0" fillId="0" borderId="0" xfId="0" applyNumberFormat="1" applyFill="1" applyBorder="1" applyAlignment="1"/>
    <xf numFmtId="0" fontId="2" fillId="6" borderId="9" xfId="21" applyFont="1" applyFill="1" applyBorder="1" applyAlignment="1"/>
    <xf numFmtId="0" fontId="7" fillId="7" borderId="10" xfId="21" applyFont="1" applyFill="1" applyBorder="1" applyAlignment="1" applyProtection="1">
      <alignment horizontal="left" indent="1"/>
      <protection locked="0"/>
    </xf>
    <xf numFmtId="0" fontId="2" fillId="6" borderId="10" xfId="21" applyFont="1" applyFill="1" applyBorder="1" applyAlignment="1"/>
    <xf numFmtId="0" fontId="2" fillId="6" borderId="11" xfId="21" applyFont="1" applyFill="1" applyBorder="1" applyAlignment="1"/>
    <xf numFmtId="0" fontId="2" fillId="6" borderId="9" xfId="0" applyFont="1" applyFill="1" applyBorder="1" applyAlignment="1"/>
    <xf numFmtId="176" fontId="7" fillId="7" borderId="10" xfId="0" applyNumberFormat="1" applyFont="1" applyFill="1" applyBorder="1" applyAlignment="1" applyProtection="1">
      <alignment horizontal="left" indent="1"/>
      <protection locked="0"/>
    </xf>
    <xf numFmtId="0" fontId="2" fillId="6" borderId="10" xfId="0" applyFont="1" applyFill="1" applyBorder="1" applyAlignment="1"/>
    <xf numFmtId="0" fontId="2" fillId="6" borderId="11" xfId="0" applyFont="1" applyFill="1" applyBorder="1" applyAlignment="1"/>
    <xf numFmtId="0" fontId="2" fillId="5" borderId="8" xfId="21" applyFont="1" applyFill="1" applyBorder="1" applyAlignment="1"/>
    <xf numFmtId="0" fontId="8" fillId="0" borderId="0" xfId="21" applyFill="1" applyAlignment="1"/>
    <xf numFmtId="1" fontId="7" fillId="7" borderId="10" xfId="0" applyNumberFormat="1" applyFont="1" applyFill="1" applyBorder="1" applyAlignment="1" applyProtection="1">
      <alignment horizontal="left" indent="1"/>
      <protection locked="0"/>
    </xf>
    <xf numFmtId="0" fontId="7" fillId="7" borderId="10" xfId="0" applyFont="1" applyFill="1" applyBorder="1" applyAlignment="1" applyProtection="1">
      <alignment horizontal="left" indent="1"/>
      <protection locked="0"/>
    </xf>
    <xf numFmtId="0" fontId="2" fillId="6" borderId="10" xfId="21" applyFont="1" applyFill="1" applyBorder="1" applyAlignment="1">
      <alignment horizontal="left"/>
    </xf>
    <xf numFmtId="0" fontId="2" fillId="6" borderId="11" xfId="21" applyFont="1" applyFill="1" applyBorder="1" applyAlignment="1">
      <alignment horizontal="left"/>
    </xf>
    <xf numFmtId="0" fontId="8" fillId="0" borderId="0" xfId="21" applyFill="1" applyBorder="1" applyAlignment="1"/>
    <xf numFmtId="0" fontId="7" fillId="5" borderId="8" xfId="21" applyFont="1" applyFill="1" applyBorder="1" applyAlignment="1">
      <alignment horizontal="center"/>
    </xf>
    <xf numFmtId="0" fontId="9" fillId="0" borderId="0" xfId="21" applyFont="1" applyFill="1" applyAlignment="1">
      <alignment horizontal="center"/>
    </xf>
    <xf numFmtId="0" fontId="9" fillId="0" borderId="0" xfId="21" applyFont="1" applyFill="1" applyAlignment="1">
      <alignment horizontal="right"/>
    </xf>
    <xf numFmtId="0" fontId="2" fillId="6" borderId="12" xfId="21" applyFont="1" applyFill="1" applyBorder="1" applyAlignment="1"/>
    <xf numFmtId="0" fontId="2" fillId="6" borderId="13" xfId="21" applyFont="1" applyFill="1" applyBorder="1" applyAlignment="1"/>
    <xf numFmtId="0" fontId="2" fillId="6" borderId="14" xfId="21" applyFont="1" applyFill="1" applyBorder="1" applyAlignment="1"/>
    <xf numFmtId="0" fontId="8" fillId="8" borderId="5" xfId="21" applyFill="1" applyBorder="1" applyAlignment="1">
      <alignment horizontal="center"/>
    </xf>
    <xf numFmtId="0" fontId="8" fillId="8" borderId="6" xfId="21" applyFill="1" applyBorder="1" applyAlignment="1">
      <alignment horizontal="center"/>
    </xf>
    <xf numFmtId="0" fontId="8" fillId="8" borderId="7" xfId="21" applyFill="1" applyBorder="1" applyAlignment="1">
      <alignment horizontal="center"/>
    </xf>
    <xf numFmtId="0" fontId="8" fillId="5" borderId="8" xfId="21" applyFill="1" applyBorder="1" applyAlignment="1"/>
    <xf numFmtId="176" fontId="9" fillId="9" borderId="10" xfId="0" applyNumberFormat="1" applyFont="1" applyFill="1" applyBorder="1" applyAlignment="1">
      <alignment horizontal="left" indent="1"/>
    </xf>
    <xf numFmtId="1" fontId="9" fillId="9" borderId="10" xfId="0" applyNumberFormat="1" applyFont="1" applyFill="1" applyBorder="1" applyAlignment="1">
      <alignment horizontal="left" indent="1"/>
    </xf>
    <xf numFmtId="0" fontId="10" fillId="6" borderId="9" xfId="21" applyFont="1" applyFill="1" applyBorder="1" applyAlignment="1"/>
    <xf numFmtId="176" fontId="9" fillId="9" borderId="10" xfId="21" applyNumberFormat="1" applyFont="1" applyFill="1" applyBorder="1" applyAlignment="1">
      <alignment horizontal="left" indent="1"/>
    </xf>
    <xf numFmtId="0" fontId="11" fillId="0" borderId="0" xfId="21" applyFont="1" applyFill="1" applyAlignment="1"/>
    <xf numFmtId="0" fontId="2" fillId="6" borderId="15" xfId="21" applyFont="1" applyFill="1" applyBorder="1" applyAlignment="1"/>
    <xf numFmtId="2" fontId="9" fillId="9" borderId="14" xfId="21" applyNumberFormat="1" applyFont="1" applyFill="1" applyBorder="1" applyAlignment="1">
      <alignment horizontal="left" indent="1"/>
    </xf>
    <xf numFmtId="0" fontId="2" fillId="6" borderId="14" xfId="21" applyFont="1" applyFill="1" applyBorder="1" applyAlignment="1">
      <alignment wrapText="1"/>
    </xf>
    <xf numFmtId="0" fontId="2" fillId="6" borderId="16" xfId="21" applyFont="1" applyFill="1" applyBorder="1" applyAlignment="1">
      <alignment wrapText="1"/>
    </xf>
    <xf numFmtId="0" fontId="0" fillId="2" borderId="13" xfId="0" applyFill="1" applyBorder="1" applyAlignment="1"/>
    <xf numFmtId="0" fontId="0" fillId="2" borderId="17" xfId="0" applyFill="1" applyBorder="1" applyAlignment="1"/>
    <xf numFmtId="0" fontId="12" fillId="10" borderId="17" xfId="0" applyFont="1" applyFill="1" applyBorder="1" applyAlignment="1">
      <alignment horizontal="right" vertical="top"/>
    </xf>
    <xf numFmtId="0" fontId="0" fillId="2" borderId="18" xfId="0" applyFill="1" applyBorder="1" applyAlignment="1"/>
    <xf numFmtId="11" fontId="0" fillId="0" borderId="0" xfId="0" applyNumberFormat="1" applyFill="1" applyBorder="1" applyAlignment="1"/>
    <xf numFmtId="0" fontId="0" fillId="0" borderId="0" xfId="0" applyFill="1" applyBorder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Excel Built-in Normal" xfId="21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3366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14605</xdr:colOff>
      <xdr:row>0</xdr:row>
      <xdr:rowOff>22860</xdr:rowOff>
    </xdr:from>
    <xdr:to>
      <xdr:col>1</xdr:col>
      <xdr:colOff>790575</xdr:colOff>
      <xdr:row>0</xdr:row>
      <xdr:rowOff>647065</xdr:rowOff>
    </xdr:to>
    <xdr:pic>
      <xdr:nvPicPr>
        <xdr:cNvPr id="2" name="图片 1" descr="logo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607060" y="22860"/>
          <a:ext cx="775970" cy="624205"/>
        </a:xfrm>
        <a:prstGeom prst="rect">
          <a:avLst/>
        </a:prstGeom>
      </xdr:spPr>
    </xdr:pic>
    <xdr:clientData/>
  </xdr:twoCellAnchor>
  <xdr:twoCellAnchor>
    <xdr:from>
      <xdr:col>4</xdr:col>
      <xdr:colOff>1625600</xdr:colOff>
      <xdr:row>0</xdr:row>
      <xdr:rowOff>431165</xdr:rowOff>
    </xdr:from>
    <xdr:to>
      <xdr:col>5</xdr:col>
      <xdr:colOff>23495</xdr:colOff>
      <xdr:row>0</xdr:row>
      <xdr:rowOff>671830</xdr:rowOff>
    </xdr:to>
    <xdr:sp>
      <xdr:nvSpPr>
        <xdr:cNvPr id="3" name="文本框 2"/>
        <xdr:cNvSpPr txBox="1"/>
      </xdr:nvSpPr>
      <xdr:spPr>
        <a:xfrm>
          <a:off x="5758815" y="431165"/>
          <a:ext cx="798195" cy="240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900">
              <a:latin typeface="Times New Roman" panose="02020603050405020304" charset="0"/>
              <a:cs typeface="Times New Roman" panose="02020603050405020304" charset="0"/>
            </a:rPr>
            <a:t>版本号：</a:t>
          </a:r>
          <a:r>
            <a:rPr lang="en-US" altLang="zh-CN" sz="900">
              <a:latin typeface="Times New Roman" panose="02020603050405020304" charset="0"/>
              <a:cs typeface="Times New Roman" panose="02020603050405020304" charset="0"/>
            </a:rPr>
            <a:t>V1.6</a:t>
          </a:r>
          <a:endParaRPr lang="zh-CN" altLang="en-US" sz="900"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"/>
  <sheetViews>
    <sheetView tabSelected="1" zoomScale="130" zoomScaleNormal="130" workbookViewId="0">
      <selection activeCell="E8" sqref="E8"/>
    </sheetView>
  </sheetViews>
  <sheetFormatPr defaultColWidth="8.88571428571429" defaultRowHeight="12.75"/>
  <cols>
    <col min="2" max="2" width="29.8857142857143" customWidth="1"/>
    <col min="3" max="3" width="13.3333333333333" customWidth="1"/>
    <col min="4" max="4" width="9.88571428571429" customWidth="1"/>
    <col min="5" max="5" width="36" customWidth="1"/>
    <col min="8" max="8" width="6" hidden="1" customWidth="1"/>
    <col min="9" max="9" width="11.552380952381" hidden="1" customWidth="1"/>
    <col min="10" max="10" width="6.66666666666667" hidden="1" customWidth="1"/>
    <col min="11" max="11" width="3.66666666666667" hidden="1" customWidth="1"/>
  </cols>
  <sheetData>
    <row r="1" ht="52.95" customHeight="1" spans="1:6">
      <c r="A1" s="2"/>
      <c r="B1" s="3"/>
      <c r="C1" s="4" t="s">
        <v>0</v>
      </c>
      <c r="D1" s="3"/>
      <c r="E1" s="3"/>
      <c r="F1" s="5"/>
    </row>
    <row r="2" s="1" customFormat="1" ht="22.05" customHeight="1" spans="1:6">
      <c r="A2" s="6"/>
      <c r="B2" s="7" t="s">
        <v>1</v>
      </c>
      <c r="C2" s="8"/>
      <c r="D2" s="8"/>
      <c r="E2" s="9"/>
      <c r="F2" s="10"/>
    </row>
    <row r="3" spans="1:11">
      <c r="A3" s="11"/>
      <c r="B3" s="12" t="s">
        <v>2</v>
      </c>
      <c r="C3" s="13" t="s">
        <v>3</v>
      </c>
      <c r="D3" s="13" t="s">
        <v>4</v>
      </c>
      <c r="E3" s="14" t="s">
        <v>5</v>
      </c>
      <c r="F3" s="15"/>
      <c r="G3" s="16"/>
      <c r="H3" s="17">
        <v>10</v>
      </c>
      <c r="I3" s="56">
        <v>7000</v>
      </c>
      <c r="J3" s="17">
        <v>-15</v>
      </c>
      <c r="K3" s="57" t="s">
        <v>6</v>
      </c>
    </row>
    <row r="4" spans="1:11">
      <c r="A4" s="11"/>
      <c r="B4" s="18" t="s">
        <v>7</v>
      </c>
      <c r="C4" s="19">
        <v>50</v>
      </c>
      <c r="D4" s="20" t="s">
        <v>8</v>
      </c>
      <c r="E4" s="21" t="s">
        <v>9</v>
      </c>
      <c r="F4" s="15"/>
      <c r="G4" s="16"/>
      <c r="H4" s="17">
        <v>9</v>
      </c>
      <c r="I4" s="56">
        <v>12000</v>
      </c>
      <c r="J4" s="17">
        <v>-12.5</v>
      </c>
      <c r="K4" s="57" t="s">
        <v>6</v>
      </c>
    </row>
    <row r="5" spans="1:11">
      <c r="A5" s="11"/>
      <c r="B5" s="22" t="s">
        <v>10</v>
      </c>
      <c r="C5" s="23">
        <v>125</v>
      </c>
      <c r="D5" s="24" t="s">
        <v>11</v>
      </c>
      <c r="E5" s="25" t="s">
        <v>12</v>
      </c>
      <c r="F5" s="26"/>
      <c r="G5" s="27"/>
      <c r="H5" s="17">
        <v>8</v>
      </c>
      <c r="I5" s="56">
        <v>22000</v>
      </c>
      <c r="J5" s="17">
        <v>-10</v>
      </c>
      <c r="K5" s="57" t="s">
        <v>6</v>
      </c>
    </row>
    <row r="6" spans="1:11">
      <c r="A6" s="11"/>
      <c r="B6" s="22" t="s">
        <v>13</v>
      </c>
      <c r="C6" s="28">
        <v>9</v>
      </c>
      <c r="D6" s="24" t="s">
        <v>12</v>
      </c>
      <c r="E6" s="25" t="s">
        <v>12</v>
      </c>
      <c r="F6" s="26"/>
      <c r="G6" s="27"/>
      <c r="H6" s="17">
        <v>7</v>
      </c>
      <c r="I6" s="56">
        <v>39000</v>
      </c>
      <c r="J6" s="17">
        <v>-7.5</v>
      </c>
      <c r="K6" s="57" t="s">
        <v>6</v>
      </c>
    </row>
    <row r="7" spans="1:11">
      <c r="A7" s="11"/>
      <c r="B7" s="22" t="s">
        <v>14</v>
      </c>
      <c r="C7" s="28">
        <v>470</v>
      </c>
      <c r="D7" s="24" t="s">
        <v>15</v>
      </c>
      <c r="E7" s="25" t="s">
        <v>12</v>
      </c>
      <c r="F7" s="26"/>
      <c r="G7" s="27"/>
      <c r="H7" s="17">
        <v>6</v>
      </c>
      <c r="I7" s="56">
        <v>0</v>
      </c>
      <c r="J7" s="17">
        <v>-5</v>
      </c>
      <c r="K7" s="57" t="s">
        <v>6</v>
      </c>
    </row>
    <row r="8" spans="1:11">
      <c r="A8" s="11"/>
      <c r="B8" s="22" t="s">
        <v>16</v>
      </c>
      <c r="C8" s="29">
        <v>6</v>
      </c>
      <c r="D8" s="30" t="s">
        <v>6</v>
      </c>
      <c r="E8" s="31" t="s">
        <v>17</v>
      </c>
      <c r="F8" s="26"/>
      <c r="G8" s="27"/>
      <c r="H8" s="17">
        <v>5</v>
      </c>
      <c r="I8" s="56">
        <v>0</v>
      </c>
      <c r="J8" s="32">
        <v>-2.5</v>
      </c>
      <c r="K8" s="57" t="s">
        <v>6</v>
      </c>
    </row>
    <row r="9" spans="1:11">
      <c r="A9" s="11"/>
      <c r="B9" s="22" t="s">
        <v>18</v>
      </c>
      <c r="C9" s="23">
        <v>22</v>
      </c>
      <c r="D9" s="20" t="s">
        <v>19</v>
      </c>
      <c r="E9" s="21" t="s">
        <v>20</v>
      </c>
      <c r="F9" s="26"/>
      <c r="G9" s="27"/>
      <c r="H9" s="32"/>
      <c r="I9" s="32"/>
      <c r="J9" s="32"/>
      <c r="K9" s="32"/>
    </row>
    <row r="10" spans="1:11">
      <c r="A10" s="11"/>
      <c r="B10" s="22" t="s">
        <v>21</v>
      </c>
      <c r="C10" s="29">
        <v>1</v>
      </c>
      <c r="D10" s="20" t="s">
        <v>12</v>
      </c>
      <c r="E10" s="21" t="s">
        <v>22</v>
      </c>
      <c r="F10" s="33"/>
      <c r="G10" s="34"/>
      <c r="H10" s="35"/>
      <c r="I10" s="27"/>
      <c r="J10" s="27"/>
      <c r="K10" s="34"/>
    </row>
    <row r="11" spans="1:11">
      <c r="A11" s="11"/>
      <c r="B11" s="36" t="s">
        <v>23</v>
      </c>
      <c r="C11" s="29">
        <v>4</v>
      </c>
      <c r="D11" s="21" t="s">
        <v>12</v>
      </c>
      <c r="E11" s="21" t="s">
        <v>24</v>
      </c>
      <c r="F11" s="26"/>
      <c r="G11" s="27"/>
      <c r="H11" s="27"/>
      <c r="I11" s="32"/>
      <c r="J11" s="27"/>
      <c r="K11" s="27"/>
    </row>
    <row r="12" spans="1:11">
      <c r="A12" s="11"/>
      <c r="B12" s="36" t="s">
        <v>25</v>
      </c>
      <c r="C12" s="29">
        <v>8</v>
      </c>
      <c r="D12" s="20" t="s">
        <v>12</v>
      </c>
      <c r="E12" s="21" t="s">
        <v>26</v>
      </c>
      <c r="F12" s="33"/>
      <c r="G12" s="27"/>
      <c r="H12" s="27"/>
      <c r="I12" s="32"/>
      <c r="J12" s="27"/>
      <c r="K12" s="27"/>
    </row>
    <row r="13" ht="13.5" spans="1:11">
      <c r="A13" s="11"/>
      <c r="B13" s="37" t="s">
        <v>27</v>
      </c>
      <c r="C13" s="29">
        <v>0</v>
      </c>
      <c r="D13" s="38" t="s">
        <v>12</v>
      </c>
      <c r="E13" s="25" t="s">
        <v>12</v>
      </c>
      <c r="F13" s="26"/>
      <c r="G13" s="27"/>
      <c r="H13" s="27"/>
      <c r="I13" s="32"/>
      <c r="J13" s="27"/>
      <c r="K13" s="27"/>
    </row>
    <row r="14" ht="13.5" spans="1:11">
      <c r="A14" s="11"/>
      <c r="B14" s="39"/>
      <c r="C14" s="40"/>
      <c r="D14" s="40"/>
      <c r="E14" s="41"/>
      <c r="F14" s="42"/>
      <c r="G14" s="27"/>
      <c r="H14" s="35"/>
      <c r="I14" s="32"/>
      <c r="J14" s="27"/>
      <c r="K14" s="27"/>
    </row>
    <row r="15" spans="1:11">
      <c r="A15" s="11"/>
      <c r="B15" s="12" t="s">
        <v>28</v>
      </c>
      <c r="C15" s="13" t="s">
        <v>3</v>
      </c>
      <c r="D15" s="13" t="s">
        <v>4</v>
      </c>
      <c r="E15" s="14" t="s">
        <v>5</v>
      </c>
      <c r="F15" s="42"/>
      <c r="G15" s="27"/>
      <c r="H15" s="27"/>
      <c r="I15" s="32"/>
      <c r="J15" s="27"/>
      <c r="K15" s="27"/>
    </row>
    <row r="16" spans="1:11">
      <c r="A16" s="11"/>
      <c r="B16" s="22" t="s">
        <v>29</v>
      </c>
      <c r="C16" s="43">
        <f>VLOOKUP(C6,H3:J8,3,FALSE)-174+10*LOG10(C5*1000)+C8</f>
        <v>-129.530899869919</v>
      </c>
      <c r="D16" s="20" t="s">
        <v>19</v>
      </c>
      <c r="E16" s="21" t="s">
        <v>12</v>
      </c>
      <c r="F16" s="42"/>
      <c r="G16" s="27"/>
      <c r="H16" s="27"/>
      <c r="I16" s="27"/>
      <c r="J16" s="27"/>
      <c r="K16" s="27"/>
    </row>
    <row r="17" spans="1:11">
      <c r="A17" s="11"/>
      <c r="B17" s="22" t="s">
        <v>30</v>
      </c>
      <c r="C17" s="44">
        <f>C9-C16</f>
        <v>151.530899869919</v>
      </c>
      <c r="D17" s="20" t="s">
        <v>6</v>
      </c>
      <c r="E17" s="21" t="s">
        <v>12</v>
      </c>
      <c r="F17" s="42"/>
      <c r="G17" s="27"/>
      <c r="H17" s="27"/>
      <c r="I17" s="27"/>
      <c r="J17" s="27"/>
      <c r="K17" s="27"/>
    </row>
    <row r="18" spans="1:11">
      <c r="A18" s="11"/>
      <c r="B18" s="45" t="s">
        <v>31</v>
      </c>
      <c r="C18" s="46">
        <f>2^C6/C5</f>
        <v>4.096</v>
      </c>
      <c r="D18" s="20" t="s">
        <v>32</v>
      </c>
      <c r="E18" s="21" t="s">
        <v>12</v>
      </c>
      <c r="F18" s="42"/>
      <c r="G18" s="27"/>
      <c r="H18" s="35"/>
      <c r="I18" s="27"/>
      <c r="J18" s="27"/>
      <c r="K18" s="27"/>
    </row>
    <row r="19" spans="1:11">
      <c r="A19" s="11"/>
      <c r="B19" s="18" t="s">
        <v>33</v>
      </c>
      <c r="C19" s="46">
        <f>IF(C6&lt;7,C12+6.25,C12+4.25)*C18</f>
        <v>50.176</v>
      </c>
      <c r="D19" s="20" t="s">
        <v>32</v>
      </c>
      <c r="E19" s="21" t="s">
        <v>12</v>
      </c>
      <c r="F19" s="42"/>
      <c r="G19" s="27"/>
      <c r="H19" s="27"/>
      <c r="I19" s="27"/>
      <c r="J19" s="27"/>
      <c r="K19" s="27"/>
    </row>
    <row r="20" spans="1:11">
      <c r="A20" s="11"/>
      <c r="B20" s="18" t="s">
        <v>34</v>
      </c>
      <c r="C20" s="46">
        <f>C18*(8+IF(C4&gt;0,CEILING((C4*8-4*C6+28-(1-C10)*20+16)/(4*(C6-C13*2)),1)*(4+$C11),0))</f>
        <v>425.984</v>
      </c>
      <c r="D20" s="20" t="s">
        <v>32</v>
      </c>
      <c r="E20" s="21" t="s">
        <v>12</v>
      </c>
      <c r="F20" s="42"/>
      <c r="G20" s="27"/>
      <c r="H20" s="27"/>
      <c r="I20" s="27"/>
      <c r="J20" s="27"/>
      <c r="K20" s="27"/>
    </row>
    <row r="21" spans="1:11">
      <c r="A21" s="11"/>
      <c r="B21" s="45" t="s">
        <v>35</v>
      </c>
      <c r="C21" s="46">
        <f>C19+C20</f>
        <v>476.16</v>
      </c>
      <c r="D21" s="20" t="s">
        <v>32</v>
      </c>
      <c r="E21" s="21" t="s">
        <v>36</v>
      </c>
      <c r="F21" s="42"/>
      <c r="G21" s="27"/>
      <c r="H21" s="47"/>
      <c r="I21" s="47"/>
      <c r="J21" s="27"/>
      <c r="K21" s="27"/>
    </row>
    <row r="22" ht="13.5" spans="1:11">
      <c r="A22" s="11"/>
      <c r="B22" s="48" t="s">
        <v>37</v>
      </c>
      <c r="C22" s="49">
        <f>C4*8/(C21)</f>
        <v>0.84005376344086</v>
      </c>
      <c r="D22" s="50" t="s">
        <v>38</v>
      </c>
      <c r="E22" s="51" t="s">
        <v>39</v>
      </c>
      <c r="F22" s="42"/>
      <c r="G22" s="27"/>
      <c r="H22" s="47"/>
      <c r="I22" s="47"/>
      <c r="J22" s="27"/>
      <c r="K22" s="27"/>
    </row>
    <row r="23" ht="49.05" customHeight="1" spans="1:6">
      <c r="A23" s="52"/>
      <c r="B23" s="53"/>
      <c r="C23" s="53"/>
      <c r="D23" s="53"/>
      <c r="E23" s="54" t="s">
        <v>40</v>
      </c>
      <c r="F23" s="55"/>
    </row>
  </sheetData>
  <sheetProtection algorithmName="SHA-512" hashValue="+qItzp4zcyXhhXtnzekMQluP4ePoUpG1SRoHyJrmzkgDlJpqe3IuBPBmKWVXKsIpYdhmpOT3i606ikSW4VfFqA==" saltValue="w77tj/msunFp+4TOTvPE8g==" spinCount="100000" sheet="1" objects="1" scenarios="1"/>
  <mergeCells count="2">
    <mergeCell ref="B2:E2"/>
    <mergeCell ref="B14:E14"/>
  </mergeCells>
  <dataValidations count="6">
    <dataValidation type="list" allowBlank="1" showInputMessage="1" showErrorMessage="1" sqref="C5">
      <formula1>"125,250,500"</formula1>
    </dataValidation>
    <dataValidation type="list" allowBlank="1" showInputMessage="1" showErrorMessage="1" sqref="C6">
      <formula1>"7,8,9"</formula1>
    </dataValidation>
    <dataValidation type="whole" operator="equal" allowBlank="1" showInputMessage="1" showErrorMessage="1" sqref="C10">
      <formula1>1</formula1>
    </dataValidation>
    <dataValidation type="list" allowBlank="1" showInputMessage="1" showErrorMessage="1" sqref="C11">
      <formula1>"1,2,3,4"</formula1>
    </dataValidation>
    <dataValidation allowBlank="1" showInputMessage="1" showErrorMessage="1" sqref="C12"/>
    <dataValidation type="list" allowBlank="1" showInputMessage="1" showErrorMessage="1" sqref="C13">
      <formula1>"0,1"</formula1>
    </dataValidation>
  </dataValidations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PAN3028计算器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Stond.</cp:lastModifiedBy>
  <dcterms:created xsi:type="dcterms:W3CDTF">2014-03-13T16:28:00Z</dcterms:created>
  <dcterms:modified xsi:type="dcterms:W3CDTF">2021-11-27T03:17:29Z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E67BB40E660347BB831134C30B759CC5</vt:lpwstr>
  </property>
</Properties>
</file>