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Auswertung\"/>
    </mc:Choice>
  </mc:AlternateContent>
  <xr:revisionPtr revIDLastSave="0" documentId="13_ncr:1_{170A791C-9EF4-44FC-9D97-B4B563B099C1}" xr6:coauthVersionLast="45" xr6:coauthVersionMax="45" xr10:uidLastSave="{00000000-0000-0000-0000-000000000000}"/>
  <bookViews>
    <workbookView xWindow="-120" yWindow="-120" windowWidth="29040" windowHeight="16440" activeTab="1" xr2:uid="{488D60FA-2164-4BC1-B819-175F70996519}"/>
  </bookViews>
  <sheets>
    <sheet name="comparison 4" sheetId="1" r:id="rId1"/>
    <sheet name="comparison 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2" l="1"/>
  <c r="K19" i="2"/>
  <c r="G20" i="2"/>
  <c r="J20" i="2"/>
  <c r="J19" i="2"/>
  <c r="F20" i="2"/>
  <c r="B19" i="2"/>
  <c r="C19" i="2"/>
  <c r="T13" i="2"/>
  <c r="B30" i="1" l="1"/>
  <c r="F30" i="1"/>
  <c r="R13" i="2" l="1"/>
  <c r="Q13" i="2"/>
  <c r="P13" i="2"/>
  <c r="O13" i="2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T6" i="2"/>
  <c r="S6" i="2"/>
  <c r="S5" i="2"/>
  <c r="T5" i="2" s="1"/>
  <c r="S13" i="2" l="1"/>
  <c r="H5" i="2"/>
  <c r="I5" i="2" s="1"/>
  <c r="H6" i="2"/>
  <c r="I6" i="2" s="1"/>
  <c r="H7" i="2"/>
  <c r="I7" i="2"/>
  <c r="H8" i="2"/>
  <c r="I8" i="2"/>
  <c r="H9" i="2"/>
  <c r="I9" i="2"/>
  <c r="H10" i="2"/>
  <c r="I10" i="2"/>
  <c r="H11" i="2"/>
  <c r="I11" i="2"/>
  <c r="H12" i="2"/>
  <c r="I12" i="2"/>
  <c r="D13" i="2"/>
  <c r="H13" i="2" s="1"/>
  <c r="I13" i="2" s="1"/>
  <c r="E13" i="2"/>
  <c r="F13" i="2"/>
  <c r="G13" i="2"/>
  <c r="G4" i="1"/>
  <c r="H4" i="1"/>
  <c r="O4" i="1"/>
  <c r="P4" i="1" s="1"/>
  <c r="G5" i="1"/>
  <c r="H5" i="1"/>
  <c r="O5" i="1"/>
  <c r="P5" i="1" s="1"/>
  <c r="G6" i="1"/>
  <c r="H6" i="1"/>
  <c r="O6" i="1"/>
  <c r="P6" i="1" s="1"/>
  <c r="G7" i="1"/>
  <c r="H7" i="1"/>
  <c r="O7" i="1"/>
  <c r="P7" i="1" s="1"/>
  <c r="C8" i="1"/>
  <c r="G8" i="1" s="1"/>
  <c r="H8" i="1" s="1"/>
  <c r="D8" i="1"/>
  <c r="E8" i="1"/>
  <c r="F8" i="1"/>
  <c r="K8" i="1"/>
  <c r="L8" i="1"/>
  <c r="M8" i="1"/>
  <c r="N8" i="1"/>
  <c r="G16" i="1"/>
  <c r="H16" i="1" s="1"/>
  <c r="G17" i="1"/>
  <c r="G21" i="1" s="1"/>
  <c r="H17" i="1"/>
  <c r="G18" i="1"/>
  <c r="H18" i="1" s="1"/>
  <c r="G19" i="1"/>
  <c r="H19" i="1"/>
  <c r="G20" i="1"/>
  <c r="H20" i="1" s="1"/>
  <c r="C21" i="1"/>
  <c r="D21" i="1"/>
  <c r="E21" i="1"/>
  <c r="F21" i="1"/>
  <c r="L21" i="1"/>
  <c r="M21" i="1"/>
  <c r="N21" i="1"/>
  <c r="O8" i="1" l="1"/>
  <c r="P8" i="1" s="1"/>
  <c r="C30" i="1" s="1"/>
  <c r="B32" i="1" s="1"/>
  <c r="H21" i="1"/>
  <c r="K21" i="1"/>
  <c r="O16" i="1"/>
  <c r="P16" i="1" s="1"/>
  <c r="O17" i="1"/>
  <c r="P17" i="1" s="1"/>
  <c r="O18" i="1"/>
  <c r="P18" i="1" s="1"/>
  <c r="O19" i="1"/>
  <c r="P19" i="1" s="1"/>
  <c r="O20" i="1"/>
  <c r="P20" i="1" s="1"/>
  <c r="O21" i="1" l="1"/>
  <c r="P21" i="1"/>
  <c r="G30" i="1" s="1"/>
  <c r="F32" i="1" s="1"/>
</calcChain>
</file>

<file path=xl/sharedStrings.xml><?xml version="1.0" encoding="utf-8"?>
<sst xmlns="http://schemas.openxmlformats.org/spreadsheetml/2006/main" count="93" uniqueCount="26">
  <si>
    <t>dwa 2-rooms: 4</t>
  </si>
  <si>
    <t>Average</t>
  </si>
  <si>
    <t>tb3_4</t>
  </si>
  <si>
    <t>tb3_3</t>
  </si>
  <si>
    <t>tb3_2</t>
  </si>
  <si>
    <t>tb3_1</t>
  </si>
  <si>
    <t>tb3_0</t>
  </si>
  <si>
    <t>in min</t>
  </si>
  <si>
    <t>in sec</t>
  </si>
  <si>
    <t>robot id</t>
  </si>
  <si>
    <t>Total</t>
  </si>
  <si>
    <t>#wp</t>
  </si>
  <si>
    <t>tb3_7</t>
  </si>
  <si>
    <t>tb3_6</t>
  </si>
  <si>
    <t>tb3_5</t>
  </si>
  <si>
    <t>wp</t>
  </si>
  <si>
    <t>dwa 2-rooms: 8</t>
  </si>
  <si>
    <t>DWA Local Planner</t>
  </si>
  <si>
    <t>Total waypoint time [min]</t>
  </si>
  <si>
    <t>collvoid 2-rooms: 8</t>
  </si>
  <si>
    <t>8 robots</t>
  </si>
  <si>
    <t>4 robots</t>
  </si>
  <si>
    <t>path_layer 2-rooms: 4</t>
  </si>
  <si>
    <t>dwa tb3-world: 5</t>
  </si>
  <si>
    <t>path_layer tb3-world: 5</t>
  </si>
  <si>
    <t>Path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</si>
</sst>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9" fontId="0" fillId="0" borderId="0" xfId="1" applyFont="1"/>
    <xf numFmtId="164" fontId="3" fillId="2" borderId="1" xfId="0" applyNumberFormat="1" applyFont="1" applyFill="1" applyBorder="1"/>
    <xf numFmtId="0" fontId="2" fillId="3" borderId="2" xfId="0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4" fillId="0" borderId="8" xfId="0" applyNumberFormat="1" applyFont="1" applyBorder="1"/>
    <xf numFmtId="164" fontId="5" fillId="0" borderId="0" xfId="0" applyNumberFormat="1" applyFont="1"/>
    <xf numFmtId="164" fontId="0" fillId="0" borderId="9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10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2" xfId="0" applyNumberFormat="1" applyBorder="1"/>
    <xf numFmtId="0" fontId="5" fillId="0" borderId="8" xfId="0" applyFont="1" applyBorder="1"/>
    <xf numFmtId="0" fontId="5" fillId="0" borderId="0" xfId="0" applyFont="1"/>
    <xf numFmtId="0" fontId="0" fillId="0" borderId="8" xfId="0" applyBorder="1"/>
    <xf numFmtId="0" fontId="3" fillId="0" borderId="7" xfId="0" applyFont="1" applyBorder="1"/>
    <xf numFmtId="0" fontId="3" fillId="0" borderId="1" xfId="0" applyFont="1" applyBorder="1"/>
    <xf numFmtId="164" fontId="3" fillId="0" borderId="8" xfId="0" applyNumberFormat="1" applyFont="1" applyBorder="1"/>
    <xf numFmtId="0" fontId="7" fillId="0" borderId="8" xfId="0" applyFont="1" applyBorder="1"/>
    <xf numFmtId="0" fontId="7" fillId="0" borderId="0" xfId="0" applyFont="1"/>
    <xf numFmtId="0" fontId="3" fillId="0" borderId="10" xfId="0" applyFont="1" applyBorder="1"/>
    <xf numFmtId="0" fontId="7" fillId="0" borderId="13" xfId="0" applyFont="1" applyBorder="1"/>
    <xf numFmtId="0" fontId="3" fillId="0" borderId="14" xfId="0" applyFont="1" applyBorder="1"/>
    <xf numFmtId="164" fontId="3" fillId="2" borderId="0" xfId="0" applyNumberFormat="1" applyFont="1" applyFill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164" fontId="3" fillId="0" borderId="0" xfId="0" applyNumberFormat="1" applyFont="1"/>
    <xf numFmtId="0" fontId="0" fillId="0" borderId="5" xfId="0" applyBorder="1"/>
    <xf numFmtId="0" fontId="2" fillId="3" borderId="6" xfId="0" applyFont="1" applyFill="1" applyBorder="1"/>
    <xf numFmtId="164" fontId="7" fillId="0" borderId="5" xfId="0" applyNumberFormat="1" applyFont="1" applyBorder="1"/>
    <xf numFmtId="164" fontId="7" fillId="0" borderId="4" xfId="0" applyNumberFormat="1" applyFont="1" applyBorder="1"/>
    <xf numFmtId="0" fontId="0" fillId="0" borderId="0" xfId="0" applyFill="1" applyBorder="1"/>
    <xf numFmtId="164" fontId="3" fillId="0" borderId="0" xfId="0" applyNumberFormat="1" applyFont="1" applyFill="1" applyBorder="1"/>
    <xf numFmtId="0" fontId="6" fillId="0" borderId="1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5" xfId="0" applyFont="1" applyBorder="1" applyAlignment="1">
      <alignment horizontal="center" textRotation="90"/>
    </xf>
    <xf numFmtId="0" fontId="3" fillId="0" borderId="16" xfId="0" applyFont="1" applyBorder="1" applyAlignment="1">
      <alignment horizontal="center" textRotation="90"/>
    </xf>
    <xf numFmtId="164" fontId="3" fillId="2" borderId="9" xfId="0" applyNumberFormat="1" applyFont="1" applyFill="1" applyBorder="1"/>
    <xf numFmtId="164" fontId="0" fillId="0" borderId="0" xfId="0" applyNumberFormat="1"/>
    <xf numFmtId="164" fontId="0" fillId="0" borderId="8" xfId="0" applyNumberFormat="1" applyBorder="1"/>
    <xf numFmtId="0" fontId="0" fillId="0" borderId="3" xfId="0" applyBorder="1"/>
    <xf numFmtId="0" fontId="2" fillId="3" borderId="1" xfId="0" applyFont="1" applyFill="1" applyBorder="1"/>
    <xf numFmtId="0" fontId="0" fillId="0" borderId="17" xfId="0" applyBorder="1"/>
    <xf numFmtId="0" fontId="0" fillId="0" borderId="6" xfId="0" applyBorder="1"/>
    <xf numFmtId="164" fontId="3" fillId="2" borderId="4" xfId="0" applyNumberFormat="1" applyFont="1" applyFill="1" applyBorder="1"/>
    <xf numFmtId="0" fontId="2" fillId="3" borderId="17" xfId="0" applyFont="1" applyFill="1" applyBorder="1"/>
    <xf numFmtId="164" fontId="3" fillId="2" borderId="6" xfId="0" applyNumberFormat="1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2-Rooms World with 4 robots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4'!$A$30</c:f>
              <c:strCache>
                <c:ptCount val="1"/>
                <c:pt idx="0">
                  <c:v>Total waypoint time [min]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40-4EA0-9193-206FF9F568A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40-4EA0-9193-206FF9F568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4'!$B$29:$C$29</c:f>
              <c:strCache>
                <c:ptCount val="2"/>
                <c:pt idx="0">
                  <c:v>DWA Local Planner</c:v>
                </c:pt>
                <c:pt idx="1">
                  <c:v>Path Layer</c:v>
                </c:pt>
              </c:strCache>
            </c:strRef>
          </c:cat>
          <c:val>
            <c:numRef>
              <c:f>'comparison 4'!$B$30:$C$30</c:f>
              <c:numCache>
                <c:formatCode>0.0</c:formatCode>
                <c:ptCount val="2"/>
                <c:pt idx="0">
                  <c:v>3.2515527553628787</c:v>
                </c:pt>
                <c:pt idx="1">
                  <c:v>2.7123724831813067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5-4FCD-96CD-9A69CBD6F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4574720"/>
        <c:axId val="1957085872"/>
      </c:barChart>
      <c:catAx>
        <c:axId val="197457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085872"/>
        <c:crosses val="autoZero"/>
        <c:auto val="1"/>
        <c:lblAlgn val="ctr"/>
        <c:lblOffset val="100"/>
        <c:noMultiLvlLbl val="0"/>
      </c:catAx>
      <c:valAx>
        <c:axId val="195708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waypoint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5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Turtlebot3</a:t>
            </a:r>
            <a:r>
              <a:rPr lang="en-US" b="1" baseline="0"/>
              <a:t> W</a:t>
            </a:r>
            <a:r>
              <a:rPr lang="en-US" b="1"/>
              <a:t>orld</a:t>
            </a:r>
            <a:r>
              <a:rPr lang="en-US" b="1" baseline="0"/>
              <a:t> with 5</a:t>
            </a:r>
          </a:p>
          <a:p>
            <a:pPr>
              <a:defRPr/>
            </a:pPr>
            <a:r>
              <a:rPr lang="en-US" b="1" baseline="0"/>
              <a:t> robots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4'!$E$30</c:f>
              <c:strCache>
                <c:ptCount val="1"/>
                <c:pt idx="0">
                  <c:v>Total waypoint time [min]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BC-43B9-B8C5-72E6916C76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C-43B9-B8C5-72E6916C76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4'!$F$29:$G$29</c:f>
              <c:strCache>
                <c:ptCount val="2"/>
                <c:pt idx="0">
                  <c:v>DWA Local Planner</c:v>
                </c:pt>
                <c:pt idx="1">
                  <c:v>Path Layer</c:v>
                </c:pt>
              </c:strCache>
            </c:strRef>
          </c:cat>
          <c:val>
            <c:numRef>
              <c:f>'comparison 4'!$F$30:$G$30</c:f>
              <c:numCache>
                <c:formatCode>0.0</c:formatCode>
                <c:ptCount val="2"/>
                <c:pt idx="0">
                  <c:v>3.6349834695003942</c:v>
                </c:pt>
                <c:pt idx="1">
                  <c:v>3.2776507371794876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4-4ADF-AF18-6C06710CD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2916512"/>
        <c:axId val="2131576976"/>
      </c:barChart>
      <c:catAx>
        <c:axId val="196291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1576976"/>
        <c:crosses val="autoZero"/>
        <c:auto val="1"/>
        <c:lblAlgn val="ctr"/>
        <c:lblOffset val="100"/>
        <c:noMultiLvlLbl val="0"/>
      </c:catAx>
      <c:valAx>
        <c:axId val="21315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waypoint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2-Rooms World with 8 robots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8'!$A$19</c:f>
              <c:strCache>
                <c:ptCount val="1"/>
                <c:pt idx="0">
                  <c:v>Total waypoint time [min]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59-406A-9376-B0625E8ECC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59-406A-9376-B0625E8ECC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8'!$B$18:$C$18</c:f>
              <c:strCache>
                <c:ptCount val="2"/>
                <c:pt idx="0">
                  <c:v>DWA Local Planner</c:v>
                </c:pt>
                <c:pt idx="1">
                  <c:v>Path Layer</c:v>
                </c:pt>
              </c:strCache>
            </c:strRef>
          </c:cat>
          <c:val>
            <c:numRef>
              <c:f>'comparison 8'!$B$19:$C$19</c:f>
              <c:numCache>
                <c:formatCode>0.0</c:formatCode>
                <c:ptCount val="2"/>
                <c:pt idx="0">
                  <c:v>14.917493609588123</c:v>
                </c:pt>
                <c:pt idx="1">
                  <c:v>11.709617038690476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9-406A-9376-B0625E8ECC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9878415"/>
        <c:axId val="629585007"/>
      </c:barChart>
      <c:catAx>
        <c:axId val="64987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9585007"/>
        <c:crosses val="autoZero"/>
        <c:auto val="1"/>
        <c:lblAlgn val="ctr"/>
        <c:lblOffset val="100"/>
        <c:noMultiLvlLbl val="0"/>
      </c:catAx>
      <c:valAx>
        <c:axId val="629585007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98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8'!$E$19</c:f>
              <c:strCache>
                <c:ptCount val="1"/>
                <c:pt idx="0">
                  <c:v>4 robots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8'!$F$18:$G$18</c:f>
              <c:strCache>
                <c:ptCount val="2"/>
                <c:pt idx="0">
                  <c:v>DWA Local Planner</c:v>
                </c:pt>
                <c:pt idx="1">
                  <c:v>Path Layer</c:v>
                </c:pt>
              </c:strCache>
            </c:strRef>
          </c:cat>
          <c:val>
            <c:numRef>
              <c:f>'comparison 8'!$F$19:$G$19</c:f>
              <c:numCache>
                <c:formatCode>0.0</c:formatCode>
                <c:ptCount val="2"/>
                <c:pt idx="0">
                  <c:v>3.2515527553628787</c:v>
                </c:pt>
                <c:pt idx="1">
                  <c:v>4.790395408868636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0-4BEB-A955-3966C0DD7264}"/>
            </c:ext>
          </c:extLst>
        </c:ser>
        <c:ser>
          <c:idx val="1"/>
          <c:order val="1"/>
          <c:tx>
            <c:strRef>
              <c:f>'comparison 8'!$E$20</c:f>
              <c:strCache>
                <c:ptCount val="1"/>
                <c:pt idx="0">
                  <c:v>8 robots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8'!$F$18:$G$18</c:f>
              <c:strCache>
                <c:ptCount val="2"/>
                <c:pt idx="0">
                  <c:v>DWA Local Planner</c:v>
                </c:pt>
                <c:pt idx="1">
                  <c:v>Path Layer</c:v>
                </c:pt>
              </c:strCache>
            </c:strRef>
          </c:cat>
          <c:val>
            <c:numRef>
              <c:f>'comparison 8'!$F$20:$G$20</c:f>
              <c:numCache>
                <c:formatCode>0.0</c:formatCode>
                <c:ptCount val="2"/>
                <c:pt idx="0">
                  <c:v>14.917493609588123</c:v>
                </c:pt>
                <c:pt idx="1">
                  <c:v>11.709617038690476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0-4BEB-A955-3966C0DD7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5005935"/>
        <c:axId val="779417439"/>
      </c:barChart>
      <c:catAx>
        <c:axId val="81500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417439"/>
        <c:crosses val="autoZero"/>
        <c:auto val="1"/>
        <c:lblAlgn val="ctr"/>
        <c:lblOffset val="100"/>
        <c:noMultiLvlLbl val="0"/>
      </c:catAx>
      <c:valAx>
        <c:axId val="77941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0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2-Rooms World: Total waypoint time [min]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8'!$I$19</c:f>
              <c:strCache>
                <c:ptCount val="1"/>
                <c:pt idx="0">
                  <c:v>DWA Local Planner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8'!$J$18:$K$18</c:f>
              <c:strCache>
                <c:ptCount val="2"/>
                <c:pt idx="0">
                  <c:v>8 robots</c:v>
                </c:pt>
                <c:pt idx="1">
                  <c:v>4 robots</c:v>
                </c:pt>
              </c:strCache>
            </c:strRef>
          </c:cat>
          <c:val>
            <c:numRef>
              <c:f>'comparison 8'!$J$19:$K$19</c:f>
              <c:numCache>
                <c:formatCode>0.0</c:formatCode>
                <c:ptCount val="2"/>
                <c:pt idx="0">
                  <c:v>14.917493609588123</c:v>
                </c:pt>
                <c:pt idx="1">
                  <c:v>3.2515527553628787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7-4B6A-A08E-F11D545FA195}"/>
            </c:ext>
          </c:extLst>
        </c:ser>
        <c:ser>
          <c:idx val="1"/>
          <c:order val="1"/>
          <c:tx>
            <c:strRef>
              <c:f>'comparison 8'!$I$20</c:f>
              <c:strCache>
                <c:ptCount val="1"/>
                <c:pt idx="0">
                  <c:v>Path Layer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 8'!$J$18:$K$18</c:f>
              <c:strCache>
                <c:ptCount val="2"/>
                <c:pt idx="0">
                  <c:v>8 robots</c:v>
                </c:pt>
                <c:pt idx="1">
                  <c:v>4 robots</c:v>
                </c:pt>
              </c:strCache>
            </c:strRef>
          </c:cat>
          <c:val>
            <c:numRef>
              <c:f>'comparison 8'!$J$20:$K$20</c:f>
              <c:numCache>
                <c:formatCode>0.0</c:formatCode>
                <c:ptCount val="2"/>
                <c:pt idx="0">
                  <c:v>11.709617038690476</c:v>
                </c:pt>
                <c:pt idx="1">
                  <c:v>2.7123724831813067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7-4B6A-A08E-F11D545FA1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8025519"/>
        <c:axId val="779433663"/>
      </c:barChart>
      <c:catAx>
        <c:axId val="78802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9433663"/>
        <c:crosses val="autoZero"/>
        <c:auto val="1"/>
        <c:lblAlgn val="ctr"/>
        <c:lblOffset val="100"/>
        <c:noMultiLvlLbl val="0"/>
      </c:catAx>
      <c:valAx>
        <c:axId val="77943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 waypoint time [min]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0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623455</xdr:colOff>
      <xdr:row>34</xdr:row>
      <xdr:rowOff>31173</xdr:rowOff>
    </xdr:from>
    <xdr:to>
      <xdr:col>4</xdr:col>
      <xdr:colOff>727364</xdr:colOff>
      <xdr:row>48</xdr:row>
      <xdr:rowOff>107373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5672A0-9AA6-4B93-8DE3-753B9EE33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336177</xdr:colOff>
      <xdr:row>34</xdr:row>
      <xdr:rowOff>36266</xdr:rowOff>
    </xdr:from>
    <xdr:to>
      <xdr:col>9</xdr:col>
      <xdr:colOff>1057428</xdr:colOff>
      <xdr:row>48</xdr:row>
      <xdr:rowOff>112466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B6F69E7-0BF7-4239-AC62-D7CBE7C8B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71437</xdr:rowOff>
    </xdr:from>
    <xdr:to>
      <xdr:col>5</xdr:col>
      <xdr:colOff>561975</xdr:colOff>
      <xdr:row>36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5CBA05-7B01-4158-BEF8-CA00310FE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100013</xdr:colOff>
      <xdr:row>22</xdr:row>
      <xdr:rowOff>176212</xdr:rowOff>
    </xdr:from>
    <xdr:to>
      <xdr:col>10</xdr:col>
      <xdr:colOff>752476</xdr:colOff>
      <xdr:row>37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284EACA-B827-48A7-B2A6-B3B96202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661987</xdr:colOff>
      <xdr:row>22</xdr:row>
      <xdr:rowOff>109537</xdr:rowOff>
    </xdr:from>
    <xdr:to>
      <xdr:col>17</xdr:col>
      <xdr:colOff>661987</xdr:colOff>
      <xdr:row>36</xdr:row>
      <xdr:rowOff>185737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B9C82E1-D534-4DC7-AA8D-639625A2A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1962-CEAC-4B55-A6AE-3CFE946E6CA0}">
  <dimension ref="A1:P32"/>
  <sheetViews>
    <sheetView zoomScale="85" zoomScaleNormal="85" workbookViewId="0">
      <selection activeCell="C30" sqref="C30"/>
    </sheetView>
  </sheetViews>
  <sheetFormatPr baseColWidth="10" defaultRowHeight="15" x14ac:dyDescent="0.25"/>
  <cols>
    <col min="2" max="2" width="24.85546875" bestFit="1" customWidth="1"/>
    <col min="3" max="3" width="29.28515625" bestFit="1" customWidth="1"/>
    <col min="6" max="6" width="24.85546875" bestFit="1" customWidth="1"/>
    <col min="7" max="7" width="20.5703125" bestFit="1" customWidth="1"/>
    <col min="10" max="10" width="25" bestFit="1" customWidth="1"/>
  </cols>
  <sheetData>
    <row r="1" spans="2:16" ht="15.75" thickBot="1" x14ac:dyDescent="0.3"/>
    <row r="2" spans="2:16" x14ac:dyDescent="0.25">
      <c r="B2" s="3" t="s">
        <v>0</v>
      </c>
      <c r="C2" s="44" t="s">
        <v>11</v>
      </c>
      <c r="D2" s="44"/>
      <c r="E2" s="44"/>
      <c r="F2" s="45"/>
      <c r="G2" s="46" t="s">
        <v>10</v>
      </c>
      <c r="H2" s="45"/>
      <c r="J2" s="3" t="s">
        <v>22</v>
      </c>
      <c r="K2" s="44" t="s">
        <v>11</v>
      </c>
      <c r="L2" s="44"/>
      <c r="M2" s="44"/>
      <c r="N2" s="45"/>
      <c r="O2" s="44" t="s">
        <v>10</v>
      </c>
      <c r="P2" s="45"/>
    </row>
    <row r="3" spans="2:16" ht="15.75" thickBot="1" x14ac:dyDescent="0.3">
      <c r="B3" s="30" t="s">
        <v>9</v>
      </c>
      <c r="C3" s="29">
        <v>1</v>
      </c>
      <c r="D3" s="27">
        <v>2</v>
      </c>
      <c r="E3" s="27">
        <v>3</v>
      </c>
      <c r="F3" s="26">
        <v>4</v>
      </c>
      <c r="G3" t="s">
        <v>8</v>
      </c>
      <c r="H3" s="22" t="s">
        <v>7</v>
      </c>
      <c r="J3" s="28" t="s">
        <v>9</v>
      </c>
      <c r="K3" s="27">
        <v>1</v>
      </c>
      <c r="L3" s="27">
        <v>2</v>
      </c>
      <c r="M3" s="27">
        <v>3</v>
      </c>
      <c r="N3" s="26">
        <v>4</v>
      </c>
      <c r="O3" t="s">
        <v>8</v>
      </c>
      <c r="P3" s="22" t="s">
        <v>7</v>
      </c>
    </row>
    <row r="4" spans="2:16" x14ac:dyDescent="0.25">
      <c r="B4" s="16" t="s">
        <v>6</v>
      </c>
      <c r="C4" s="19">
        <v>59.407955776554552</v>
      </c>
      <c r="D4" s="18">
        <v>46.113370787009096</v>
      </c>
      <c r="E4" s="18">
        <v>49.809317111954549</v>
      </c>
      <c r="F4" s="17">
        <v>39.671828638418184</v>
      </c>
      <c r="G4" s="14">
        <f>SUM(C4:F4)</f>
        <v>195.00247231393638</v>
      </c>
      <c r="H4" s="25">
        <f>G4/60</f>
        <v>3.2500412052322729</v>
      </c>
      <c r="J4" s="16" t="s">
        <v>6</v>
      </c>
      <c r="K4" s="19">
        <v>88.054761904761904</v>
      </c>
      <c r="L4" s="18">
        <v>22.875714285714285</v>
      </c>
      <c r="M4" s="18">
        <v>24.126190476190477</v>
      </c>
      <c r="N4" s="17">
        <v>20.769523809523811</v>
      </c>
      <c r="O4" s="14">
        <f>SUM(K4:N4)</f>
        <v>155.82619047619048</v>
      </c>
      <c r="P4" s="25">
        <f>O4/60</f>
        <v>2.5971031746031747</v>
      </c>
    </row>
    <row r="5" spans="2:16" x14ac:dyDescent="0.25">
      <c r="B5" s="16" t="s">
        <v>5</v>
      </c>
      <c r="C5" s="15">
        <v>54.068774179981823</v>
      </c>
      <c r="D5" s="14">
        <v>54.80002611334546</v>
      </c>
      <c r="E5" s="14">
        <v>49.803962360727276</v>
      </c>
      <c r="F5" s="13">
        <v>40.037261052563629</v>
      </c>
      <c r="G5" s="14">
        <f>SUM(C5:F5)</f>
        <v>198.71002370661819</v>
      </c>
      <c r="H5" s="25">
        <f>G5/60</f>
        <v>3.3118337284436365</v>
      </c>
      <c r="J5" s="16" t="s">
        <v>5</v>
      </c>
      <c r="K5" s="15">
        <v>98.581111111111127</v>
      </c>
      <c r="L5" s="55">
        <v>30.268888888888892</v>
      </c>
      <c r="M5" s="55">
        <v>19.068888888888885</v>
      </c>
      <c r="N5" s="56">
        <v>21.312222222222218</v>
      </c>
      <c r="O5" s="14">
        <f>SUM(K5:N5)</f>
        <v>169.23111111111115</v>
      </c>
      <c r="P5" s="25">
        <f>O5/60</f>
        <v>2.8205185185185191</v>
      </c>
    </row>
    <row r="6" spans="2:16" x14ac:dyDescent="0.25">
      <c r="B6" s="16" t="s">
        <v>4</v>
      </c>
      <c r="C6" s="15">
        <v>58.304225964990913</v>
      </c>
      <c r="D6" s="14">
        <v>50.733169360581819</v>
      </c>
      <c r="E6" s="14">
        <v>53.122953805063638</v>
      </c>
      <c r="F6" s="13">
        <v>38.013195189554544</v>
      </c>
      <c r="G6" s="14">
        <f>SUM(C6:F6)</f>
        <v>200.17354432019093</v>
      </c>
      <c r="H6" s="25">
        <f>G6/60</f>
        <v>3.3362257386698486</v>
      </c>
      <c r="J6" s="16" t="s">
        <v>4</v>
      </c>
      <c r="K6" s="15">
        <v>88.580714285714294</v>
      </c>
      <c r="L6" s="55">
        <v>34.160000000000004</v>
      </c>
      <c r="M6" s="55">
        <v>20.04</v>
      </c>
      <c r="N6" s="56">
        <v>23.294615384615383</v>
      </c>
      <c r="O6" s="14">
        <f>SUM(K6:N6)</f>
        <v>166.07532967032967</v>
      </c>
      <c r="P6" s="25">
        <f>O6/60</f>
        <v>2.7679221611721609</v>
      </c>
    </row>
    <row r="7" spans="2:16" ht="15.75" thickBot="1" x14ac:dyDescent="0.3">
      <c r="B7" s="16" t="s">
        <v>3</v>
      </c>
      <c r="C7" s="12">
        <v>50.15585892850001</v>
      </c>
      <c r="D7" s="4">
        <v>42.245445468209091</v>
      </c>
      <c r="E7" s="4">
        <v>43.731660626154543</v>
      </c>
      <c r="F7" s="11">
        <v>50.353655923481817</v>
      </c>
      <c r="G7" s="14">
        <f>SUM(C7:F7)</f>
        <v>186.48662094634545</v>
      </c>
      <c r="H7" s="25">
        <f>G7/60</f>
        <v>3.1081103491057576</v>
      </c>
      <c r="J7" s="8" t="s">
        <v>3</v>
      </c>
      <c r="K7" s="12">
        <v>85.134999999999991</v>
      </c>
      <c r="L7" s="4">
        <v>25.05294117647059</v>
      </c>
      <c r="M7" s="4">
        <v>27.31</v>
      </c>
      <c r="N7" s="11">
        <v>22.338823529411769</v>
      </c>
      <c r="O7" s="14">
        <f>SUM(K7:N7)</f>
        <v>159.83676470588236</v>
      </c>
      <c r="P7" s="25">
        <f>O7/60</f>
        <v>2.6639460784313727</v>
      </c>
    </row>
    <row r="8" spans="2:16" ht="15.75" thickBot="1" x14ac:dyDescent="0.3">
      <c r="B8" s="24" t="s">
        <v>1</v>
      </c>
      <c r="C8" s="7">
        <f>AVERAGE(C4:C7)</f>
        <v>55.484203712506826</v>
      </c>
      <c r="D8" s="6">
        <f>AVERAGE(D4:D7)</f>
        <v>48.473002932286363</v>
      </c>
      <c r="E8" s="6">
        <f>AVERAGE(E4:E7)</f>
        <v>49.116973475975001</v>
      </c>
      <c r="F8" s="5">
        <f>AVERAGE(F4:F7)</f>
        <v>42.018985201004547</v>
      </c>
      <c r="G8" s="4">
        <f>SUM(C8:F8)</f>
        <v>195.09316532177272</v>
      </c>
      <c r="H8" s="2">
        <f>G8/60</f>
        <v>3.2515527553628787</v>
      </c>
      <c r="J8" s="23" t="s">
        <v>1</v>
      </c>
      <c r="K8" s="7">
        <f>AVERAGE(K4:K7)</f>
        <v>90.087896825396825</v>
      </c>
      <c r="L8" s="6">
        <f>AVERAGE(L4:L7)</f>
        <v>28.089386087768446</v>
      </c>
      <c r="M8" s="6">
        <f>AVERAGE(M4:M7)</f>
        <v>22.63626984126984</v>
      </c>
      <c r="N8" s="5">
        <f>AVERAGE(N4:N7)</f>
        <v>21.928796236443297</v>
      </c>
      <c r="O8" s="4">
        <f>SUM(K8:N8)</f>
        <v>162.74234899087841</v>
      </c>
      <c r="P8" s="2">
        <f>O8/60</f>
        <v>2.7123724831813067</v>
      </c>
    </row>
    <row r="13" spans="2:16" ht="15.75" thickBot="1" x14ac:dyDescent="0.3"/>
    <row r="14" spans="2:16" x14ac:dyDescent="0.25">
      <c r="B14" s="3" t="s">
        <v>23</v>
      </c>
      <c r="C14" s="47" t="s">
        <v>11</v>
      </c>
      <c r="D14" s="47"/>
      <c r="E14" s="47"/>
      <c r="F14" s="48"/>
      <c r="G14" s="49" t="s">
        <v>10</v>
      </c>
      <c r="H14" s="43"/>
      <c r="J14" s="3" t="s">
        <v>24</v>
      </c>
      <c r="K14" s="47" t="s">
        <v>11</v>
      </c>
      <c r="L14" s="47"/>
      <c r="M14" s="47"/>
      <c r="N14" s="48"/>
      <c r="O14" s="42" t="s">
        <v>10</v>
      </c>
      <c r="P14" s="43"/>
    </row>
    <row r="15" spans="2:16" ht="15.75" thickBot="1" x14ac:dyDescent="0.3">
      <c r="B15" s="16" t="s">
        <v>9</v>
      </c>
      <c r="C15">
        <v>1</v>
      </c>
      <c r="D15">
        <v>2</v>
      </c>
      <c r="E15">
        <v>3</v>
      </c>
      <c r="F15" s="22">
        <v>4</v>
      </c>
      <c r="G15" s="21" t="s">
        <v>8</v>
      </c>
      <c r="H15" s="20" t="s">
        <v>7</v>
      </c>
      <c r="J15" s="16" t="s">
        <v>9</v>
      </c>
      <c r="K15">
        <v>1</v>
      </c>
      <c r="L15">
        <v>2</v>
      </c>
      <c r="M15">
        <v>3</v>
      </c>
      <c r="N15" s="22">
        <v>4</v>
      </c>
      <c r="O15" s="21" t="s">
        <v>8</v>
      </c>
      <c r="P15" s="20" t="s">
        <v>7</v>
      </c>
    </row>
    <row r="16" spans="2:16" x14ac:dyDescent="0.25">
      <c r="B16" s="16" t="s">
        <v>6</v>
      </c>
      <c r="C16" s="19">
        <v>64.611630504790909</v>
      </c>
      <c r="D16" s="18">
        <v>43.877295559099998</v>
      </c>
      <c r="E16" s="18">
        <v>54.430178902372738</v>
      </c>
      <c r="F16" s="17">
        <v>39.802021893581816</v>
      </c>
      <c r="G16" s="10">
        <f>SUM(C16:F16)</f>
        <v>202.72112685984547</v>
      </c>
      <c r="H16" s="9">
        <f>G16/60</f>
        <v>3.3786854476640911</v>
      </c>
      <c r="J16" s="16" t="s">
        <v>6</v>
      </c>
      <c r="K16" s="19">
        <v>94.821999999999989</v>
      </c>
      <c r="L16" s="18">
        <v>22.534499999999998</v>
      </c>
      <c r="M16" s="18">
        <v>31.8385</v>
      </c>
      <c r="N16" s="17">
        <v>21.927</v>
      </c>
      <c r="O16" s="10">
        <f>SUM(K16:N16)</f>
        <v>171.12199999999999</v>
      </c>
      <c r="P16" s="9">
        <f>O16/60</f>
        <v>2.852033333333333</v>
      </c>
    </row>
    <row r="17" spans="1:16" x14ac:dyDescent="0.25">
      <c r="B17" s="16" t="s">
        <v>5</v>
      </c>
      <c r="C17" s="15">
        <v>82.217026645472728</v>
      </c>
      <c r="D17" s="14">
        <v>40.922489578072728</v>
      </c>
      <c r="E17" s="14">
        <v>54.810979518018172</v>
      </c>
      <c r="F17" s="13">
        <v>38.136488329281818</v>
      </c>
      <c r="G17" s="10">
        <f>SUM(C17:F17)</f>
        <v>216.08698407084546</v>
      </c>
      <c r="H17" s="9">
        <f>G17/60</f>
        <v>3.601449734514091</v>
      </c>
      <c r="J17" s="16" t="s">
        <v>5</v>
      </c>
      <c r="K17" s="15">
        <v>209.88666666666674</v>
      </c>
      <c r="L17" s="14">
        <v>26.923333333333328</v>
      </c>
      <c r="M17" s="14">
        <v>42.108333333333327</v>
      </c>
      <c r="N17" s="13">
        <v>22.567499999999995</v>
      </c>
      <c r="O17" s="10">
        <f>SUM(K17:N17)</f>
        <v>301.4858333333334</v>
      </c>
      <c r="P17" s="9">
        <f>O17/60</f>
        <v>5.0247638888888897</v>
      </c>
    </row>
    <row r="18" spans="1:16" x14ac:dyDescent="0.25">
      <c r="B18" s="16" t="s">
        <v>4</v>
      </c>
      <c r="C18" s="15">
        <v>78.32686411249091</v>
      </c>
      <c r="D18" s="14">
        <v>43.693871086290912</v>
      </c>
      <c r="E18" s="14">
        <v>57.582176620327274</v>
      </c>
      <c r="F18" s="13">
        <v>36.829791502518184</v>
      </c>
      <c r="G18" s="10">
        <f>SUM(C18:F18)</f>
        <v>216.43270332162729</v>
      </c>
      <c r="H18" s="9">
        <f>G18/60</f>
        <v>3.6072117220271216</v>
      </c>
      <c r="J18" s="16" t="s">
        <v>4</v>
      </c>
      <c r="K18" s="15">
        <v>76.445000000000007</v>
      </c>
      <c r="L18" s="14">
        <v>24.596666666666664</v>
      </c>
      <c r="M18" s="14">
        <v>31.336666666666673</v>
      </c>
      <c r="N18" s="13">
        <v>20.883333333333333</v>
      </c>
      <c r="O18" s="10">
        <f>SUM(K18:N18)</f>
        <v>153.26166666666666</v>
      </c>
      <c r="P18" s="9">
        <f>O18/60</f>
        <v>2.5543611111111111</v>
      </c>
    </row>
    <row r="19" spans="1:16" x14ac:dyDescent="0.25">
      <c r="B19" s="16" t="s">
        <v>3</v>
      </c>
      <c r="C19" s="15">
        <v>57.743020187718166</v>
      </c>
      <c r="D19" s="14">
        <v>45.002643606881826</v>
      </c>
      <c r="E19" s="14">
        <v>57.030465516172733</v>
      </c>
      <c r="F19" s="13">
        <v>43.861410379399992</v>
      </c>
      <c r="G19" s="10">
        <f>SUM(C19:F19)</f>
        <v>203.6375396901727</v>
      </c>
      <c r="H19" s="9">
        <f>G19/60</f>
        <v>3.3939589948362117</v>
      </c>
      <c r="J19" s="16" t="s">
        <v>3</v>
      </c>
      <c r="K19" s="15">
        <v>153.52461538461537</v>
      </c>
      <c r="L19" s="14">
        <v>25.490769230769232</v>
      </c>
      <c r="M19" s="14">
        <v>32.023076923076921</v>
      </c>
      <c r="N19" s="13">
        <v>25.495384615384619</v>
      </c>
      <c r="O19" s="10">
        <f>SUM(K19:N19)</f>
        <v>236.53384615384616</v>
      </c>
      <c r="P19" s="9">
        <f>O19/60</f>
        <v>3.9422307692307692</v>
      </c>
    </row>
    <row r="20" spans="1:16" ht="15.75" thickBot="1" x14ac:dyDescent="0.3">
      <c r="B20" s="8" t="s">
        <v>2</v>
      </c>
      <c r="C20" s="12">
        <v>93.545630173245456</v>
      </c>
      <c r="D20" s="4">
        <v>49.779291889872731</v>
      </c>
      <c r="E20" s="4">
        <v>52.575914469636366</v>
      </c>
      <c r="F20" s="11">
        <v>55.71585037487273</v>
      </c>
      <c r="G20" s="10">
        <f>SUM(C20:F20)</f>
        <v>251.61668690762727</v>
      </c>
      <c r="H20" s="9">
        <f>G20/60</f>
        <v>4.1936114484604543</v>
      </c>
      <c r="J20" s="8" t="s">
        <v>2</v>
      </c>
      <c r="K20" s="12">
        <v>37.682941176470592</v>
      </c>
      <c r="L20" s="4">
        <v>24.737058823529413</v>
      </c>
      <c r="M20" s="4">
        <v>36.631875000000008</v>
      </c>
      <c r="N20" s="11">
        <v>21.839999999999996</v>
      </c>
      <c r="O20" s="10">
        <f>SUM(K20:N20)</f>
        <v>120.891875</v>
      </c>
      <c r="P20" s="9">
        <f>O20/60</f>
        <v>2.0148645833333334</v>
      </c>
    </row>
    <row r="21" spans="1:16" ht="15.75" thickBot="1" x14ac:dyDescent="0.3">
      <c r="B21" s="8" t="s">
        <v>1</v>
      </c>
      <c r="C21" s="7">
        <f t="shared" ref="C21:H21" si="0">AVERAGE(C16:C20)</f>
        <v>75.288834324743632</v>
      </c>
      <c r="D21" s="6">
        <f t="shared" si="0"/>
        <v>44.655118344043636</v>
      </c>
      <c r="E21" s="6">
        <f t="shared" si="0"/>
        <v>55.285943005305455</v>
      </c>
      <c r="F21" s="5">
        <f t="shared" si="0"/>
        <v>42.869112495930906</v>
      </c>
      <c r="G21" s="4">
        <f t="shared" si="0"/>
        <v>218.09900817002364</v>
      </c>
      <c r="H21" s="2">
        <f t="shared" si="0"/>
        <v>3.6349834695003942</v>
      </c>
      <c r="J21" s="8" t="s">
        <v>1</v>
      </c>
      <c r="K21" s="7">
        <f t="shared" ref="K21:P21" si="1">AVERAGE(K16:K20)</f>
        <v>114.47224464555052</v>
      </c>
      <c r="L21" s="6">
        <f t="shared" si="1"/>
        <v>24.856465610859726</v>
      </c>
      <c r="M21" s="6">
        <f t="shared" si="1"/>
        <v>34.787690384615388</v>
      </c>
      <c r="N21" s="5">
        <f t="shared" si="1"/>
        <v>22.542643589743591</v>
      </c>
      <c r="O21" s="4">
        <f t="shared" si="1"/>
        <v>196.65904423076924</v>
      </c>
      <c r="P21" s="2">
        <f t="shared" si="1"/>
        <v>3.2776507371794876</v>
      </c>
    </row>
    <row r="28" spans="1:16" ht="15.75" thickBot="1" x14ac:dyDescent="0.3"/>
    <row r="29" spans="1:16" ht="15.75" thickBot="1" x14ac:dyDescent="0.3">
      <c r="B29" s="3" t="s">
        <v>17</v>
      </c>
      <c r="C29" s="3" t="s">
        <v>25</v>
      </c>
      <c r="F29" s="3" t="s">
        <v>17</v>
      </c>
      <c r="G29" s="3" t="s">
        <v>25</v>
      </c>
    </row>
    <row r="30" spans="1:16" ht="15.75" thickBot="1" x14ac:dyDescent="0.3">
      <c r="A30" t="s">
        <v>18</v>
      </c>
      <c r="B30" s="2">
        <f>H8</f>
        <v>3.2515527553628787</v>
      </c>
      <c r="C30" s="2">
        <f>P8</f>
        <v>2.7123724831813067</v>
      </c>
      <c r="E30" t="s">
        <v>18</v>
      </c>
      <c r="F30" s="2">
        <f>H21</f>
        <v>3.6349834695003942</v>
      </c>
      <c r="G30" s="2">
        <f>P21</f>
        <v>3.2776507371794876</v>
      </c>
    </row>
    <row r="32" spans="1:16" x14ac:dyDescent="0.25">
      <c r="B32" s="1">
        <f>B30/C30</f>
        <v>1.1987854822760826</v>
      </c>
      <c r="F32" s="1">
        <f>F30/G30</f>
        <v>1.1090209912446014</v>
      </c>
    </row>
  </sheetData>
  <mergeCells count="8">
    <mergeCell ref="O14:P14"/>
    <mergeCell ref="K2:N2"/>
    <mergeCell ref="O2:P2"/>
    <mergeCell ref="C2:F2"/>
    <mergeCell ref="G2:H2"/>
    <mergeCell ref="C14:F14"/>
    <mergeCell ref="G14:H14"/>
    <mergeCell ref="K14:N14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3372-B536-4B9E-8853-82CF1F213029}">
  <dimension ref="A2:T20"/>
  <sheetViews>
    <sheetView tabSelected="1" zoomScale="85" zoomScaleNormal="85" workbookViewId="0">
      <selection activeCell="O16" sqref="O16"/>
    </sheetView>
  </sheetViews>
  <sheetFormatPr baseColWidth="10" defaultRowHeight="15" x14ac:dyDescent="0.25"/>
  <cols>
    <col min="2" max="2" width="14.42578125" bestFit="1" customWidth="1"/>
    <col min="6" max="6" width="11.42578125" customWidth="1"/>
    <col min="9" max="9" width="22.7109375" customWidth="1"/>
  </cols>
  <sheetData>
    <row r="2" spans="2:20" ht="15.75" thickBot="1" x14ac:dyDescent="0.3"/>
    <row r="3" spans="2:20" ht="15.75" thickBot="1" x14ac:dyDescent="0.3">
      <c r="B3" s="37" t="s">
        <v>16</v>
      </c>
      <c r="C3" s="36"/>
      <c r="D3" s="50" t="s">
        <v>15</v>
      </c>
      <c r="E3" s="50"/>
      <c r="F3" s="50"/>
      <c r="G3" s="51"/>
      <c r="H3" t="s">
        <v>10</v>
      </c>
      <c r="M3" s="37" t="s">
        <v>19</v>
      </c>
      <c r="N3" s="36"/>
      <c r="O3" s="50" t="s">
        <v>15</v>
      </c>
      <c r="P3" s="50"/>
      <c r="Q3" s="50"/>
      <c r="R3" s="51"/>
      <c r="S3" t="s">
        <v>10</v>
      </c>
    </row>
    <row r="4" spans="2:20" x14ac:dyDescent="0.25">
      <c r="B4" s="16"/>
      <c r="C4" s="16"/>
      <c r="D4">
        <v>1</v>
      </c>
      <c r="E4">
        <v>2</v>
      </c>
      <c r="F4">
        <v>3</v>
      </c>
      <c r="G4" s="22">
        <v>4</v>
      </c>
      <c r="H4" t="s">
        <v>8</v>
      </c>
      <c r="I4" t="s">
        <v>7</v>
      </c>
      <c r="M4" s="16"/>
      <c r="N4" s="16"/>
      <c r="O4">
        <v>1</v>
      </c>
      <c r="P4">
        <v>2</v>
      </c>
      <c r="Q4">
        <v>3</v>
      </c>
      <c r="R4" s="22">
        <v>4</v>
      </c>
      <c r="S4" t="s">
        <v>8</v>
      </c>
      <c r="T4" t="s">
        <v>7</v>
      </c>
    </row>
    <row r="5" spans="2:20" ht="15" customHeight="1" x14ac:dyDescent="0.25">
      <c r="B5" s="52" t="s">
        <v>9</v>
      </c>
      <c r="C5" s="16" t="s">
        <v>6</v>
      </c>
      <c r="D5" s="14">
        <v>292.84976697000002</v>
      </c>
      <c r="E5" s="14">
        <v>206.31099796300001</v>
      </c>
      <c r="F5" s="14">
        <v>161.19689011599999</v>
      </c>
      <c r="G5" s="13">
        <v>272.67489600200003</v>
      </c>
      <c r="H5" s="14">
        <f t="shared" ref="H5:H13" si="0">SUM(D5:G5)</f>
        <v>933.03255105099993</v>
      </c>
      <c r="I5" s="35">
        <f t="shared" ref="I5:I13" si="1">H5/60</f>
        <v>15.550542517516666</v>
      </c>
      <c r="M5" s="52" t="s">
        <v>9</v>
      </c>
      <c r="N5" s="16" t="s">
        <v>6</v>
      </c>
      <c r="O5" s="14">
        <v>495.851</v>
      </c>
      <c r="P5" s="14">
        <v>47.622</v>
      </c>
      <c r="Q5" s="14">
        <v>49.902999999999999</v>
      </c>
      <c r="R5" s="13">
        <v>41.159000000000006</v>
      </c>
      <c r="S5" s="14">
        <f>SUM(O5:R5)</f>
        <v>634.53499999999997</v>
      </c>
      <c r="T5" s="35">
        <f>S5/60</f>
        <v>10.575583333333332</v>
      </c>
    </row>
    <row r="6" spans="2:20" x14ac:dyDescent="0.25">
      <c r="B6" s="52"/>
      <c r="C6" s="16" t="s">
        <v>5</v>
      </c>
      <c r="D6" s="14">
        <v>392.00250411000002</v>
      </c>
      <c r="E6" s="14">
        <v>255.98395490600001</v>
      </c>
      <c r="F6" s="14">
        <v>78.574295043899994</v>
      </c>
      <c r="G6" s="13">
        <v>167.20555901500001</v>
      </c>
      <c r="H6" s="14">
        <f t="shared" si="0"/>
        <v>893.76631307489993</v>
      </c>
      <c r="I6" s="35">
        <f t="shared" si="1"/>
        <v>14.896105217914998</v>
      </c>
      <c r="M6" s="52"/>
      <c r="N6" s="16" t="s">
        <v>5</v>
      </c>
      <c r="O6" s="14">
        <v>461.21000000000004</v>
      </c>
      <c r="P6" s="14">
        <v>56.508000000000003</v>
      </c>
      <c r="Q6" s="14">
        <v>89.58</v>
      </c>
      <c r="R6" s="13">
        <v>42.384</v>
      </c>
      <c r="S6" s="14">
        <f t="shared" ref="S6:S13" si="2">SUM(O6:R6)</f>
        <v>649.68200000000013</v>
      </c>
      <c r="T6" s="35">
        <f t="shared" ref="T6:T13" si="3">S6/60</f>
        <v>10.828033333333336</v>
      </c>
    </row>
    <row r="7" spans="2:20" x14ac:dyDescent="0.25">
      <c r="B7" s="52"/>
      <c r="C7" s="16" t="s">
        <v>4</v>
      </c>
      <c r="D7" s="14">
        <v>107.30575513799999</v>
      </c>
      <c r="E7" s="14">
        <v>637.78599309900005</v>
      </c>
      <c r="F7" s="14">
        <v>187.934386015</v>
      </c>
      <c r="G7" s="13">
        <v>35.027719020799999</v>
      </c>
      <c r="H7" s="14">
        <f t="shared" si="0"/>
        <v>968.05385327279998</v>
      </c>
      <c r="I7" s="35">
        <f t="shared" si="1"/>
        <v>16.134230887880001</v>
      </c>
      <c r="M7" s="52"/>
      <c r="N7" s="16" t="s">
        <v>4</v>
      </c>
      <c r="O7" s="14">
        <v>477.98624999999998</v>
      </c>
      <c r="P7" s="14">
        <v>67.127499999999998</v>
      </c>
      <c r="Q7" s="14">
        <v>66.132500000000007</v>
      </c>
      <c r="R7" s="13">
        <v>61.102499999999992</v>
      </c>
      <c r="S7" s="14">
        <f t="shared" si="2"/>
        <v>672.34875</v>
      </c>
      <c r="T7" s="35">
        <f t="shared" si="3"/>
        <v>11.2058125</v>
      </c>
    </row>
    <row r="8" spans="2:20" x14ac:dyDescent="0.25">
      <c r="B8" s="52"/>
      <c r="C8" s="16" t="s">
        <v>3</v>
      </c>
      <c r="D8" s="14">
        <v>317.67791795699998</v>
      </c>
      <c r="E8" s="14">
        <v>193.919054985</v>
      </c>
      <c r="F8" s="14">
        <v>105.39419102700001</v>
      </c>
      <c r="G8" s="13">
        <v>249.89438080799999</v>
      </c>
      <c r="H8" s="14">
        <f t="shared" si="0"/>
        <v>866.88554477699995</v>
      </c>
      <c r="I8" s="35">
        <f t="shared" si="1"/>
        <v>14.448092412949999</v>
      </c>
      <c r="M8" s="52"/>
      <c r="N8" s="16" t="s">
        <v>3</v>
      </c>
      <c r="O8" s="14">
        <v>478.11249999999995</v>
      </c>
      <c r="P8" s="14">
        <v>53.417499999999997</v>
      </c>
      <c r="Q8" s="14">
        <v>64.707499999999996</v>
      </c>
      <c r="R8" s="13">
        <v>49.947499999999998</v>
      </c>
      <c r="S8" s="14">
        <f t="shared" si="2"/>
        <v>646.18499999999995</v>
      </c>
      <c r="T8" s="35">
        <f t="shared" si="3"/>
        <v>10.769749999999998</v>
      </c>
    </row>
    <row r="9" spans="2:20" x14ac:dyDescent="0.25">
      <c r="B9" s="52"/>
      <c r="C9" s="16" t="s">
        <v>2</v>
      </c>
      <c r="D9" s="14">
        <v>350.74819994000001</v>
      </c>
      <c r="E9" s="14">
        <v>243.544329882</v>
      </c>
      <c r="F9" s="14">
        <v>132.290034056</v>
      </c>
      <c r="G9" s="13">
        <v>127.94245195400001</v>
      </c>
      <c r="H9" s="14">
        <f t="shared" si="0"/>
        <v>854.52501583200001</v>
      </c>
      <c r="I9" s="35">
        <f t="shared" si="1"/>
        <v>14.242083597200001</v>
      </c>
      <c r="M9" s="52"/>
      <c r="N9" s="16" t="s">
        <v>2</v>
      </c>
      <c r="O9" s="14">
        <v>624.20000000000005</v>
      </c>
      <c r="P9" s="14">
        <v>52.94</v>
      </c>
      <c r="Q9" s="14">
        <v>64.155000000000001</v>
      </c>
      <c r="R9" s="13">
        <v>52.019999999999996</v>
      </c>
      <c r="S9" s="14">
        <f t="shared" si="2"/>
        <v>793.31500000000005</v>
      </c>
      <c r="T9" s="35">
        <f t="shared" si="3"/>
        <v>13.221916666666667</v>
      </c>
    </row>
    <row r="10" spans="2:20" x14ac:dyDescent="0.25">
      <c r="B10" s="52"/>
      <c r="C10" s="16" t="s">
        <v>14</v>
      </c>
      <c r="D10" s="14">
        <v>99.056344985999999</v>
      </c>
      <c r="E10" s="14">
        <v>462.06763791999998</v>
      </c>
      <c r="F10" s="14">
        <v>82.7603521347</v>
      </c>
      <c r="G10" s="13">
        <v>251.92895388599999</v>
      </c>
      <c r="H10" s="14">
        <f t="shared" si="0"/>
        <v>895.81328892670012</v>
      </c>
      <c r="I10" s="35">
        <f t="shared" si="1"/>
        <v>14.930221482111669</v>
      </c>
      <c r="M10" s="52"/>
      <c r="N10" s="16" t="s">
        <v>14</v>
      </c>
      <c r="O10" s="14">
        <v>656.21249999999998</v>
      </c>
      <c r="P10" s="14">
        <v>61.024999999999999</v>
      </c>
      <c r="Q10" s="14">
        <v>60.534999999999997</v>
      </c>
      <c r="R10" s="13">
        <v>60.602499999999999</v>
      </c>
      <c r="S10" s="14">
        <f t="shared" si="2"/>
        <v>838.37499999999989</v>
      </c>
      <c r="T10" s="35">
        <f t="shared" si="3"/>
        <v>13.972916666666665</v>
      </c>
    </row>
    <row r="11" spans="2:20" x14ac:dyDescent="0.25">
      <c r="B11" s="52"/>
      <c r="C11" s="16" t="s">
        <v>13</v>
      </c>
      <c r="D11" s="14">
        <v>621.18130803099996</v>
      </c>
      <c r="E11" s="14">
        <v>260.25564193700001</v>
      </c>
      <c r="F11" s="14">
        <v>43.351830959300003</v>
      </c>
      <c r="G11" s="13">
        <v>28.849709987600001</v>
      </c>
      <c r="H11" s="14">
        <f t="shared" si="0"/>
        <v>953.63849091489999</v>
      </c>
      <c r="I11" s="35">
        <f t="shared" si="1"/>
        <v>15.893974848581667</v>
      </c>
      <c r="M11" s="52"/>
      <c r="N11" s="16" t="s">
        <v>13</v>
      </c>
      <c r="O11" s="14">
        <v>439.06</v>
      </c>
      <c r="P11" s="14">
        <v>68.862857142857138</v>
      </c>
      <c r="Q11" s="14">
        <v>57.258571428571422</v>
      </c>
      <c r="R11" s="13">
        <v>56.38</v>
      </c>
      <c r="S11" s="14">
        <f t="shared" si="2"/>
        <v>621.56142857142856</v>
      </c>
      <c r="T11" s="35">
        <f t="shared" si="3"/>
        <v>10.359357142857142</v>
      </c>
    </row>
    <row r="12" spans="2:20" ht="15.75" thickBot="1" x14ac:dyDescent="0.3">
      <c r="B12" s="52"/>
      <c r="C12" s="16" t="s">
        <v>12</v>
      </c>
      <c r="D12" s="14">
        <v>150.59337782899999</v>
      </c>
      <c r="E12" s="14">
        <v>327.85456991199999</v>
      </c>
      <c r="F12" s="14">
        <v>208.84800195700001</v>
      </c>
      <c r="G12" s="13">
        <v>107.385925055</v>
      </c>
      <c r="H12" s="14">
        <f t="shared" si="0"/>
        <v>794.68187475299999</v>
      </c>
      <c r="I12" s="35">
        <f t="shared" si="1"/>
        <v>13.24469791255</v>
      </c>
      <c r="M12" s="53"/>
      <c r="N12" s="16" t="s">
        <v>12</v>
      </c>
      <c r="O12" s="14">
        <v>563.56999999999994</v>
      </c>
      <c r="P12" s="14">
        <v>79.72</v>
      </c>
      <c r="Q12" s="14">
        <v>54.942000000000007</v>
      </c>
      <c r="R12" s="13">
        <v>66.382000000000005</v>
      </c>
      <c r="S12" s="14">
        <f t="shared" si="2"/>
        <v>764.61400000000003</v>
      </c>
      <c r="T12" s="35">
        <f t="shared" si="3"/>
        <v>12.743566666666668</v>
      </c>
    </row>
    <row r="13" spans="2:20" ht="15.75" thickBot="1" x14ac:dyDescent="0.3">
      <c r="B13" s="34" t="s">
        <v>1</v>
      </c>
      <c r="C13" s="33"/>
      <c r="D13" s="33">
        <f>AVERAGE(D5:D12)</f>
        <v>291.42689687012495</v>
      </c>
      <c r="E13" s="33">
        <f>AVERAGE(E5:E12)</f>
        <v>323.46527257549997</v>
      </c>
      <c r="F13" s="33">
        <f>AVERAGE(F5:F12)</f>
        <v>125.04374766361249</v>
      </c>
      <c r="G13" s="32">
        <f>AVERAGE(G5:G12)</f>
        <v>155.11369946604998</v>
      </c>
      <c r="H13" s="14">
        <f t="shared" si="0"/>
        <v>895.04961657528736</v>
      </c>
      <c r="I13" s="31">
        <f t="shared" si="1"/>
        <v>14.917493609588123</v>
      </c>
      <c r="M13" s="34" t="s">
        <v>1</v>
      </c>
      <c r="N13" s="33"/>
      <c r="O13" s="38">
        <f>AVERAGE(O5:O12)</f>
        <v>524.52528125000003</v>
      </c>
      <c r="P13" s="38">
        <f t="shared" ref="P13:R13" si="4">AVERAGE(P5:P12)</f>
        <v>60.902857142857144</v>
      </c>
      <c r="Q13" s="38">
        <f t="shared" si="4"/>
        <v>63.40169642857142</v>
      </c>
      <c r="R13" s="39">
        <f t="shared" si="4"/>
        <v>53.747187500000003</v>
      </c>
      <c r="S13" s="14">
        <f t="shared" si="2"/>
        <v>702.57702232142856</v>
      </c>
      <c r="T13" s="31">
        <f>S13/60</f>
        <v>11.709617038690476</v>
      </c>
    </row>
    <row r="17" spans="1:11" ht="15.75" thickBot="1" x14ac:dyDescent="0.3"/>
    <row r="18" spans="1:11" ht="15.75" thickBot="1" x14ac:dyDescent="0.3">
      <c r="B18" s="3" t="s">
        <v>17</v>
      </c>
      <c r="C18" s="58" t="s">
        <v>25</v>
      </c>
      <c r="F18" s="3" t="s">
        <v>17</v>
      </c>
      <c r="G18" s="3" t="s">
        <v>25</v>
      </c>
      <c r="I18" s="57"/>
      <c r="J18" s="60" t="s">
        <v>20</v>
      </c>
      <c r="K18" s="64" t="s">
        <v>21</v>
      </c>
    </row>
    <row r="19" spans="1:11" ht="15.75" thickBot="1" x14ac:dyDescent="0.3">
      <c r="A19" s="64" t="s">
        <v>18</v>
      </c>
      <c r="B19" s="2">
        <f>I13</f>
        <v>14.917493609588123</v>
      </c>
      <c r="C19" s="61">
        <f>T13</f>
        <v>11.709617038690476</v>
      </c>
      <c r="E19" s="59" t="s">
        <v>21</v>
      </c>
      <c r="F19" s="2">
        <v>3.2515527553628787</v>
      </c>
      <c r="G19" s="2">
        <v>4.790395408868636</v>
      </c>
      <c r="I19" s="62" t="s">
        <v>17</v>
      </c>
      <c r="J19" s="54">
        <f>I13</f>
        <v>14.917493609588123</v>
      </c>
      <c r="K19" s="2">
        <f>'comparison 4'!H8</f>
        <v>3.2515527553628787</v>
      </c>
    </row>
    <row r="20" spans="1:11" ht="15.75" thickBot="1" x14ac:dyDescent="0.3">
      <c r="A20" s="40"/>
      <c r="B20" s="41"/>
      <c r="C20" s="41"/>
      <c r="E20" s="64" t="s">
        <v>20</v>
      </c>
      <c r="F20" s="63">
        <f>I13</f>
        <v>14.917493609588123</v>
      </c>
      <c r="G20" s="2">
        <f>T13</f>
        <v>11.709617038690476</v>
      </c>
      <c r="I20" s="58" t="s">
        <v>25</v>
      </c>
      <c r="J20" s="61">
        <f>T13</f>
        <v>11.709617038690476</v>
      </c>
      <c r="K20" s="2">
        <f>'comparison 4'!P8</f>
        <v>2.7123724831813067</v>
      </c>
    </row>
  </sheetData>
  <mergeCells count="4">
    <mergeCell ref="D3:G3"/>
    <mergeCell ref="B5:B12"/>
    <mergeCell ref="O3:R3"/>
    <mergeCell ref="M5:M1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comparison 4</vt:lpstr>
      <vt:lpstr>comparison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Admin</cp:lastModifiedBy>
  <dcterms:created xsi:type="dcterms:W3CDTF">2020-07-20T07:25:20Z</dcterms:created>
  <dcterms:modified xsi:type="dcterms:W3CDTF">2020-11-22T22:20:23Z</dcterms:modified>
</cp:coreProperties>
</file>