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89AD646B-58B6-4D1D-8AB9-CB3DAE275287}" xr6:coauthVersionLast="47" xr6:coauthVersionMax="47" xr10:uidLastSave="{00000000-0000-0000-0000-000000000000}"/>
  <bookViews>
    <workbookView xWindow="110" yWindow="790" windowWidth="22660" windowHeight="1951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6" i="1" l="1"/>
  <c r="AG237" i="1"/>
  <c r="AG235" i="1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7" i="1"/>
  <c r="Q227" i="1"/>
  <c r="Q245" i="1"/>
  <c r="Q246" i="1"/>
  <c r="Q248" i="1"/>
  <c r="Q249" i="1"/>
  <c r="Q250" i="1"/>
  <c r="Q252" i="1"/>
  <c r="Q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7" i="1"/>
  <c r="V137" i="1"/>
  <c r="T139" i="1"/>
  <c r="V139" i="1"/>
  <c r="T140" i="1"/>
  <c r="V140" i="1"/>
  <c r="T141" i="1"/>
  <c r="V141" i="1"/>
  <c r="T142" i="1"/>
  <c r="V142" i="1"/>
  <c r="T144" i="1"/>
  <c r="V144" i="1"/>
  <c r="T145" i="1"/>
  <c r="V145" i="1"/>
  <c r="T150" i="1"/>
  <c r="V150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1" i="1"/>
  <c r="V171" i="1"/>
  <c r="T172" i="1"/>
  <c r="V172" i="1"/>
  <c r="T174" i="1"/>
  <c r="V174" i="1"/>
  <c r="T175" i="1"/>
  <c r="V175" i="1"/>
  <c r="T177" i="1"/>
  <c r="V177" i="1"/>
  <c r="V178" i="1"/>
  <c r="T179" i="1"/>
  <c r="V179" i="1"/>
  <c r="T173" i="1"/>
  <c r="V173" i="1"/>
  <c r="T181" i="1"/>
  <c r="V181" i="1"/>
  <c r="T183" i="1"/>
  <c r="V183" i="1"/>
  <c r="T184" i="1"/>
  <c r="V184" i="1"/>
  <c r="T180" i="1"/>
  <c r="V180" i="1"/>
  <c r="T187" i="1"/>
  <c r="V187" i="1"/>
  <c r="T197" i="1"/>
  <c r="V197" i="1"/>
  <c r="T198" i="1"/>
  <c r="V198" i="1"/>
  <c r="T199" i="1"/>
  <c r="V199" i="1"/>
  <c r="T200" i="1"/>
  <c r="V200" i="1"/>
  <c r="T201" i="1"/>
  <c r="V201" i="1"/>
  <c r="T202" i="1"/>
  <c r="V202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19" i="1"/>
  <c r="V219" i="1"/>
  <c r="T220" i="1"/>
  <c r="V220" i="1"/>
  <c r="T221" i="1"/>
  <c r="V221" i="1"/>
  <c r="T222" i="1"/>
  <c r="V222" i="1"/>
  <c r="T223" i="1"/>
  <c r="V223" i="1"/>
  <c r="T224" i="1"/>
  <c r="V224" i="1"/>
  <c r="T225" i="1"/>
  <c r="V225" i="1"/>
  <c r="T226" i="1"/>
  <c r="V226" i="1"/>
  <c r="T227" i="1"/>
  <c r="V227" i="1"/>
  <c r="T228" i="1"/>
  <c r="V228" i="1"/>
  <c r="T229" i="1"/>
  <c r="V229" i="1"/>
  <c r="T230" i="1"/>
  <c r="V230" i="1"/>
  <c r="T231" i="1"/>
  <c r="V231" i="1"/>
  <c r="T232" i="1"/>
  <c r="V232" i="1"/>
  <c r="T233" i="1"/>
  <c r="V233" i="1"/>
  <c r="T234" i="1"/>
  <c r="V234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5" i="1"/>
  <c r="V255" i="1"/>
  <c r="T257" i="1"/>
  <c r="V257" i="1"/>
  <c r="T258" i="1"/>
  <c r="V258" i="1"/>
  <c r="T260" i="1"/>
  <c r="V260" i="1"/>
  <c r="T370" i="1"/>
  <c r="V370" i="1"/>
  <c r="W44" i="1"/>
  <c r="Z44" i="1" s="1"/>
  <c r="W45" i="1"/>
  <c r="Z45" i="1" s="1"/>
  <c r="W46" i="1"/>
  <c r="Z46" i="1" s="1"/>
  <c r="W47" i="1"/>
  <c r="Z47" i="1" s="1"/>
  <c r="W48" i="1"/>
  <c r="W49" i="1"/>
  <c r="W50" i="1"/>
  <c r="Z50" i="1" s="1"/>
  <c r="W51" i="1"/>
  <c r="W52" i="1"/>
  <c r="AA52" i="1" s="1"/>
  <c r="W53" i="1"/>
  <c r="AA53" i="1" s="1"/>
  <c r="W54" i="1"/>
  <c r="Z54" i="1" s="1"/>
  <c r="W55" i="1"/>
  <c r="Z55" i="1" s="1"/>
  <c r="W56" i="1"/>
  <c r="W57" i="1"/>
  <c r="W58" i="1"/>
  <c r="AA58" i="1" s="1"/>
  <c r="W59" i="1"/>
  <c r="Z59" i="1" s="1"/>
  <c r="W60" i="1"/>
  <c r="AA60" i="1" s="1"/>
  <c r="W61" i="1"/>
  <c r="Z61" i="1" s="1"/>
  <c r="W62" i="1"/>
  <c r="Z62" i="1" s="1"/>
  <c r="W63" i="1"/>
  <c r="Z63" i="1" s="1"/>
  <c r="W64" i="1"/>
  <c r="W65" i="1"/>
  <c r="W66" i="1"/>
  <c r="AA66" i="1" s="1"/>
  <c r="W67" i="1"/>
  <c r="W68" i="1"/>
  <c r="AA68" i="1" s="1"/>
  <c r="W69" i="1"/>
  <c r="AA69" i="1" s="1"/>
  <c r="W70" i="1"/>
  <c r="Z70" i="1" s="1"/>
  <c r="W71" i="1"/>
  <c r="Z71" i="1" s="1"/>
  <c r="W72" i="1"/>
  <c r="AA72" i="1" s="1"/>
  <c r="W73" i="1"/>
  <c r="W74" i="1"/>
  <c r="W75" i="1"/>
  <c r="Z75" i="1" s="1"/>
  <c r="W76" i="1"/>
  <c r="Z76" i="1" s="1"/>
  <c r="W77" i="1"/>
  <c r="Z77" i="1" s="1"/>
  <c r="W78" i="1"/>
  <c r="Z78" i="1" s="1"/>
  <c r="W79" i="1"/>
  <c r="Z79" i="1" s="1"/>
  <c r="W80" i="1"/>
  <c r="W81" i="1"/>
  <c r="AA81" i="1" s="1"/>
  <c r="W82" i="1"/>
  <c r="W83" i="1"/>
  <c r="Z83" i="1" s="1"/>
  <c r="W84" i="1"/>
  <c r="AA84" i="1" s="1"/>
  <c r="W85" i="1"/>
  <c r="Z85" i="1" s="1"/>
  <c r="W86" i="1"/>
  <c r="Z86" i="1" s="1"/>
  <c r="W87" i="1"/>
  <c r="W88" i="1"/>
  <c r="Z88" i="1" s="1"/>
  <c r="W89" i="1"/>
  <c r="Z89" i="1" s="1"/>
  <c r="W90" i="1"/>
  <c r="W91" i="1"/>
  <c r="AA91" i="1" s="1"/>
  <c r="W92" i="1"/>
  <c r="W93" i="1"/>
  <c r="Z93" i="1" s="1"/>
  <c r="W94" i="1"/>
  <c r="Z94" i="1" s="1"/>
  <c r="W95" i="1"/>
  <c r="Z95" i="1" s="1"/>
  <c r="W96" i="1"/>
  <c r="W97" i="1"/>
  <c r="Z97" i="1" s="1"/>
  <c r="W98" i="1"/>
  <c r="W99" i="1"/>
  <c r="W100" i="1"/>
  <c r="Z100" i="1" s="1"/>
  <c r="W101" i="1"/>
  <c r="Z101" i="1" s="1"/>
  <c r="W102" i="1"/>
  <c r="Z102" i="1" s="1"/>
  <c r="W103" i="1"/>
  <c r="Z103" i="1" s="1"/>
  <c r="W104" i="1"/>
  <c r="W105" i="1"/>
  <c r="Z105" i="1" s="1"/>
  <c r="W106" i="1"/>
  <c r="Z106" i="1" s="1"/>
  <c r="W107" i="1"/>
  <c r="AA107" i="1" s="1"/>
  <c r="W108" i="1"/>
  <c r="W109" i="1"/>
  <c r="AA109" i="1" s="1"/>
  <c r="W110" i="1"/>
  <c r="W111" i="1"/>
  <c r="Z111" i="1" s="1"/>
  <c r="W112" i="1"/>
  <c r="Z112" i="1" s="1"/>
  <c r="W113" i="1"/>
  <c r="Z113" i="1" s="1"/>
  <c r="W114" i="1"/>
  <c r="Z114" i="1" s="1"/>
  <c r="W115" i="1"/>
  <c r="W116" i="1"/>
  <c r="W117" i="1"/>
  <c r="Z117" i="1" s="1"/>
  <c r="W118" i="1"/>
  <c r="Z118" i="1" s="1"/>
  <c r="W119" i="1"/>
  <c r="Z119" i="1" s="1"/>
  <c r="W120" i="1"/>
  <c r="AA120" i="1" s="1"/>
  <c r="W121" i="1"/>
  <c r="Z121" i="1" s="1"/>
  <c r="W122" i="1"/>
  <c r="AA122" i="1" s="1"/>
  <c r="W123" i="1"/>
  <c r="W124" i="1"/>
  <c r="Z124" i="1" s="1"/>
  <c r="W125" i="1"/>
  <c r="Z125" i="1" s="1"/>
  <c r="W126" i="1"/>
  <c r="Z126" i="1" s="1"/>
  <c r="W127" i="1"/>
  <c r="W128" i="1"/>
  <c r="Z128" i="1" s="1"/>
  <c r="W129" i="1"/>
  <c r="W130" i="1"/>
  <c r="Z130" i="1" s="1"/>
  <c r="W131" i="1"/>
  <c r="W132" i="1"/>
  <c r="Z132" i="1" s="1"/>
  <c r="W133" i="1"/>
  <c r="Z133" i="1" s="1"/>
  <c r="W134" i="1"/>
  <c r="Z134" i="1" s="1"/>
  <c r="W135" i="1"/>
  <c r="Z135" i="1" s="1"/>
  <c r="W136" i="1"/>
  <c r="W137" i="1"/>
  <c r="Z137" i="1" s="1"/>
  <c r="W138" i="1"/>
  <c r="Z138" i="1" s="1"/>
  <c r="W139" i="1"/>
  <c r="W140" i="1"/>
  <c r="W141" i="1"/>
  <c r="Z141" i="1" s="1"/>
  <c r="W142" i="1"/>
  <c r="Z142" i="1" s="1"/>
  <c r="W143" i="1"/>
  <c r="Z143" i="1" s="1"/>
  <c r="W144" i="1"/>
  <c r="W145" i="1"/>
  <c r="W146" i="1"/>
  <c r="X146" i="1" s="1"/>
  <c r="W147" i="1"/>
  <c r="AA147" i="1" s="1"/>
  <c r="W148" i="1"/>
  <c r="AA148" i="1" s="1"/>
  <c r="W149" i="1"/>
  <c r="Z149" i="1" s="1"/>
  <c r="W150" i="1"/>
  <c r="W151" i="1"/>
  <c r="Z151" i="1" s="1"/>
  <c r="W152" i="1"/>
  <c r="W153" i="1"/>
  <c r="Z153" i="1" s="1"/>
  <c r="W154" i="1"/>
  <c r="Z154" i="1" s="1"/>
  <c r="W155" i="1"/>
  <c r="Z155" i="1" s="1"/>
  <c r="W185" i="1"/>
  <c r="Z18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Z162" i="1" s="1"/>
  <c r="W163" i="1"/>
  <c r="W164" i="1"/>
  <c r="Z164" i="1" s="1"/>
  <c r="W165" i="1"/>
  <c r="Z165" i="1" s="1"/>
  <c r="W166" i="1"/>
  <c r="Z166" i="1" s="1"/>
  <c r="W167" i="1"/>
  <c r="Z167" i="1" s="1"/>
  <c r="W168" i="1"/>
  <c r="W169" i="1"/>
  <c r="W170" i="1"/>
  <c r="AA170" i="1" s="1"/>
  <c r="W171" i="1"/>
  <c r="Z171" i="1" s="1"/>
  <c r="W172" i="1"/>
  <c r="W174" i="1"/>
  <c r="AA174" i="1" s="1"/>
  <c r="W175" i="1"/>
  <c r="Z175" i="1" s="1"/>
  <c r="W176" i="1"/>
  <c r="AA176" i="1" s="1"/>
  <c r="W177" i="1"/>
  <c r="Z177" i="1" s="1"/>
  <c r="W178" i="1"/>
  <c r="W179" i="1"/>
  <c r="AA179" i="1" s="1"/>
  <c r="W173" i="1"/>
  <c r="AA173" i="1" s="1"/>
  <c r="W181" i="1"/>
  <c r="Z181" i="1" s="1"/>
  <c r="W182" i="1"/>
  <c r="Z182" i="1" s="1"/>
  <c r="W183" i="1"/>
  <c r="Z183" i="1" s="1"/>
  <c r="W184" i="1"/>
  <c r="Z184" i="1" s="1"/>
  <c r="W180" i="1"/>
  <c r="Z180" i="1" s="1"/>
  <c r="W186" i="1"/>
  <c r="AA186" i="1" s="1"/>
  <c r="W187" i="1"/>
  <c r="W188" i="1"/>
  <c r="W189" i="1"/>
  <c r="Z189" i="1" s="1"/>
  <c r="W190" i="1"/>
  <c r="Z190" i="1" s="1"/>
  <c r="W191" i="1"/>
  <c r="Z191" i="1" s="1"/>
  <c r="W192" i="1"/>
  <c r="W193" i="1"/>
  <c r="Z193" i="1" s="1"/>
  <c r="W194" i="1"/>
  <c r="W195" i="1"/>
  <c r="Z195" i="1" s="1"/>
  <c r="W196" i="1"/>
  <c r="AA196" i="1" s="1"/>
  <c r="W197" i="1"/>
  <c r="W198" i="1"/>
  <c r="W199" i="1"/>
  <c r="Z199" i="1" s="1"/>
  <c r="W200" i="1"/>
  <c r="W201" i="1"/>
  <c r="Z201" i="1" s="1"/>
  <c r="W202" i="1"/>
  <c r="W203" i="1"/>
  <c r="W204" i="1"/>
  <c r="W205" i="1"/>
  <c r="Z205" i="1" s="1"/>
  <c r="W206" i="1"/>
  <c r="Z206" i="1" s="1"/>
  <c r="W207" i="1"/>
  <c r="Z207" i="1" s="1"/>
  <c r="W208" i="1"/>
  <c r="Z208" i="1" s="1"/>
  <c r="W209" i="1"/>
  <c r="W210" i="1"/>
  <c r="Z210" i="1" s="1"/>
  <c r="W211" i="1"/>
  <c r="W212" i="1"/>
  <c r="W213" i="1"/>
  <c r="Z213" i="1" s="1"/>
  <c r="W214" i="1"/>
  <c r="Z214" i="1" s="1"/>
  <c r="W215" i="1"/>
  <c r="Z215" i="1" s="1"/>
  <c r="W216" i="1"/>
  <c r="W217" i="1"/>
  <c r="W218" i="1"/>
  <c r="Z218" i="1" s="1"/>
  <c r="W219" i="1"/>
  <c r="Z219" i="1" s="1"/>
  <c r="W220" i="1"/>
  <c r="W221" i="1"/>
  <c r="Z221" i="1" s="1"/>
  <c r="W222" i="1"/>
  <c r="AA222" i="1" s="1"/>
  <c r="W223" i="1"/>
  <c r="W224" i="1"/>
  <c r="W225" i="1"/>
  <c r="Z225" i="1" s="1"/>
  <c r="W226" i="1"/>
  <c r="AA226" i="1" s="1"/>
  <c r="W227" i="1"/>
  <c r="W228" i="1"/>
  <c r="W229" i="1"/>
  <c r="Z229" i="1" s="1"/>
  <c r="W230" i="1"/>
  <c r="Z230" i="1" s="1"/>
  <c r="W231" i="1"/>
  <c r="Z231" i="1" s="1"/>
  <c r="W232" i="1"/>
  <c r="W233" i="1"/>
  <c r="AA233" i="1" s="1"/>
  <c r="W234" i="1"/>
  <c r="W238" i="1"/>
  <c r="Z238" i="1" s="1"/>
  <c r="W239" i="1"/>
  <c r="AA239" i="1" s="1"/>
  <c r="W240" i="1"/>
  <c r="Z240" i="1" s="1"/>
  <c r="W241" i="1"/>
  <c r="Z241" i="1" s="1"/>
  <c r="W242" i="1"/>
  <c r="Z242" i="1" s="1"/>
  <c r="W243" i="1"/>
  <c r="Z243" i="1" s="1"/>
  <c r="W244" i="1"/>
  <c r="W245" i="1"/>
  <c r="Z245" i="1" s="1"/>
  <c r="W246" i="1"/>
  <c r="Z246" i="1" s="1"/>
  <c r="W247" i="1"/>
  <c r="Z247" i="1" s="1"/>
  <c r="W248" i="1"/>
  <c r="AA248" i="1" s="1"/>
  <c r="W249" i="1"/>
  <c r="Z249" i="1" s="1"/>
  <c r="W250" i="1"/>
  <c r="W251" i="1"/>
  <c r="Z251" i="1" s="1"/>
  <c r="W252" i="1"/>
  <c r="W253" i="1"/>
  <c r="Z253" i="1" s="1"/>
  <c r="W254" i="1"/>
  <c r="Z254" i="1" s="1"/>
  <c r="W255" i="1"/>
  <c r="AA255" i="1" s="1"/>
  <c r="W256" i="1"/>
  <c r="W257" i="1"/>
  <c r="W258" i="1"/>
  <c r="Z258" i="1" s="1"/>
  <c r="W259" i="1"/>
  <c r="Z259" i="1" s="1"/>
  <c r="W260" i="1"/>
  <c r="W261" i="1"/>
  <c r="W262" i="1"/>
  <c r="Z262" i="1" s="1"/>
  <c r="W264" i="1"/>
  <c r="Z264" i="1" s="1"/>
  <c r="W265" i="1"/>
  <c r="W266" i="1"/>
  <c r="W267" i="1"/>
  <c r="X267" i="1" s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Z274" i="1" s="1"/>
  <c r="W275" i="1"/>
  <c r="W276" i="1"/>
  <c r="AA276" i="1" s="1"/>
  <c r="W277" i="1"/>
  <c r="W278" i="1"/>
  <c r="W279" i="1"/>
  <c r="Z279" i="1" s="1"/>
  <c r="W280" i="1"/>
  <c r="Z280" i="1" s="1"/>
  <c r="W281" i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Z288" i="1" s="1"/>
  <c r="W289" i="1"/>
  <c r="W290" i="1"/>
  <c r="W291" i="1"/>
  <c r="W292" i="1"/>
  <c r="Z292" i="1" s="1"/>
  <c r="W293" i="1"/>
  <c r="Z293" i="1" s="1"/>
  <c r="W294" i="1"/>
  <c r="W295" i="1"/>
  <c r="Z295" i="1" s="1"/>
  <c r="W296" i="1"/>
  <c r="AA296" i="1" s="1"/>
  <c r="W297" i="1"/>
  <c r="Z297" i="1" s="1"/>
  <c r="W298" i="1"/>
  <c r="W299" i="1"/>
  <c r="W300" i="1"/>
  <c r="Z300" i="1" s="1"/>
  <c r="W301" i="1"/>
  <c r="W302" i="1"/>
  <c r="Z302" i="1" s="1"/>
  <c r="W303" i="1"/>
  <c r="W304" i="1"/>
  <c r="Z304" i="1" s="1"/>
  <c r="W305" i="1"/>
  <c r="Z305" i="1" s="1"/>
  <c r="W306" i="1"/>
  <c r="W307" i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Z313" i="1" s="1"/>
  <c r="W314" i="1"/>
  <c r="AA314" i="1" s="1"/>
  <c r="W315" i="1"/>
  <c r="AA315" i="1" s="1"/>
  <c r="W316" i="1"/>
  <c r="W317" i="1"/>
  <c r="W318" i="1"/>
  <c r="AA318" i="1" s="1"/>
  <c r="W319" i="1"/>
  <c r="Z319" i="1" s="1"/>
  <c r="W320" i="1"/>
  <c r="W321" i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Z328" i="1" s="1"/>
  <c r="W329" i="1"/>
  <c r="AA329" i="1" s="1"/>
  <c r="W330" i="1"/>
  <c r="W331" i="1"/>
  <c r="Z331" i="1" s="1"/>
  <c r="W332" i="1"/>
  <c r="AA332" i="1" s="1"/>
  <c r="W333" i="1"/>
  <c r="Z333" i="1" s="1"/>
  <c r="W334" i="1"/>
  <c r="W335" i="1"/>
  <c r="Z335" i="1" s="1"/>
  <c r="W336" i="1"/>
  <c r="W337" i="1"/>
  <c r="Z337" i="1" s="1"/>
  <c r="W338" i="1"/>
  <c r="Z338" i="1" s="1"/>
  <c r="W339" i="1"/>
  <c r="AA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Z345" i="1" s="1"/>
  <c r="W346" i="1"/>
  <c r="W347" i="1"/>
  <c r="Z347" i="1" s="1"/>
  <c r="W348" i="1"/>
  <c r="Z348" i="1" s="1"/>
  <c r="W349" i="1"/>
  <c r="Z349" i="1" s="1"/>
  <c r="W350" i="1"/>
  <c r="Z350" i="1" s="1"/>
  <c r="W351" i="1"/>
  <c r="W352" i="1"/>
  <c r="Z353" i="1"/>
  <c r="W354" i="1"/>
  <c r="W355" i="1"/>
  <c r="Z355" i="1" s="1"/>
  <c r="W356" i="1"/>
  <c r="Z356" i="1" s="1"/>
  <c r="W357" i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Z364" i="1" s="1"/>
  <c r="W365" i="1"/>
  <c r="W366" i="1"/>
  <c r="AA366" i="1" s="1"/>
  <c r="W367" i="1"/>
  <c r="Z367" i="1" s="1"/>
  <c r="W368" i="1"/>
  <c r="W369" i="1"/>
  <c r="AA369" i="1" s="1"/>
  <c r="W370" i="1"/>
  <c r="W28" i="1"/>
  <c r="Z28" i="1" s="1"/>
  <c r="W29" i="1"/>
  <c r="W30" i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W41" i="1"/>
  <c r="Z41" i="1" s="1"/>
  <c r="W42" i="1"/>
  <c r="W43" i="1"/>
  <c r="W22" i="1"/>
  <c r="W23" i="1"/>
  <c r="Z23" i="1" s="1"/>
  <c r="W24" i="1"/>
  <c r="Z24" i="1" s="1"/>
  <c r="W25" i="1"/>
  <c r="Z25" i="1" s="1"/>
  <c r="W26" i="1"/>
  <c r="W27" i="1"/>
  <c r="W6" i="1"/>
  <c r="Z6" i="1" s="1"/>
  <c r="W7" i="1"/>
  <c r="Z7" i="1" s="1"/>
  <c r="W8" i="1"/>
  <c r="Z8" i="1" s="1"/>
  <c r="W9" i="1"/>
  <c r="X9" i="1" s="1"/>
  <c r="W10" i="1"/>
  <c r="Z10" i="1" s="1"/>
  <c r="W11" i="1"/>
  <c r="AA11" i="1" s="1"/>
  <c r="W12" i="1"/>
  <c r="Z12" i="1" s="1"/>
  <c r="W13" i="1"/>
  <c r="W14" i="1"/>
  <c r="Z14" i="1" s="1"/>
  <c r="W15" i="1"/>
  <c r="W16" i="1"/>
  <c r="W17" i="1"/>
  <c r="W18" i="1"/>
  <c r="Z18" i="1" s="1"/>
  <c r="W19" i="1"/>
  <c r="Z19" i="1" s="1"/>
  <c r="W20" i="1"/>
  <c r="Z20" i="1" s="1"/>
  <c r="W21" i="1"/>
  <c r="Z21" i="1" s="1"/>
  <c r="W5" i="1"/>
  <c r="Z5" i="1" s="1"/>
  <c r="Q37" i="1"/>
  <c r="Q38" i="1"/>
  <c r="Q39" i="1"/>
  <c r="Q40" i="1"/>
  <c r="Q41" i="1"/>
  <c r="Q69" i="1"/>
  <c r="Q70" i="1"/>
  <c r="Q71" i="1"/>
  <c r="Q72" i="1"/>
  <c r="Q73" i="1"/>
  <c r="Q74" i="1"/>
  <c r="Q76" i="1"/>
  <c r="Q80" i="1"/>
  <c r="Q82" i="1"/>
  <c r="Q83" i="1"/>
  <c r="Q85" i="1"/>
  <c r="Q86" i="1"/>
  <c r="Q87" i="1"/>
  <c r="Q92" i="1"/>
  <c r="Q95" i="1"/>
  <c r="Q96" i="1"/>
  <c r="Q97" i="1"/>
  <c r="Q98" i="1"/>
  <c r="Q99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8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4" i="1"/>
  <c r="Q175" i="1"/>
  <c r="Q176" i="1"/>
  <c r="Q177" i="1"/>
  <c r="Q179" i="1"/>
  <c r="Q173" i="1"/>
  <c r="Q181" i="1"/>
  <c r="Q182" i="1"/>
  <c r="Q183" i="1"/>
  <c r="Q184" i="1"/>
  <c r="Q180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8" i="1"/>
  <c r="Q229" i="1"/>
  <c r="Q230" i="1"/>
  <c r="Q231" i="1"/>
  <c r="Q232" i="1"/>
  <c r="Q233" i="1"/>
  <c r="Q234" i="1"/>
  <c r="Q238" i="1"/>
  <c r="Q239" i="1"/>
  <c r="Q240" i="1"/>
  <c r="Q241" i="1"/>
  <c r="Q242" i="1"/>
  <c r="Q243" i="1"/>
  <c r="Q244" i="1"/>
  <c r="Q251" i="1"/>
  <c r="Q254" i="1"/>
  <c r="Q255" i="1"/>
  <c r="Q256" i="1"/>
  <c r="Q257" i="1"/>
  <c r="Q258" i="1"/>
  <c r="Q260" i="1"/>
  <c r="Q265" i="1"/>
  <c r="Q266" i="1"/>
  <c r="Q268" i="1"/>
  <c r="Q279" i="1"/>
  <c r="Q283" i="1"/>
  <c r="Q290" i="1"/>
  <c r="Q291" i="1"/>
  <c r="Q293" i="1"/>
  <c r="Q294" i="1"/>
  <c r="Q297" i="1"/>
  <c r="Q298" i="1"/>
  <c r="Q301" i="1"/>
  <c r="Q303" i="1"/>
  <c r="Q304" i="1"/>
  <c r="Q306" i="1"/>
  <c r="Q308" i="1"/>
  <c r="Q319" i="1"/>
  <c r="Q320" i="1"/>
  <c r="Q323" i="1"/>
  <c r="Q326" i="1"/>
  <c r="Q327" i="1"/>
  <c r="Q328" i="1"/>
  <c r="Q329" i="1"/>
  <c r="Q330" i="1"/>
  <c r="Q332" i="1"/>
  <c r="Q333" i="1"/>
  <c r="Q335" i="1"/>
  <c r="Q337" i="1"/>
  <c r="Q338" i="1"/>
  <c r="Q346" i="1"/>
  <c r="Q349" i="1"/>
  <c r="Q350" i="1"/>
  <c r="Q351" i="1"/>
  <c r="Q352" i="1"/>
  <c r="Q353" i="1"/>
  <c r="Q354" i="1"/>
  <c r="Q359" i="1"/>
  <c r="Q360" i="1"/>
  <c r="Q361" i="1"/>
  <c r="Q362" i="1"/>
  <c r="Q363" i="1"/>
  <c r="Q365" i="1"/>
  <c r="Q367" i="1"/>
  <c r="Q368" i="1"/>
  <c r="Q369" i="1"/>
  <c r="Q370" i="1"/>
  <c r="Q4" i="1"/>
  <c r="Z298" i="1"/>
  <c r="Z60" i="1"/>
  <c r="Z74" i="1"/>
  <c r="Z194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4" i="1"/>
  <c r="AG344" i="1" s="1"/>
  <c r="AE366" i="1"/>
  <c r="AG366" i="1" s="1"/>
  <c r="AF270" i="1"/>
  <c r="AF271" i="1"/>
  <c r="AF272" i="1"/>
  <c r="AF273" i="1"/>
  <c r="AF275" i="1"/>
  <c r="AF277" i="1"/>
  <c r="AF280" i="1"/>
  <c r="AF281" i="1"/>
  <c r="AF282" i="1"/>
  <c r="AF285" i="1"/>
  <c r="AF286" i="1"/>
  <c r="AF289" i="1"/>
  <c r="AF311" i="1"/>
  <c r="AF312" i="1"/>
  <c r="AF313" i="1"/>
  <c r="AF314" i="1"/>
  <c r="AF315" i="1"/>
  <c r="AF316" i="1"/>
  <c r="AF317" i="1"/>
  <c r="AF318" i="1"/>
  <c r="AF325" i="1"/>
  <c r="AF331" i="1"/>
  <c r="AF334" i="1"/>
  <c r="AF336" i="1"/>
  <c r="AF342" i="1"/>
  <c r="AF343" i="1"/>
  <c r="AF344" i="1"/>
  <c r="AF345" i="1"/>
  <c r="AF356" i="1"/>
  <c r="AF357" i="1"/>
  <c r="AF366" i="1"/>
  <c r="AF261" i="1"/>
  <c r="AF262" i="1"/>
  <c r="AF264" i="1"/>
  <c r="AF267" i="1"/>
  <c r="AF269" i="1"/>
  <c r="AF274" i="1"/>
  <c r="AF276" i="1"/>
  <c r="AF284" i="1"/>
  <c r="AF287" i="1"/>
  <c r="AF288" i="1"/>
  <c r="AF292" i="1"/>
  <c r="AF295" i="1"/>
  <c r="AF296" i="1"/>
  <c r="AF299" i="1"/>
  <c r="AF300" i="1"/>
  <c r="AF302" i="1"/>
  <c r="AF305" i="1"/>
  <c r="AF307" i="1"/>
  <c r="AF309" i="1"/>
  <c r="AF310" i="1"/>
  <c r="AF321" i="1"/>
  <c r="AF322" i="1"/>
  <c r="AF324" i="1"/>
  <c r="AF339" i="1"/>
  <c r="AF340" i="1"/>
  <c r="AF341" i="1"/>
  <c r="AF347" i="1"/>
  <c r="AF348" i="1"/>
  <c r="AF355" i="1"/>
  <c r="AF358" i="1"/>
  <c r="AF364" i="1"/>
  <c r="AF278" i="1"/>
  <c r="AF279" i="1"/>
  <c r="AF290" i="1"/>
  <c r="AF306" i="1"/>
  <c r="AF327" i="1"/>
  <c r="AF367" i="1"/>
  <c r="AF266" i="1"/>
  <c r="AF328" i="1"/>
  <c r="AF335" i="1"/>
  <c r="AF352" i="1"/>
  <c r="AF368" i="1"/>
  <c r="AF369" i="1"/>
  <c r="AF320" i="1"/>
  <c r="AF329" i="1"/>
  <c r="AF332" i="1"/>
  <c r="AF338" i="1"/>
  <c r="AF362" i="1"/>
  <c r="AF365" i="1"/>
  <c r="AF293" i="1"/>
  <c r="AF298" i="1"/>
  <c r="AF303" i="1"/>
  <c r="AF323" i="1"/>
  <c r="AF283" i="1"/>
  <c r="AF353" i="1"/>
  <c r="AF359" i="1"/>
  <c r="AF326" i="1"/>
  <c r="AF330" i="1"/>
  <c r="AF337" i="1"/>
  <c r="AF349" i="1"/>
  <c r="AF351" i="1"/>
  <c r="AF363" i="1"/>
  <c r="AF291" i="1"/>
  <c r="AF294" i="1"/>
  <c r="AF297" i="1"/>
  <c r="AF333" i="1"/>
  <c r="AF361" i="1"/>
  <c r="AF301" i="1"/>
  <c r="AF346" i="1"/>
  <c r="AF350" i="1"/>
  <c r="AF354" i="1"/>
  <c r="AF360" i="1"/>
  <c r="AF265" i="1"/>
  <c r="AF268" i="1"/>
  <c r="AF304" i="1"/>
  <c r="AF308" i="1"/>
  <c r="AF319" i="1"/>
  <c r="AF259" i="1"/>
  <c r="AF5" i="1"/>
  <c r="AF6" i="1"/>
  <c r="AF7" i="1"/>
  <c r="AF8" i="1"/>
  <c r="AF9" i="1"/>
  <c r="AF10" i="1"/>
  <c r="AF11" i="1"/>
  <c r="AF12" i="1"/>
  <c r="AF13" i="1"/>
  <c r="AF14" i="1"/>
  <c r="AF15" i="1"/>
  <c r="AF16" i="1"/>
  <c r="AF42" i="1"/>
  <c r="AF44" i="1"/>
  <c r="AF45" i="1"/>
  <c r="AF46" i="1"/>
  <c r="AF47" i="1"/>
  <c r="AF48" i="1"/>
  <c r="AF49" i="1"/>
  <c r="AF50" i="1"/>
  <c r="AF51" i="1"/>
  <c r="AF75" i="1"/>
  <c r="AF77" i="1"/>
  <c r="AF78" i="1"/>
  <c r="AF79" i="1"/>
  <c r="AF81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3" i="1"/>
  <c r="AF52" i="1"/>
  <c r="AF53" i="1"/>
  <c r="AF54" i="1"/>
  <c r="AF55" i="1"/>
  <c r="AF56" i="1"/>
  <c r="AF57" i="1"/>
  <c r="AF58" i="1"/>
  <c r="AF59" i="1"/>
  <c r="AF84" i="1"/>
  <c r="AF88" i="1"/>
  <c r="AF32" i="1"/>
  <c r="AF34" i="1"/>
  <c r="AF35" i="1"/>
  <c r="AF36" i="1"/>
  <c r="AF60" i="1"/>
  <c r="AF61" i="1"/>
  <c r="AF62" i="1"/>
  <c r="AF63" i="1"/>
  <c r="AF64" i="1"/>
  <c r="AF65" i="1"/>
  <c r="AF67" i="1"/>
  <c r="AF66" i="1"/>
  <c r="AF68" i="1"/>
  <c r="AF89" i="1"/>
  <c r="AF90" i="1"/>
  <c r="AF91" i="1"/>
  <c r="AF93" i="1"/>
  <c r="AF94" i="1"/>
  <c r="AF100" i="1"/>
  <c r="AF95" i="1"/>
  <c r="AF96" i="1"/>
  <c r="AF97" i="1"/>
  <c r="AF98" i="1"/>
  <c r="AF99" i="1"/>
  <c r="AF125" i="1"/>
  <c r="AF126" i="1"/>
  <c r="AF37" i="1"/>
  <c r="AF38" i="1"/>
  <c r="AF39" i="1"/>
  <c r="AF40" i="1"/>
  <c r="AF69" i="1"/>
  <c r="AF70" i="1"/>
  <c r="AF71" i="1"/>
  <c r="AF72" i="1"/>
  <c r="AF73" i="1"/>
  <c r="AF74" i="1"/>
  <c r="AF76" i="1"/>
  <c r="AF101" i="1"/>
  <c r="AF102" i="1"/>
  <c r="AF103" i="1"/>
  <c r="AF104" i="1"/>
  <c r="AF105" i="1"/>
  <c r="AF106" i="1"/>
  <c r="AF41" i="1"/>
  <c r="AF107" i="1"/>
  <c r="AF108" i="1"/>
  <c r="AF109" i="1"/>
  <c r="AF133" i="1"/>
  <c r="AF134" i="1"/>
  <c r="AF135" i="1"/>
  <c r="AF136" i="1"/>
  <c r="AF138" i="1"/>
  <c r="AF143" i="1"/>
  <c r="AF256" i="1"/>
  <c r="AF80" i="1"/>
  <c r="AF82" i="1"/>
  <c r="AF83" i="1"/>
  <c r="AF85" i="1"/>
  <c r="AF111" i="1"/>
  <c r="AF112" i="1"/>
  <c r="AF113" i="1"/>
  <c r="AF114" i="1"/>
  <c r="AF115" i="1"/>
  <c r="AF116" i="1"/>
  <c r="AF117" i="1"/>
  <c r="AF118" i="1"/>
  <c r="AF119" i="1"/>
  <c r="AF86" i="1"/>
  <c r="AF120" i="1"/>
  <c r="AF121" i="1"/>
  <c r="AF122" i="1"/>
  <c r="AF124" i="1"/>
  <c r="AF146" i="1"/>
  <c r="AF147" i="1"/>
  <c r="AF148" i="1"/>
  <c r="AF149" i="1"/>
  <c r="AF151" i="1"/>
  <c r="AF152" i="1"/>
  <c r="AF153" i="1"/>
  <c r="AF154" i="1"/>
  <c r="AF155" i="1"/>
  <c r="AF176" i="1"/>
  <c r="AF182" i="1"/>
  <c r="AF128" i="1"/>
  <c r="AF129" i="1"/>
  <c r="AF130" i="1"/>
  <c r="AF131" i="1"/>
  <c r="AF132" i="1"/>
  <c r="AF185" i="1"/>
  <c r="AF157" i="1"/>
  <c r="AF192" i="1"/>
  <c r="AF158" i="1"/>
  <c r="AF159" i="1"/>
  <c r="AF160" i="1"/>
  <c r="AF161" i="1"/>
  <c r="AF162" i="1"/>
  <c r="AF163" i="1"/>
  <c r="AF164" i="1"/>
  <c r="AF186" i="1"/>
  <c r="AF188" i="1"/>
  <c r="AF189" i="1"/>
  <c r="AF190" i="1"/>
  <c r="AF191" i="1"/>
  <c r="AF193" i="1"/>
  <c r="AF194" i="1"/>
  <c r="AF195" i="1"/>
  <c r="AF196" i="1"/>
  <c r="AF226" i="1"/>
  <c r="AF228" i="1"/>
  <c r="AF137" i="1"/>
  <c r="AF139" i="1"/>
  <c r="AF140" i="1"/>
  <c r="AF141" i="1"/>
  <c r="AF142" i="1"/>
  <c r="AF144" i="1"/>
  <c r="AF145" i="1"/>
  <c r="AF165" i="1"/>
  <c r="AF166" i="1"/>
  <c r="AF167" i="1"/>
  <c r="AF168" i="1"/>
  <c r="AF169" i="1"/>
  <c r="AF170" i="1"/>
  <c r="AF171" i="1"/>
  <c r="AF197" i="1"/>
  <c r="AF198" i="1"/>
  <c r="AF199" i="1"/>
  <c r="AF200" i="1"/>
  <c r="AF201" i="1"/>
  <c r="AF203" i="1"/>
  <c r="AF204" i="1"/>
  <c r="AF230" i="1"/>
  <c r="AF205" i="1"/>
  <c r="AF206" i="1"/>
  <c r="AF229" i="1"/>
  <c r="AF231" i="1"/>
  <c r="AF257" i="1"/>
  <c r="AF174" i="1"/>
  <c r="AF175" i="1"/>
  <c r="AF238" i="1"/>
  <c r="AF177" i="1"/>
  <c r="AF179" i="1"/>
  <c r="AF173" i="1"/>
  <c r="AF207" i="1"/>
  <c r="AF208" i="1"/>
  <c r="AF209" i="1"/>
  <c r="AF210" i="1"/>
  <c r="AF211" i="1"/>
  <c r="AF212" i="1"/>
  <c r="AF213" i="1"/>
  <c r="AF214" i="1"/>
  <c r="AF232" i="1"/>
  <c r="AF233" i="1"/>
  <c r="AF234" i="1"/>
  <c r="AF239" i="1"/>
  <c r="AF240" i="1"/>
  <c r="AF241" i="1"/>
  <c r="AF242" i="1"/>
  <c r="AF243" i="1"/>
  <c r="AF244" i="1"/>
  <c r="AF258" i="1"/>
  <c r="AF181" i="1"/>
  <c r="AF183" i="1"/>
  <c r="AF184" i="1"/>
  <c r="AF180" i="1"/>
  <c r="AF187" i="1"/>
  <c r="AF215" i="1"/>
  <c r="AF216" i="1"/>
  <c r="AF251" i="1"/>
  <c r="AF217" i="1"/>
  <c r="AF218" i="1"/>
  <c r="AF219" i="1"/>
  <c r="AF221" i="1"/>
  <c r="AF222" i="1"/>
  <c r="AF223" i="1"/>
  <c r="AF225" i="1"/>
  <c r="AF247" i="1"/>
  <c r="AF227" i="1"/>
  <c r="AF245" i="1"/>
  <c r="AF246" i="1"/>
  <c r="AF248" i="1"/>
  <c r="AF249" i="1"/>
  <c r="AF250" i="1"/>
  <c r="AF252" i="1"/>
  <c r="AF253" i="1"/>
  <c r="AF254" i="1"/>
  <c r="AF255" i="1"/>
  <c r="AF260" i="1"/>
  <c r="AF263" i="1"/>
  <c r="AE263" i="1"/>
  <c r="AG263" i="1" s="1"/>
  <c r="AE270" i="1"/>
  <c r="AG270" i="1" s="1"/>
  <c r="AE271" i="1"/>
  <c r="AG271" i="1" s="1"/>
  <c r="AE272" i="1"/>
  <c r="AG272" i="1" s="1"/>
  <c r="AE273" i="1"/>
  <c r="AG273" i="1" s="1"/>
  <c r="AE275" i="1"/>
  <c r="AG275" i="1" s="1"/>
  <c r="AE277" i="1"/>
  <c r="AG277" i="1" s="1"/>
  <c r="AE280" i="1"/>
  <c r="AG280" i="1" s="1"/>
  <c r="AE281" i="1"/>
  <c r="AG281" i="1" s="1"/>
  <c r="AE282" i="1"/>
  <c r="AG282" i="1" s="1"/>
  <c r="AE285" i="1"/>
  <c r="AG285" i="1" s="1"/>
  <c r="AE286" i="1"/>
  <c r="AG286" i="1" s="1"/>
  <c r="AE289" i="1"/>
  <c r="AG289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18" i="1"/>
  <c r="AG318" i="1" s="1"/>
  <c r="AE325" i="1"/>
  <c r="AG325" i="1" s="1"/>
  <c r="AE331" i="1"/>
  <c r="AG331" i="1" s="1"/>
  <c r="AE334" i="1"/>
  <c r="AG334" i="1" s="1"/>
  <c r="AE336" i="1"/>
  <c r="AG336" i="1" s="1"/>
  <c r="AE342" i="1"/>
  <c r="AG342" i="1" s="1"/>
  <c r="AE343" i="1"/>
  <c r="AG343" i="1" s="1"/>
  <c r="AE345" i="1"/>
  <c r="AG345" i="1" s="1"/>
  <c r="AE356" i="1"/>
  <c r="AG356" i="1" s="1"/>
  <c r="AE357" i="1"/>
  <c r="AG357" i="1" s="1"/>
  <c r="AE261" i="1"/>
  <c r="AG261" i="1" s="1"/>
  <c r="AE262" i="1"/>
  <c r="AG262" i="1" s="1"/>
  <c r="AE264" i="1"/>
  <c r="AG264" i="1" s="1"/>
  <c r="AE267" i="1"/>
  <c r="AG267" i="1" s="1"/>
  <c r="AE269" i="1"/>
  <c r="AG269" i="1" s="1"/>
  <c r="AE274" i="1"/>
  <c r="AG274" i="1" s="1"/>
  <c r="AE276" i="1"/>
  <c r="AG276" i="1" s="1"/>
  <c r="AE284" i="1"/>
  <c r="AG284" i="1" s="1"/>
  <c r="AE287" i="1"/>
  <c r="AG287" i="1" s="1"/>
  <c r="AE288" i="1"/>
  <c r="AG288" i="1" s="1"/>
  <c r="AE292" i="1"/>
  <c r="AG292" i="1" s="1"/>
  <c r="AE295" i="1"/>
  <c r="AG295" i="1" s="1"/>
  <c r="AE296" i="1"/>
  <c r="AG296" i="1" s="1"/>
  <c r="AE299" i="1"/>
  <c r="AG299" i="1" s="1"/>
  <c r="AE300" i="1"/>
  <c r="AG300" i="1" s="1"/>
  <c r="AE302" i="1"/>
  <c r="AG302" i="1" s="1"/>
  <c r="AE305" i="1"/>
  <c r="AG305" i="1" s="1"/>
  <c r="AE307" i="1"/>
  <c r="AG307" i="1" s="1"/>
  <c r="AE309" i="1"/>
  <c r="AG309" i="1" s="1"/>
  <c r="AE310" i="1"/>
  <c r="AG310" i="1" s="1"/>
  <c r="AE321" i="1"/>
  <c r="AG321" i="1" s="1"/>
  <c r="AE322" i="1"/>
  <c r="AG322" i="1" s="1"/>
  <c r="AE324" i="1"/>
  <c r="AG324" i="1" s="1"/>
  <c r="AE339" i="1"/>
  <c r="AG339" i="1" s="1"/>
  <c r="AE340" i="1"/>
  <c r="AG340" i="1" s="1"/>
  <c r="AE341" i="1"/>
  <c r="AG341" i="1" s="1"/>
  <c r="AE347" i="1"/>
  <c r="AG347" i="1" s="1"/>
  <c r="AE348" i="1"/>
  <c r="AG348" i="1" s="1"/>
  <c r="AE355" i="1"/>
  <c r="AG355" i="1" s="1"/>
  <c r="AE358" i="1"/>
  <c r="AG358" i="1" s="1"/>
  <c r="AE364" i="1"/>
  <c r="AG364" i="1" s="1"/>
  <c r="AE278" i="1"/>
  <c r="AG278" i="1" s="1"/>
  <c r="AE279" i="1"/>
  <c r="AG279" i="1" s="1"/>
  <c r="AE290" i="1"/>
  <c r="AG290" i="1" s="1"/>
  <c r="AE306" i="1"/>
  <c r="AG306" i="1" s="1"/>
  <c r="AE327" i="1"/>
  <c r="AG327" i="1" s="1"/>
  <c r="AE367" i="1"/>
  <c r="AG367" i="1" s="1"/>
  <c r="AE266" i="1"/>
  <c r="AG266" i="1" s="1"/>
  <c r="AE328" i="1"/>
  <c r="AG328" i="1" s="1"/>
  <c r="AE335" i="1"/>
  <c r="AG335" i="1" s="1"/>
  <c r="AE352" i="1"/>
  <c r="AG352" i="1" s="1"/>
  <c r="AE368" i="1"/>
  <c r="AG368" i="1" s="1"/>
  <c r="AE369" i="1"/>
  <c r="AG369" i="1" s="1"/>
  <c r="AE320" i="1"/>
  <c r="AG320" i="1" s="1"/>
  <c r="AE329" i="1"/>
  <c r="AG329" i="1" s="1"/>
  <c r="AE332" i="1"/>
  <c r="AG332" i="1" s="1"/>
  <c r="AE338" i="1"/>
  <c r="AG338" i="1" s="1"/>
  <c r="AE362" i="1"/>
  <c r="AG362" i="1" s="1"/>
  <c r="AE365" i="1"/>
  <c r="AG365" i="1" s="1"/>
  <c r="AE293" i="1"/>
  <c r="AG293" i="1" s="1"/>
  <c r="AE298" i="1"/>
  <c r="AG298" i="1" s="1"/>
  <c r="AE303" i="1"/>
  <c r="AG303" i="1" s="1"/>
  <c r="AE323" i="1"/>
  <c r="AG323" i="1" s="1"/>
  <c r="AE283" i="1"/>
  <c r="AG283" i="1" s="1"/>
  <c r="AE353" i="1"/>
  <c r="AG353" i="1" s="1"/>
  <c r="AE359" i="1"/>
  <c r="AG359" i="1" s="1"/>
  <c r="AE326" i="1"/>
  <c r="AG326" i="1" s="1"/>
  <c r="AE330" i="1"/>
  <c r="AG330" i="1" s="1"/>
  <c r="AE337" i="1"/>
  <c r="AG337" i="1" s="1"/>
  <c r="AE349" i="1"/>
  <c r="AG349" i="1" s="1"/>
  <c r="AE351" i="1"/>
  <c r="AG351" i="1" s="1"/>
  <c r="AE363" i="1"/>
  <c r="AG363" i="1" s="1"/>
  <c r="AE291" i="1"/>
  <c r="AG291" i="1" s="1"/>
  <c r="AE294" i="1"/>
  <c r="AG294" i="1" s="1"/>
  <c r="AE297" i="1"/>
  <c r="AG297" i="1" s="1"/>
  <c r="AE333" i="1"/>
  <c r="AG333" i="1" s="1"/>
  <c r="AE361" i="1"/>
  <c r="AG361" i="1" s="1"/>
  <c r="AE301" i="1"/>
  <c r="AG301" i="1" s="1"/>
  <c r="AE346" i="1"/>
  <c r="AG346" i="1" s="1"/>
  <c r="AE350" i="1"/>
  <c r="AG350" i="1" s="1"/>
  <c r="AE354" i="1"/>
  <c r="AG354" i="1" s="1"/>
  <c r="AE360" i="1"/>
  <c r="AG360" i="1" s="1"/>
  <c r="AE265" i="1"/>
  <c r="AG265" i="1" s="1"/>
  <c r="AE268" i="1"/>
  <c r="AG268" i="1" s="1"/>
  <c r="AE304" i="1"/>
  <c r="AG304" i="1" s="1"/>
  <c r="AE308" i="1"/>
  <c r="AG308" i="1" s="1"/>
  <c r="AE319" i="1"/>
  <c r="AE259" i="1"/>
  <c r="AG259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42" i="1"/>
  <c r="AG42" i="1" s="1"/>
  <c r="AE44" i="1"/>
  <c r="AG44" i="1" s="1"/>
  <c r="AE45" i="1"/>
  <c r="AE46" i="1"/>
  <c r="AG46" i="1" s="1"/>
  <c r="AE47" i="1"/>
  <c r="AG47" i="1" s="1"/>
  <c r="AE48" i="1"/>
  <c r="AG48" i="1" s="1"/>
  <c r="AE49" i="1"/>
  <c r="AG49" i="1" s="1"/>
  <c r="AE50" i="1"/>
  <c r="AG50" i="1" s="1"/>
  <c r="AE51" i="1"/>
  <c r="AG51" i="1" s="1"/>
  <c r="AE75" i="1"/>
  <c r="AG75" i="1" s="1"/>
  <c r="AE77" i="1"/>
  <c r="AE78" i="1"/>
  <c r="AG78" i="1" s="1"/>
  <c r="AE79" i="1"/>
  <c r="AG79" i="1" s="1"/>
  <c r="AE81" i="1"/>
  <c r="AG81" i="1" s="1"/>
  <c r="AE17" i="1"/>
  <c r="AG17" i="1" s="1"/>
  <c r="AE18" i="1"/>
  <c r="AG18" i="1" s="1"/>
  <c r="AE19" i="1"/>
  <c r="AG19" i="1" s="1"/>
  <c r="AE20" i="1"/>
  <c r="AG20" i="1" s="1"/>
  <c r="AE21" i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1" i="1"/>
  <c r="AG31" i="1" s="1"/>
  <c r="AE33" i="1"/>
  <c r="AG33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84" i="1"/>
  <c r="AG84" i="1" s="1"/>
  <c r="AE88" i="1"/>
  <c r="AG88" i="1" s="1"/>
  <c r="AE32" i="1"/>
  <c r="AG32" i="1" s="1"/>
  <c r="AE34" i="1"/>
  <c r="AG34" i="1" s="1"/>
  <c r="AE35" i="1"/>
  <c r="AG35" i="1" s="1"/>
  <c r="AE36" i="1"/>
  <c r="AG36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7" i="1"/>
  <c r="AG67" i="1" s="1"/>
  <c r="AE66" i="1"/>
  <c r="AG66" i="1" s="1"/>
  <c r="AE68" i="1"/>
  <c r="AG68" i="1" s="1"/>
  <c r="AE89" i="1"/>
  <c r="AG89" i="1" s="1"/>
  <c r="AE90" i="1"/>
  <c r="AG90" i="1" s="1"/>
  <c r="AE91" i="1"/>
  <c r="AG91" i="1" s="1"/>
  <c r="AE93" i="1"/>
  <c r="AG93" i="1" s="1"/>
  <c r="AE94" i="1"/>
  <c r="AG94" i="1" s="1"/>
  <c r="AE100" i="1"/>
  <c r="AG100" i="1" s="1"/>
  <c r="AE95" i="1"/>
  <c r="AG95" i="1" s="1"/>
  <c r="AE96" i="1"/>
  <c r="AG96" i="1" s="1"/>
  <c r="AE97" i="1"/>
  <c r="AG97" i="1" s="1"/>
  <c r="AE98" i="1"/>
  <c r="AG98" i="1" s="1"/>
  <c r="AE99" i="1"/>
  <c r="AG99" i="1" s="1"/>
  <c r="AE125" i="1"/>
  <c r="AG125" i="1" s="1"/>
  <c r="AE126" i="1"/>
  <c r="AG126" i="1" s="1"/>
  <c r="AE37" i="1"/>
  <c r="AG37" i="1" s="1"/>
  <c r="AE38" i="1"/>
  <c r="AG38" i="1" s="1"/>
  <c r="AE39" i="1"/>
  <c r="AG39" i="1" s="1"/>
  <c r="AE40" i="1"/>
  <c r="AG40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G74" i="1" s="1"/>
  <c r="AE76" i="1"/>
  <c r="AG76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G106" i="1" s="1"/>
  <c r="AE41" i="1"/>
  <c r="AG41" i="1" s="1"/>
  <c r="AE107" i="1"/>
  <c r="AG107" i="1" s="1"/>
  <c r="AE108" i="1"/>
  <c r="AG108" i="1" s="1"/>
  <c r="AE109" i="1"/>
  <c r="AG109" i="1" s="1"/>
  <c r="AE133" i="1"/>
  <c r="AG133" i="1" s="1"/>
  <c r="AE134" i="1"/>
  <c r="AG134" i="1" s="1"/>
  <c r="AE135" i="1"/>
  <c r="AG135" i="1" s="1"/>
  <c r="AE136" i="1"/>
  <c r="AG136" i="1" s="1"/>
  <c r="AE138" i="1"/>
  <c r="AG138" i="1" s="1"/>
  <c r="AE143" i="1"/>
  <c r="AG143" i="1" s="1"/>
  <c r="AE256" i="1"/>
  <c r="AE80" i="1"/>
  <c r="AG80" i="1" s="1"/>
  <c r="AE82" i="1"/>
  <c r="AG82" i="1" s="1"/>
  <c r="AE83" i="1"/>
  <c r="AG83" i="1" s="1"/>
  <c r="AE85" i="1"/>
  <c r="AG85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G118" i="1" s="1"/>
  <c r="AE119" i="1"/>
  <c r="AE86" i="1"/>
  <c r="AG86" i="1" s="1"/>
  <c r="AE120" i="1"/>
  <c r="AG120" i="1" s="1"/>
  <c r="AE121" i="1"/>
  <c r="AG121" i="1" s="1"/>
  <c r="AE122" i="1"/>
  <c r="AG122" i="1" s="1"/>
  <c r="AE124" i="1"/>
  <c r="AG124" i="1" s="1"/>
  <c r="AE146" i="1"/>
  <c r="AG146" i="1" s="1"/>
  <c r="AE147" i="1"/>
  <c r="AG147" i="1" s="1"/>
  <c r="AE148" i="1"/>
  <c r="AE149" i="1"/>
  <c r="AG149" i="1" s="1"/>
  <c r="AE151" i="1"/>
  <c r="AG151" i="1" s="1"/>
  <c r="AE152" i="1"/>
  <c r="AG152" i="1" s="1"/>
  <c r="AE153" i="1"/>
  <c r="AG153" i="1" s="1"/>
  <c r="AE154" i="1"/>
  <c r="AG154" i="1" s="1"/>
  <c r="AE155" i="1"/>
  <c r="AG155" i="1" s="1"/>
  <c r="AE176" i="1"/>
  <c r="AG176" i="1" s="1"/>
  <c r="AE182" i="1"/>
  <c r="AG182" i="1" s="1"/>
  <c r="AE128" i="1"/>
  <c r="AG128" i="1" s="1"/>
  <c r="AE129" i="1"/>
  <c r="AG129" i="1" s="1"/>
  <c r="AE130" i="1"/>
  <c r="AG130" i="1" s="1"/>
  <c r="AE131" i="1"/>
  <c r="AG131" i="1" s="1"/>
  <c r="AE132" i="1"/>
  <c r="AG132" i="1" s="1"/>
  <c r="AE185" i="1"/>
  <c r="AG185" i="1" s="1"/>
  <c r="AE157" i="1"/>
  <c r="AG157" i="1" s="1"/>
  <c r="AE192" i="1"/>
  <c r="AG192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64" i="1"/>
  <c r="AG164" i="1" s="1"/>
  <c r="AE186" i="1"/>
  <c r="AG186" i="1" s="1"/>
  <c r="AE188" i="1"/>
  <c r="AG188" i="1" s="1"/>
  <c r="AE189" i="1"/>
  <c r="AG189" i="1" s="1"/>
  <c r="AE190" i="1"/>
  <c r="AG190" i="1" s="1"/>
  <c r="AE191" i="1"/>
  <c r="AG191" i="1" s="1"/>
  <c r="AE193" i="1"/>
  <c r="AG193" i="1" s="1"/>
  <c r="AE194" i="1"/>
  <c r="AG194" i="1" s="1"/>
  <c r="AE195" i="1"/>
  <c r="AG195" i="1" s="1"/>
  <c r="AE196" i="1"/>
  <c r="AG196" i="1" s="1"/>
  <c r="AE226" i="1"/>
  <c r="AG226" i="1" s="1"/>
  <c r="AE228" i="1"/>
  <c r="AG228" i="1" s="1"/>
  <c r="AE137" i="1"/>
  <c r="AG137" i="1" s="1"/>
  <c r="AE139" i="1"/>
  <c r="AG139" i="1" s="1"/>
  <c r="AE140" i="1"/>
  <c r="AG140" i="1" s="1"/>
  <c r="AE141" i="1"/>
  <c r="AG141" i="1" s="1"/>
  <c r="AE142" i="1"/>
  <c r="AG142" i="1" s="1"/>
  <c r="AE144" i="1"/>
  <c r="AG144" i="1" s="1"/>
  <c r="AE145" i="1"/>
  <c r="AG145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71" i="1"/>
  <c r="AG171" i="1" s="1"/>
  <c r="AE197" i="1"/>
  <c r="AG197" i="1" s="1"/>
  <c r="AE198" i="1"/>
  <c r="AG198" i="1" s="1"/>
  <c r="AE199" i="1"/>
  <c r="AG199" i="1" s="1"/>
  <c r="AE200" i="1"/>
  <c r="AG200" i="1" s="1"/>
  <c r="AE201" i="1"/>
  <c r="AG201" i="1" s="1"/>
  <c r="AE203" i="1"/>
  <c r="AG203" i="1" s="1"/>
  <c r="AE204" i="1"/>
  <c r="AG204" i="1" s="1"/>
  <c r="AE230" i="1"/>
  <c r="AG230" i="1" s="1"/>
  <c r="AE205" i="1"/>
  <c r="AG205" i="1" s="1"/>
  <c r="AE206" i="1"/>
  <c r="AG206" i="1" s="1"/>
  <c r="AE229" i="1"/>
  <c r="AG229" i="1" s="1"/>
  <c r="AE231" i="1"/>
  <c r="AG231" i="1" s="1"/>
  <c r="AE257" i="1"/>
  <c r="AG257" i="1" s="1"/>
  <c r="AE174" i="1"/>
  <c r="AG174" i="1" s="1"/>
  <c r="AE175" i="1"/>
  <c r="AG175" i="1" s="1"/>
  <c r="AE238" i="1"/>
  <c r="AG238" i="1" s="1"/>
  <c r="AE177" i="1"/>
  <c r="AG177" i="1" s="1"/>
  <c r="AE179" i="1"/>
  <c r="AG179" i="1" s="1"/>
  <c r="AE173" i="1"/>
  <c r="AG173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14" i="1"/>
  <c r="AG214" i="1" s="1"/>
  <c r="AE232" i="1"/>
  <c r="AG232" i="1" s="1"/>
  <c r="AE233" i="1"/>
  <c r="AG233" i="1" s="1"/>
  <c r="AE234" i="1"/>
  <c r="AG234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E244" i="1"/>
  <c r="AG244" i="1" s="1"/>
  <c r="AE258" i="1"/>
  <c r="AG258" i="1" s="1"/>
  <c r="AE181" i="1"/>
  <c r="AG181" i="1" s="1"/>
  <c r="AE183" i="1"/>
  <c r="AG183" i="1" s="1"/>
  <c r="AE184" i="1"/>
  <c r="AG184" i="1" s="1"/>
  <c r="AE180" i="1"/>
  <c r="AG180" i="1" s="1"/>
  <c r="AE187" i="1"/>
  <c r="AG187" i="1" s="1"/>
  <c r="AE215" i="1"/>
  <c r="AG215" i="1" s="1"/>
  <c r="AE216" i="1"/>
  <c r="AG216" i="1" s="1"/>
  <c r="AE251" i="1"/>
  <c r="AG251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25" i="1"/>
  <c r="AG225" i="1" s="1"/>
  <c r="AE247" i="1"/>
  <c r="AG247" i="1" s="1"/>
  <c r="AE227" i="1"/>
  <c r="AG227" i="1" s="1"/>
  <c r="AE245" i="1"/>
  <c r="AG245" i="1" s="1"/>
  <c r="AE246" i="1"/>
  <c r="AG246" i="1" s="1"/>
  <c r="AE248" i="1"/>
  <c r="AG248" i="1" s="1"/>
  <c r="AE249" i="1"/>
  <c r="AG249" i="1" s="1"/>
  <c r="AE250" i="1"/>
  <c r="AG250" i="1" s="1"/>
  <c r="AE252" i="1"/>
  <c r="AG252" i="1" s="1"/>
  <c r="AE253" i="1"/>
  <c r="AG253" i="1" s="1"/>
  <c r="AE254" i="1"/>
  <c r="AG254" i="1" s="1"/>
  <c r="AE255" i="1"/>
  <c r="AG255" i="1" s="1"/>
  <c r="AE260" i="1"/>
  <c r="AG260" i="1" s="1"/>
  <c r="R270" i="1"/>
  <c r="T270" i="1" s="1"/>
  <c r="R271" i="1"/>
  <c r="R272" i="1"/>
  <c r="V272" i="1" s="1"/>
  <c r="R273" i="1"/>
  <c r="T273" i="1" s="1"/>
  <c r="R275" i="1"/>
  <c r="R277" i="1"/>
  <c r="V277" i="1" s="1"/>
  <c r="R280" i="1"/>
  <c r="V280" i="1" s="1"/>
  <c r="R281" i="1"/>
  <c r="V281" i="1" s="1"/>
  <c r="R282" i="1"/>
  <c r="R285" i="1"/>
  <c r="T285" i="1" s="1"/>
  <c r="R286" i="1"/>
  <c r="V286" i="1" s="1"/>
  <c r="R289" i="1"/>
  <c r="V289" i="1" s="1"/>
  <c r="R311" i="1"/>
  <c r="R312" i="1"/>
  <c r="V312" i="1" s="1"/>
  <c r="R313" i="1"/>
  <c r="T313" i="1" s="1"/>
  <c r="R314" i="1"/>
  <c r="V314" i="1" s="1"/>
  <c r="R315" i="1"/>
  <c r="R316" i="1"/>
  <c r="V316" i="1" s="1"/>
  <c r="R317" i="1"/>
  <c r="T317" i="1" s="1"/>
  <c r="R318" i="1"/>
  <c r="T318" i="1" s="1"/>
  <c r="R325" i="1"/>
  <c r="R331" i="1"/>
  <c r="V331" i="1" s="1"/>
  <c r="R334" i="1"/>
  <c r="V334" i="1" s="1"/>
  <c r="R336" i="1"/>
  <c r="T336" i="1" s="1"/>
  <c r="R342" i="1"/>
  <c r="T342" i="1" s="1"/>
  <c r="R343" i="1"/>
  <c r="T343" i="1" s="1"/>
  <c r="R344" i="1"/>
  <c r="V344" i="1" s="1"/>
  <c r="R345" i="1"/>
  <c r="R356" i="1"/>
  <c r="R357" i="1"/>
  <c r="V357" i="1" s="1"/>
  <c r="R366" i="1"/>
  <c r="V366" i="1" s="1"/>
  <c r="R261" i="1"/>
  <c r="T261" i="1" s="1"/>
  <c r="R262" i="1"/>
  <c r="R264" i="1"/>
  <c r="T264" i="1" s="1"/>
  <c r="R267" i="1"/>
  <c r="V267" i="1" s="1"/>
  <c r="R269" i="1"/>
  <c r="V269" i="1" s="1"/>
  <c r="R274" i="1"/>
  <c r="T274" i="1" s="1"/>
  <c r="R276" i="1"/>
  <c r="T276" i="1" s="1"/>
  <c r="R284" i="1"/>
  <c r="T284" i="1" s="1"/>
  <c r="R287" i="1"/>
  <c r="V287" i="1" s="1"/>
  <c r="R288" i="1"/>
  <c r="R292" i="1"/>
  <c r="T292" i="1" s="1"/>
  <c r="R295" i="1"/>
  <c r="T295" i="1" s="1"/>
  <c r="R296" i="1"/>
  <c r="T296" i="1" s="1"/>
  <c r="R299" i="1"/>
  <c r="T299" i="1" s="1"/>
  <c r="R300" i="1"/>
  <c r="V300" i="1" s="1"/>
  <c r="R302" i="1"/>
  <c r="T302" i="1" s="1"/>
  <c r="R305" i="1"/>
  <c r="T305" i="1" s="1"/>
  <c r="R307" i="1"/>
  <c r="T307" i="1" s="1"/>
  <c r="R309" i="1"/>
  <c r="V309" i="1" s="1"/>
  <c r="R310" i="1"/>
  <c r="T310" i="1" s="1"/>
  <c r="R321" i="1"/>
  <c r="V321" i="1" s="1"/>
  <c r="R322" i="1"/>
  <c r="R324" i="1"/>
  <c r="T324" i="1" s="1"/>
  <c r="R339" i="1"/>
  <c r="V339" i="1" s="1"/>
  <c r="R278" i="1"/>
  <c r="T278" i="1" s="1"/>
  <c r="R340" i="1"/>
  <c r="T340" i="1" s="1"/>
  <c r="R341" i="1"/>
  <c r="T341" i="1" s="1"/>
  <c r="R347" i="1"/>
  <c r="T347" i="1" s="1"/>
  <c r="R348" i="1"/>
  <c r="V348" i="1" s="1"/>
  <c r="R355" i="1"/>
  <c r="T355" i="1" s="1"/>
  <c r="R358" i="1"/>
  <c r="V358" i="1" s="1"/>
  <c r="R364" i="1"/>
  <c r="T364" i="1" s="1"/>
  <c r="R266" i="1"/>
  <c r="V266" i="1" s="1"/>
  <c r="R279" i="1"/>
  <c r="R290" i="1"/>
  <c r="T290" i="1" s="1"/>
  <c r="R306" i="1"/>
  <c r="T306" i="1" s="1"/>
  <c r="R327" i="1"/>
  <c r="T327" i="1" s="1"/>
  <c r="R328" i="1"/>
  <c r="T328" i="1" s="1"/>
  <c r="R335" i="1"/>
  <c r="V335" i="1" s="1"/>
  <c r="R367" i="1"/>
  <c r="T367" i="1" s="1"/>
  <c r="R320" i="1"/>
  <c r="V320" i="1" s="1"/>
  <c r="R329" i="1"/>
  <c r="T329" i="1" s="1"/>
  <c r="R332" i="1"/>
  <c r="V332" i="1" s="1"/>
  <c r="R338" i="1"/>
  <c r="V338" i="1" s="1"/>
  <c r="R352" i="1"/>
  <c r="V352" i="1" s="1"/>
  <c r="R362" i="1"/>
  <c r="R368" i="1"/>
  <c r="R369" i="1"/>
  <c r="T369" i="1" s="1"/>
  <c r="R283" i="1"/>
  <c r="R293" i="1"/>
  <c r="T293" i="1" s="1"/>
  <c r="R298" i="1"/>
  <c r="V298" i="1" s="1"/>
  <c r="R303" i="1"/>
  <c r="V303" i="1" s="1"/>
  <c r="R323" i="1"/>
  <c r="V323" i="1" s="1"/>
  <c r="R353" i="1"/>
  <c r="R359" i="1"/>
  <c r="V359" i="1" s="1"/>
  <c r="R365" i="1"/>
  <c r="V365" i="1" s="1"/>
  <c r="R291" i="1"/>
  <c r="T291" i="1" s="1"/>
  <c r="R294" i="1"/>
  <c r="R326" i="1"/>
  <c r="R330" i="1"/>
  <c r="V330" i="1" s="1"/>
  <c r="R337" i="1"/>
  <c r="T337" i="1" s="1"/>
  <c r="R349" i="1"/>
  <c r="T349" i="1" s="1"/>
  <c r="R351" i="1"/>
  <c r="V351" i="1" s="1"/>
  <c r="T363" i="1"/>
  <c r="R297" i="1"/>
  <c r="V297" i="1" s="1"/>
  <c r="R333" i="1"/>
  <c r="T333" i="1" s="1"/>
  <c r="R361" i="1"/>
  <c r="V361" i="1" s="1"/>
  <c r="R301" i="1"/>
  <c r="V301" i="1" s="1"/>
  <c r="R346" i="1"/>
  <c r="V346" i="1" s="1"/>
  <c r="R350" i="1"/>
  <c r="T350" i="1" s="1"/>
  <c r="R354" i="1"/>
  <c r="T354" i="1" s="1"/>
  <c r="R360" i="1"/>
  <c r="T360" i="1" s="1"/>
  <c r="R265" i="1"/>
  <c r="V265" i="1" s="1"/>
  <c r="R268" i="1"/>
  <c r="R304" i="1"/>
  <c r="T304" i="1" s="1"/>
  <c r="R308" i="1"/>
  <c r="T308" i="1" s="1"/>
  <c r="R319" i="1"/>
  <c r="V319" i="1" s="1"/>
  <c r="R5" i="1"/>
  <c r="R6" i="1"/>
  <c r="T6" i="1" s="1"/>
  <c r="R7" i="1"/>
  <c r="T7" i="1" s="1"/>
  <c r="R8" i="1"/>
  <c r="V8" i="1" s="1"/>
  <c r="R9" i="1"/>
  <c r="R10" i="1"/>
  <c r="V10" i="1" s="1"/>
  <c r="R11" i="1"/>
  <c r="T11" i="1" s="1"/>
  <c r="R259" i="1"/>
  <c r="T259" i="1" s="1"/>
  <c r="R12" i="1"/>
  <c r="R13" i="1"/>
  <c r="T13" i="1" s="1"/>
  <c r="R14" i="1"/>
  <c r="T14" i="1" s="1"/>
  <c r="R15" i="1"/>
  <c r="V15" i="1" s="1"/>
  <c r="R16" i="1"/>
  <c r="T16" i="1" s="1"/>
  <c r="R42" i="1"/>
  <c r="V42" i="1" s="1"/>
  <c r="R44" i="1"/>
  <c r="V44" i="1" s="1"/>
  <c r="R45" i="1"/>
  <c r="T45" i="1" s="1"/>
  <c r="R46" i="1"/>
  <c r="R47" i="1"/>
  <c r="T47" i="1" s="1"/>
  <c r="R48" i="1"/>
  <c r="V48" i="1" s="1"/>
  <c r="R49" i="1"/>
  <c r="R50" i="1"/>
  <c r="R51" i="1"/>
  <c r="T51" i="1" s="1"/>
  <c r="R75" i="1"/>
  <c r="T75" i="1" s="1"/>
  <c r="R77" i="1"/>
  <c r="T77" i="1" s="1"/>
  <c r="R17" i="1"/>
  <c r="R18" i="1"/>
  <c r="V18" i="1" s="1"/>
  <c r="R19" i="1"/>
  <c r="V19" i="1" s="1"/>
  <c r="R20" i="1"/>
  <c r="V20" i="1" s="1"/>
  <c r="R21" i="1"/>
  <c r="R78" i="1"/>
  <c r="T78" i="1" s="1"/>
  <c r="R79" i="1"/>
  <c r="V79" i="1" s="1"/>
  <c r="R81" i="1"/>
  <c r="V81" i="1" s="1"/>
  <c r="R22" i="1"/>
  <c r="T22" i="1" s="1"/>
  <c r="R23" i="1"/>
  <c r="T23" i="1" s="1"/>
  <c r="R24" i="1"/>
  <c r="T24" i="1" s="1"/>
  <c r="R25" i="1"/>
  <c r="R26" i="1"/>
  <c r="T26" i="1" s="1"/>
  <c r="R27" i="1"/>
  <c r="T27" i="1" s="1"/>
  <c r="R28" i="1"/>
  <c r="T28" i="1" s="1"/>
  <c r="R29" i="1"/>
  <c r="V29" i="1" s="1"/>
  <c r="R30" i="1"/>
  <c r="R31" i="1"/>
  <c r="T31" i="1" s="1"/>
  <c r="R33" i="1"/>
  <c r="V33" i="1" s="1"/>
  <c r="R52" i="1"/>
  <c r="R53" i="1"/>
  <c r="T53" i="1" s="1"/>
  <c r="R54" i="1"/>
  <c r="T54" i="1" s="1"/>
  <c r="R55" i="1"/>
  <c r="R56" i="1"/>
  <c r="V56" i="1" s="1"/>
  <c r="R32" i="1"/>
  <c r="T32" i="1" s="1"/>
  <c r="R34" i="1"/>
  <c r="T34" i="1" s="1"/>
  <c r="R35" i="1"/>
  <c r="T35" i="1" s="1"/>
  <c r="R57" i="1"/>
  <c r="T57" i="1" s="1"/>
  <c r="R58" i="1"/>
  <c r="T58" i="1" s="1"/>
  <c r="R59" i="1"/>
  <c r="V59" i="1" s="1"/>
  <c r="R84" i="1"/>
  <c r="T84" i="1" s="1"/>
  <c r="R88" i="1"/>
  <c r="T88" i="1" s="1"/>
  <c r="R36" i="1"/>
  <c r="T36" i="1" s="1"/>
  <c r="R60" i="1"/>
  <c r="T60" i="1" s="1"/>
  <c r="R61" i="1"/>
  <c r="V61" i="1" s="1"/>
  <c r="R62" i="1"/>
  <c r="V62" i="1" s="1"/>
  <c r="R63" i="1"/>
  <c r="T63" i="1" s="1"/>
  <c r="R64" i="1"/>
  <c r="V64" i="1" s="1"/>
  <c r="R65" i="1"/>
  <c r="T65" i="1" s="1"/>
  <c r="R67" i="1"/>
  <c r="V67" i="1" s="1"/>
  <c r="R263" i="1"/>
  <c r="R66" i="1"/>
  <c r="V66" i="1" s="1"/>
  <c r="R68" i="1"/>
  <c r="T68" i="1" s="1"/>
  <c r="R89" i="1"/>
  <c r="V89" i="1" s="1"/>
  <c r="R90" i="1"/>
  <c r="T90" i="1" s="1"/>
  <c r="R91" i="1"/>
  <c r="T91" i="1" s="1"/>
  <c r="R93" i="1"/>
  <c r="T93" i="1" s="1"/>
  <c r="R94" i="1"/>
  <c r="V94" i="1" s="1"/>
  <c r="R100" i="1"/>
  <c r="R37" i="1"/>
  <c r="T37" i="1" s="1"/>
  <c r="R95" i="1"/>
  <c r="V95" i="1" s="1"/>
  <c r="R96" i="1"/>
  <c r="V96" i="1" s="1"/>
  <c r="R97" i="1"/>
  <c r="T97" i="1" s="1"/>
  <c r="R98" i="1"/>
  <c r="T98" i="1" s="1"/>
  <c r="R99" i="1"/>
  <c r="V99" i="1" s="1"/>
  <c r="R125" i="1"/>
  <c r="V125" i="1" s="1"/>
  <c r="R126" i="1"/>
  <c r="R38" i="1"/>
  <c r="T38" i="1" s="1"/>
  <c r="R39" i="1"/>
  <c r="V39" i="1" s="1"/>
  <c r="R40" i="1"/>
  <c r="T40" i="1" s="1"/>
  <c r="R69" i="1"/>
  <c r="R70" i="1"/>
  <c r="V70" i="1" s="1"/>
  <c r="R71" i="1"/>
  <c r="V71" i="1" s="1"/>
  <c r="R72" i="1"/>
  <c r="T72" i="1" s="1"/>
  <c r="R73" i="1"/>
  <c r="R74" i="1"/>
  <c r="R76" i="1"/>
  <c r="V76" i="1" s="1"/>
  <c r="R101" i="1"/>
  <c r="T101" i="1" s="1"/>
  <c r="R102" i="1"/>
  <c r="T102" i="1" s="1"/>
  <c r="R103" i="1"/>
  <c r="V103" i="1" s="1"/>
  <c r="R104" i="1"/>
  <c r="R105" i="1"/>
  <c r="V105" i="1" s="1"/>
  <c r="R106" i="1"/>
  <c r="T106" i="1" s="1"/>
  <c r="R41" i="1"/>
  <c r="T41" i="1" s="1"/>
  <c r="R107" i="1"/>
  <c r="T107" i="1" s="1"/>
  <c r="R108" i="1"/>
  <c r="V108" i="1" s="1"/>
  <c r="R109" i="1"/>
  <c r="T109" i="1" s="1"/>
  <c r="R133" i="1"/>
  <c r="T133" i="1" s="1"/>
  <c r="R134" i="1"/>
  <c r="V134" i="1" s="1"/>
  <c r="R135" i="1"/>
  <c r="R136" i="1"/>
  <c r="T136" i="1" s="1"/>
  <c r="R80" i="1"/>
  <c r="T80" i="1" s="1"/>
  <c r="R82" i="1"/>
  <c r="V82" i="1" s="1"/>
  <c r="R83" i="1"/>
  <c r="V83" i="1" s="1"/>
  <c r="R85" i="1"/>
  <c r="T85" i="1" s="1"/>
  <c r="R111" i="1"/>
  <c r="T111" i="1" s="1"/>
  <c r="R138" i="1"/>
  <c r="T138" i="1" s="1"/>
  <c r="R143" i="1"/>
  <c r="T143" i="1" s="1"/>
  <c r="R256" i="1"/>
  <c r="R112" i="1"/>
  <c r="T112" i="1" s="1"/>
  <c r="R113" i="1"/>
  <c r="V113" i="1" s="1"/>
  <c r="R114" i="1"/>
  <c r="V114" i="1" s="1"/>
  <c r="R115" i="1"/>
  <c r="T115" i="1" s="1"/>
  <c r="R116" i="1"/>
  <c r="T116" i="1" s="1"/>
  <c r="R117" i="1"/>
  <c r="V117" i="1" s="1"/>
  <c r="R118" i="1"/>
  <c r="T118" i="1" s="1"/>
  <c r="R119" i="1"/>
  <c r="R86" i="1"/>
  <c r="T86" i="1" s="1"/>
  <c r="R120" i="1"/>
  <c r="V120" i="1" s="1"/>
  <c r="R121" i="1"/>
  <c r="T121" i="1" s="1"/>
  <c r="R122" i="1"/>
  <c r="R124" i="1"/>
  <c r="T124" i="1" s="1"/>
  <c r="R146" i="1"/>
  <c r="V146" i="1" s="1"/>
  <c r="R147" i="1"/>
  <c r="V147" i="1" s="1"/>
  <c r="R148" i="1"/>
  <c r="T148" i="1" s="1"/>
  <c r="R149" i="1"/>
  <c r="T149" i="1" s="1"/>
  <c r="R151" i="1"/>
  <c r="R152" i="1"/>
  <c r="V152" i="1" s="1"/>
  <c r="R153" i="1"/>
  <c r="T153" i="1" s="1"/>
  <c r="R154" i="1"/>
  <c r="V154" i="1" s="1"/>
  <c r="R155" i="1"/>
  <c r="T155" i="1" s="1"/>
  <c r="R176" i="1"/>
  <c r="V176" i="1" s="1"/>
  <c r="R182" i="1"/>
  <c r="R128" i="1"/>
  <c r="R129" i="1"/>
  <c r="T129" i="1" s="1"/>
  <c r="R130" i="1"/>
  <c r="V130" i="1" s="1"/>
  <c r="R131" i="1"/>
  <c r="T131" i="1" s="1"/>
  <c r="R132" i="1"/>
  <c r="T132" i="1" s="1"/>
  <c r="R185" i="1"/>
  <c r="R157" i="1"/>
  <c r="T157" i="1" s="1"/>
  <c r="R192" i="1"/>
  <c r="R158" i="1"/>
  <c r="V158" i="1" s="1"/>
  <c r="R159" i="1"/>
  <c r="T159" i="1" s="1"/>
  <c r="R160" i="1"/>
  <c r="T160" i="1" s="1"/>
  <c r="R161" i="1"/>
  <c r="T161" i="1" s="1"/>
  <c r="R162" i="1"/>
  <c r="R163" i="1"/>
  <c r="V163" i="1" s="1"/>
  <c r="R164" i="1"/>
  <c r="T164" i="1" s="1"/>
  <c r="R186" i="1"/>
  <c r="R188" i="1"/>
  <c r="V188" i="1" s="1"/>
  <c r="R189" i="1"/>
  <c r="R190" i="1"/>
  <c r="V190" i="1" s="1"/>
  <c r="R191" i="1"/>
  <c r="T191" i="1" s="1"/>
  <c r="R193" i="1"/>
  <c r="T193" i="1" s="1"/>
  <c r="R194" i="1"/>
  <c r="T194" i="1" s="1"/>
  <c r="R195" i="1"/>
  <c r="R196" i="1"/>
  <c r="T196" i="1" s="1"/>
  <c r="X70" i="1"/>
  <c r="AA270" i="1"/>
  <c r="X54" i="1"/>
  <c r="X57" i="1"/>
  <c r="X58" i="1"/>
  <c r="X17" i="1"/>
  <c r="X295" i="1"/>
  <c r="X310" i="1"/>
  <c r="X355" i="1"/>
  <c r="X358" i="1"/>
  <c r="X259" i="1"/>
  <c r="X302" i="1"/>
  <c r="X287" i="1"/>
  <c r="AA214" i="1"/>
  <c r="X134" i="1"/>
  <c r="X105" i="1"/>
  <c r="X138" i="1"/>
  <c r="X76" i="1"/>
  <c r="X107" i="1"/>
  <c r="X69" i="1"/>
  <c r="X109" i="1"/>
  <c r="AA121" i="1"/>
  <c r="AA117" i="1"/>
  <c r="AA86" i="1"/>
  <c r="AA85" i="1"/>
  <c r="AA118" i="1"/>
  <c r="AA353" i="1"/>
  <c r="AA113" i="1"/>
  <c r="AA253" i="1"/>
  <c r="AA258" i="1"/>
  <c r="AA211" i="1"/>
  <c r="AA238" i="1"/>
  <c r="X94" i="1"/>
  <c r="X35" i="1"/>
  <c r="X60" i="1"/>
  <c r="X362" i="1"/>
  <c r="X61" i="1"/>
  <c r="X97" i="1"/>
  <c r="X62" i="1"/>
  <c r="X46" i="1"/>
  <c r="X78" i="1"/>
  <c r="X278" i="1"/>
  <c r="X14" i="1"/>
  <c r="AA54" i="1"/>
  <c r="AA22" i="1"/>
  <c r="AA23" i="1"/>
  <c r="AA355" i="1"/>
  <c r="AA325" i="1"/>
  <c r="X8" i="1"/>
  <c r="X253" i="1"/>
  <c r="X218" i="1"/>
  <c r="AA294" i="1"/>
  <c r="AA139" i="1"/>
  <c r="AA231" i="1"/>
  <c r="AA142" i="1"/>
  <c r="AA140" i="1"/>
  <c r="AA40" i="1"/>
  <c r="AA101" i="1"/>
  <c r="AA134" i="1"/>
  <c r="AA138" i="1"/>
  <c r="AA105" i="1"/>
  <c r="AA70" i="1"/>
  <c r="AA133" i="1"/>
  <c r="AA218" i="1"/>
  <c r="X288" i="1"/>
  <c r="X337" i="1"/>
  <c r="X349" i="1"/>
  <c r="X157" i="1"/>
  <c r="X186" i="1"/>
  <c r="X158" i="1"/>
  <c r="X189" i="1"/>
  <c r="X190" i="1"/>
  <c r="X191" i="1"/>
  <c r="AA312" i="1"/>
  <c r="AA280" i="1"/>
  <c r="AA286" i="1"/>
  <c r="AA273" i="1"/>
  <c r="AA97" i="1"/>
  <c r="AA93" i="1"/>
  <c r="AA62" i="1"/>
  <c r="AA90" i="1"/>
  <c r="AA94" i="1"/>
  <c r="AA96" i="1"/>
  <c r="X210" i="1"/>
  <c r="X238" i="1"/>
  <c r="X239" i="1"/>
  <c r="X207" i="1"/>
  <c r="AA347" i="1"/>
  <c r="AA310" i="1"/>
  <c r="AA348" i="1"/>
  <c r="AA288" i="1"/>
  <c r="AA119" i="1"/>
  <c r="AA35" i="1"/>
  <c r="AA269" i="1"/>
  <c r="X342" i="1"/>
  <c r="X141" i="1"/>
  <c r="X142" i="1"/>
  <c r="X144" i="1"/>
  <c r="X230" i="1"/>
  <c r="X205" i="1"/>
  <c r="X166" i="1"/>
  <c r="X231" i="1"/>
  <c r="AA160" i="1"/>
  <c r="AA337" i="1"/>
  <c r="AA363" i="1"/>
  <c r="AA326" i="1"/>
  <c r="AA191" i="1"/>
  <c r="AA157" i="1"/>
  <c r="AA129" i="1"/>
  <c r="AA189" i="1"/>
  <c r="AA162" i="1"/>
  <c r="AA158" i="1"/>
  <c r="X222" i="1"/>
  <c r="X85" i="1"/>
  <c r="X111" i="1"/>
  <c r="X148" i="1"/>
  <c r="X182" i="1"/>
  <c r="X283" i="1"/>
  <c r="X86" i="1"/>
  <c r="X353" i="1"/>
  <c r="X121" i="1"/>
  <c r="X152" i="1"/>
  <c r="X80" i="1"/>
  <c r="X271" i="1"/>
  <c r="X272" i="1"/>
  <c r="X286" i="1"/>
  <c r="X331" i="1"/>
  <c r="X357" i="1"/>
  <c r="X334" i="1"/>
  <c r="AA48" i="1"/>
  <c r="AA42" i="1"/>
  <c r="AA46" i="1"/>
  <c r="AA78" i="1"/>
  <c r="AA15" i="1"/>
  <c r="AA290" i="1"/>
  <c r="AA8" i="1"/>
  <c r="AA16" i="1"/>
  <c r="AA301" i="1"/>
  <c r="AA223" i="1"/>
  <c r="AA136" i="1"/>
  <c r="AG148" i="1"/>
  <c r="AG119" i="1"/>
  <c r="AG21" i="1"/>
  <c r="AG77" i="1"/>
  <c r="AG45" i="1"/>
  <c r="AG319" i="1"/>
  <c r="AA263" i="1"/>
  <c r="X263" i="1"/>
  <c r="Z263" i="1"/>
  <c r="X221" i="1" l="1"/>
  <c r="AA125" i="1"/>
  <c r="X229" i="1"/>
  <c r="X213" i="1"/>
  <c r="Z179" i="1"/>
  <c r="AA181" i="1"/>
  <c r="AA126" i="1"/>
  <c r="X89" i="1"/>
  <c r="AA89" i="1"/>
  <c r="X312" i="1"/>
  <c r="AA229" i="1"/>
  <c r="X264" i="1"/>
  <c r="X247" i="1"/>
  <c r="X313" i="1"/>
  <c r="X297" i="1"/>
  <c r="AA264" i="1"/>
  <c r="AA210" i="1"/>
  <c r="AA164" i="1"/>
  <c r="X164" i="1"/>
  <c r="AA114" i="1"/>
  <c r="X100" i="1"/>
  <c r="X50" i="1"/>
  <c r="AA6" i="1"/>
  <c r="AA340" i="1"/>
  <c r="Z148" i="1"/>
  <c r="V28" i="1"/>
  <c r="X6" i="1"/>
  <c r="AA331" i="1"/>
  <c r="X348" i="1"/>
  <c r="X135" i="1"/>
  <c r="X363" i="1"/>
  <c r="X162" i="1"/>
  <c r="T300" i="1"/>
  <c r="Z257" i="1"/>
  <c r="AA257" i="1"/>
  <c r="Z278" i="1"/>
  <c r="AA278" i="1"/>
  <c r="Z266" i="1"/>
  <c r="X266" i="1"/>
  <c r="X16" i="1"/>
  <c r="X15" i="1"/>
  <c r="X27" i="1"/>
  <c r="X365" i="1"/>
  <c r="X351" i="1"/>
  <c r="X320" i="1"/>
  <c r="X317" i="1"/>
  <c r="X316" i="1"/>
  <c r="X303" i="1"/>
  <c r="X301" i="1"/>
  <c r="X294" i="1"/>
  <c r="X289" i="1"/>
  <c r="X265" i="1"/>
  <c r="X261" i="1"/>
  <c r="X234" i="1"/>
  <c r="X232" i="1"/>
  <c r="X217" i="1"/>
  <c r="X192" i="1"/>
  <c r="X188" i="1"/>
  <c r="X113" i="1"/>
  <c r="X84" i="1"/>
  <c r="X74" i="1"/>
  <c r="X67" i="1"/>
  <c r="X66" i="1"/>
  <c r="X64" i="1"/>
  <c r="Z170" i="1"/>
  <c r="Z66" i="1"/>
  <c r="Z301" i="1"/>
  <c r="Z294" i="1"/>
  <c r="X280" i="1"/>
  <c r="X356" i="1"/>
  <c r="X199" i="1"/>
  <c r="AA342" i="1"/>
  <c r="AA221" i="1"/>
  <c r="AA295" i="1"/>
  <c r="AA302" i="1"/>
  <c r="AA272" i="1"/>
  <c r="X326" i="1"/>
  <c r="AA166" i="1"/>
  <c r="X183" i="1"/>
  <c r="AA328" i="1"/>
  <c r="X332" i="1"/>
  <c r="AA247" i="1"/>
  <c r="AA356" i="1"/>
  <c r="V157" i="1"/>
  <c r="V364" i="1"/>
  <c r="X151" i="1"/>
  <c r="AA103" i="1"/>
  <c r="AA359" i="1"/>
  <c r="X55" i="1"/>
  <c r="X47" i="1"/>
  <c r="AA240" i="1"/>
  <c r="AA47" i="1"/>
  <c r="AA111" i="1"/>
  <c r="AA343" i="1"/>
  <c r="X143" i="1"/>
  <c r="X71" i="1"/>
  <c r="X63" i="1"/>
  <c r="X95" i="1"/>
  <c r="V40" i="1"/>
  <c r="T332" i="1"/>
  <c r="AA79" i="1"/>
  <c r="AA95" i="1"/>
  <c r="X159" i="1"/>
  <c r="AA55" i="1"/>
  <c r="AA184" i="1"/>
  <c r="X20" i="1"/>
  <c r="AA167" i="1"/>
  <c r="V276" i="1"/>
  <c r="Z232" i="1"/>
  <c r="X103" i="1"/>
  <c r="X79" i="1"/>
  <c r="AA135" i="1"/>
  <c r="AA12" i="1"/>
  <c r="X119" i="1"/>
  <c r="V93" i="1"/>
  <c r="T188" i="1"/>
  <c r="V313" i="1"/>
  <c r="V129" i="1"/>
  <c r="Z53" i="1"/>
  <c r="AA349" i="1"/>
  <c r="AA287" i="1"/>
  <c r="AA149" i="1"/>
  <c r="X101" i="1"/>
  <c r="Z109" i="1"/>
  <c r="AA309" i="1"/>
  <c r="Z69" i="1"/>
  <c r="X53" i="1"/>
  <c r="AA165" i="1"/>
  <c r="X125" i="1"/>
  <c r="X309" i="1"/>
  <c r="AA206" i="1"/>
  <c r="AA279" i="1"/>
  <c r="X117" i="1"/>
  <c r="X165" i="1"/>
  <c r="AA365" i="1"/>
  <c r="AA24" i="1"/>
  <c r="X77" i="1"/>
  <c r="X93" i="1"/>
  <c r="V78" i="1"/>
  <c r="T103" i="1"/>
  <c r="T125" i="1"/>
  <c r="AA341" i="1"/>
  <c r="AA333" i="1"/>
  <c r="AA61" i="1"/>
  <c r="AA271" i="1"/>
  <c r="AA182" i="1"/>
  <c r="AA45" i="1"/>
  <c r="X133" i="1"/>
  <c r="AA190" i="1"/>
  <c r="X254" i="1"/>
  <c r="X45" i="1"/>
  <c r="AA77" i="1"/>
  <c r="V51" i="1"/>
  <c r="T70" i="1"/>
  <c r="V285" i="1"/>
  <c r="X273" i="1"/>
  <c r="AA232" i="1"/>
  <c r="AA208" i="1"/>
  <c r="X12" i="1"/>
  <c r="V86" i="1"/>
  <c r="X344" i="1"/>
  <c r="X359" i="1"/>
  <c r="X160" i="1"/>
  <c r="V318" i="1"/>
  <c r="T33" i="1"/>
  <c r="T8" i="1"/>
  <c r="V317" i="1"/>
  <c r="Z365" i="1"/>
  <c r="T335" i="1"/>
  <c r="Z72" i="1"/>
  <c r="Z346" i="1"/>
  <c r="AA346" i="1"/>
  <c r="AA195" i="1"/>
  <c r="X346" i="1"/>
  <c r="AA171" i="1"/>
  <c r="AA33" i="1"/>
  <c r="AA155" i="1"/>
  <c r="X284" i="1"/>
  <c r="X21" i="1"/>
  <c r="V37" i="1"/>
  <c r="Z354" i="1"/>
  <c r="AA354" i="1"/>
  <c r="Z307" i="1"/>
  <c r="AA307" i="1"/>
  <c r="Z277" i="1"/>
  <c r="X277" i="1"/>
  <c r="X260" i="1"/>
  <c r="AA260" i="1"/>
  <c r="AA252" i="1"/>
  <c r="Z252" i="1"/>
  <c r="Z244" i="1"/>
  <c r="AA244" i="1"/>
  <c r="Z228" i="1"/>
  <c r="AA228" i="1"/>
  <c r="Z212" i="1"/>
  <c r="AA212" i="1"/>
  <c r="Z204" i="1"/>
  <c r="AA204" i="1"/>
  <c r="Z173" i="1"/>
  <c r="X173" i="1"/>
  <c r="Z140" i="1"/>
  <c r="X140" i="1"/>
  <c r="AA124" i="1"/>
  <c r="X124" i="1"/>
  <c r="Z116" i="1"/>
  <c r="AA116" i="1"/>
  <c r="Z68" i="1"/>
  <c r="X68" i="1"/>
  <c r="T162" i="1"/>
  <c r="V162" i="1"/>
  <c r="X194" i="1"/>
  <c r="AA194" i="1"/>
  <c r="AA154" i="1"/>
  <c r="X154" i="1"/>
  <c r="Z146" i="1"/>
  <c r="AA146" i="1"/>
  <c r="AA98" i="1"/>
  <c r="X98" i="1"/>
  <c r="X90" i="1"/>
  <c r="Z90" i="1"/>
  <c r="Z82" i="1"/>
  <c r="X82" i="1"/>
  <c r="Z330" i="1"/>
  <c r="AA330" i="1"/>
  <c r="Z227" i="1"/>
  <c r="X227" i="1"/>
  <c r="Z203" i="1"/>
  <c r="X203" i="1"/>
  <c r="Z139" i="1"/>
  <c r="X139" i="1"/>
  <c r="AA51" i="1"/>
  <c r="Z51" i="1"/>
  <c r="X268" i="1"/>
  <c r="AA234" i="1"/>
  <c r="AA227" i="1"/>
  <c r="X171" i="1"/>
  <c r="AA268" i="1"/>
  <c r="X354" i="1"/>
  <c r="AA345" i="1"/>
  <c r="X195" i="1"/>
  <c r="AA20" i="1"/>
  <c r="AA251" i="1"/>
  <c r="X322" i="1"/>
  <c r="V278" i="1"/>
  <c r="V368" i="1"/>
  <c r="T368" i="1"/>
  <c r="T271" i="1"/>
  <c r="V271" i="1"/>
  <c r="Z226" i="1"/>
  <c r="Z366" i="1"/>
  <c r="X366" i="1"/>
  <c r="Z351" i="1"/>
  <c r="Z336" i="1"/>
  <c r="AA336" i="1"/>
  <c r="Z320" i="1"/>
  <c r="AA320" i="1"/>
  <c r="Z209" i="1"/>
  <c r="X209" i="1"/>
  <c r="Z169" i="1"/>
  <c r="X169" i="1"/>
  <c r="AA145" i="1"/>
  <c r="X145" i="1"/>
  <c r="Z145" i="1"/>
  <c r="Z81" i="1"/>
  <c r="X81" i="1"/>
  <c r="Z73" i="1"/>
  <c r="X73" i="1"/>
  <c r="AA73" i="1"/>
  <c r="Z65" i="1"/>
  <c r="X65" i="1"/>
  <c r="AA65" i="1"/>
  <c r="Z57" i="1"/>
  <c r="AA57" i="1"/>
  <c r="Z49" i="1"/>
  <c r="AA49" i="1"/>
  <c r="X49" i="1"/>
  <c r="Z299" i="1"/>
  <c r="X299" i="1"/>
  <c r="Z211" i="1"/>
  <c r="X211" i="1"/>
  <c r="Z163" i="1"/>
  <c r="X163" i="1"/>
  <c r="AA163" i="1"/>
  <c r="Z131" i="1"/>
  <c r="AA131" i="1"/>
  <c r="X131" i="1"/>
  <c r="X179" i="1"/>
  <c r="Z40" i="1"/>
  <c r="X40" i="1"/>
  <c r="Z291" i="1"/>
  <c r="AA291" i="1"/>
  <c r="X291" i="1"/>
  <c r="Z267" i="1"/>
  <c r="AA267" i="1"/>
  <c r="AA284" i="1"/>
  <c r="X41" i="1"/>
  <c r="X132" i="1"/>
  <c r="AA351" i="1"/>
  <c r="Z9" i="1"/>
  <c r="AA9" i="1"/>
  <c r="Z29" i="1"/>
  <c r="X29" i="1"/>
  <c r="AA29" i="1"/>
  <c r="Z357" i="1"/>
  <c r="AA357" i="1"/>
  <c r="Z13" i="1"/>
  <c r="AA13" i="1"/>
  <c r="X13" i="1"/>
  <c r="AA292" i="1"/>
  <c r="X292" i="1"/>
  <c r="Z99" i="1"/>
  <c r="X99" i="1"/>
  <c r="AA99" i="1"/>
  <c r="Z352" i="1"/>
  <c r="AA352" i="1"/>
  <c r="Z321" i="1"/>
  <c r="X321" i="1"/>
  <c r="AA321" i="1"/>
  <c r="X298" i="1"/>
  <c r="AA298" i="1"/>
  <c r="V55" i="1"/>
  <c r="T55" i="1"/>
  <c r="AA100" i="1"/>
  <c r="Z281" i="1"/>
  <c r="AA281" i="1"/>
  <c r="X281" i="1"/>
  <c r="Z256" i="1"/>
  <c r="AA256" i="1"/>
  <c r="X256" i="1"/>
  <c r="Z248" i="1"/>
  <c r="X248" i="1"/>
  <c r="Z200" i="1"/>
  <c r="X200" i="1"/>
  <c r="Z144" i="1"/>
  <c r="AA144" i="1"/>
  <c r="Z96" i="1"/>
  <c r="X96" i="1"/>
  <c r="Z56" i="1"/>
  <c r="X56" i="1"/>
  <c r="X147" i="1"/>
  <c r="X251" i="1"/>
  <c r="AA242" i="1"/>
  <c r="AA319" i="1"/>
  <c r="Z260" i="1"/>
  <c r="Z188" i="1"/>
  <c r="X170" i="1"/>
  <c r="AA322" i="1"/>
  <c r="AA344" i="1"/>
  <c r="AA82" i="1"/>
  <c r="AA112" i="1"/>
  <c r="X328" i="1"/>
  <c r="Z186" i="1"/>
  <c r="Z107" i="1"/>
  <c r="Z84" i="1"/>
  <c r="Z306" i="1"/>
  <c r="AA306" i="1"/>
  <c r="X306" i="1"/>
  <c r="Z187" i="1"/>
  <c r="X187" i="1"/>
  <c r="Z115" i="1"/>
  <c r="AA115" i="1"/>
  <c r="V116" i="1"/>
  <c r="Z26" i="1"/>
  <c r="X26" i="1"/>
  <c r="Z275" i="1"/>
  <c r="X275" i="1"/>
  <c r="AA243" i="1"/>
  <c r="AA275" i="1"/>
  <c r="AA259" i="1"/>
  <c r="X243" i="1"/>
  <c r="X51" i="1"/>
  <c r="AA219" i="1"/>
  <c r="X352" i="1"/>
  <c r="AA21" i="1"/>
  <c r="T151" i="1"/>
  <c r="V151" i="1"/>
  <c r="T262" i="1"/>
  <c r="V262" i="1"/>
  <c r="Z30" i="1"/>
  <c r="AA30" i="1"/>
  <c r="X30" i="1"/>
  <c r="Z303" i="1"/>
  <c r="AA303" i="1"/>
  <c r="Z289" i="1"/>
  <c r="AA289" i="1"/>
  <c r="Z265" i="1"/>
  <c r="AA265" i="1"/>
  <c r="AA192" i="1"/>
  <c r="Z192" i="1"/>
  <c r="Z176" i="1"/>
  <c r="X176" i="1"/>
  <c r="X168" i="1"/>
  <c r="Z168" i="1"/>
  <c r="Z152" i="1"/>
  <c r="AA152" i="1"/>
  <c r="Z136" i="1"/>
  <c r="X136" i="1"/>
  <c r="Z104" i="1"/>
  <c r="X104" i="1"/>
  <c r="AA104" i="1"/>
  <c r="X88" i="1"/>
  <c r="AA88" i="1"/>
  <c r="Z80" i="1"/>
  <c r="AA80" i="1"/>
  <c r="Z64" i="1"/>
  <c r="AA64" i="1"/>
  <c r="Z48" i="1"/>
  <c r="X48" i="1"/>
  <c r="X120" i="1"/>
  <c r="AA132" i="1"/>
  <c r="X204" i="1"/>
  <c r="AA358" i="1"/>
  <c r="X212" i="1"/>
  <c r="X116" i="1"/>
  <c r="AA188" i="1"/>
  <c r="AA293" i="1"/>
  <c r="AA41" i="1"/>
  <c r="X242" i="1"/>
  <c r="V35" i="1"/>
  <c r="X18" i="1"/>
  <c r="X336" i="1"/>
  <c r="AA56" i="1"/>
  <c r="X258" i="1"/>
  <c r="AA285" i="1"/>
  <c r="X226" i="1"/>
  <c r="AA74" i="1"/>
  <c r="X219" i="1"/>
  <c r="X252" i="1"/>
  <c r="AA187" i="1"/>
  <c r="AA50" i="1"/>
  <c r="X314" i="1"/>
  <c r="X345" i="1"/>
  <c r="X115" i="1"/>
  <c r="X155" i="1"/>
  <c r="AA185" i="1"/>
  <c r="AA203" i="1"/>
  <c r="AA299" i="1"/>
  <c r="X240" i="1"/>
  <c r="AA168" i="1"/>
  <c r="AA32" i="1"/>
  <c r="AA313" i="1"/>
  <c r="X185" i="1"/>
  <c r="AA76" i="1"/>
  <c r="AA200" i="1"/>
  <c r="X184" i="1"/>
  <c r="AA19" i="1"/>
  <c r="AA283" i="1"/>
  <c r="X72" i="1"/>
  <c r="AA128" i="1"/>
  <c r="X208" i="1"/>
  <c r="V75" i="1"/>
  <c r="Z234" i="1"/>
  <c r="Z58" i="1"/>
  <c r="V149" i="1"/>
  <c r="T120" i="1"/>
  <c r="T94" i="1"/>
  <c r="V363" i="1"/>
  <c r="AA7" i="1"/>
  <c r="X153" i="1"/>
  <c r="X83" i="1"/>
  <c r="AA193" i="1"/>
  <c r="X241" i="1"/>
  <c r="AA137" i="1"/>
  <c r="X225" i="1"/>
  <c r="AA201" i="1"/>
  <c r="X274" i="1"/>
  <c r="X28" i="1"/>
  <c r="V98" i="1"/>
  <c r="V11" i="1"/>
  <c r="V284" i="1"/>
  <c r="V65" i="1"/>
  <c r="T113" i="1"/>
  <c r="Z98" i="1"/>
  <c r="Z332" i="1"/>
  <c r="X122" i="1"/>
  <c r="AA304" i="1"/>
  <c r="AA274" i="1"/>
  <c r="X304" i="1"/>
  <c r="AA335" i="1"/>
  <c r="V138" i="1"/>
  <c r="V31" i="1"/>
  <c r="V367" i="1"/>
  <c r="T163" i="1"/>
  <c r="T99" i="1"/>
  <c r="T66" i="1"/>
  <c r="T42" i="1"/>
  <c r="T365" i="1"/>
  <c r="X201" i="1"/>
  <c r="AA225" i="1"/>
  <c r="X44" i="1"/>
  <c r="AA169" i="1"/>
  <c r="AA153" i="1"/>
  <c r="Z52" i="1"/>
  <c r="X249" i="1"/>
  <c r="X177" i="1"/>
  <c r="AA311" i="1"/>
  <c r="AA36" i="1"/>
  <c r="AA28" i="1"/>
  <c r="AA266" i="1"/>
  <c r="X7" i="1"/>
  <c r="X327" i="1"/>
  <c r="AA106" i="1"/>
  <c r="X364" i="1"/>
  <c r="X52" i="1"/>
  <c r="V38" i="1"/>
  <c r="V261" i="1"/>
  <c r="T267" i="1"/>
  <c r="X282" i="1"/>
  <c r="AA5" i="1"/>
  <c r="AA161" i="1"/>
  <c r="AA241" i="1"/>
  <c r="X350" i="1"/>
  <c r="AA249" i="1"/>
  <c r="X5" i="1"/>
  <c r="X36" i="1"/>
  <c r="AA83" i="1"/>
  <c r="V270" i="1"/>
  <c r="V60" i="1"/>
  <c r="V329" i="1"/>
  <c r="T105" i="1"/>
  <c r="T361" i="1"/>
  <c r="T330" i="1"/>
  <c r="T272" i="1"/>
  <c r="Z122" i="1"/>
  <c r="AA350" i="1"/>
  <c r="AA44" i="1"/>
  <c r="X161" i="1"/>
  <c r="X106" i="1"/>
  <c r="AA177" i="1"/>
  <c r="X137" i="1"/>
  <c r="AA209" i="1"/>
  <c r="AA327" i="1"/>
  <c r="AA364" i="1"/>
  <c r="X193" i="1"/>
  <c r="X114" i="1"/>
  <c r="AA217" i="1"/>
  <c r="X257" i="1"/>
  <c r="AA297" i="1"/>
  <c r="X319" i="1"/>
  <c r="AA59" i="1"/>
  <c r="AA282" i="1"/>
  <c r="X59" i="1"/>
  <c r="V310" i="1"/>
  <c r="V155" i="1"/>
  <c r="V161" i="1"/>
  <c r="T29" i="1"/>
  <c r="V13" i="1"/>
  <c r="T59" i="1"/>
  <c r="T359" i="1"/>
  <c r="T331" i="1"/>
  <c r="AA159" i="1"/>
  <c r="X330" i="1"/>
  <c r="AA141" i="1"/>
  <c r="X262" i="1"/>
  <c r="AA34" i="1"/>
  <c r="AA213" i="1"/>
  <c r="AA143" i="1"/>
  <c r="X24" i="1"/>
  <c r="X19" i="1"/>
  <c r="V336" i="1"/>
  <c r="X33" i="1"/>
  <c r="AA360" i="1"/>
  <c r="X325" i="1"/>
  <c r="AA300" i="1"/>
  <c r="X214" i="1"/>
  <c r="X244" i="1"/>
  <c r="AA316" i="1"/>
  <c r="AA71" i="1"/>
  <c r="X308" i="1"/>
  <c r="X367" i="1"/>
  <c r="X126" i="1"/>
  <c r="X341" i="1"/>
  <c r="X323" i="1"/>
  <c r="V350" i="1"/>
  <c r="V63" i="1"/>
  <c r="V327" i="1"/>
  <c r="AA14" i="1"/>
  <c r="X343" i="1"/>
  <c r="X149" i="1"/>
  <c r="X293" i="1"/>
  <c r="AA254" i="1"/>
  <c r="X167" i="1"/>
  <c r="X206" i="1"/>
  <c r="AA308" i="1"/>
  <c r="X333" i="1"/>
  <c r="AA175" i="1"/>
  <c r="AA63" i="1"/>
  <c r="X128" i="1"/>
  <c r="AA183" i="1"/>
  <c r="AA102" i="1"/>
  <c r="AA361" i="1"/>
  <c r="X181" i="1"/>
  <c r="X215" i="1"/>
  <c r="AA26" i="1"/>
  <c r="X279" i="1"/>
  <c r="X102" i="1"/>
  <c r="X39" i="1"/>
  <c r="AA246" i="1"/>
  <c r="X300" i="1"/>
  <c r="X269" i="1"/>
  <c r="X335" i="1"/>
  <c r="V54" i="1"/>
  <c r="V194" i="1"/>
  <c r="V7" i="1"/>
  <c r="V343" i="1"/>
  <c r="V88" i="1"/>
  <c r="V360" i="1"/>
  <c r="V333" i="1"/>
  <c r="Z120" i="1"/>
  <c r="Z316" i="1"/>
  <c r="V299" i="1"/>
  <c r="V296" i="1"/>
  <c r="AA10" i="1"/>
  <c r="X360" i="1"/>
  <c r="AA262" i="1"/>
  <c r="AA199" i="1"/>
  <c r="X246" i="1"/>
  <c r="AA18" i="1"/>
  <c r="AA367" i="1"/>
  <c r="AA151" i="1"/>
  <c r="V111" i="1"/>
  <c r="X10" i="1"/>
  <c r="V347" i="1"/>
  <c r="V133" i="1"/>
  <c r="Z16" i="1"/>
  <c r="Z314" i="1"/>
  <c r="AA323" i="1"/>
  <c r="AA215" i="1"/>
  <c r="X285" i="1"/>
  <c r="X112" i="1"/>
  <c r="X118" i="1"/>
  <c r="AA207" i="1"/>
  <c r="X175" i="1"/>
  <c r="AA277" i="1"/>
  <c r="X228" i="1"/>
  <c r="AA39" i="1"/>
  <c r="X307" i="1"/>
  <c r="AA25" i="1"/>
  <c r="X34" i="1"/>
  <c r="AA230" i="1"/>
  <c r="X340" i="1"/>
  <c r="X25" i="1"/>
  <c r="X23" i="1"/>
  <c r="V23" i="1"/>
  <c r="V143" i="1"/>
  <c r="V355" i="1"/>
  <c r="V264" i="1"/>
  <c r="T56" i="1"/>
  <c r="T321" i="1"/>
  <c r="V107" i="1"/>
  <c r="V132" i="1"/>
  <c r="T176" i="1"/>
  <c r="T71" i="1"/>
  <c r="T19" i="1"/>
  <c r="T319" i="1"/>
  <c r="T358" i="1"/>
  <c r="T339" i="1"/>
  <c r="Z217" i="1"/>
  <c r="T134" i="1"/>
  <c r="T95" i="1"/>
  <c r="T81" i="1"/>
  <c r="T334" i="1"/>
  <c r="T316" i="1"/>
  <c r="T289" i="1"/>
  <c r="T154" i="1"/>
  <c r="T76" i="1"/>
  <c r="T286" i="1"/>
  <c r="V106" i="1"/>
  <c r="V159" i="1"/>
  <c r="V112" i="1"/>
  <c r="T357" i="1"/>
  <c r="V369" i="1"/>
  <c r="V77" i="1"/>
  <c r="Z15" i="1"/>
  <c r="V306" i="1"/>
  <c r="V304" i="1"/>
  <c r="V41" i="1"/>
  <c r="T108" i="1"/>
  <c r="T312" i="1"/>
  <c r="V27" i="1"/>
  <c r="V91" i="1"/>
  <c r="V295" i="1"/>
  <c r="V324" i="1"/>
  <c r="V337" i="1"/>
  <c r="T309" i="1"/>
  <c r="T366" i="1"/>
  <c r="T281" i="1"/>
  <c r="V6" i="1"/>
  <c r="V302" i="1"/>
  <c r="V47" i="1"/>
  <c r="V24" i="1"/>
  <c r="V308" i="1"/>
  <c r="T277" i="1"/>
  <c r="T152" i="1"/>
  <c r="T146" i="1"/>
  <c r="T114" i="1"/>
  <c r="T64" i="1"/>
  <c r="T301" i="1"/>
  <c r="T351" i="1"/>
  <c r="T303" i="1"/>
  <c r="T266" i="1"/>
  <c r="T269" i="1"/>
  <c r="Z239" i="1"/>
  <c r="V291" i="1"/>
  <c r="V32" i="1"/>
  <c r="V97" i="1"/>
  <c r="T117" i="1"/>
  <c r="T48" i="1"/>
  <c r="T10" i="1"/>
  <c r="T287" i="1"/>
  <c r="V124" i="1"/>
  <c r="V342" i="1"/>
  <c r="V292" i="1"/>
  <c r="T82" i="1"/>
  <c r="V68" i="1"/>
  <c r="V160" i="1"/>
  <c r="V290" i="1"/>
  <c r="V354" i="1"/>
  <c r="V259" i="1"/>
  <c r="V72" i="1"/>
  <c r="V164" i="1"/>
  <c r="T89" i="1"/>
  <c r="X250" i="1"/>
  <c r="Z250" i="1"/>
  <c r="AA75" i="1"/>
  <c r="Z37" i="1"/>
  <c r="X37" i="1"/>
  <c r="Z368" i="1"/>
  <c r="AA368" i="1"/>
  <c r="Z197" i="1"/>
  <c r="AA197" i="1"/>
  <c r="X311" i="1"/>
  <c r="AA130" i="1"/>
  <c r="X197" i="1"/>
  <c r="AA205" i="1"/>
  <c r="X75" i="1"/>
  <c r="X38" i="1"/>
  <c r="V34" i="1"/>
  <c r="T147" i="1"/>
  <c r="T67" i="1"/>
  <c r="T61" i="1"/>
  <c r="T44" i="1"/>
  <c r="T326" i="1"/>
  <c r="V326" i="1"/>
  <c r="T323" i="1"/>
  <c r="Z17" i="1"/>
  <c r="AA17" i="1"/>
  <c r="Z11" i="1"/>
  <c r="X11" i="1"/>
  <c r="Z27" i="1"/>
  <c r="AA27" i="1"/>
  <c r="Z22" i="1"/>
  <c r="X22" i="1"/>
  <c r="X31" i="1"/>
  <c r="AA31" i="1"/>
  <c r="Z255" i="1"/>
  <c r="X255" i="1"/>
  <c r="Z223" i="1"/>
  <c r="X223" i="1"/>
  <c r="Z196" i="1"/>
  <c r="X196" i="1"/>
  <c r="Z129" i="1"/>
  <c r="X129" i="1"/>
  <c r="T52" i="1"/>
  <c r="V52" i="1"/>
  <c r="V283" i="1"/>
  <c r="T283" i="1"/>
  <c r="Z317" i="1"/>
  <c r="AA317" i="1"/>
  <c r="AA38" i="1"/>
  <c r="X32" i="1"/>
  <c r="X305" i="1"/>
  <c r="V328" i="1"/>
  <c r="V45" i="1"/>
  <c r="V189" i="1"/>
  <c r="T189" i="1"/>
  <c r="T128" i="1"/>
  <c r="V128" i="1"/>
  <c r="T74" i="1"/>
  <c r="V74" i="1"/>
  <c r="T294" i="1"/>
  <c r="V294" i="1"/>
  <c r="T345" i="1"/>
  <c r="V345" i="1"/>
  <c r="Z334" i="1"/>
  <c r="AA334" i="1"/>
  <c r="AA261" i="1"/>
  <c r="Z261" i="1"/>
  <c r="Z222" i="1"/>
  <c r="Z198" i="1"/>
  <c r="AA198" i="1"/>
  <c r="AA324" i="1"/>
  <c r="V14" i="1"/>
  <c r="X368" i="1"/>
  <c r="AA250" i="1"/>
  <c r="AA362" i="1"/>
  <c r="V191" i="1"/>
  <c r="V349" i="1"/>
  <c r="T185" i="1"/>
  <c r="V185" i="1"/>
  <c r="T104" i="1"/>
  <c r="V104" i="1"/>
  <c r="T39" i="1"/>
  <c r="V25" i="1"/>
  <c r="T25" i="1"/>
  <c r="T79" i="1"/>
  <c r="T18" i="1"/>
  <c r="T49" i="1"/>
  <c r="V49" i="1"/>
  <c r="T268" i="1"/>
  <c r="V268" i="1"/>
  <c r="T348" i="1"/>
  <c r="T344" i="1"/>
  <c r="Z42" i="1"/>
  <c r="X42" i="1"/>
  <c r="Z290" i="1"/>
  <c r="X290" i="1"/>
  <c r="Z276" i="1"/>
  <c r="X276" i="1"/>
  <c r="Z216" i="1"/>
  <c r="AA216" i="1"/>
  <c r="X216" i="1"/>
  <c r="Z147" i="1"/>
  <c r="X108" i="1"/>
  <c r="Z108" i="1"/>
  <c r="T263" i="1"/>
  <c r="V263" i="1"/>
  <c r="Z329" i="1"/>
  <c r="X329" i="1"/>
  <c r="V193" i="1"/>
  <c r="V195" i="1"/>
  <c r="T195" i="1"/>
  <c r="T135" i="1"/>
  <c r="V135" i="1"/>
  <c r="Z339" i="1"/>
  <c r="X339" i="1"/>
  <c r="Z296" i="1"/>
  <c r="X296" i="1"/>
  <c r="Z233" i="1"/>
  <c r="X233" i="1"/>
  <c r="Z174" i="1"/>
  <c r="X174" i="1"/>
  <c r="Z91" i="1"/>
  <c r="X91" i="1"/>
  <c r="AA305" i="1"/>
  <c r="AA108" i="1"/>
  <c r="X324" i="1"/>
  <c r="X318" i="1"/>
  <c r="X198" i="1"/>
  <c r="AA180" i="1"/>
  <c r="AA37" i="1"/>
  <c r="V84" i="1"/>
  <c r="V273" i="1"/>
  <c r="V5" i="1"/>
  <c r="T5" i="1"/>
  <c r="AA338" i="1"/>
  <c r="X338" i="1"/>
  <c r="Z369" i="1"/>
  <c r="X369" i="1"/>
  <c r="Z67" i="1"/>
  <c r="AA67" i="1"/>
  <c r="X361" i="1"/>
  <c r="X130" i="1"/>
  <c r="X180" i="1"/>
  <c r="V274" i="1"/>
  <c r="V115" i="1"/>
  <c r="T158" i="1"/>
  <c r="T338" i="1"/>
  <c r="Z318" i="1"/>
  <c r="X245" i="1"/>
  <c r="AA245" i="1"/>
  <c r="V58" i="1"/>
  <c r="V102" i="1"/>
  <c r="V36" i="1"/>
  <c r="V80" i="1"/>
  <c r="V57" i="1"/>
  <c r="V305" i="1"/>
  <c r="V341" i="1"/>
  <c r="T298" i="1"/>
  <c r="T314" i="1"/>
  <c r="T280" i="1"/>
  <c r="T352" i="1"/>
  <c r="V22" i="1"/>
  <c r="V118" i="1"/>
  <c r="V121" i="1"/>
  <c r="V182" i="1"/>
  <c r="T182" i="1"/>
  <c r="V100" i="1"/>
  <c r="T100" i="1"/>
  <c r="V30" i="1"/>
  <c r="T30" i="1"/>
  <c r="V12" i="1"/>
  <c r="T12" i="1"/>
  <c r="V353" i="1"/>
  <c r="T353" i="1"/>
  <c r="V322" i="1"/>
  <c r="T322" i="1"/>
  <c r="V325" i="1"/>
  <c r="T325" i="1"/>
  <c r="V153" i="1"/>
  <c r="V90" i="1"/>
  <c r="V196" i="1"/>
  <c r="V293" i="1"/>
  <c r="V192" i="1"/>
  <c r="T192" i="1"/>
  <c r="T130" i="1"/>
  <c r="V256" i="1"/>
  <c r="T256" i="1"/>
  <c r="T83" i="1"/>
  <c r="V126" i="1"/>
  <c r="T126" i="1"/>
  <c r="T96" i="1"/>
  <c r="V46" i="1"/>
  <c r="T46" i="1"/>
  <c r="T15" i="1"/>
  <c r="V356" i="1"/>
  <c r="T356" i="1"/>
  <c r="V136" i="1"/>
  <c r="V69" i="1"/>
  <c r="T69" i="1"/>
  <c r="V50" i="1"/>
  <c r="T50" i="1"/>
  <c r="V279" i="1"/>
  <c r="T279" i="1"/>
  <c r="V315" i="1"/>
  <c r="T315" i="1"/>
  <c r="V131" i="1"/>
  <c r="V16" i="1"/>
  <c r="V148" i="1"/>
  <c r="V340" i="1"/>
  <c r="V53" i="1"/>
  <c r="V109" i="1"/>
  <c r="V186" i="1"/>
  <c r="T186" i="1"/>
  <c r="V119" i="1"/>
  <c r="T119" i="1"/>
  <c r="V73" i="1"/>
  <c r="T73" i="1"/>
  <c r="V17" i="1"/>
  <c r="T17" i="1"/>
  <c r="T297" i="1"/>
  <c r="V275" i="1"/>
  <c r="T275" i="1"/>
  <c r="V9" i="1"/>
  <c r="T9" i="1"/>
  <c r="V85" i="1"/>
  <c r="V122" i="1"/>
  <c r="T122" i="1"/>
  <c r="V21" i="1"/>
  <c r="T21" i="1"/>
  <c r="T346" i="1"/>
  <c r="V288" i="1"/>
  <c r="T288" i="1"/>
  <c r="V282" i="1"/>
  <c r="T282" i="1"/>
  <c r="V26" i="1"/>
  <c r="V307" i="1"/>
  <c r="V101" i="1"/>
  <c r="T190" i="1"/>
  <c r="T62" i="1"/>
  <c r="T20" i="1"/>
  <c r="T265" i="1"/>
  <c r="V362" i="1"/>
  <c r="T362" i="1"/>
  <c r="T320" i="1"/>
  <c r="V311" i="1"/>
  <c r="T311" i="1"/>
  <c r="X315" i="1"/>
  <c r="Z315" i="1"/>
  <c r="X347" i="1"/>
</calcChain>
</file>

<file path=xl/sharedStrings.xml><?xml version="1.0" encoding="utf-8"?>
<sst xmlns="http://schemas.openxmlformats.org/spreadsheetml/2006/main" count="4111" uniqueCount="1132">
  <si>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</si>
  <si>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</si>
  <si>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</si>
  <si>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</si>
  <si>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</si>
  <si>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</si>
  <si>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</si>
  <si>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</si>
  <si>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</si>
  <si>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</si>
  <si>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</si>
  <si>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</si>
  <si>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</si>
  <si>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</si>
  <si>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</si>
  <si>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</si>
  <si>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</si>
  <si>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</si>
  <si>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</si>
  <si>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</si>
  <si>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</si>
  <si>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</si>
  <si>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</si>
  <si>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</si>
  <si>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</si>
  <si>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</si>
  <si>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</si>
  <si>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</si>
  <si>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</si>
  <si>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</si>
  <si>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</si>
  <si>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</si>
  <si>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</si>
  <si>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</si>
  <si>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</si>
  <si>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</si>
  <si>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</si>
  <si>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</si>
  <si>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</si>
  <si>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</si>
  <si>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</si>
  <si>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</si>
  <si>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</si>
  <si>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</si>
  <si>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</si>
  <si>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</si>
  <si>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</si>
  <si>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</si>
  <si>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</si>
  <si>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</si>
  <si>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</si>
  <si>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</si>
  <si>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</si>
  <si>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</si>
  <si>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</si>
  <si>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</si>
  <si>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</si>
  <si>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</si>
  <si>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</si>
  <si>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</si>
  <si>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</si>
  <si>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</si>
  <si>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</si>
  <si>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</si>
  <si>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</si>
  <si>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</si>
  <si>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</si>
  <si>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</si>
  <si>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</si>
  <si>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</si>
  <si>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</si>
  <si>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</si>
  <si>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</si>
  <si>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</si>
  <si>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</si>
  <si>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</si>
  <si>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</si>
  <si>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</si>
  <si>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</si>
  <si>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</si>
  <si>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</si>
  <si>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</si>
  <si>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</si>
  <si>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</si>
  <si>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</si>
  <si>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</si>
  <si>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</si>
  <si>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</si>
  <si>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</si>
  <si>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</si>
  <si>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</si>
  <si>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</si>
  <si>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</si>
  <si>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</si>
  <si>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</si>
  <si>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</si>
  <si>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</si>
  <si>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</si>
  <si>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</si>
  <si>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</si>
  <si>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</si>
  <si>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</si>
  <si>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</si>
  <si>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</si>
  <si>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</si>
  <si>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</si>
  <si>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</si>
  <si>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</si>
  <si>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</si>
  <si>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</si>
  <si>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</si>
  <si>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</si>
  <si>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</si>
  <si>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</si>
  <si>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</si>
  <si>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</si>
  <si>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</si>
  <si>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</si>
  <si>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</si>
  <si>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</si>
  <si>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</si>
  <si>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</si>
  <si>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</si>
  <si>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</si>
  <si>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</si>
  <si>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</si>
  <si>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</si>
  <si>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</si>
  <si>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</si>
  <si>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</si>
  <si>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</si>
  <si>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</si>
  <si>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</si>
  <si>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</si>
  <si>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</si>
  <si>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</si>
  <si>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</si>
  <si>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</si>
  <si>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</si>
  <si>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</si>
  <si>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</si>
  <si>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</si>
  <si>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</si>
  <si>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</si>
  <si>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</si>
  <si>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</si>
  <si>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</si>
  <si>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</si>
  <si>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</si>
  <si>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</si>
  <si>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</si>
  <si>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</si>
  <si>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</si>
  <si>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</si>
  <si>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</si>
  <si>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</si>
  <si>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</si>
  <si>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</si>
  <si>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</si>
  <si>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</si>
  <si>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</si>
  <si>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</si>
  <si>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</si>
  <si>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</si>
  <si>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</si>
  <si>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</si>
  <si>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</si>
  <si>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</si>
  <si>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</si>
  <si>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</si>
  <si>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</si>
  <si>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</si>
  <si>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</si>
  <si>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</si>
  <si>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</si>
  <si>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</si>
  <si>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</si>
  <si>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</si>
  <si>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</si>
  <si>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</si>
  <si>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</si>
  <si>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</si>
  <si>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</si>
  <si>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</si>
  <si>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</si>
  <si>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</si>
  <si>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</si>
  <si>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</si>
  <si>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</si>
  <si>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</si>
  <si>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</si>
  <si>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</si>
  <si>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</si>
  <si>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</si>
  <si>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</si>
  <si>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</si>
  <si>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</si>
  <si>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</si>
  <si>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</si>
  <si>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</si>
  <si>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</si>
  <si>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</si>
  <si>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</si>
  <si>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</si>
  <si>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</si>
  <si>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</si>
  <si>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</si>
  <si>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</si>
  <si>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</si>
  <si>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</si>
  <si>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</si>
  <si>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</si>
  <si>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l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</si>
  <si>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</si>
  <si>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</si>
  <si>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</si>
  <si>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</si>
  <si>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</si>
  <si>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</si>
  <si>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</si>
  <si>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</si>
  <si>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</si>
  <si>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</si>
  <si>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</si>
  <si>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</si>
  <si>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</si>
  <si>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</si>
  <si>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</si>
  <si>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</si>
  <si>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</si>
  <si>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</si>
  <si>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</si>
  <si>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</si>
  <si>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</si>
  <si>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</si>
  <si>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</si>
  <si>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</si>
  <si>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</si>
  <si>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</si>
  <si>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</si>
  <si>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</si>
  <si>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</si>
  <si>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</si>
  <si>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</si>
  <si>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</si>
  <si>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</si>
  <si>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</si>
  <si>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</si>
  <si>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</si>
  <si>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</si>
  <si>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</si>
  <si>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</si>
  <si>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</si>
  <si>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</si>
  <si>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</si>
  <si>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</si>
  <si>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</si>
  <si>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</si>
  <si>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</si>
  <si>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</si>
  <si>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</si>
  <si>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</si>
  <si>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</si>
  <si>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</si>
  <si>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</si>
  <si>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</si>
  <si>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</si>
  <si>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</si>
  <si>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</si>
  <si>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</si>
  <si>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</si>
  <si>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</si>
  <si>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</si>
  <si>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</si>
  <si>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</si>
  <si>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</si>
  <si>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</si>
  <si>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</si>
  <si>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</si>
  <si>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</si>
  <si>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</si>
  <si>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</si>
  <si>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</si>
  <si>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</si>
  <si>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</si>
  <si>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</si>
  <si>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</si>
  <si>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</si>
  <si>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</si>
  <si>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</si>
  <si>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</si>
  <si>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</si>
  <si>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</si>
  <si>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</si>
  <si>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</si>
  <si>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</si>
  <si>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</si>
  <si>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</si>
  <si>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</si>
  <si>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</si>
  <si>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</si>
  <si>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</si>
  <si>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</si>
  <si>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</si>
  <si>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</si>
  <si>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</si>
  <si>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</si>
  <si>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</si>
  <si>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</si>
  <si>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</si>
  <si>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</si>
  <si>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</si>
  <si>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</si>
  <si>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</si>
  <si>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</si>
  <si>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</si>
  <si>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</si>
  <si>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</si>
  <si>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</si>
  <si>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</si>
  <si>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</si>
  <si>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</si>
  <si>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</si>
  <si>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</si>
  <si>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</si>
  <si>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</si>
  <si>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</si>
  <si>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</si>
  <si>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</si>
  <si>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</si>
  <si>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</si>
  <si>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</si>
  <si>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</si>
  <si>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</si>
  <si>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</si>
  <si>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</si>
  <si>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</si>
  <si>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</si>
  <si>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</si>
  <si>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</si>
  <si>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</si>
  <si>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</si>
  <si>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</si>
  <si>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</si>
  <si>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</si>
  <si>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LWA-088</t>
  </si>
  <si>
    <t>BREAK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</si>
  <si>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</si>
  <si>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</si>
  <si>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</si>
  <si>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</si>
  <si>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</si>
  <si>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</si>
  <si>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</si>
  <si>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</si>
  <si>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</si>
  <si>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</si>
  <si>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</si>
  <si>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</si>
  <si>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</si>
  <si>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</si>
  <si>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</si>
  <si>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</si>
  <si>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</si>
  <si>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</si>
  <si>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</si>
  <si>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</si>
  <si>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</si>
  <si>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</si>
  <si>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</si>
  <si>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</si>
  <si>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</si>
  <si>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</si>
  <si>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</si>
  <si>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</si>
  <si>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</si>
  <si>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</si>
  <si>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</si>
  <si>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</si>
  <si>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</si>
  <si>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</si>
  <si>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</si>
  <si>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</si>
  <si>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</si>
  <si>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</si>
  <si>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</si>
  <si>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</si>
  <si>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</si>
  <si>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</si>
  <si>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</si>
  <si>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</si>
  <si>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</si>
  <si>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</si>
  <si>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</si>
  <si>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</si>
  <si>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</si>
  <si>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</si>
  <si>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</si>
  <si>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</si>
  <si>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</si>
  <si>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</si>
  <si>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</si>
  <si>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</si>
  <si>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</si>
  <si>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</si>
  <si>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</si>
  <si>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</si>
  <si>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</si>
  <si>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</si>
  <si>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</si>
  <si>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</si>
  <si>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</si>
  <si>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</si>
  <si>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</si>
  <si>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</si>
  <si>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</si>
  <si>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</si>
  <si>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</si>
  <si>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</si>
  <si>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</si>
  <si>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</si>
  <si>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</si>
  <si>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</si>
  <si>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</si>
  <si>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</si>
  <si>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</si>
  <si>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</si>
  <si>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</si>
  <si>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</si>
  <si>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</si>
  <si>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</si>
  <si>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</si>
  <si>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</si>
  <si>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</si>
  <si>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</si>
  <si>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</si>
  <si>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</si>
  <si>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</si>
  <si>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</si>
  <si>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</si>
  <si>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</si>
  <si>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</si>
  <si>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</si>
  <si>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</si>
  <si>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</si>
  <si>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</si>
  <si>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B</t>
  </si>
  <si>
    <t>0475</t>
  </si>
  <si>
    <t>0229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</si>
  <si>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</si>
  <si>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</si>
  <si>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</si>
  <si>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</si>
  <si>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</si>
  <si>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</si>
  <si>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</si>
  <si>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</si>
  <si>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</si>
  <si>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</si>
  <si>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</si>
  <si>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</si>
  <si>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</si>
  <si>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</si>
  <si>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</si>
  <si>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</si>
  <si>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</si>
  <si>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</si>
  <si>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</si>
  <si>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</si>
  <si>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</si>
  <si>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</si>
  <si>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</si>
  <si>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</si>
  <si>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</si>
  <si>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</si>
  <si>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</si>
  <si>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</si>
  <si>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</si>
  <si>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</si>
  <si>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</si>
  <si>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</si>
  <si>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</si>
  <si>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</si>
  <si>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</si>
  <si>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</si>
  <si>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</si>
  <si>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</si>
  <si>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</si>
  <si>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</si>
  <si>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</si>
  <si>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</si>
  <si>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</si>
  <si>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</si>
  <si>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</si>
  <si>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</si>
  <si>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</si>
  <si>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</si>
  <si>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</si>
  <si>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</si>
  <si>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</si>
  <si>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</si>
  <si>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</si>
  <si>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</si>
  <si>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</si>
  <si>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</si>
  <si>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</si>
  <si>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</si>
  <si>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</si>
  <si>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</si>
  <si>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</si>
  <si>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</si>
  <si>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</si>
  <si>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</si>
  <si>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</si>
  <si>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</si>
  <si>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</si>
  <si>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</si>
  <si>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</si>
  <si>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</si>
  <si>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</si>
  <si>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</si>
  <si>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</si>
  <si>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</si>
  <si>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</si>
  <si>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</si>
  <si>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</si>
  <si>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</si>
  <si>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</si>
  <si>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</si>
  <si>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</si>
  <si>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</si>
  <si>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</si>
  <si>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</si>
  <si>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</si>
  <si>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</si>
  <si>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</si>
  <si>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</si>
  <si>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</si>
  <si>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</si>
  <si>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</si>
  <si>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</si>
  <si>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</si>
  <si>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</si>
  <si>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</si>
  <si>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</si>
  <si>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</si>
  <si>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</si>
  <si>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</si>
  <si>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</si>
  <si>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</si>
  <si>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</si>
  <si>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</si>
  <si>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</si>
  <si>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</si>
  <si>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</si>
  <si>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</si>
  <si>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</si>
  <si>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</si>
  <si>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</si>
  <si>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</si>
  <si>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</si>
  <si>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</si>
  <si>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</si>
  <si>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</si>
  <si>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</si>
  <si>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</si>
  <si>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</si>
  <si>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</si>
  <si>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</si>
  <si>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</si>
  <si>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</si>
  <si>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</si>
  <si>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</si>
  <si>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</si>
  <si>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</si>
  <si>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D</t>
  </si>
  <si>
    <t>0357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</si>
  <si>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</si>
  <si>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</si>
  <si>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</si>
  <si>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</si>
  <si>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</si>
  <si>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</si>
  <si>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</si>
  <si>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</si>
  <si>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</si>
  <si>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</si>
  <si>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</si>
  <si>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</si>
  <si>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</si>
  <si>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</si>
  <si>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</si>
  <si>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</si>
  <si>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</si>
  <si>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</si>
  <si>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</si>
  <si>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</si>
  <si>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</si>
  <si>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</si>
  <si>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</si>
  <si>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</si>
  <si>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</si>
  <si>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</si>
  <si>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</si>
  <si>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</si>
  <si>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</si>
  <si>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</si>
  <si>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</si>
  <si>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</si>
  <si>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</si>
  <si>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</si>
  <si>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</si>
  <si>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</si>
  <si>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</si>
  <si>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</si>
  <si>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</si>
  <si>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</si>
  <si>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</si>
  <si>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</si>
  <si>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</si>
  <si>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</si>
  <si>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</si>
  <si>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</si>
  <si>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</si>
  <si>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</si>
  <si>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</si>
  <si>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</si>
  <si>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</si>
  <si>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</si>
  <si>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</si>
  <si>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</si>
  <si>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</si>
  <si>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</si>
  <si>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</si>
  <si>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</si>
  <si>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</si>
  <si>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</si>
  <si>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</si>
  <si>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</si>
  <si>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</si>
  <si>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</si>
  <si>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</si>
  <si>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</si>
  <si>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</si>
  <si>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</si>
  <si>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</si>
  <si>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</si>
  <si>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</si>
  <si>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</si>
  <si>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</si>
  <si>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</si>
  <si>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</si>
  <si>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</si>
  <si>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</si>
  <si>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</si>
  <si>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</si>
  <si>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</si>
  <si>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</si>
  <si>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</si>
  <si>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</si>
  <si>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</si>
  <si>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</si>
  <si>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</si>
  <si>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</si>
  <si>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</si>
  <si>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</si>
  <si>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</si>
  <si>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</si>
  <si>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</si>
  <si>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</si>
  <si>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</si>
  <si>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</si>
  <si>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</si>
  <si>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</si>
  <si>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</si>
  <si>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</si>
  <si>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</si>
  <si>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</si>
  <si>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</si>
  <si>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</si>
  <si>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</si>
  <si>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</si>
  <si>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</si>
  <si>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</si>
  <si>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</si>
  <si>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</si>
  <si>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</si>
  <si>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</si>
  <si>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</si>
  <si>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</si>
  <si>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</si>
  <si>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</si>
  <si>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</si>
  <si>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</si>
  <si>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</si>
  <si>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</si>
  <si>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</si>
  <si>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</si>
  <si>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</si>
  <si>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</si>
  <si>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</si>
  <si>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</si>
  <si>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</si>
  <si>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</si>
  <si>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</si>
  <si>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</si>
  <si>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</si>
  <si>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</si>
  <si>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</si>
  <si>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</si>
  <si>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</si>
  <si>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</si>
  <si>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</si>
  <si>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</si>
  <si>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</si>
  <si>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</si>
  <si>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</si>
  <si>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</si>
  <si>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</si>
  <si>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</si>
  <si>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</si>
  <si>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</si>
  <si>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</si>
  <si>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</si>
  <si>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</si>
  <si>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</si>
  <si>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</si>
  <si>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</si>
  <si>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</si>
  <si>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</si>
  <si>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</si>
  <si>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</si>
  <si>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</si>
  <si>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</si>
  <si>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</si>
  <si>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</si>
  <si>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</si>
  <si>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</si>
  <si>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</si>
  <si>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</si>
  <si>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 </t>
  </si>
  <si>
    <t>LWA-231</t>
  </si>
  <si>
    <t>00:00:41:1e:e4:75</t>
  </si>
  <si>
    <t>snap10.sas.pvt</t>
  </si>
  <si>
    <t>LWA-232</t>
  </si>
  <si>
    <t>LWA-233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</si>
  <si>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</si>
  <si>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</si>
  <si>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</si>
  <si>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</si>
  <si>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</si>
  <si>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</si>
  <si>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</si>
  <si>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</si>
  <si>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</si>
  <si>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</si>
  <si>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</si>
  <si>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</si>
  <si>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</si>
  <si>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</si>
  <si>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</si>
  <si>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</si>
  <si>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</si>
  <si>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</si>
  <si>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</si>
  <si>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</si>
  <si>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</si>
  <si>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</si>
  <si>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</si>
  <si>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</si>
  <si>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</si>
  <si>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</si>
  <si>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</si>
  <si>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</si>
  <si>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</si>
  <si>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</si>
  <si>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</si>
  <si>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</si>
  <si>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</si>
  <si>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</si>
  <si>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</si>
  <si>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</si>
  <si>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</si>
  <si>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</si>
  <si>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</si>
  <si>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</si>
  <si>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</si>
  <si>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</si>
  <si>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</si>
  <si>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</si>
  <si>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</si>
  <si>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</si>
  <si>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</si>
  <si>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</si>
  <si>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</si>
  <si>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</si>
  <si>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</si>
  <si>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</si>
  <si>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</si>
  <si>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</si>
  <si>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</si>
  <si>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</si>
  <si>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</si>
  <si>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</si>
  <si>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</si>
  <si>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</si>
  <si>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</si>
  <si>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</si>
  <si>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</si>
  <si>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</si>
  <si>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</si>
  <si>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</si>
  <si>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</si>
  <si>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</si>
  <si>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</si>
  <si>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</si>
  <si>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</si>
  <si>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</si>
  <si>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</si>
  <si>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</si>
  <si>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</si>
  <si>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</si>
  <si>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</si>
  <si>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</si>
  <si>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</si>
  <si>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</si>
  <si>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</si>
  <si>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</si>
  <si>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</si>
  <si>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</si>
  <si>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</si>
  <si>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</si>
  <si>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</si>
  <si>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</si>
  <si>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</si>
  <si>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</si>
  <si>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</si>
  <si>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</si>
  <si>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</si>
  <si>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</si>
  <si>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</si>
  <si>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</si>
  <si>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</si>
  <si>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</si>
  <si>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</si>
  <si>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</si>
  <si>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</si>
  <si>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</si>
  <si>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</si>
  <si>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LWA-274</t>
  </si>
  <si>
    <t>139</t>
  </si>
  <si>
    <t>661</t>
  </si>
  <si>
    <t>LWA-275</t>
  </si>
  <si>
    <t>319</t>
  </si>
  <si>
    <t>556</t>
  </si>
  <si>
    <t>LWA-276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</si>
  <si>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</si>
  <si>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</si>
  <si>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</si>
  <si>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</si>
  <si>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</si>
  <si>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</si>
  <si>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</si>
  <si>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</si>
  <si>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</si>
  <si>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</si>
  <si>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</si>
  <si>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</si>
  <si>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</si>
  <si>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</si>
  <si>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</si>
  <si>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</si>
  <si>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</si>
  <si>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</si>
  <si>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</si>
  <si>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</si>
  <si>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</si>
  <si>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</si>
  <si>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</si>
  <si>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</si>
  <si>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</si>
  <si>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</si>
  <si>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</si>
  <si>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</si>
  <si>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</si>
  <si>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</si>
  <si>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</si>
  <si>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</si>
  <si>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</si>
  <si>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</si>
  <si>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</si>
  <si>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</si>
  <si>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</si>
  <si>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</si>
  <si>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</si>
  <si>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</si>
  <si>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</si>
  <si>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</si>
  <si>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</si>
  <si>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</si>
  <si>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</si>
  <si>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</si>
  <si>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</si>
  <si>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</si>
  <si>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</si>
  <si>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</si>
  <si>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</si>
  <si>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</si>
  <si>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</si>
  <si>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</si>
  <si>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</si>
  <si>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</si>
  <si>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</si>
  <si>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</si>
  <si>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</si>
  <si>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</si>
  <si>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</si>
  <si>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</si>
  <si>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</si>
  <si>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</si>
  <si>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</si>
  <si>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</si>
  <si>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</si>
  <si>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</si>
  <si>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</si>
  <si>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</si>
  <si>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</si>
  <si>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</si>
  <si>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</si>
  <si>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</si>
  <si>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</si>
  <si>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</si>
  <si>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</si>
  <si>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598</t>
  </si>
  <si>
    <t>685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</si>
  <si>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</si>
  <si>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</si>
  <si>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</si>
  <si>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</si>
  <si>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</si>
  <si>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</si>
  <si>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</si>
  <si>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</si>
  <si>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</si>
  <si>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</si>
  <si>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</si>
  <si>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</si>
  <si>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</si>
  <si>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</si>
  <si>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</si>
  <si>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</si>
  <si>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1157</t>
  </si>
  <si>
    <t>0371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</si>
  <si>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</si>
  <si>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</si>
  <si>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</si>
  <si>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</si>
  <si>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</si>
  <si>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</si>
  <si>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</si>
  <si>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</si>
  <si>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</si>
  <si>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</si>
  <si>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</si>
  <si>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</si>
  <si>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</si>
  <si>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</si>
  <si>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</si>
  <si>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</si>
  <si>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</si>
  <si>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</si>
  <si>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</si>
  <si>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</si>
  <si>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</si>
  <si>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</si>
  <si>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</si>
  <si>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</si>
  <si>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</si>
  <si>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</si>
  <si>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</si>
  <si>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112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</si>
  <si>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</si>
  <si>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</si>
  <si>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</si>
  <si>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</si>
  <si>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</si>
  <si>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</si>
  <si>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</si>
  <si>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</si>
  <si>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</si>
  <si>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</si>
  <si>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</si>
  <si>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</si>
  <si>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</si>
  <si>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</si>
  <si>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</si>
  <si>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</si>
  <si>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</si>
  <si>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</si>
  <si>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</si>
  <si>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</si>
  <si>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</si>
  <si>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</si>
  <si>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</si>
  <si>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</si>
  <si>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</si>
  <si>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</si>
  <si>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</si>
  <si>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</si>
  <si>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</si>
  <si>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</si>
  <si>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</si>
  <si>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</si>
  <si>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</si>
  <si>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</si>
  <si>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</si>
  <si>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</si>
  <si>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</si>
  <si>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</si>
  <si>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</si>
  <si>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</si>
  <si>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</si>
  <si>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</si>
  <si>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</si>
  <si>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</si>
  <si>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</si>
  <si>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</si>
  <si>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</si>
  <si>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</si>
  <si>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</si>
  <si>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</si>
  <si>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</si>
  <si>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</si>
  <si>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412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</si>
  <si>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</si>
  <si>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</si>
  <si>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</si>
  <si>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</si>
  <si>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</si>
  <si>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</si>
  <si>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</si>
  <si>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</si>
  <si>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</si>
  <si>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</si>
  <si>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</si>
  <si>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</si>
  <si>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</si>
  <si>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0101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</si>
  <si>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</si>
  <si>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</si>
  <si>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</si>
  <si>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</si>
  <si>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</si>
  <si>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</si>
  <si>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</si>
  <si>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</si>
  <si>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</si>
  <si>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</si>
  <si>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</si>
  <si>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</si>
  <si>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</si>
  <si>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</si>
  <si>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</si>
  <si>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</si>
  <si>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</si>
  <si>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</si>
  <si>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</si>
  <si>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</si>
  <si>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</si>
  <si>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</si>
  <si>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</si>
  <si>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</si>
  <si>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632</t>
  </si>
  <si>
    <t>670</t>
  </si>
  <si>
    <t>LWA-355</t>
  </si>
  <si>
    <t>0123</t>
  </si>
  <si>
    <t>0394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</si>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</sst>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17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15" fillId="0" borderId="39" xfId="0" applyFont="1" applyBorder="1"/>
    <xf numFmtId="0" fontId="15" fillId="0" borderId="38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8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8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2" fontId="6" fillId="0" borderId="22" xfId="0" applyNumberFormat="1" applyFont="1" applyBorder="1" applyAlignment="1" applyProtection="1">
      <alignment horizontal="left" vertical="center" wrapText="1" inden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2" borderId="37" xfId="0" applyFill="1" applyBorder="1" applyAlignment="1">
      <alignment horizontal="center" vertical="center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7" borderId="3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 wrapText="1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70"/>
  <sheetViews>
    <sheetView showGridLines="0" tabSelected="1" zoomScaleNormal="100" workbookViewId="0">
      <pane xSplit="2" ySplit="3" topLeftCell="R233" activePane="bottomRight" state="frozenSplit"/>
      <selection pane="bottomRight" activeCell="AG235" sqref="AG235:AG237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4" customWidth="1"/>
    <col min="2" max="2" width="13" style="4" customWidth="1"/>
    <col min="3" max="3" width="14.5703125" style="4" customWidth="1"/>
    <col min="4" max="4" width="10.28515625" style="4" customWidth="1"/>
    <col min="5" max="5" width="20.85546875" style="5" customWidth="1"/>
    <col min="6" max="6" width="20.28515625" style="5" customWidth="1"/>
    <col min="7" max="7" width="12.42578125" style="6" customWidth="1"/>
    <col min="8" max="8" width="10.85546875" style="6" customWidth="1"/>
    <col min="9" max="9" width="10.5703125" style="6" customWidth="1"/>
    <col min="10" max="10" width="14.7109375" style="3" customWidth="1"/>
    <col min="11" max="11" width="9.5703125" style="3" customWidth="1"/>
    <col min="12" max="12" width="9.28515625" style="7" customWidth="1"/>
    <col min="13" max="13" width="9" style="7" customWidth="1"/>
    <col min="14" max="14" width="13" style="4" customWidth="1"/>
    <col min="15" max="15" width="12.5703125" style="4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30" width="13" style="1" customWidth="1"/>
    <col min="31" max="33" width="12.42578125" style="1" customWidth="1"/>
    <col min="34" max="34" width="58.28515625" style="4" customWidth="1"/>
    <col min="35" max="35" width="10" style="4" bestFit="1" customWidth="1"/>
    <col min="36" max="36" width="9.140625" style="4"/>
    <col min="37" max="37" width="14" style="4" bestFit="1" customWidth="1"/>
    <col min="38" max="16384" width="9.140625" style="4"/>
  </cols>
  <sheetData>
    <row r="1" spans="1:34" s="18" customFormat="1">
      <c r="A1" s="18" t="s">
        <v>0</v>
      </c>
      <c r="B1" s="18" t="s">
        <v>1</v>
      </c>
      <c r="D1" s="18" t="s">
        <v>1</v>
      </c>
      <c r="E1" s="19" t="s">
        <v>2</v>
      </c>
      <c r="F1" s="19" t="s">
        <v>2</v>
      </c>
      <c r="G1" s="20" t="s">
        <v>2</v>
      </c>
      <c r="H1" s="20" t="s">
        <v>2</v>
      </c>
      <c r="I1" s="20" t="s">
        <v>2</v>
      </c>
      <c r="J1" s="21" t="s">
        <v>2</v>
      </c>
      <c r="K1" s="21" t="s">
        <v>2</v>
      </c>
      <c r="L1" s="23" t="s">
        <v>1</v>
      </c>
      <c r="M1" s="23" t="s">
        <v>1</v>
      </c>
      <c r="N1" s="18" t="s">
        <v>2</v>
      </c>
      <c r="O1" s="18" t="s">
        <v>2</v>
      </c>
      <c r="P1" s="22" t="s">
        <v>1</v>
      </c>
      <c r="Q1" s="22" t="s">
        <v>2</v>
      </c>
      <c r="R1" s="22" t="s">
        <v>2</v>
      </c>
      <c r="S1" s="22" t="s">
        <v>1</v>
      </c>
      <c r="T1" s="22" t="s">
        <v>2</v>
      </c>
      <c r="U1" s="22" t="s">
        <v>1</v>
      </c>
      <c r="V1" s="22" t="s">
        <v>2</v>
      </c>
      <c r="W1" s="22" t="s">
        <v>1</v>
      </c>
      <c r="X1" s="22" t="s">
        <v>1</v>
      </c>
      <c r="Y1" s="22" t="s">
        <v>1</v>
      </c>
      <c r="Z1" s="22" t="s">
        <v>2</v>
      </c>
      <c r="AA1" s="22" t="s">
        <v>2</v>
      </c>
      <c r="AB1" s="22" t="s">
        <v>1</v>
      </c>
      <c r="AC1" s="22" t="s">
        <v>1</v>
      </c>
      <c r="AD1" s="22" t="s">
        <v>1</v>
      </c>
      <c r="AE1" s="22"/>
      <c r="AF1" s="22"/>
      <c r="AG1" s="22"/>
    </row>
    <row r="2" spans="1:34" s="65" customFormat="1">
      <c r="A2" s="65" t="s">
        <v>3</v>
      </c>
      <c r="B2" s="65" t="s">
        <v>4</v>
      </c>
      <c r="D2" s="65" t="s">
        <v>5</v>
      </c>
      <c r="E2" s="66" t="s">
        <v>6</v>
      </c>
      <c r="F2" s="66" t="s">
        <v>7</v>
      </c>
      <c r="G2" s="67" t="s">
        <v>8</v>
      </c>
      <c r="H2" s="67" t="s">
        <v>9</v>
      </c>
      <c r="I2" s="67" t="s">
        <v>10</v>
      </c>
      <c r="J2" s="68" t="s">
        <v>11</v>
      </c>
      <c r="K2" s="68" t="s">
        <v>12</v>
      </c>
      <c r="L2" s="69" t="s">
        <v>13</v>
      </c>
      <c r="M2" s="69" t="s">
        <v>14</v>
      </c>
      <c r="N2" s="65" t="s">
        <v>15</v>
      </c>
      <c r="O2" s="65" t="s">
        <v>16</v>
      </c>
      <c r="P2" s="70" t="s">
        <v>17</v>
      </c>
      <c r="Q2" s="70" t="s">
        <v>18</v>
      </c>
      <c r="R2" s="70" t="s">
        <v>19</v>
      </c>
      <c r="S2" s="70" t="s">
        <v>20</v>
      </c>
      <c r="T2" s="70" t="s">
        <v>21</v>
      </c>
      <c r="U2" s="70" t="s">
        <v>22</v>
      </c>
      <c r="V2" s="70" t="s">
        <v>23</v>
      </c>
      <c r="W2" s="70" t="s">
        <v>24</v>
      </c>
      <c r="X2" s="70" t="s">
        <v>25</v>
      </c>
      <c r="Y2" s="70" t="s">
        <v>26</v>
      </c>
      <c r="Z2" s="70" t="s">
        <v>27</v>
      </c>
      <c r="AA2" s="70" t="s">
        <v>28</v>
      </c>
      <c r="AB2" s="70" t="s">
        <v>29</v>
      </c>
      <c r="AC2" s="70" t="s">
        <v>30</v>
      </c>
      <c r="AD2" s="70" t="s">
        <v>31</v>
      </c>
      <c r="AE2" s="70" t="s">
        <v>32</v>
      </c>
      <c r="AF2" s="70" t="s">
        <v>33</v>
      </c>
      <c r="AG2" s="70" t="s">
        <v>34</v>
      </c>
      <c r="AH2" s="65" t="s">
        <v>35</v>
      </c>
    </row>
    <row r="3" spans="1:34" s="2" customFormat="1" ht="48" customHeight="1">
      <c r="A3" s="87" t="s">
        <v>36</v>
      </c>
      <c r="B3" s="17" t="s">
        <v>37</v>
      </c>
      <c r="C3" s="54" t="s">
        <v>38</v>
      </c>
      <c r="D3" s="16" t="s">
        <v>39</v>
      </c>
      <c r="E3" s="45" t="s">
        <v>40</v>
      </c>
      <c r="F3" s="46" t="s">
        <v>41</v>
      </c>
      <c r="G3" s="108" t="s">
        <v>42</v>
      </c>
      <c r="H3" s="47" t="s">
        <v>43</v>
      </c>
      <c r="I3" s="48" t="s">
        <v>44</v>
      </c>
      <c r="J3" s="49" t="s">
        <v>45</v>
      </c>
      <c r="K3" s="50" t="s">
        <v>46</v>
      </c>
      <c r="L3" s="51" t="s">
        <v>47</v>
      </c>
      <c r="M3" s="51" t="s">
        <v>48</v>
      </c>
      <c r="N3" s="49" t="s">
        <v>49</v>
      </c>
      <c r="O3" s="50" t="s">
        <v>50</v>
      </c>
      <c r="P3" s="52" t="s">
        <v>51</v>
      </c>
      <c r="Q3" s="53" t="s">
        <v>52</v>
      </c>
      <c r="R3" s="53" t="s">
        <v>53</v>
      </c>
      <c r="S3" s="53" t="s">
        <v>54</v>
      </c>
      <c r="T3" s="54"/>
      <c r="U3" s="55" t="s">
        <v>55</v>
      </c>
      <c r="V3" s="54"/>
      <c r="W3" s="56" t="s">
        <v>56</v>
      </c>
      <c r="X3" s="53" t="s">
        <v>57</v>
      </c>
      <c r="Y3" s="53" t="s">
        <v>58</v>
      </c>
      <c r="Z3" s="53" t="s">
        <v>59</v>
      </c>
      <c r="AA3" s="57" t="s">
        <v>60</v>
      </c>
      <c r="AB3" s="58" t="s">
        <v>61</v>
      </c>
      <c r="AC3" s="53" t="s">
        <v>62</v>
      </c>
      <c r="AD3" s="57" t="s">
        <v>63</v>
      </c>
      <c r="AE3" s="56" t="s">
        <v>64</v>
      </c>
      <c r="AF3" s="57" t="s">
        <v>65</v>
      </c>
      <c r="AG3" s="59" t="s">
        <v>66</v>
      </c>
      <c r="AH3" s="60" t="s">
        <v>67</v>
      </c>
    </row>
    <row r="4" spans="1:34" s="43" customFormat="1" ht="17.100000000000001" hidden="1" customHeight="1">
      <c r="A4" s="86"/>
      <c r="B4" s="83" t="s">
        <v>68</v>
      </c>
      <c r="C4" s="109"/>
      <c r="D4" s="71" t="s">
        <v>69</v>
      </c>
      <c r="E4" s="71">
        <v>37.239777269999998</v>
      </c>
      <c r="F4" s="71">
        <v>-118.2816667</v>
      </c>
      <c r="G4" s="72" t="s">
        <v>69</v>
      </c>
      <c r="H4" s="72">
        <v>0</v>
      </c>
      <c r="I4" s="72">
        <v>0</v>
      </c>
      <c r="J4" s="64" t="s">
        <v>69</v>
      </c>
      <c r="K4" s="64" t="s">
        <v>69</v>
      </c>
      <c r="L4" s="90"/>
      <c r="M4" s="90"/>
      <c r="N4" s="64"/>
      <c r="O4" s="64"/>
      <c r="P4" s="64"/>
      <c r="Q4" s="64" t="str">
        <f>_xlfn.XLOOKUP(P4,'ARX IDs'!B$3:B$47,'ARX IDs'!C$3:C$47,"")</f>
        <v/>
      </c>
      <c r="R4" s="64"/>
      <c r="S4" s="64"/>
      <c r="T4" s="80"/>
      <c r="U4" s="76"/>
      <c r="V4" s="80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73" t="s">
        <v>70</v>
      </c>
    </row>
    <row r="5" spans="1:34" s="44" customFormat="1" ht="18" customHeight="1">
      <c r="A5" s="86"/>
      <c r="B5" s="83" t="s">
        <v>71</v>
      </c>
      <c r="C5" s="109" t="s">
        <v>72</v>
      </c>
      <c r="D5" s="71" t="s">
        <v>73</v>
      </c>
      <c r="E5" s="71">
        <v>37.240452040000001</v>
      </c>
      <c r="F5" s="71">
        <v>-118.2809073</v>
      </c>
      <c r="G5" s="72">
        <v>1182.97</v>
      </c>
      <c r="H5" s="72">
        <v>67.38</v>
      </c>
      <c r="I5" s="72">
        <v>74.89</v>
      </c>
      <c r="J5" s="81" t="s">
        <v>74</v>
      </c>
      <c r="K5" s="81" t="s">
        <v>74</v>
      </c>
      <c r="L5" s="90" t="s">
        <v>75</v>
      </c>
      <c r="M5" s="90" t="s">
        <v>76</v>
      </c>
      <c r="N5" s="81" t="s">
        <v>77</v>
      </c>
      <c r="O5" s="81" t="s">
        <v>77</v>
      </c>
      <c r="P5" s="64">
        <v>15</v>
      </c>
      <c r="Q5" s="64">
        <v>40</v>
      </c>
      <c r="R5" s="64">
        <f>P5</f>
        <v>15</v>
      </c>
      <c r="S5" s="64">
        <v>3</v>
      </c>
      <c r="T5" s="80">
        <f>100 * $R5 + S5</f>
        <v>1503</v>
      </c>
      <c r="U5" s="77">
        <v>4</v>
      </c>
      <c r="V5" s="80">
        <f>100 * $R5 + U5</f>
        <v>1504</v>
      </c>
      <c r="W5" s="64">
        <f>_xlfn.XLOOKUP(Y5,'SNAP2 IDs'!C$3:C$15,'SNAP2 IDs'!B$3:B$15,"")</f>
        <v>10</v>
      </c>
      <c r="X5" s="64">
        <f>_xlfn.XLOOKUP($W5, 'SNAP2 IDs'!$B$3:$B$15,'SNAP2 IDs'!D$3:D$15, "Lookup err")</f>
        <v>1</v>
      </c>
      <c r="Y5" s="64">
        <v>3</v>
      </c>
      <c r="Z5" s="64" t="str">
        <f>_xlfn.XLOOKUP($W5, 'SNAP2 IDs'!$B$3:$B$15,'SNAP2 IDs'!E$3:E$15, "Lookup err")</f>
        <v>02:00:a6:4e:e4:6f</v>
      </c>
      <c r="AA5" s="64" t="str">
        <f>_xlfn.XLOOKUP($W5, 'SNAP2 IDs'!$B$3:$B$15,'SNAP2 IDs'!F$3:F$15, "Lookup err")</f>
        <v>snap03.sas.pvt</v>
      </c>
      <c r="AB5" s="64">
        <v>0</v>
      </c>
      <c r="AC5" s="64">
        <v>0</v>
      </c>
      <c r="AD5" s="64">
        <v>1</v>
      </c>
      <c r="AE5" s="64">
        <f>_xlfn.BITXOR(AC5,2) + 32*AB5</f>
        <v>2</v>
      </c>
      <c r="AF5" s="64">
        <f>_xlfn.BITXOR(AD5,2) + 32*AB5</f>
        <v>3</v>
      </c>
      <c r="AG5" s="64">
        <f>32*(Y5-1) + (AE5/2)</f>
        <v>65</v>
      </c>
      <c r="AH5" s="73" t="s">
        <v>78</v>
      </c>
    </row>
    <row r="6" spans="1:34" s="43" customFormat="1" ht="18" customHeight="1">
      <c r="A6" s="86"/>
      <c r="B6" s="83" t="s">
        <v>79</v>
      </c>
      <c r="C6" s="109" t="s">
        <v>72</v>
      </c>
      <c r="D6" s="71" t="s">
        <v>73</v>
      </c>
      <c r="E6" s="71">
        <v>37.24036564</v>
      </c>
      <c r="F6" s="71">
        <v>-118.28094359000001</v>
      </c>
      <c r="G6" s="72">
        <v>1182.73</v>
      </c>
      <c r="H6" s="72">
        <v>64.16</v>
      </c>
      <c r="I6" s="72">
        <v>65.3</v>
      </c>
      <c r="J6" s="81" t="s">
        <v>74</v>
      </c>
      <c r="K6" s="81" t="s">
        <v>74</v>
      </c>
      <c r="L6" s="90" t="s">
        <v>80</v>
      </c>
      <c r="M6" s="90" t="s">
        <v>81</v>
      </c>
      <c r="N6" s="81" t="s">
        <v>77</v>
      </c>
      <c r="O6" s="81" t="s">
        <v>77</v>
      </c>
      <c r="P6" s="64">
        <v>15</v>
      </c>
      <c r="Q6" s="64">
        <v>40</v>
      </c>
      <c r="R6" s="64">
        <f>P6</f>
        <v>15</v>
      </c>
      <c r="S6" s="64">
        <v>5</v>
      </c>
      <c r="T6" s="80">
        <f>100 * $R6 + S6</f>
        <v>1505</v>
      </c>
      <c r="U6" s="77">
        <v>6</v>
      </c>
      <c r="V6" s="80">
        <f>100 * $R6 + U6</f>
        <v>1506</v>
      </c>
      <c r="W6" s="64">
        <f>_xlfn.XLOOKUP(Y6,'SNAP2 IDs'!C$3:C$15,'SNAP2 IDs'!B$3:B$15,"")</f>
        <v>10</v>
      </c>
      <c r="X6" s="64">
        <f>_xlfn.XLOOKUP($W6, 'SNAP2 IDs'!$B$3:$B$15,'SNAP2 IDs'!D$3:D$15, "Lookup err")</f>
        <v>1</v>
      </c>
      <c r="Y6" s="64">
        <v>3</v>
      </c>
      <c r="Z6" s="64" t="str">
        <f>_xlfn.XLOOKUP($W6, 'SNAP2 IDs'!$B$3:$B$15,'SNAP2 IDs'!E$3:E$15, "Lookup err")</f>
        <v>02:00:a6:4e:e4:6f</v>
      </c>
      <c r="AA6" s="64" t="str">
        <f>_xlfn.XLOOKUP($W6, 'SNAP2 IDs'!$B$3:$B$15,'SNAP2 IDs'!F$3:F$15, "Lookup err")</f>
        <v>snap03.sas.pvt</v>
      </c>
      <c r="AB6" s="64">
        <v>0</v>
      </c>
      <c r="AC6" s="64">
        <v>2</v>
      </c>
      <c r="AD6" s="64">
        <v>3</v>
      </c>
      <c r="AE6" s="64">
        <f>_xlfn.BITXOR(AC6,2) + 32*AB6</f>
        <v>0</v>
      </c>
      <c r="AF6" s="64">
        <f>_xlfn.BITXOR(AD6,2) + 32*AB6</f>
        <v>1</v>
      </c>
      <c r="AG6" s="64">
        <f>32*(Y6-1) + (AE6/2)</f>
        <v>64</v>
      </c>
      <c r="AH6" s="73" t="s">
        <v>78</v>
      </c>
    </row>
    <row r="7" spans="1:34" s="43" customFormat="1" ht="18" customHeight="1">
      <c r="A7" s="86"/>
      <c r="B7" s="83" t="s">
        <v>82</v>
      </c>
      <c r="C7" s="109" t="s">
        <v>72</v>
      </c>
      <c r="D7" s="71" t="s">
        <v>73</v>
      </c>
      <c r="E7" s="71">
        <v>37.240333579999998</v>
      </c>
      <c r="F7" s="71">
        <v>-118.28083053</v>
      </c>
      <c r="G7" s="72">
        <v>1183.28</v>
      </c>
      <c r="H7" s="72">
        <v>74.19</v>
      </c>
      <c r="I7" s="72">
        <v>61.74</v>
      </c>
      <c r="J7" s="81" t="s">
        <v>74</v>
      </c>
      <c r="K7" s="81" t="s">
        <v>74</v>
      </c>
      <c r="L7" s="90" t="s">
        <v>83</v>
      </c>
      <c r="M7" s="90" t="s">
        <v>84</v>
      </c>
      <c r="N7" s="81" t="s">
        <v>77</v>
      </c>
      <c r="O7" s="81" t="s">
        <v>77</v>
      </c>
      <c r="P7" s="64">
        <v>15</v>
      </c>
      <c r="Q7" s="64">
        <v>40</v>
      </c>
      <c r="R7" s="64">
        <f>P7</f>
        <v>15</v>
      </c>
      <c r="S7" s="64">
        <v>7</v>
      </c>
      <c r="T7" s="80">
        <f>100 * $R7 + S7</f>
        <v>1507</v>
      </c>
      <c r="U7" s="77">
        <v>8</v>
      </c>
      <c r="V7" s="80">
        <f>100 * $R7 + U7</f>
        <v>1508</v>
      </c>
      <c r="W7" s="64">
        <f>_xlfn.XLOOKUP(Y7,'SNAP2 IDs'!C$3:C$15,'SNAP2 IDs'!B$3:B$15,"")</f>
        <v>10</v>
      </c>
      <c r="X7" s="64">
        <f>_xlfn.XLOOKUP($W7, 'SNAP2 IDs'!$B$3:$B$15,'SNAP2 IDs'!D$3:D$15, "Lookup err")</f>
        <v>1</v>
      </c>
      <c r="Y7" s="64">
        <v>3</v>
      </c>
      <c r="Z7" s="64" t="str">
        <f>_xlfn.XLOOKUP($W7, 'SNAP2 IDs'!$B$3:$B$15,'SNAP2 IDs'!E$3:E$15, "Lookup err")</f>
        <v>02:00:a6:4e:e4:6f</v>
      </c>
      <c r="AA7" s="64" t="str">
        <f>_xlfn.XLOOKUP($W7, 'SNAP2 IDs'!$B$3:$B$15,'SNAP2 IDs'!F$3:F$15, "Lookup err")</f>
        <v>snap03.sas.pvt</v>
      </c>
      <c r="AB7" s="64">
        <v>0</v>
      </c>
      <c r="AC7" s="64">
        <v>4</v>
      </c>
      <c r="AD7" s="64">
        <v>5</v>
      </c>
      <c r="AE7" s="64">
        <f>_xlfn.BITXOR(AC7,2) + 32*AB7</f>
        <v>6</v>
      </c>
      <c r="AF7" s="64">
        <f>_xlfn.BITXOR(AD7,2) + 32*AB7</f>
        <v>7</v>
      </c>
      <c r="AG7" s="64">
        <f>32*(Y7-1) + (AE7/2)</f>
        <v>67</v>
      </c>
      <c r="AH7" s="73" t="s">
        <v>78</v>
      </c>
    </row>
    <row r="8" spans="1:34" s="43" customFormat="1" ht="18" customHeight="1">
      <c r="A8" s="86"/>
      <c r="B8" s="83" t="s">
        <v>85</v>
      </c>
      <c r="C8" s="109" t="s">
        <v>72</v>
      </c>
      <c r="D8" s="71" t="s">
        <v>73</v>
      </c>
      <c r="E8" s="71">
        <v>37.240201020000001</v>
      </c>
      <c r="F8" s="71">
        <v>-118.28095827999999</v>
      </c>
      <c r="G8" s="72">
        <v>1182.8</v>
      </c>
      <c r="H8" s="72">
        <v>62.86</v>
      </c>
      <c r="I8" s="72">
        <v>47.03</v>
      </c>
      <c r="J8" s="81" t="s">
        <v>74</v>
      </c>
      <c r="K8" s="81" t="s">
        <v>74</v>
      </c>
      <c r="L8" s="90" t="s">
        <v>86</v>
      </c>
      <c r="M8" s="90" t="s">
        <v>87</v>
      </c>
      <c r="N8" s="81" t="s">
        <v>77</v>
      </c>
      <c r="O8" s="81" t="s">
        <v>77</v>
      </c>
      <c r="P8" s="64">
        <v>15</v>
      </c>
      <c r="Q8" s="64">
        <v>40</v>
      </c>
      <c r="R8" s="64">
        <f>P8</f>
        <v>15</v>
      </c>
      <c r="S8" s="64">
        <v>9</v>
      </c>
      <c r="T8" s="80">
        <f>100 * $R8 + S8</f>
        <v>1509</v>
      </c>
      <c r="U8" s="77">
        <v>10</v>
      </c>
      <c r="V8" s="80">
        <f>100 * $R8 + U8</f>
        <v>1510</v>
      </c>
      <c r="W8" s="64">
        <f>_xlfn.XLOOKUP(Y8,'SNAP2 IDs'!C$3:C$15,'SNAP2 IDs'!B$3:B$15,"")</f>
        <v>10</v>
      </c>
      <c r="X8" s="64">
        <f>_xlfn.XLOOKUP($W8, 'SNAP2 IDs'!$B$3:$B$15,'SNAP2 IDs'!D$3:D$15, "Lookup err")</f>
        <v>1</v>
      </c>
      <c r="Y8" s="64">
        <v>3</v>
      </c>
      <c r="Z8" s="64" t="str">
        <f>_xlfn.XLOOKUP($W8, 'SNAP2 IDs'!$B$3:$B$15,'SNAP2 IDs'!E$3:E$15, "Lookup err")</f>
        <v>02:00:a6:4e:e4:6f</v>
      </c>
      <c r="AA8" s="64" t="str">
        <f>_xlfn.XLOOKUP($W8, 'SNAP2 IDs'!$B$3:$B$15,'SNAP2 IDs'!F$3:F$15, "Lookup err")</f>
        <v>snap03.sas.pvt</v>
      </c>
      <c r="AB8" s="64">
        <v>0</v>
      </c>
      <c r="AC8" s="64">
        <v>6</v>
      </c>
      <c r="AD8" s="64">
        <v>7</v>
      </c>
      <c r="AE8" s="64">
        <f>_xlfn.BITXOR(AC8,2) + 32*AB8</f>
        <v>4</v>
      </c>
      <c r="AF8" s="64">
        <f>_xlfn.BITXOR(AD8,2) + 32*AB8</f>
        <v>5</v>
      </c>
      <c r="AG8" s="64">
        <f>32*(Y8-1) + (AE8/2)</f>
        <v>66</v>
      </c>
      <c r="AH8" s="73" t="s">
        <v>78</v>
      </c>
    </row>
    <row r="9" spans="1:34" s="43" customFormat="1" ht="18" customHeight="1">
      <c r="A9" s="86"/>
      <c r="B9" s="83" t="s">
        <v>88</v>
      </c>
      <c r="C9" s="109" t="s">
        <v>72</v>
      </c>
      <c r="D9" s="71" t="s">
        <v>73</v>
      </c>
      <c r="E9" s="71">
        <v>37.240160269999997</v>
      </c>
      <c r="F9" s="71">
        <v>-118.28072108000001</v>
      </c>
      <c r="G9" s="72">
        <v>1183.1400000000001</v>
      </c>
      <c r="H9" s="72">
        <v>83.91</v>
      </c>
      <c r="I9" s="72">
        <v>42.51</v>
      </c>
      <c r="J9" s="81" t="s">
        <v>74</v>
      </c>
      <c r="K9" s="81" t="s">
        <v>74</v>
      </c>
      <c r="L9" s="90" t="s">
        <v>89</v>
      </c>
      <c r="M9" s="90" t="s">
        <v>90</v>
      </c>
      <c r="N9" s="81" t="s">
        <v>77</v>
      </c>
      <c r="O9" s="81" t="s">
        <v>77</v>
      </c>
      <c r="P9" s="64">
        <v>15</v>
      </c>
      <c r="Q9" s="64">
        <v>40</v>
      </c>
      <c r="R9" s="64">
        <f>P9</f>
        <v>15</v>
      </c>
      <c r="S9" s="64">
        <v>11</v>
      </c>
      <c r="T9" s="80">
        <f>100 * $R9 + S9</f>
        <v>1511</v>
      </c>
      <c r="U9" s="77">
        <v>12</v>
      </c>
      <c r="V9" s="80">
        <f>100 * $R9 + U9</f>
        <v>1512</v>
      </c>
      <c r="W9" s="64">
        <f>_xlfn.XLOOKUP(Y9,'SNAP2 IDs'!C$3:C$15,'SNAP2 IDs'!B$3:B$15,"")</f>
        <v>10</v>
      </c>
      <c r="X9" s="64">
        <f>_xlfn.XLOOKUP($W9, 'SNAP2 IDs'!$B$3:$B$15,'SNAP2 IDs'!D$3:D$15, "Lookup err")</f>
        <v>1</v>
      </c>
      <c r="Y9" s="64">
        <v>3</v>
      </c>
      <c r="Z9" s="64" t="str">
        <f>_xlfn.XLOOKUP($W9, 'SNAP2 IDs'!$B$3:$B$15,'SNAP2 IDs'!E$3:E$15, "Lookup err")</f>
        <v>02:00:a6:4e:e4:6f</v>
      </c>
      <c r="AA9" s="64" t="str">
        <f>_xlfn.XLOOKUP($W9, 'SNAP2 IDs'!$B$3:$B$15,'SNAP2 IDs'!F$3:F$15, "Lookup err")</f>
        <v>snap03.sas.pvt</v>
      </c>
      <c r="AB9" s="64">
        <v>0</v>
      </c>
      <c r="AC9" s="64">
        <v>8</v>
      </c>
      <c r="AD9" s="64">
        <v>9</v>
      </c>
      <c r="AE9" s="64">
        <f>_xlfn.BITXOR(AC9,2) + 32*AB9</f>
        <v>10</v>
      </c>
      <c r="AF9" s="64">
        <f>_xlfn.BITXOR(AD9,2) + 32*AB9</f>
        <v>11</v>
      </c>
      <c r="AG9" s="64">
        <f>32*(Y9-1) + (AE9/2)</f>
        <v>69</v>
      </c>
      <c r="AH9" s="73" t="s">
        <v>91</v>
      </c>
    </row>
    <row r="10" spans="1:34" s="43" customFormat="1" ht="18" customHeight="1">
      <c r="A10" s="86"/>
      <c r="B10" s="83" t="s">
        <v>92</v>
      </c>
      <c r="C10" s="109" t="s">
        <v>72</v>
      </c>
      <c r="D10" s="71" t="s">
        <v>73</v>
      </c>
      <c r="E10" s="71">
        <v>37.24010766</v>
      </c>
      <c r="F10" s="71">
        <v>-118.28086951</v>
      </c>
      <c r="G10" s="72">
        <v>1182.8800000000001</v>
      </c>
      <c r="H10" s="72">
        <v>70.739999999999995</v>
      </c>
      <c r="I10" s="72">
        <v>36.67</v>
      </c>
      <c r="J10" s="81" t="s">
        <v>74</v>
      </c>
      <c r="K10" s="81" t="s">
        <v>74</v>
      </c>
      <c r="L10" s="90" t="s">
        <v>93</v>
      </c>
      <c r="M10" s="90" t="s">
        <v>94</v>
      </c>
      <c r="N10" s="81" t="s">
        <v>77</v>
      </c>
      <c r="O10" s="81" t="s">
        <v>77</v>
      </c>
      <c r="P10" s="64">
        <v>15</v>
      </c>
      <c r="Q10" s="64">
        <v>40</v>
      </c>
      <c r="R10" s="64">
        <f>P10</f>
        <v>15</v>
      </c>
      <c r="S10" s="64">
        <v>13</v>
      </c>
      <c r="T10" s="80">
        <f>100 * $R10 + S10</f>
        <v>1513</v>
      </c>
      <c r="U10" s="77">
        <v>14</v>
      </c>
      <c r="V10" s="80">
        <f>100 * $R10 + U10</f>
        <v>1514</v>
      </c>
      <c r="W10" s="64">
        <f>_xlfn.XLOOKUP(Y10,'SNAP2 IDs'!C$3:C$15,'SNAP2 IDs'!B$3:B$15,"")</f>
        <v>10</v>
      </c>
      <c r="X10" s="64">
        <f>_xlfn.XLOOKUP($W10, 'SNAP2 IDs'!$B$3:$B$15,'SNAP2 IDs'!D$3:D$15, "Lookup err")</f>
        <v>1</v>
      </c>
      <c r="Y10" s="64">
        <v>3</v>
      </c>
      <c r="Z10" s="64" t="str">
        <f>_xlfn.XLOOKUP($W10, 'SNAP2 IDs'!$B$3:$B$15,'SNAP2 IDs'!E$3:E$15, "Lookup err")</f>
        <v>02:00:a6:4e:e4:6f</v>
      </c>
      <c r="AA10" s="64" t="str">
        <f>_xlfn.XLOOKUP($W10, 'SNAP2 IDs'!$B$3:$B$15,'SNAP2 IDs'!F$3:F$15, "Lookup err")</f>
        <v>snap03.sas.pvt</v>
      </c>
      <c r="AB10" s="64">
        <v>0</v>
      </c>
      <c r="AC10" s="64">
        <v>10</v>
      </c>
      <c r="AD10" s="64">
        <v>11</v>
      </c>
      <c r="AE10" s="64">
        <f>_xlfn.BITXOR(AC10,2) + 32*AB10</f>
        <v>8</v>
      </c>
      <c r="AF10" s="64">
        <f>_xlfn.BITXOR(AD10,2) + 32*AB10</f>
        <v>9</v>
      </c>
      <c r="AG10" s="64">
        <f>32*(Y10-1) + (AE10/2)</f>
        <v>68</v>
      </c>
      <c r="AH10" s="73" t="s">
        <v>78</v>
      </c>
    </row>
    <row r="11" spans="1:34" s="43" customFormat="1" ht="18" customHeight="1">
      <c r="A11" s="86"/>
      <c r="B11" s="83" t="s">
        <v>95</v>
      </c>
      <c r="C11" s="109" t="s">
        <v>72</v>
      </c>
      <c r="D11" s="71" t="s">
        <v>73</v>
      </c>
      <c r="E11" s="71">
        <v>37.240100830000003</v>
      </c>
      <c r="F11" s="71">
        <v>-118.28063763999999</v>
      </c>
      <c r="G11" s="72">
        <v>1183.1300000000001</v>
      </c>
      <c r="H11" s="72">
        <v>91.31</v>
      </c>
      <c r="I11" s="72">
        <v>35.909999999999997</v>
      </c>
      <c r="J11" s="81" t="s">
        <v>74</v>
      </c>
      <c r="K11" s="81" t="s">
        <v>74</v>
      </c>
      <c r="L11" s="90" t="s">
        <v>96</v>
      </c>
      <c r="M11" s="90" t="s">
        <v>97</v>
      </c>
      <c r="N11" s="81" t="s">
        <v>77</v>
      </c>
      <c r="O11" s="81" t="s">
        <v>77</v>
      </c>
      <c r="P11" s="64">
        <v>15</v>
      </c>
      <c r="Q11" s="64">
        <v>40</v>
      </c>
      <c r="R11" s="64">
        <f>P11</f>
        <v>15</v>
      </c>
      <c r="S11" s="64">
        <v>15</v>
      </c>
      <c r="T11" s="80">
        <f>100 * $R11 + S11</f>
        <v>1515</v>
      </c>
      <c r="U11" s="77">
        <v>16</v>
      </c>
      <c r="V11" s="80">
        <f>100 * $R11 + U11</f>
        <v>1516</v>
      </c>
      <c r="W11" s="64">
        <f>_xlfn.XLOOKUP(Y11,'SNAP2 IDs'!C$3:C$15,'SNAP2 IDs'!B$3:B$15,"")</f>
        <v>10</v>
      </c>
      <c r="X11" s="64">
        <f>_xlfn.XLOOKUP($W11, 'SNAP2 IDs'!$B$3:$B$15,'SNAP2 IDs'!D$3:D$15, "Lookup err")</f>
        <v>1</v>
      </c>
      <c r="Y11" s="64">
        <v>3</v>
      </c>
      <c r="Z11" s="64" t="str">
        <f>_xlfn.XLOOKUP($W11, 'SNAP2 IDs'!$B$3:$B$15,'SNAP2 IDs'!E$3:E$15, "Lookup err")</f>
        <v>02:00:a6:4e:e4:6f</v>
      </c>
      <c r="AA11" s="64" t="str">
        <f>_xlfn.XLOOKUP($W11, 'SNAP2 IDs'!$B$3:$B$15,'SNAP2 IDs'!F$3:F$15, "Lookup err")</f>
        <v>snap03.sas.pvt</v>
      </c>
      <c r="AB11" s="64">
        <v>0</v>
      </c>
      <c r="AC11" s="64">
        <v>12</v>
      </c>
      <c r="AD11" s="64">
        <v>13</v>
      </c>
      <c r="AE11" s="64">
        <f>_xlfn.BITXOR(AC11,2) + 32*AB11</f>
        <v>14</v>
      </c>
      <c r="AF11" s="64">
        <f>_xlfn.BITXOR(AD11,2) + 32*AB11</f>
        <v>15</v>
      </c>
      <c r="AG11" s="64">
        <f>32*(Y11-1) + (AE11/2)</f>
        <v>71</v>
      </c>
      <c r="AH11" s="73" t="s">
        <v>78</v>
      </c>
    </row>
    <row r="12" spans="1:34" s="43" customFormat="1" ht="18" customHeight="1">
      <c r="A12" s="86"/>
      <c r="B12" s="83" t="s">
        <v>98</v>
      </c>
      <c r="C12" s="109" t="s">
        <v>72</v>
      </c>
      <c r="D12" s="71" t="s">
        <v>73</v>
      </c>
      <c r="E12" s="71">
        <v>37.24005932</v>
      </c>
      <c r="F12" s="71">
        <v>-118.28086393</v>
      </c>
      <c r="G12" s="72">
        <v>1182.76</v>
      </c>
      <c r="H12" s="72">
        <v>71.23</v>
      </c>
      <c r="I12" s="72">
        <v>31.3</v>
      </c>
      <c r="J12" s="81" t="s">
        <v>74</v>
      </c>
      <c r="K12" s="81" t="s">
        <v>74</v>
      </c>
      <c r="L12" s="90" t="s">
        <v>99</v>
      </c>
      <c r="M12" s="90" t="s">
        <v>100</v>
      </c>
      <c r="N12" s="81" t="s">
        <v>77</v>
      </c>
      <c r="O12" s="81" t="s">
        <v>77</v>
      </c>
      <c r="P12" s="64">
        <v>16</v>
      </c>
      <c r="Q12" s="64">
        <v>39</v>
      </c>
      <c r="R12" s="64">
        <f>P12</f>
        <v>16</v>
      </c>
      <c r="S12" s="64">
        <v>7</v>
      </c>
      <c r="T12" s="80">
        <f>100 * $R12 + S12</f>
        <v>1607</v>
      </c>
      <c r="U12" s="77">
        <v>8</v>
      </c>
      <c r="V12" s="80">
        <f>100 * $R12 + U12</f>
        <v>1608</v>
      </c>
      <c r="W12" s="64">
        <f>_xlfn.XLOOKUP(Y12,'SNAP2 IDs'!C$3:C$15,'SNAP2 IDs'!B$3:B$15,"")</f>
        <v>10</v>
      </c>
      <c r="X12" s="64">
        <f>_xlfn.XLOOKUP($W12, 'SNAP2 IDs'!$B$3:$B$15,'SNAP2 IDs'!D$3:D$15, "Lookup err")</f>
        <v>1</v>
      </c>
      <c r="Y12" s="64">
        <v>3</v>
      </c>
      <c r="Z12" s="64" t="str">
        <f>_xlfn.XLOOKUP($W12, 'SNAP2 IDs'!$B$3:$B$15,'SNAP2 IDs'!E$3:E$15, "Lookup err")</f>
        <v>02:00:a6:4e:e4:6f</v>
      </c>
      <c r="AA12" s="64" t="str">
        <f>_xlfn.XLOOKUP($W12, 'SNAP2 IDs'!$B$3:$B$15,'SNAP2 IDs'!F$3:F$15, "Lookup err")</f>
        <v>snap03.sas.pvt</v>
      </c>
      <c r="AB12" s="64">
        <v>0</v>
      </c>
      <c r="AC12" s="64">
        <v>20</v>
      </c>
      <c r="AD12" s="64">
        <v>21</v>
      </c>
      <c r="AE12" s="64">
        <f>_xlfn.BITXOR(AC12,2) + 32*AB12</f>
        <v>22</v>
      </c>
      <c r="AF12" s="64">
        <f>_xlfn.BITXOR(AD12,2) + 32*AB12</f>
        <v>23</v>
      </c>
      <c r="AG12" s="64">
        <f>32*(Y12-1) + (AE12/2)</f>
        <v>75</v>
      </c>
      <c r="AH12" s="73" t="s">
        <v>78</v>
      </c>
    </row>
    <row r="13" spans="1:34" s="43" customFormat="1" ht="18" customHeight="1">
      <c r="A13" s="86"/>
      <c r="B13" s="83" t="s">
        <v>101</v>
      </c>
      <c r="C13" s="109" t="s">
        <v>72</v>
      </c>
      <c r="D13" s="71" t="s">
        <v>73</v>
      </c>
      <c r="E13" s="71">
        <v>37.239993230000003</v>
      </c>
      <c r="F13" s="71">
        <v>-118.28087696</v>
      </c>
      <c r="G13" s="72">
        <v>1182.6300000000001</v>
      </c>
      <c r="H13" s="72">
        <v>70.069999999999993</v>
      </c>
      <c r="I13" s="72">
        <v>23.97</v>
      </c>
      <c r="J13" s="81" t="s">
        <v>74</v>
      </c>
      <c r="K13" s="81" t="s">
        <v>74</v>
      </c>
      <c r="L13" s="90" t="s">
        <v>102</v>
      </c>
      <c r="M13" s="90" t="s">
        <v>103</v>
      </c>
      <c r="N13" s="81" t="s">
        <v>77</v>
      </c>
      <c r="O13" s="81" t="s">
        <v>77</v>
      </c>
      <c r="P13" s="64">
        <v>16</v>
      </c>
      <c r="Q13" s="64">
        <v>39</v>
      </c>
      <c r="R13" s="64">
        <f>P13</f>
        <v>16</v>
      </c>
      <c r="S13" s="64">
        <v>1</v>
      </c>
      <c r="T13" s="80">
        <f>100 * $R13 + S13</f>
        <v>1601</v>
      </c>
      <c r="U13" s="77">
        <v>2</v>
      </c>
      <c r="V13" s="80">
        <f>100 * $R13 + U13</f>
        <v>1602</v>
      </c>
      <c r="W13" s="64">
        <f>_xlfn.XLOOKUP(Y13,'SNAP2 IDs'!C$3:C$15,'SNAP2 IDs'!B$3:B$15,"")</f>
        <v>10</v>
      </c>
      <c r="X13" s="64">
        <f>_xlfn.XLOOKUP($W13, 'SNAP2 IDs'!$B$3:$B$15,'SNAP2 IDs'!D$3:D$15, "Lookup err")</f>
        <v>1</v>
      </c>
      <c r="Y13" s="64">
        <v>3</v>
      </c>
      <c r="Z13" s="64" t="str">
        <f>_xlfn.XLOOKUP($W13, 'SNAP2 IDs'!$B$3:$B$15,'SNAP2 IDs'!E$3:E$15, "Lookup err")</f>
        <v>02:00:a6:4e:e4:6f</v>
      </c>
      <c r="AA13" s="64" t="str">
        <f>_xlfn.XLOOKUP($W13, 'SNAP2 IDs'!$B$3:$B$15,'SNAP2 IDs'!F$3:F$15, "Lookup err")</f>
        <v>snap03.sas.pvt</v>
      </c>
      <c r="AB13" s="64">
        <v>0</v>
      </c>
      <c r="AC13" s="64">
        <v>14</v>
      </c>
      <c r="AD13" s="64">
        <v>15</v>
      </c>
      <c r="AE13" s="64">
        <f>_xlfn.BITXOR(AC13,2) + 32*AB13</f>
        <v>12</v>
      </c>
      <c r="AF13" s="64">
        <f>_xlfn.BITXOR(AD13,2) + 32*AB13</f>
        <v>13</v>
      </c>
      <c r="AG13" s="64">
        <f>32*(Y13-1) + (AE13/2)</f>
        <v>70</v>
      </c>
      <c r="AH13" s="73" t="s">
        <v>78</v>
      </c>
    </row>
    <row r="14" spans="1:34" s="43" customFormat="1" ht="18" customHeight="1">
      <c r="A14" s="86"/>
      <c r="B14" s="83" t="s">
        <v>104</v>
      </c>
      <c r="C14" s="109" t="s">
        <v>72</v>
      </c>
      <c r="D14" s="71" t="s">
        <v>73</v>
      </c>
      <c r="E14" s="71">
        <v>37.239972459999997</v>
      </c>
      <c r="F14" s="71">
        <v>-118.2809784</v>
      </c>
      <c r="G14" s="72">
        <v>1182.6300000000001</v>
      </c>
      <c r="H14" s="72">
        <v>61.07</v>
      </c>
      <c r="I14" s="72">
        <v>21.66</v>
      </c>
      <c r="J14" s="81" t="s">
        <v>74</v>
      </c>
      <c r="K14" s="81" t="s">
        <v>74</v>
      </c>
      <c r="L14" s="90" t="s">
        <v>105</v>
      </c>
      <c r="M14" s="90" t="s">
        <v>106</v>
      </c>
      <c r="N14" s="81" t="s">
        <v>77</v>
      </c>
      <c r="O14" s="81" t="s">
        <v>77</v>
      </c>
      <c r="P14" s="64">
        <v>16</v>
      </c>
      <c r="Q14" s="64">
        <v>39</v>
      </c>
      <c r="R14" s="64">
        <f>P14</f>
        <v>16</v>
      </c>
      <c r="S14" s="64">
        <v>3</v>
      </c>
      <c r="T14" s="80">
        <f>100 * $R14 + S14</f>
        <v>1603</v>
      </c>
      <c r="U14" s="77">
        <v>4</v>
      </c>
      <c r="V14" s="80">
        <f>100 * $R14 + U14</f>
        <v>1604</v>
      </c>
      <c r="W14" s="64">
        <f>_xlfn.XLOOKUP(Y14,'SNAP2 IDs'!C$3:C$15,'SNAP2 IDs'!B$3:B$15,"")</f>
        <v>10</v>
      </c>
      <c r="X14" s="64">
        <f>_xlfn.XLOOKUP($W14, 'SNAP2 IDs'!$B$3:$B$15,'SNAP2 IDs'!D$3:D$15, "Lookup err")</f>
        <v>1</v>
      </c>
      <c r="Y14" s="64">
        <v>3</v>
      </c>
      <c r="Z14" s="64" t="str">
        <f>_xlfn.XLOOKUP($W14, 'SNAP2 IDs'!$B$3:$B$15,'SNAP2 IDs'!E$3:E$15, "Lookup err")</f>
        <v>02:00:a6:4e:e4:6f</v>
      </c>
      <c r="AA14" s="64" t="str">
        <f>_xlfn.XLOOKUP($W14, 'SNAP2 IDs'!$B$3:$B$15,'SNAP2 IDs'!F$3:F$15, "Lookup err")</f>
        <v>snap03.sas.pvt</v>
      </c>
      <c r="AB14" s="64">
        <v>0</v>
      </c>
      <c r="AC14" s="64">
        <v>16</v>
      </c>
      <c r="AD14" s="64">
        <v>17</v>
      </c>
      <c r="AE14" s="64">
        <f>_xlfn.BITXOR(AC14,2) + 32*AB14</f>
        <v>18</v>
      </c>
      <c r="AF14" s="64">
        <f>_xlfn.BITXOR(AD14,2) + 32*AB14</f>
        <v>19</v>
      </c>
      <c r="AG14" s="64">
        <f>32*(Y14-1) + (AE14/2)</f>
        <v>73</v>
      </c>
      <c r="AH14" s="73" t="s">
        <v>107</v>
      </c>
    </row>
    <row r="15" spans="1:34" s="43" customFormat="1" ht="18" customHeight="1">
      <c r="A15" s="86"/>
      <c r="B15" s="83" t="s">
        <v>108</v>
      </c>
      <c r="C15" s="109" t="s">
        <v>72</v>
      </c>
      <c r="D15" s="71" t="s">
        <v>73</v>
      </c>
      <c r="E15" s="71">
        <v>37.239950950000001</v>
      </c>
      <c r="F15" s="71">
        <v>-118.28075453</v>
      </c>
      <c r="G15" s="72">
        <v>1182.69</v>
      </c>
      <c r="H15" s="72">
        <v>80.94</v>
      </c>
      <c r="I15" s="72">
        <v>19.28</v>
      </c>
      <c r="J15" s="81" t="s">
        <v>74</v>
      </c>
      <c r="K15" s="81" t="s">
        <v>74</v>
      </c>
      <c r="L15" s="90" t="s">
        <v>109</v>
      </c>
      <c r="M15" s="90" t="s">
        <v>110</v>
      </c>
      <c r="N15" s="81" t="s">
        <v>77</v>
      </c>
      <c r="O15" s="81" t="s">
        <v>77</v>
      </c>
      <c r="P15" s="64">
        <v>16</v>
      </c>
      <c r="Q15" s="64">
        <v>39</v>
      </c>
      <c r="R15" s="64">
        <f>P15</f>
        <v>16</v>
      </c>
      <c r="S15" s="64">
        <v>5</v>
      </c>
      <c r="T15" s="80">
        <f>100 * $R15 + S15</f>
        <v>1605</v>
      </c>
      <c r="U15" s="77">
        <v>6</v>
      </c>
      <c r="V15" s="80">
        <f>100 * $R15 + U15</f>
        <v>1606</v>
      </c>
      <c r="W15" s="64">
        <f>_xlfn.XLOOKUP(Y15,'SNAP2 IDs'!C$3:C$15,'SNAP2 IDs'!B$3:B$15,"")</f>
        <v>10</v>
      </c>
      <c r="X15" s="64">
        <f>_xlfn.XLOOKUP($W15, 'SNAP2 IDs'!$B$3:$B$15,'SNAP2 IDs'!D$3:D$15, "Lookup err")</f>
        <v>1</v>
      </c>
      <c r="Y15" s="64">
        <v>3</v>
      </c>
      <c r="Z15" s="64" t="str">
        <f>_xlfn.XLOOKUP($W15, 'SNAP2 IDs'!$B$3:$B$15,'SNAP2 IDs'!E$3:E$15, "Lookup err")</f>
        <v>02:00:a6:4e:e4:6f</v>
      </c>
      <c r="AA15" s="64" t="str">
        <f>_xlfn.XLOOKUP($W15, 'SNAP2 IDs'!$B$3:$B$15,'SNAP2 IDs'!F$3:F$15, "Lookup err")</f>
        <v>snap03.sas.pvt</v>
      </c>
      <c r="AB15" s="64">
        <v>0</v>
      </c>
      <c r="AC15" s="64">
        <v>18</v>
      </c>
      <c r="AD15" s="64">
        <v>19</v>
      </c>
      <c r="AE15" s="64">
        <f>_xlfn.BITXOR(AC15,2) + 32*AB15</f>
        <v>16</v>
      </c>
      <c r="AF15" s="64">
        <f>_xlfn.BITXOR(AD15,2) + 32*AB15</f>
        <v>17</v>
      </c>
      <c r="AG15" s="64">
        <f>32*(Y15-1) + (AE15/2)</f>
        <v>72</v>
      </c>
      <c r="AH15" s="73" t="s">
        <v>78</v>
      </c>
    </row>
    <row r="16" spans="1:34" s="43" customFormat="1" ht="18" customHeight="1">
      <c r="A16" s="86"/>
      <c r="B16" s="83" t="s">
        <v>111</v>
      </c>
      <c r="C16" s="109" t="s">
        <v>72</v>
      </c>
      <c r="D16" s="71" t="s">
        <v>73</v>
      </c>
      <c r="E16" s="71">
        <v>37.239892050000002</v>
      </c>
      <c r="F16" s="71">
        <v>-118.28076279</v>
      </c>
      <c r="G16" s="72">
        <v>1182.6400000000001</v>
      </c>
      <c r="H16" s="72">
        <v>80.2</v>
      </c>
      <c r="I16" s="72">
        <v>12.74</v>
      </c>
      <c r="J16" s="81" t="s">
        <v>74</v>
      </c>
      <c r="K16" s="81" t="s">
        <v>74</v>
      </c>
      <c r="L16" s="90" t="s">
        <v>112</v>
      </c>
      <c r="M16" s="90" t="s">
        <v>113</v>
      </c>
      <c r="N16" s="81" t="s">
        <v>77</v>
      </c>
      <c r="O16" s="81" t="s">
        <v>77</v>
      </c>
      <c r="P16" s="64">
        <v>16</v>
      </c>
      <c r="Q16" s="64">
        <v>39</v>
      </c>
      <c r="R16" s="64">
        <f>P16</f>
        <v>16</v>
      </c>
      <c r="S16" s="64">
        <v>9</v>
      </c>
      <c r="T16" s="80">
        <f>100 * $R16 + S16</f>
        <v>1609</v>
      </c>
      <c r="U16" s="77">
        <v>10</v>
      </c>
      <c r="V16" s="80">
        <f>100 * $R16 + U16</f>
        <v>1610</v>
      </c>
      <c r="W16" s="64">
        <f>_xlfn.XLOOKUP(Y16,'SNAP2 IDs'!C$3:C$15,'SNAP2 IDs'!B$3:B$15,"")</f>
        <v>10</v>
      </c>
      <c r="X16" s="64">
        <f>_xlfn.XLOOKUP($W16, 'SNAP2 IDs'!$B$3:$B$15,'SNAP2 IDs'!D$3:D$15, "Lookup err")</f>
        <v>1</v>
      </c>
      <c r="Y16" s="64">
        <v>3</v>
      </c>
      <c r="Z16" s="64" t="str">
        <f>_xlfn.XLOOKUP($W16, 'SNAP2 IDs'!$B$3:$B$15,'SNAP2 IDs'!E$3:E$15, "Lookup err")</f>
        <v>02:00:a6:4e:e4:6f</v>
      </c>
      <c r="AA16" s="64" t="str">
        <f>_xlfn.XLOOKUP($W16, 'SNAP2 IDs'!$B$3:$B$15,'SNAP2 IDs'!F$3:F$15, "Lookup err")</f>
        <v>snap03.sas.pvt</v>
      </c>
      <c r="AB16" s="64">
        <v>0</v>
      </c>
      <c r="AC16" s="64">
        <v>22</v>
      </c>
      <c r="AD16" s="64">
        <v>23</v>
      </c>
      <c r="AE16" s="64">
        <f>_xlfn.BITXOR(AC16,2) + 32*AB16</f>
        <v>20</v>
      </c>
      <c r="AF16" s="64">
        <f>_xlfn.BITXOR(AD16,2) + 32*AB16</f>
        <v>21</v>
      </c>
      <c r="AG16" s="64">
        <f>32*(Y16-1) + (AE16/2)</f>
        <v>74</v>
      </c>
      <c r="AH16" s="73" t="s">
        <v>114</v>
      </c>
    </row>
    <row r="17" spans="1:34" s="43" customFormat="1" ht="18" customHeight="1">
      <c r="A17" s="86"/>
      <c r="B17" s="83" t="s">
        <v>115</v>
      </c>
      <c r="C17" s="109" t="s">
        <v>116</v>
      </c>
      <c r="D17" s="71" t="s">
        <v>73</v>
      </c>
      <c r="E17" s="71">
        <v>37.23983072</v>
      </c>
      <c r="F17" s="71">
        <v>-118.28085119000001</v>
      </c>
      <c r="G17" s="72">
        <v>1182.49</v>
      </c>
      <c r="H17" s="72">
        <v>72.36</v>
      </c>
      <c r="I17" s="72">
        <v>5.93</v>
      </c>
      <c r="J17" s="81" t="s">
        <v>74</v>
      </c>
      <c r="K17" s="81" t="s">
        <v>74</v>
      </c>
      <c r="L17" s="90" t="s">
        <v>117</v>
      </c>
      <c r="M17" s="90" t="s">
        <v>96</v>
      </c>
      <c r="N17" s="81" t="s">
        <v>77</v>
      </c>
      <c r="O17" s="81" t="s">
        <v>77</v>
      </c>
      <c r="P17" s="64">
        <v>18</v>
      </c>
      <c r="Q17" s="64">
        <v>37</v>
      </c>
      <c r="R17" s="64">
        <f>P17</f>
        <v>18</v>
      </c>
      <c r="S17" s="64">
        <v>9</v>
      </c>
      <c r="T17" s="80">
        <f>100 * $R17 + S17</f>
        <v>1809</v>
      </c>
      <c r="U17" s="77">
        <v>10</v>
      </c>
      <c r="V17" s="80">
        <f>100 * $R17 + U17</f>
        <v>1810</v>
      </c>
      <c r="W17" s="64">
        <f>_xlfn.XLOOKUP(Y17,'SNAP2 IDs'!C$3:C$15,'SNAP2 IDs'!B$3:B$15,"")</f>
        <v>7</v>
      </c>
      <c r="X17" s="64">
        <f>_xlfn.XLOOKUP($W17, 'SNAP2 IDs'!$B$3:$B$15,'SNAP2 IDs'!D$3:D$15, "Lookup err")</f>
        <v>1</v>
      </c>
      <c r="Y17" s="64">
        <v>4</v>
      </c>
      <c r="Z17" s="64" t="str">
        <f>_xlfn.XLOOKUP($W17, 'SNAP2 IDs'!$B$3:$B$15,'SNAP2 IDs'!E$3:E$15, "Lookup err")</f>
        <v>00:00:08:4b:e4:6f</v>
      </c>
      <c r="AA17" s="64" t="str">
        <f>_xlfn.XLOOKUP($W17, 'SNAP2 IDs'!$B$3:$B$15,'SNAP2 IDs'!F$3:F$15, "Lookup err")</f>
        <v>snap04.sas.pvt</v>
      </c>
      <c r="AB17" s="64">
        <v>0</v>
      </c>
      <c r="AC17" s="64">
        <v>2</v>
      </c>
      <c r="AD17" s="64">
        <v>3</v>
      </c>
      <c r="AE17" s="64">
        <f>_xlfn.BITXOR(AC17,2) + 32*AB17</f>
        <v>0</v>
      </c>
      <c r="AF17" s="64">
        <f>_xlfn.BITXOR(AD17,2) + 32*AB17</f>
        <v>1</v>
      </c>
      <c r="AG17" s="64">
        <f>32*(Y17-1) + (AE17/2)</f>
        <v>96</v>
      </c>
      <c r="AH17" s="73" t="s">
        <v>91</v>
      </c>
    </row>
    <row r="18" spans="1:34" s="43" customFormat="1" ht="18" customHeight="1">
      <c r="A18" s="86"/>
      <c r="B18" s="83" t="s">
        <v>118</v>
      </c>
      <c r="C18" s="109" t="s">
        <v>116</v>
      </c>
      <c r="D18" s="71" t="s">
        <v>73</v>
      </c>
      <c r="E18" s="71">
        <v>37.23982754</v>
      </c>
      <c r="F18" s="71">
        <v>-118.28098498</v>
      </c>
      <c r="G18" s="72">
        <v>1182.75</v>
      </c>
      <c r="H18" s="72">
        <v>60.49</v>
      </c>
      <c r="I18" s="72">
        <v>5.58</v>
      </c>
      <c r="J18" s="81" t="s">
        <v>74</v>
      </c>
      <c r="K18" s="81" t="s">
        <v>74</v>
      </c>
      <c r="L18" s="90" t="s">
        <v>119</v>
      </c>
      <c r="M18" s="90" t="s">
        <v>120</v>
      </c>
      <c r="N18" s="81" t="s">
        <v>77</v>
      </c>
      <c r="O18" s="81" t="s">
        <v>77</v>
      </c>
      <c r="P18" s="64">
        <v>18</v>
      </c>
      <c r="Q18" s="64">
        <v>37</v>
      </c>
      <c r="R18" s="64">
        <f>P18</f>
        <v>18</v>
      </c>
      <c r="S18" s="64">
        <v>11</v>
      </c>
      <c r="T18" s="80">
        <f>100 * $R18 + S18</f>
        <v>1811</v>
      </c>
      <c r="U18" s="77">
        <v>12</v>
      </c>
      <c r="V18" s="80">
        <f>100 * $R18 + U18</f>
        <v>1812</v>
      </c>
      <c r="W18" s="64">
        <f>_xlfn.XLOOKUP(Y18,'SNAP2 IDs'!C$3:C$15,'SNAP2 IDs'!B$3:B$15,"")</f>
        <v>7</v>
      </c>
      <c r="X18" s="64">
        <f>_xlfn.XLOOKUP($W18, 'SNAP2 IDs'!$B$3:$B$15,'SNAP2 IDs'!D$3:D$15, "Lookup err")</f>
        <v>1</v>
      </c>
      <c r="Y18" s="64">
        <v>4</v>
      </c>
      <c r="Z18" s="64" t="str">
        <f>_xlfn.XLOOKUP($W18, 'SNAP2 IDs'!$B$3:$B$15,'SNAP2 IDs'!E$3:E$15, "Lookup err")</f>
        <v>00:00:08:4b:e4:6f</v>
      </c>
      <c r="AA18" s="64" t="str">
        <f>_xlfn.XLOOKUP($W18, 'SNAP2 IDs'!$B$3:$B$15,'SNAP2 IDs'!F$3:F$15, "Lookup err")</f>
        <v>snap04.sas.pvt</v>
      </c>
      <c r="AB18" s="64">
        <v>0</v>
      </c>
      <c r="AC18" s="64">
        <v>4</v>
      </c>
      <c r="AD18" s="64">
        <v>5</v>
      </c>
      <c r="AE18" s="64">
        <f>_xlfn.BITXOR(AC18,2) + 32*AB18</f>
        <v>6</v>
      </c>
      <c r="AF18" s="64">
        <f>_xlfn.BITXOR(AD18,2) + 32*AB18</f>
        <v>7</v>
      </c>
      <c r="AG18" s="64">
        <f>32*(Y18-1) + (AE18/2)</f>
        <v>99</v>
      </c>
      <c r="AH18" s="73" t="s">
        <v>78</v>
      </c>
    </row>
    <row r="19" spans="1:34" s="43" customFormat="1" ht="18" customHeight="1">
      <c r="A19" s="86"/>
      <c r="B19" s="83" t="s">
        <v>121</v>
      </c>
      <c r="C19" s="109" t="s">
        <v>116</v>
      </c>
      <c r="D19" s="71" t="s">
        <v>73</v>
      </c>
      <c r="E19" s="71">
        <v>37.239782720000001</v>
      </c>
      <c r="F19" s="71">
        <v>-118.28058556000001</v>
      </c>
      <c r="G19" s="72">
        <v>1182.8</v>
      </c>
      <c r="H19" s="72">
        <v>95.93</v>
      </c>
      <c r="I19" s="72">
        <v>0.6</v>
      </c>
      <c r="J19" s="81" t="s">
        <v>74</v>
      </c>
      <c r="K19" s="81" t="s">
        <v>74</v>
      </c>
      <c r="L19" s="90" t="s">
        <v>122</v>
      </c>
      <c r="M19" s="90" t="s">
        <v>123</v>
      </c>
      <c r="N19" s="81" t="s">
        <v>77</v>
      </c>
      <c r="O19" s="81" t="s">
        <v>77</v>
      </c>
      <c r="P19" s="64">
        <v>18</v>
      </c>
      <c r="Q19" s="64">
        <v>37</v>
      </c>
      <c r="R19" s="64">
        <f>P19</f>
        <v>18</v>
      </c>
      <c r="S19" s="64">
        <v>13</v>
      </c>
      <c r="T19" s="80">
        <f>100 * $R19 + S19</f>
        <v>1813</v>
      </c>
      <c r="U19" s="77">
        <v>14</v>
      </c>
      <c r="V19" s="80">
        <f>100 * $R19 + U19</f>
        <v>1814</v>
      </c>
      <c r="W19" s="64">
        <f>_xlfn.XLOOKUP(Y19,'SNAP2 IDs'!C$3:C$15,'SNAP2 IDs'!B$3:B$15,"")</f>
        <v>7</v>
      </c>
      <c r="X19" s="64">
        <f>_xlfn.XLOOKUP($W19, 'SNAP2 IDs'!$B$3:$B$15,'SNAP2 IDs'!D$3:D$15, "Lookup err")</f>
        <v>1</v>
      </c>
      <c r="Y19" s="64">
        <v>4</v>
      </c>
      <c r="Z19" s="64" t="str">
        <f>_xlfn.XLOOKUP($W19, 'SNAP2 IDs'!$B$3:$B$15,'SNAP2 IDs'!E$3:E$15, "Lookup err")</f>
        <v>00:00:08:4b:e4:6f</v>
      </c>
      <c r="AA19" s="64" t="str">
        <f>_xlfn.XLOOKUP($W19, 'SNAP2 IDs'!$B$3:$B$15,'SNAP2 IDs'!F$3:F$15, "Lookup err")</f>
        <v>snap04.sas.pvt</v>
      </c>
      <c r="AB19" s="64">
        <v>0</v>
      </c>
      <c r="AC19" s="64">
        <v>6</v>
      </c>
      <c r="AD19" s="64">
        <v>7</v>
      </c>
      <c r="AE19" s="64">
        <f>_xlfn.BITXOR(AC19,2) + 32*AB19</f>
        <v>4</v>
      </c>
      <c r="AF19" s="64">
        <f>_xlfn.BITXOR(AD19,2) + 32*AB19</f>
        <v>5</v>
      </c>
      <c r="AG19" s="64">
        <f>32*(Y19-1) + (AE19/2)</f>
        <v>98</v>
      </c>
      <c r="AH19" s="73" t="s">
        <v>78</v>
      </c>
    </row>
    <row r="20" spans="1:34" s="43" customFormat="1" ht="18" customHeight="1">
      <c r="A20" s="86"/>
      <c r="B20" s="83" t="s">
        <v>124</v>
      </c>
      <c r="C20" s="109" t="s">
        <v>116</v>
      </c>
      <c r="D20" s="71" t="s">
        <v>73</v>
      </c>
      <c r="E20" s="71">
        <v>37.239778459999997</v>
      </c>
      <c r="F20" s="71">
        <v>-118.28065927999999</v>
      </c>
      <c r="G20" s="72">
        <v>1182.51</v>
      </c>
      <c r="H20" s="72">
        <v>89.39</v>
      </c>
      <c r="I20" s="72">
        <v>0.13</v>
      </c>
      <c r="J20" s="81" t="s">
        <v>74</v>
      </c>
      <c r="K20" s="81" t="s">
        <v>74</v>
      </c>
      <c r="L20" s="90" t="s">
        <v>125</v>
      </c>
      <c r="M20" s="90" t="s">
        <v>126</v>
      </c>
      <c r="N20" s="81" t="s">
        <v>77</v>
      </c>
      <c r="O20" s="81" t="s">
        <v>77</v>
      </c>
      <c r="P20" s="64">
        <v>18</v>
      </c>
      <c r="Q20" s="64">
        <v>37</v>
      </c>
      <c r="R20" s="64">
        <f>P20</f>
        <v>18</v>
      </c>
      <c r="S20" s="64">
        <v>7</v>
      </c>
      <c r="T20" s="80">
        <f>100 * $R20 + S20</f>
        <v>1807</v>
      </c>
      <c r="U20" s="77">
        <v>8</v>
      </c>
      <c r="V20" s="80">
        <f>100 * $R20 + U20</f>
        <v>1808</v>
      </c>
      <c r="W20" s="64">
        <f>_xlfn.XLOOKUP(Y20,'SNAP2 IDs'!C$3:C$15,'SNAP2 IDs'!B$3:B$15,"")</f>
        <v>7</v>
      </c>
      <c r="X20" s="64">
        <f>_xlfn.XLOOKUP($W20, 'SNAP2 IDs'!$B$3:$B$15,'SNAP2 IDs'!D$3:D$15, "Lookup err")</f>
        <v>1</v>
      </c>
      <c r="Y20" s="64">
        <v>4</v>
      </c>
      <c r="Z20" s="64" t="str">
        <f>_xlfn.XLOOKUP($W20, 'SNAP2 IDs'!$B$3:$B$15,'SNAP2 IDs'!E$3:E$15, "Lookup err")</f>
        <v>00:00:08:4b:e4:6f</v>
      </c>
      <c r="AA20" s="64" t="str">
        <f>_xlfn.XLOOKUP($W20, 'SNAP2 IDs'!$B$3:$B$15,'SNAP2 IDs'!F$3:F$15, "Lookup err")</f>
        <v>snap04.sas.pvt</v>
      </c>
      <c r="AB20" s="64">
        <v>0</v>
      </c>
      <c r="AC20" s="64">
        <v>0</v>
      </c>
      <c r="AD20" s="64">
        <v>1</v>
      </c>
      <c r="AE20" s="64">
        <f>_xlfn.BITXOR(AC20,2) + 32*AB20</f>
        <v>2</v>
      </c>
      <c r="AF20" s="64">
        <f>_xlfn.BITXOR(AD20,2) + 32*AB20</f>
        <v>3</v>
      </c>
      <c r="AG20" s="64">
        <f>32*(Y20-1) + (AE20/2)</f>
        <v>97</v>
      </c>
      <c r="AH20" s="73" t="s">
        <v>78</v>
      </c>
    </row>
    <row r="21" spans="1:34" s="43" customFormat="1" ht="18" customHeight="1">
      <c r="A21" s="86"/>
      <c r="B21" s="83" t="s">
        <v>127</v>
      </c>
      <c r="C21" s="109" t="s">
        <v>116</v>
      </c>
      <c r="D21" s="71" t="s">
        <v>73</v>
      </c>
      <c r="E21" s="71">
        <v>37.23972113</v>
      </c>
      <c r="F21" s="71">
        <v>-118.28083383000001</v>
      </c>
      <c r="G21" s="72">
        <v>1182.52</v>
      </c>
      <c r="H21" s="72">
        <v>73.900000000000006</v>
      </c>
      <c r="I21" s="72">
        <v>-6.23</v>
      </c>
      <c r="J21" s="81" t="s">
        <v>74</v>
      </c>
      <c r="K21" s="81" t="s">
        <v>74</v>
      </c>
      <c r="L21" s="90" t="s">
        <v>128</v>
      </c>
      <c r="M21" s="90" t="s">
        <v>129</v>
      </c>
      <c r="N21" s="81" t="s">
        <v>77</v>
      </c>
      <c r="O21" s="81" t="s">
        <v>77</v>
      </c>
      <c r="P21" s="64">
        <v>18</v>
      </c>
      <c r="Q21" s="64">
        <v>37</v>
      </c>
      <c r="R21" s="64">
        <f>P21</f>
        <v>18</v>
      </c>
      <c r="S21" s="64">
        <v>15</v>
      </c>
      <c r="T21" s="80">
        <f>100 * $R21 + S21</f>
        <v>1815</v>
      </c>
      <c r="U21" s="77">
        <v>16</v>
      </c>
      <c r="V21" s="80">
        <f>100 * $R21 + U21</f>
        <v>1816</v>
      </c>
      <c r="W21" s="64">
        <f>_xlfn.XLOOKUP(Y21,'SNAP2 IDs'!C$3:C$15,'SNAP2 IDs'!B$3:B$15,"")</f>
        <v>7</v>
      </c>
      <c r="X21" s="64">
        <f>_xlfn.XLOOKUP($W21, 'SNAP2 IDs'!$B$3:$B$15,'SNAP2 IDs'!D$3:D$15, "Lookup err")</f>
        <v>1</v>
      </c>
      <c r="Y21" s="64">
        <v>4</v>
      </c>
      <c r="Z21" s="64" t="str">
        <f>_xlfn.XLOOKUP($W21, 'SNAP2 IDs'!$B$3:$B$15,'SNAP2 IDs'!E$3:E$15, "Lookup err")</f>
        <v>00:00:08:4b:e4:6f</v>
      </c>
      <c r="AA21" s="64" t="str">
        <f>_xlfn.XLOOKUP($W21, 'SNAP2 IDs'!$B$3:$B$15,'SNAP2 IDs'!F$3:F$15, "Lookup err")</f>
        <v>snap04.sas.pvt</v>
      </c>
      <c r="AB21" s="64">
        <v>0</v>
      </c>
      <c r="AC21" s="64">
        <v>8</v>
      </c>
      <c r="AD21" s="64">
        <v>9</v>
      </c>
      <c r="AE21" s="64">
        <f>_xlfn.BITXOR(AC21,2) + 32*AB21</f>
        <v>10</v>
      </c>
      <c r="AF21" s="64">
        <f>_xlfn.BITXOR(AD21,2) + 32*AB21</f>
        <v>11</v>
      </c>
      <c r="AG21" s="64">
        <f>32*(Y21-1) + (AE21/2)</f>
        <v>101</v>
      </c>
      <c r="AH21" s="73" t="s">
        <v>130</v>
      </c>
    </row>
    <row r="22" spans="1:34" s="43" customFormat="1" ht="18" customHeight="1">
      <c r="A22" s="86"/>
      <c r="B22" s="83" t="s">
        <v>131</v>
      </c>
      <c r="C22" s="109" t="s">
        <v>116</v>
      </c>
      <c r="D22" s="71" t="s">
        <v>73</v>
      </c>
      <c r="E22" s="71">
        <v>37.239712590000003</v>
      </c>
      <c r="F22" s="71">
        <v>-118.28063016</v>
      </c>
      <c r="G22" s="72">
        <v>1182.5899999999999</v>
      </c>
      <c r="H22" s="72">
        <v>91.97</v>
      </c>
      <c r="I22" s="72">
        <v>-7.18</v>
      </c>
      <c r="J22" s="81" t="s">
        <v>74</v>
      </c>
      <c r="K22" s="81" t="s">
        <v>74</v>
      </c>
      <c r="L22" s="90" t="s">
        <v>132</v>
      </c>
      <c r="M22" s="90" t="s">
        <v>133</v>
      </c>
      <c r="N22" s="81" t="s">
        <v>77</v>
      </c>
      <c r="O22" s="81" t="s">
        <v>77</v>
      </c>
      <c r="P22" s="64">
        <v>19</v>
      </c>
      <c r="Q22" s="64">
        <v>35</v>
      </c>
      <c r="R22" s="64">
        <f>P22</f>
        <v>19</v>
      </c>
      <c r="S22" s="64">
        <v>1</v>
      </c>
      <c r="T22" s="80">
        <f>100 * $R22 + S22</f>
        <v>1901</v>
      </c>
      <c r="U22" s="77">
        <v>2</v>
      </c>
      <c r="V22" s="80">
        <f>100 * $R22 + U22</f>
        <v>1902</v>
      </c>
      <c r="W22" s="64">
        <f>_xlfn.XLOOKUP(Y22,'SNAP2 IDs'!C$3:C$15,'SNAP2 IDs'!B$3:B$15,"")</f>
        <v>7</v>
      </c>
      <c r="X22" s="64">
        <f>_xlfn.XLOOKUP($W22, 'SNAP2 IDs'!$B$3:$B$15,'SNAP2 IDs'!D$3:D$15, "Lookup err")</f>
        <v>1</v>
      </c>
      <c r="Y22" s="64">
        <v>4</v>
      </c>
      <c r="Z22" s="64" t="str">
        <f>_xlfn.XLOOKUP($W22, 'SNAP2 IDs'!$B$3:$B$15,'SNAP2 IDs'!E$3:E$15, "Lookup err")</f>
        <v>00:00:08:4b:e4:6f</v>
      </c>
      <c r="AA22" s="64" t="str">
        <f>_xlfn.XLOOKUP($W22, 'SNAP2 IDs'!$B$3:$B$15,'SNAP2 IDs'!F$3:F$15, "Lookup err")</f>
        <v>snap04.sas.pvt</v>
      </c>
      <c r="AB22" s="64">
        <v>0</v>
      </c>
      <c r="AC22" s="64">
        <v>10</v>
      </c>
      <c r="AD22" s="64">
        <v>11</v>
      </c>
      <c r="AE22" s="64">
        <f>_xlfn.BITXOR(AC22,2) + 32*AB22</f>
        <v>8</v>
      </c>
      <c r="AF22" s="64">
        <f>_xlfn.BITXOR(AD22,2) + 32*AB22</f>
        <v>9</v>
      </c>
      <c r="AG22" s="64">
        <f>32*(Y22-1) + (AE22/2)</f>
        <v>100</v>
      </c>
      <c r="AH22" s="73" t="s">
        <v>134</v>
      </c>
    </row>
    <row r="23" spans="1:34" s="43" customFormat="1" ht="18" customHeight="1">
      <c r="A23" s="86"/>
      <c r="B23" s="83" t="s">
        <v>135</v>
      </c>
      <c r="C23" s="109" t="s">
        <v>116</v>
      </c>
      <c r="D23" s="71" t="s">
        <v>73</v>
      </c>
      <c r="E23" s="71">
        <v>37.239646270000001</v>
      </c>
      <c r="F23" s="71">
        <v>-118.28092851</v>
      </c>
      <c r="G23" s="72">
        <v>1182.55</v>
      </c>
      <c r="H23" s="72">
        <v>65.5</v>
      </c>
      <c r="I23" s="72">
        <v>-14.54</v>
      </c>
      <c r="J23" s="81" t="s">
        <v>74</v>
      </c>
      <c r="K23" s="81" t="s">
        <v>74</v>
      </c>
      <c r="L23" s="90" t="s">
        <v>136</v>
      </c>
      <c r="M23" s="90" t="s">
        <v>137</v>
      </c>
      <c r="N23" s="81" t="s">
        <v>77</v>
      </c>
      <c r="O23" s="81" t="s">
        <v>77</v>
      </c>
      <c r="P23" s="64">
        <v>19</v>
      </c>
      <c r="Q23" s="64">
        <v>35</v>
      </c>
      <c r="R23" s="64">
        <f>P23</f>
        <v>19</v>
      </c>
      <c r="S23" s="64">
        <v>3</v>
      </c>
      <c r="T23" s="80">
        <f>100 * $R23 + S23</f>
        <v>1903</v>
      </c>
      <c r="U23" s="77">
        <v>4</v>
      </c>
      <c r="V23" s="80">
        <f>100 * $R23 + U23</f>
        <v>1904</v>
      </c>
      <c r="W23" s="64">
        <f>_xlfn.XLOOKUP(Y23,'SNAP2 IDs'!C$3:C$15,'SNAP2 IDs'!B$3:B$15,"")</f>
        <v>7</v>
      </c>
      <c r="X23" s="64">
        <f>_xlfn.XLOOKUP($W23, 'SNAP2 IDs'!$B$3:$B$15,'SNAP2 IDs'!D$3:D$15, "Lookup err")</f>
        <v>1</v>
      </c>
      <c r="Y23" s="64">
        <v>4</v>
      </c>
      <c r="Z23" s="64" t="str">
        <f>_xlfn.XLOOKUP($W23, 'SNAP2 IDs'!$B$3:$B$15,'SNAP2 IDs'!E$3:E$15, "Lookup err")</f>
        <v>00:00:08:4b:e4:6f</v>
      </c>
      <c r="AA23" s="64" t="str">
        <f>_xlfn.XLOOKUP($W23, 'SNAP2 IDs'!$B$3:$B$15,'SNAP2 IDs'!F$3:F$15, "Lookup err")</f>
        <v>snap04.sas.pvt</v>
      </c>
      <c r="AB23" s="64">
        <v>0</v>
      </c>
      <c r="AC23" s="64">
        <v>12</v>
      </c>
      <c r="AD23" s="64">
        <v>13</v>
      </c>
      <c r="AE23" s="64">
        <f>_xlfn.BITXOR(AC23,2) + 32*AB23</f>
        <v>14</v>
      </c>
      <c r="AF23" s="64">
        <f>_xlfn.BITXOR(AD23,2) + 32*AB23</f>
        <v>15</v>
      </c>
      <c r="AG23" s="64">
        <f>32*(Y23-1) + (AE23/2)</f>
        <v>103</v>
      </c>
      <c r="AH23" s="73" t="s">
        <v>134</v>
      </c>
    </row>
    <row r="24" spans="1:34" s="43" customFormat="1" ht="18" customHeight="1">
      <c r="A24" s="86"/>
      <c r="B24" s="83" t="s">
        <v>138</v>
      </c>
      <c r="C24" s="109" t="s">
        <v>116</v>
      </c>
      <c r="D24" s="71" t="s">
        <v>73</v>
      </c>
      <c r="E24" s="71">
        <v>37.239629290000003</v>
      </c>
      <c r="F24" s="71">
        <v>-118.28078691</v>
      </c>
      <c r="G24" s="72">
        <v>1182.6400000000001</v>
      </c>
      <c r="H24" s="72">
        <v>78.06</v>
      </c>
      <c r="I24" s="72">
        <v>-16.420000000000002</v>
      </c>
      <c r="J24" s="81" t="s">
        <v>74</v>
      </c>
      <c r="K24" s="81" t="s">
        <v>74</v>
      </c>
      <c r="L24" s="90" t="s">
        <v>139</v>
      </c>
      <c r="M24" s="90" t="s">
        <v>140</v>
      </c>
      <c r="N24" s="81" t="s">
        <v>77</v>
      </c>
      <c r="O24" s="81" t="s">
        <v>77</v>
      </c>
      <c r="P24" s="64">
        <v>19</v>
      </c>
      <c r="Q24" s="64">
        <v>35</v>
      </c>
      <c r="R24" s="64">
        <f>P24</f>
        <v>19</v>
      </c>
      <c r="S24" s="64">
        <v>5</v>
      </c>
      <c r="T24" s="80">
        <f>100 * $R24 + S24</f>
        <v>1905</v>
      </c>
      <c r="U24" s="77">
        <v>6</v>
      </c>
      <c r="V24" s="80">
        <f>100 * $R24 + U24</f>
        <v>1906</v>
      </c>
      <c r="W24" s="64">
        <f>_xlfn.XLOOKUP(Y24,'SNAP2 IDs'!C$3:C$15,'SNAP2 IDs'!B$3:B$15,"")</f>
        <v>7</v>
      </c>
      <c r="X24" s="64">
        <f>_xlfn.XLOOKUP($W24, 'SNAP2 IDs'!$B$3:$B$15,'SNAP2 IDs'!D$3:D$15, "Lookup err")</f>
        <v>1</v>
      </c>
      <c r="Y24" s="64">
        <v>4</v>
      </c>
      <c r="Z24" s="64" t="str">
        <f>_xlfn.XLOOKUP($W24, 'SNAP2 IDs'!$B$3:$B$15,'SNAP2 IDs'!E$3:E$15, "Lookup err")</f>
        <v>00:00:08:4b:e4:6f</v>
      </c>
      <c r="AA24" s="64" t="str">
        <f>_xlfn.XLOOKUP($W24, 'SNAP2 IDs'!$B$3:$B$15,'SNAP2 IDs'!F$3:F$15, "Lookup err")</f>
        <v>snap04.sas.pvt</v>
      </c>
      <c r="AB24" s="64">
        <v>0</v>
      </c>
      <c r="AC24" s="64">
        <v>14</v>
      </c>
      <c r="AD24" s="64">
        <v>15</v>
      </c>
      <c r="AE24" s="64">
        <f>_xlfn.BITXOR(AC24,2) + 32*AB24</f>
        <v>12</v>
      </c>
      <c r="AF24" s="64">
        <f>_xlfn.BITXOR(AD24,2) + 32*AB24</f>
        <v>13</v>
      </c>
      <c r="AG24" s="64">
        <f>32*(Y24-1) + (AE24/2)</f>
        <v>102</v>
      </c>
      <c r="AH24" s="73" t="s">
        <v>134</v>
      </c>
    </row>
    <row r="25" spans="1:34" s="43" customFormat="1" ht="18" customHeight="1">
      <c r="A25" s="86"/>
      <c r="B25" s="83" t="s">
        <v>141</v>
      </c>
      <c r="C25" s="109" t="s">
        <v>116</v>
      </c>
      <c r="D25" s="71" t="s">
        <v>73</v>
      </c>
      <c r="E25" s="71">
        <v>37.239593720000002</v>
      </c>
      <c r="F25" s="71">
        <v>-118.28052287</v>
      </c>
      <c r="G25" s="72">
        <v>1183.28</v>
      </c>
      <c r="H25" s="72">
        <v>101.49</v>
      </c>
      <c r="I25" s="72">
        <v>-20.37</v>
      </c>
      <c r="J25" s="81" t="s">
        <v>74</v>
      </c>
      <c r="K25" s="81" t="s">
        <v>74</v>
      </c>
      <c r="L25" s="90" t="s">
        <v>142</v>
      </c>
      <c r="M25" s="90" t="s">
        <v>143</v>
      </c>
      <c r="N25" s="81" t="s">
        <v>77</v>
      </c>
      <c r="O25" s="81" t="s">
        <v>77</v>
      </c>
      <c r="P25" s="64">
        <v>19</v>
      </c>
      <c r="Q25" s="64">
        <v>35</v>
      </c>
      <c r="R25" s="64">
        <f>P25</f>
        <v>19</v>
      </c>
      <c r="S25" s="64">
        <v>7</v>
      </c>
      <c r="T25" s="80">
        <f>100 * $R25 + S25</f>
        <v>1907</v>
      </c>
      <c r="U25" s="77">
        <v>8</v>
      </c>
      <c r="V25" s="80">
        <f>100 * $R25 + U25</f>
        <v>1908</v>
      </c>
      <c r="W25" s="64">
        <f>_xlfn.XLOOKUP(Y25,'SNAP2 IDs'!C$3:C$15,'SNAP2 IDs'!B$3:B$15,"")</f>
        <v>7</v>
      </c>
      <c r="X25" s="64">
        <f>_xlfn.XLOOKUP($W25, 'SNAP2 IDs'!$B$3:$B$15,'SNAP2 IDs'!D$3:D$15, "Lookup err")</f>
        <v>1</v>
      </c>
      <c r="Y25" s="64">
        <v>4</v>
      </c>
      <c r="Z25" s="64" t="str">
        <f>_xlfn.XLOOKUP($W25, 'SNAP2 IDs'!$B$3:$B$15,'SNAP2 IDs'!E$3:E$15, "Lookup err")</f>
        <v>00:00:08:4b:e4:6f</v>
      </c>
      <c r="AA25" s="64" t="str">
        <f>_xlfn.XLOOKUP($W25, 'SNAP2 IDs'!$B$3:$B$15,'SNAP2 IDs'!F$3:F$15, "Lookup err")</f>
        <v>snap04.sas.pvt</v>
      </c>
      <c r="AB25" s="64">
        <v>0</v>
      </c>
      <c r="AC25" s="64">
        <v>16</v>
      </c>
      <c r="AD25" s="64">
        <v>17</v>
      </c>
      <c r="AE25" s="64">
        <f>_xlfn.BITXOR(AC25,2) + 32*AB25</f>
        <v>18</v>
      </c>
      <c r="AF25" s="64">
        <f>_xlfn.BITXOR(AD25,2) + 32*AB25</f>
        <v>19</v>
      </c>
      <c r="AG25" s="64">
        <f>32*(Y25-1) + (AE25/2)</f>
        <v>105</v>
      </c>
      <c r="AH25" s="73" t="s">
        <v>134</v>
      </c>
    </row>
    <row r="26" spans="1:34" s="43" customFormat="1" ht="18" customHeight="1">
      <c r="A26" s="86"/>
      <c r="B26" s="83" t="s">
        <v>144</v>
      </c>
      <c r="C26" s="109" t="s">
        <v>116</v>
      </c>
      <c r="D26" s="71" t="s">
        <v>73</v>
      </c>
      <c r="E26" s="71">
        <v>37.239571570000003</v>
      </c>
      <c r="F26" s="71">
        <v>-118.2809067</v>
      </c>
      <c r="G26" s="72">
        <v>1182.51</v>
      </c>
      <c r="H26" s="72">
        <v>67.44</v>
      </c>
      <c r="I26" s="72">
        <v>-22.83</v>
      </c>
      <c r="J26" s="81" t="s">
        <v>74</v>
      </c>
      <c r="K26" s="81" t="s">
        <v>74</v>
      </c>
      <c r="L26" s="90" t="s">
        <v>145</v>
      </c>
      <c r="M26" s="90" t="s">
        <v>146</v>
      </c>
      <c r="N26" s="81" t="s">
        <v>77</v>
      </c>
      <c r="O26" s="81" t="s">
        <v>77</v>
      </c>
      <c r="P26" s="64">
        <v>19</v>
      </c>
      <c r="Q26" s="64">
        <v>35</v>
      </c>
      <c r="R26" s="64">
        <f>P26</f>
        <v>19</v>
      </c>
      <c r="S26" s="64">
        <v>9</v>
      </c>
      <c r="T26" s="80">
        <f>100 * $R26 + S26</f>
        <v>1909</v>
      </c>
      <c r="U26" s="77">
        <v>10</v>
      </c>
      <c r="V26" s="80">
        <f>100 * $R26 + U26</f>
        <v>1910</v>
      </c>
      <c r="W26" s="64">
        <f>_xlfn.XLOOKUP(Y26,'SNAP2 IDs'!C$3:C$15,'SNAP2 IDs'!B$3:B$15,"")</f>
        <v>7</v>
      </c>
      <c r="X26" s="64">
        <f>_xlfn.XLOOKUP($W26, 'SNAP2 IDs'!$B$3:$B$15,'SNAP2 IDs'!D$3:D$15, "Lookup err")</f>
        <v>1</v>
      </c>
      <c r="Y26" s="64">
        <v>4</v>
      </c>
      <c r="Z26" s="64" t="str">
        <f>_xlfn.XLOOKUP($W26, 'SNAP2 IDs'!$B$3:$B$15,'SNAP2 IDs'!E$3:E$15, "Lookup err")</f>
        <v>00:00:08:4b:e4:6f</v>
      </c>
      <c r="AA26" s="64" t="str">
        <f>_xlfn.XLOOKUP($W26, 'SNAP2 IDs'!$B$3:$B$15,'SNAP2 IDs'!F$3:F$15, "Lookup err")</f>
        <v>snap04.sas.pvt</v>
      </c>
      <c r="AB26" s="64">
        <v>0</v>
      </c>
      <c r="AC26" s="64">
        <v>18</v>
      </c>
      <c r="AD26" s="64">
        <v>19</v>
      </c>
      <c r="AE26" s="64">
        <f>_xlfn.BITXOR(AC26,2) + 32*AB26</f>
        <v>16</v>
      </c>
      <c r="AF26" s="64">
        <f>_xlfn.BITXOR(AD26,2) + 32*AB26</f>
        <v>17</v>
      </c>
      <c r="AG26" s="64">
        <f>32*(Y26-1) + (AE26/2)</f>
        <v>104</v>
      </c>
      <c r="AH26" s="73" t="s">
        <v>134</v>
      </c>
    </row>
    <row r="27" spans="1:34" s="43" customFormat="1" ht="18" customHeight="1">
      <c r="A27" s="86"/>
      <c r="B27" s="83" t="s">
        <v>147</v>
      </c>
      <c r="C27" s="109" t="s">
        <v>116</v>
      </c>
      <c r="D27" s="71" t="s">
        <v>73</v>
      </c>
      <c r="E27" s="71">
        <v>37.2395341</v>
      </c>
      <c r="F27" s="71">
        <v>-118.28069682</v>
      </c>
      <c r="G27" s="72">
        <v>1182.8399999999999</v>
      </c>
      <c r="H27" s="72">
        <v>86.06</v>
      </c>
      <c r="I27" s="72">
        <v>-26.99</v>
      </c>
      <c r="J27" s="81" t="s">
        <v>74</v>
      </c>
      <c r="K27" s="81" t="s">
        <v>74</v>
      </c>
      <c r="L27" s="90" t="s">
        <v>148</v>
      </c>
      <c r="M27" s="90" t="s">
        <v>149</v>
      </c>
      <c r="N27" s="81" t="s">
        <v>77</v>
      </c>
      <c r="O27" s="81" t="s">
        <v>77</v>
      </c>
      <c r="P27" s="64">
        <v>19</v>
      </c>
      <c r="Q27" s="64">
        <v>35</v>
      </c>
      <c r="R27" s="64">
        <f>P27</f>
        <v>19</v>
      </c>
      <c r="S27" s="64">
        <v>11</v>
      </c>
      <c r="T27" s="80">
        <f>100 * $R27 + S27</f>
        <v>1911</v>
      </c>
      <c r="U27" s="77">
        <v>12</v>
      </c>
      <c r="V27" s="80">
        <f>100 * $R27 + U27</f>
        <v>1912</v>
      </c>
      <c r="W27" s="64">
        <f>_xlfn.XLOOKUP(Y27,'SNAP2 IDs'!C$3:C$15,'SNAP2 IDs'!B$3:B$15,"")</f>
        <v>7</v>
      </c>
      <c r="X27" s="64">
        <f>_xlfn.XLOOKUP($W27, 'SNAP2 IDs'!$B$3:$B$15,'SNAP2 IDs'!D$3:D$15, "Lookup err")</f>
        <v>1</v>
      </c>
      <c r="Y27" s="64">
        <v>4</v>
      </c>
      <c r="Z27" s="64" t="str">
        <f>_xlfn.XLOOKUP($W27, 'SNAP2 IDs'!$B$3:$B$15,'SNAP2 IDs'!E$3:E$15, "Lookup err")</f>
        <v>00:00:08:4b:e4:6f</v>
      </c>
      <c r="AA27" s="64" t="str">
        <f>_xlfn.XLOOKUP($W27, 'SNAP2 IDs'!$B$3:$B$15,'SNAP2 IDs'!F$3:F$15, "Lookup err")</f>
        <v>snap04.sas.pvt</v>
      </c>
      <c r="AB27" s="64">
        <v>0</v>
      </c>
      <c r="AC27" s="64">
        <v>20</v>
      </c>
      <c r="AD27" s="64">
        <v>21</v>
      </c>
      <c r="AE27" s="64">
        <f>_xlfn.BITXOR(AC27,2) + 32*AB27</f>
        <v>22</v>
      </c>
      <c r="AF27" s="64">
        <f>_xlfn.BITXOR(AD27,2) + 32*AB27</f>
        <v>23</v>
      </c>
      <c r="AG27" s="64">
        <f>32*(Y27-1) + (AE27/2)</f>
        <v>107</v>
      </c>
      <c r="AH27" s="73" t="s">
        <v>134</v>
      </c>
    </row>
    <row r="28" spans="1:34" s="43" customFormat="1" ht="18" customHeight="1">
      <c r="A28" s="86"/>
      <c r="B28" s="83" t="s">
        <v>150</v>
      </c>
      <c r="C28" s="109" t="s">
        <v>116</v>
      </c>
      <c r="D28" s="71" t="s">
        <v>73</v>
      </c>
      <c r="E28" s="71">
        <v>37.239520489999997</v>
      </c>
      <c r="F28" s="71">
        <v>-118.28096304</v>
      </c>
      <c r="G28" s="72">
        <v>1182.47</v>
      </c>
      <c r="H28" s="72">
        <v>62.44</v>
      </c>
      <c r="I28" s="72">
        <v>-28.5</v>
      </c>
      <c r="J28" s="81" t="s">
        <v>74</v>
      </c>
      <c r="K28" s="81" t="s">
        <v>74</v>
      </c>
      <c r="L28" s="90" t="s">
        <v>151</v>
      </c>
      <c r="M28" s="90" t="s">
        <v>152</v>
      </c>
      <c r="N28" s="81" t="s">
        <v>77</v>
      </c>
      <c r="O28" s="81" t="s">
        <v>77</v>
      </c>
      <c r="P28" s="64">
        <v>19</v>
      </c>
      <c r="Q28" s="64">
        <v>35</v>
      </c>
      <c r="R28" s="64">
        <f>P28</f>
        <v>19</v>
      </c>
      <c r="S28" s="64">
        <v>13</v>
      </c>
      <c r="T28" s="80">
        <f>100 * $R28 + S28</f>
        <v>1913</v>
      </c>
      <c r="U28" s="77">
        <v>14</v>
      </c>
      <c r="V28" s="80">
        <f>100 * $R28 + U28</f>
        <v>1914</v>
      </c>
      <c r="W28" s="64">
        <f>IF(ISBLANK(Y28), "", _xlfn.XLOOKUP(Y28,'SNAP2 IDs'!C$3:C$15,'SNAP2 IDs'!B$3:B$15,""))</f>
        <v>7</v>
      </c>
      <c r="X28" s="64">
        <f>_xlfn.XLOOKUP($W28, 'SNAP2 IDs'!$B$3:$B$15,'SNAP2 IDs'!D$3:D$15, "Lookup err")</f>
        <v>1</v>
      </c>
      <c r="Y28" s="64">
        <v>4</v>
      </c>
      <c r="Z28" s="64" t="str">
        <f>_xlfn.XLOOKUP($W28, 'SNAP2 IDs'!$B$3:$B$15,'SNAP2 IDs'!E$3:E$15, "Lookup err")</f>
        <v>00:00:08:4b:e4:6f</v>
      </c>
      <c r="AA28" s="64" t="str">
        <f>_xlfn.XLOOKUP($W28, 'SNAP2 IDs'!$B$3:$B$15,'SNAP2 IDs'!F$3:F$15, "Lookup err")</f>
        <v>snap04.sas.pvt</v>
      </c>
      <c r="AB28" s="64">
        <v>0</v>
      </c>
      <c r="AC28" s="64">
        <v>22</v>
      </c>
      <c r="AD28" s="64">
        <v>23</v>
      </c>
      <c r="AE28" s="64">
        <f>_xlfn.BITXOR(AC28,2) + 32*AB28</f>
        <v>20</v>
      </c>
      <c r="AF28" s="64">
        <f>_xlfn.BITXOR(AD28,2) + 32*AB28</f>
        <v>21</v>
      </c>
      <c r="AG28" s="64">
        <f>32*(Y28-1) + (AE28/2)</f>
        <v>106</v>
      </c>
      <c r="AH28" s="73" t="s">
        <v>134</v>
      </c>
    </row>
    <row r="29" spans="1:34" s="43" customFormat="1" ht="18" customHeight="1">
      <c r="A29" s="86"/>
      <c r="B29" s="83" t="s">
        <v>153</v>
      </c>
      <c r="C29" s="109" t="s">
        <v>116</v>
      </c>
      <c r="D29" s="71" t="s">
        <v>73</v>
      </c>
      <c r="E29" s="71">
        <v>37.239489290000002</v>
      </c>
      <c r="F29" s="71">
        <v>-118.28061981</v>
      </c>
      <c r="G29" s="72">
        <v>1182.96</v>
      </c>
      <c r="H29" s="72">
        <v>92.89</v>
      </c>
      <c r="I29" s="72">
        <v>-31.96</v>
      </c>
      <c r="J29" s="81" t="s">
        <v>74</v>
      </c>
      <c r="K29" s="81" t="s">
        <v>74</v>
      </c>
      <c r="L29" s="90" t="s">
        <v>154</v>
      </c>
      <c r="M29" s="90" t="s">
        <v>155</v>
      </c>
      <c r="N29" s="81" t="s">
        <v>77</v>
      </c>
      <c r="O29" s="81" t="s">
        <v>77</v>
      </c>
      <c r="P29" s="64">
        <v>19</v>
      </c>
      <c r="Q29" s="64">
        <v>35</v>
      </c>
      <c r="R29" s="64">
        <f>P29</f>
        <v>19</v>
      </c>
      <c r="S29" s="64">
        <v>15</v>
      </c>
      <c r="T29" s="80">
        <f>100 * $R29 + S29</f>
        <v>1915</v>
      </c>
      <c r="U29" s="77">
        <v>16</v>
      </c>
      <c r="V29" s="80">
        <f>100 * $R29 + U29</f>
        <v>1916</v>
      </c>
      <c r="W29" s="64">
        <f>IF(ISBLANK(Y29), "", _xlfn.XLOOKUP(Y29,'SNAP2 IDs'!C$3:C$15,'SNAP2 IDs'!B$3:B$15,""))</f>
        <v>7</v>
      </c>
      <c r="X29" s="64">
        <f>_xlfn.XLOOKUP($W29, 'SNAP2 IDs'!$B$3:$B$15,'SNAP2 IDs'!D$3:D$15, "Lookup err")</f>
        <v>1</v>
      </c>
      <c r="Y29" s="64">
        <v>4</v>
      </c>
      <c r="Z29" s="64" t="str">
        <f>_xlfn.XLOOKUP($W29, 'SNAP2 IDs'!$B$3:$B$15,'SNAP2 IDs'!E$3:E$15, "Lookup err")</f>
        <v>00:00:08:4b:e4:6f</v>
      </c>
      <c r="AA29" s="64" t="str">
        <f>_xlfn.XLOOKUP($W29, 'SNAP2 IDs'!$B$3:$B$15,'SNAP2 IDs'!F$3:F$15, "Lookup err")</f>
        <v>snap04.sas.pvt</v>
      </c>
      <c r="AB29" s="64">
        <v>0</v>
      </c>
      <c r="AC29" s="64">
        <v>24</v>
      </c>
      <c r="AD29" s="64">
        <v>25</v>
      </c>
      <c r="AE29" s="64">
        <f>_xlfn.BITXOR(AC29,2) + 32*AB29</f>
        <v>26</v>
      </c>
      <c r="AF29" s="64">
        <f>_xlfn.BITXOR(AD29,2) + 32*AB29</f>
        <v>27</v>
      </c>
      <c r="AG29" s="64">
        <f>32*(Y29-1) + (AE29/2)</f>
        <v>109</v>
      </c>
      <c r="AH29" s="73" t="s">
        <v>134</v>
      </c>
    </row>
    <row r="30" spans="1:34" s="43" customFormat="1" ht="18" customHeight="1">
      <c r="A30" s="86"/>
      <c r="B30" s="83" t="s">
        <v>156</v>
      </c>
      <c r="C30" s="109" t="s">
        <v>116</v>
      </c>
      <c r="D30" s="71" t="s">
        <v>73</v>
      </c>
      <c r="E30" s="71">
        <v>37.239461759999998</v>
      </c>
      <c r="F30" s="71">
        <v>-118.28088169</v>
      </c>
      <c r="G30" s="72">
        <v>1182.3900000000001</v>
      </c>
      <c r="H30" s="72">
        <v>69.66</v>
      </c>
      <c r="I30" s="72">
        <v>-35.020000000000003</v>
      </c>
      <c r="J30" s="81" t="s">
        <v>74</v>
      </c>
      <c r="K30" s="81" t="s">
        <v>74</v>
      </c>
      <c r="L30" s="90" t="s">
        <v>157</v>
      </c>
      <c r="M30" s="90" t="s">
        <v>158</v>
      </c>
      <c r="N30" s="81" t="s">
        <v>77</v>
      </c>
      <c r="O30" s="81" t="s">
        <v>77</v>
      </c>
      <c r="P30" s="64">
        <v>20</v>
      </c>
      <c r="Q30" s="64">
        <v>33</v>
      </c>
      <c r="R30" s="64">
        <f>P30</f>
        <v>20</v>
      </c>
      <c r="S30" s="64">
        <v>1</v>
      </c>
      <c r="T30" s="80">
        <f>100 * $R30 + S30</f>
        <v>2001</v>
      </c>
      <c r="U30" s="77">
        <v>2</v>
      </c>
      <c r="V30" s="80">
        <f>100 * $R30 + U30</f>
        <v>2002</v>
      </c>
      <c r="W30" s="64">
        <f>IF(ISBLANK(Y30), "", _xlfn.XLOOKUP(Y30,'SNAP2 IDs'!C$3:C$15,'SNAP2 IDs'!B$3:B$15,""))</f>
        <v>7</v>
      </c>
      <c r="X30" s="64">
        <f>_xlfn.XLOOKUP($W30, 'SNAP2 IDs'!$B$3:$B$15,'SNAP2 IDs'!D$3:D$15, "Lookup err")</f>
        <v>1</v>
      </c>
      <c r="Y30" s="64">
        <v>4</v>
      </c>
      <c r="Z30" s="64" t="str">
        <f>_xlfn.XLOOKUP($W30, 'SNAP2 IDs'!$B$3:$B$15,'SNAP2 IDs'!E$3:E$15, "Lookup err")</f>
        <v>00:00:08:4b:e4:6f</v>
      </c>
      <c r="AA30" s="64" t="str">
        <f>_xlfn.XLOOKUP($W30, 'SNAP2 IDs'!$B$3:$B$15,'SNAP2 IDs'!F$3:F$15, "Lookup err")</f>
        <v>snap04.sas.pvt</v>
      </c>
      <c r="AB30" s="64">
        <v>0</v>
      </c>
      <c r="AC30" s="64">
        <v>26</v>
      </c>
      <c r="AD30" s="64">
        <v>27</v>
      </c>
      <c r="AE30" s="64">
        <f>_xlfn.BITXOR(AC30,2) + 32*AB30</f>
        <v>24</v>
      </c>
      <c r="AF30" s="64">
        <f>_xlfn.BITXOR(AD30,2) + 32*AB30</f>
        <v>25</v>
      </c>
      <c r="AG30" s="64">
        <f>32*(Y30-1) + (AE30/2)</f>
        <v>108</v>
      </c>
      <c r="AH30" s="73" t="s">
        <v>134</v>
      </c>
    </row>
    <row r="31" spans="1:34" s="43" customFormat="1" ht="18" customHeight="1">
      <c r="A31" s="86"/>
      <c r="B31" s="83" t="s">
        <v>159</v>
      </c>
      <c r="C31" s="109" t="s">
        <v>116</v>
      </c>
      <c r="D31" s="71" t="s">
        <v>73</v>
      </c>
      <c r="E31" s="71">
        <v>37.239461089999999</v>
      </c>
      <c r="F31" s="71">
        <v>-118.28074660999999</v>
      </c>
      <c r="G31" s="72">
        <v>1182.78</v>
      </c>
      <c r="H31" s="72">
        <v>81.64</v>
      </c>
      <c r="I31" s="72">
        <v>-35.090000000000003</v>
      </c>
      <c r="J31" s="81" t="s">
        <v>74</v>
      </c>
      <c r="K31" s="81" t="s">
        <v>74</v>
      </c>
      <c r="L31" s="90" t="s">
        <v>160</v>
      </c>
      <c r="M31" s="90" t="s">
        <v>161</v>
      </c>
      <c r="N31" s="81" t="s">
        <v>77</v>
      </c>
      <c r="O31" s="81" t="s">
        <v>77</v>
      </c>
      <c r="P31" s="64">
        <v>20</v>
      </c>
      <c r="Q31" s="64">
        <v>33</v>
      </c>
      <c r="R31" s="64">
        <f>P31</f>
        <v>20</v>
      </c>
      <c r="S31" s="64">
        <v>3</v>
      </c>
      <c r="T31" s="80">
        <f>100 * $R31 + S31</f>
        <v>2003</v>
      </c>
      <c r="U31" s="77">
        <v>4</v>
      </c>
      <c r="V31" s="80">
        <f>100 * $R31 + U31</f>
        <v>2004</v>
      </c>
      <c r="W31" s="64">
        <f>IF(ISBLANK(Y31), "", _xlfn.XLOOKUP(Y31,'SNAP2 IDs'!C$3:C$15,'SNAP2 IDs'!B$3:B$15,""))</f>
        <v>7</v>
      </c>
      <c r="X31" s="64">
        <f>_xlfn.XLOOKUP($W31, 'SNAP2 IDs'!$B$3:$B$15,'SNAP2 IDs'!D$3:D$15, "Lookup err")</f>
        <v>1</v>
      </c>
      <c r="Y31" s="64">
        <v>4</v>
      </c>
      <c r="Z31" s="64" t="str">
        <f>_xlfn.XLOOKUP($W31, 'SNAP2 IDs'!$B$3:$B$15,'SNAP2 IDs'!E$3:E$15, "Lookup err")</f>
        <v>00:00:08:4b:e4:6f</v>
      </c>
      <c r="AA31" s="64" t="str">
        <f>_xlfn.XLOOKUP($W31, 'SNAP2 IDs'!$B$3:$B$15,'SNAP2 IDs'!F$3:F$15, "Lookup err")</f>
        <v>snap04.sas.pvt</v>
      </c>
      <c r="AB31" s="64">
        <v>0</v>
      </c>
      <c r="AC31" s="64">
        <v>28</v>
      </c>
      <c r="AD31" s="64">
        <v>29</v>
      </c>
      <c r="AE31" s="64">
        <f>_xlfn.BITXOR(AC31,2) + 32*AB31</f>
        <v>30</v>
      </c>
      <c r="AF31" s="64">
        <f>_xlfn.BITXOR(AD31,2) + 32*AB31</f>
        <v>31</v>
      </c>
      <c r="AG31" s="64">
        <f>32*(Y31-1) + (AE31/2)</f>
        <v>111</v>
      </c>
      <c r="AH31" s="73" t="s">
        <v>134</v>
      </c>
    </row>
    <row r="32" spans="1:34" s="43" customFormat="1" ht="18" customHeight="1">
      <c r="A32" s="86"/>
      <c r="B32" s="83" t="s">
        <v>162</v>
      </c>
      <c r="C32" s="109" t="s">
        <v>163</v>
      </c>
      <c r="D32" s="71" t="s">
        <v>73</v>
      </c>
      <c r="E32" s="71">
        <v>37.23938287</v>
      </c>
      <c r="F32" s="71">
        <v>-118.28094695999999</v>
      </c>
      <c r="G32" s="72">
        <v>1182.43</v>
      </c>
      <c r="H32" s="72">
        <v>63.86</v>
      </c>
      <c r="I32" s="72">
        <v>-43.77</v>
      </c>
      <c r="J32" s="81" t="s">
        <v>74</v>
      </c>
      <c r="K32" s="81" t="s">
        <v>74</v>
      </c>
      <c r="L32" s="90" t="s">
        <v>164</v>
      </c>
      <c r="M32" s="90" t="s">
        <v>165</v>
      </c>
      <c r="N32" s="81" t="s">
        <v>77</v>
      </c>
      <c r="O32" s="81" t="s">
        <v>77</v>
      </c>
      <c r="P32" s="64">
        <v>21</v>
      </c>
      <c r="Q32" s="64">
        <v>34</v>
      </c>
      <c r="R32" s="64">
        <f>P32</f>
        <v>21</v>
      </c>
      <c r="S32" s="64">
        <v>11</v>
      </c>
      <c r="T32" s="80">
        <f>100 * $R32 + S32</f>
        <v>2111</v>
      </c>
      <c r="U32" s="77">
        <v>12</v>
      </c>
      <c r="V32" s="80">
        <f>100 * $R32 + U32</f>
        <v>2112</v>
      </c>
      <c r="W32" s="64">
        <f>IF(ISBLANK(Y32), "", _xlfn.XLOOKUP(Y32,'SNAP2 IDs'!C$3:C$15,'SNAP2 IDs'!B$3:B$15,""))</f>
        <v>5</v>
      </c>
      <c r="X32" s="64">
        <f>_xlfn.XLOOKUP($W32, 'SNAP2 IDs'!$B$3:$B$15,'SNAP2 IDs'!D$3:D$15, "Lookup err")</f>
        <v>1</v>
      </c>
      <c r="Y32" s="64">
        <v>5</v>
      </c>
      <c r="Z32" s="64" t="str">
        <f>_xlfn.XLOOKUP($W32, 'SNAP2 IDs'!$B$3:$B$15,'SNAP2 IDs'!E$3:E$15, "Lookup err")</f>
        <v>00:00:18:2d:e4:75</v>
      </c>
      <c r="AA32" s="64" t="str">
        <f>_xlfn.XLOOKUP($W32, 'SNAP2 IDs'!$B$3:$B$15,'SNAP2 IDs'!F$3:F$15, "Lookup err")</f>
        <v>snap05.sas.pvt</v>
      </c>
      <c r="AB32" s="64">
        <v>0</v>
      </c>
      <c r="AC32" s="64">
        <v>0</v>
      </c>
      <c r="AD32" s="64">
        <v>1</v>
      </c>
      <c r="AE32" s="64">
        <f>_xlfn.BITXOR(AC32,2) + 32*AB32</f>
        <v>2</v>
      </c>
      <c r="AF32" s="64">
        <f>_xlfn.BITXOR(AD32,2) + 32*AB32</f>
        <v>3</v>
      </c>
      <c r="AG32" s="64">
        <f>32*(Y32-1) + (AE32/2)</f>
        <v>129</v>
      </c>
      <c r="AH32" s="73" t="s">
        <v>134</v>
      </c>
    </row>
    <row r="33" spans="1:34" s="43" customFormat="1" ht="18" customHeight="1">
      <c r="A33" s="86"/>
      <c r="B33" s="83" t="s">
        <v>166</v>
      </c>
      <c r="C33" s="109" t="s">
        <v>116</v>
      </c>
      <c r="D33" s="71" t="s">
        <v>73</v>
      </c>
      <c r="E33" s="71">
        <v>37.239332210000001</v>
      </c>
      <c r="F33" s="71">
        <v>-118.28056574999999</v>
      </c>
      <c r="G33" s="72">
        <v>1182.4100000000001</v>
      </c>
      <c r="H33" s="72">
        <v>97.69</v>
      </c>
      <c r="I33" s="72">
        <v>-49.39</v>
      </c>
      <c r="J33" s="81" t="s">
        <v>74</v>
      </c>
      <c r="K33" s="81" t="s">
        <v>74</v>
      </c>
      <c r="L33" s="90" t="s">
        <v>167</v>
      </c>
      <c r="M33" s="90" t="s">
        <v>168</v>
      </c>
      <c r="N33" s="81" t="s">
        <v>77</v>
      </c>
      <c r="O33" s="81" t="s">
        <v>77</v>
      </c>
      <c r="P33" s="64">
        <v>20</v>
      </c>
      <c r="Q33" s="64">
        <v>33</v>
      </c>
      <c r="R33" s="64">
        <f>P33</f>
        <v>20</v>
      </c>
      <c r="S33" s="64">
        <v>5</v>
      </c>
      <c r="T33" s="80">
        <f>100 * $R33 + S33</f>
        <v>2005</v>
      </c>
      <c r="U33" s="77">
        <v>6</v>
      </c>
      <c r="V33" s="80">
        <f>100 * $R33 + U33</f>
        <v>2006</v>
      </c>
      <c r="W33" s="64">
        <f>IF(ISBLANK(Y33), "", _xlfn.XLOOKUP(Y33,'SNAP2 IDs'!C$3:C$15,'SNAP2 IDs'!B$3:B$15,""))</f>
        <v>7</v>
      </c>
      <c r="X33" s="64">
        <f>_xlfn.XLOOKUP($W33, 'SNAP2 IDs'!$B$3:$B$15,'SNAP2 IDs'!D$3:D$15, "Lookup err")</f>
        <v>1</v>
      </c>
      <c r="Y33" s="64">
        <v>4</v>
      </c>
      <c r="Z33" s="64" t="str">
        <f>_xlfn.XLOOKUP($W33, 'SNAP2 IDs'!$B$3:$B$15,'SNAP2 IDs'!E$3:E$15, "Lookup err")</f>
        <v>00:00:08:4b:e4:6f</v>
      </c>
      <c r="AA33" s="64" t="str">
        <f>_xlfn.XLOOKUP($W33, 'SNAP2 IDs'!$B$3:$B$15,'SNAP2 IDs'!F$3:F$15, "Lookup err")</f>
        <v>snap04.sas.pvt</v>
      </c>
      <c r="AB33" s="64">
        <v>0</v>
      </c>
      <c r="AC33" s="64">
        <v>30</v>
      </c>
      <c r="AD33" s="64">
        <v>31</v>
      </c>
      <c r="AE33" s="64">
        <f>_xlfn.BITXOR(AC33,2) + 32*AB33</f>
        <v>28</v>
      </c>
      <c r="AF33" s="64">
        <f>_xlfn.BITXOR(AD33,2) + 32*AB33</f>
        <v>29</v>
      </c>
      <c r="AG33" s="64">
        <f>32*(Y33-1) + (AE33/2)</f>
        <v>110</v>
      </c>
      <c r="AH33" s="73" t="s">
        <v>134</v>
      </c>
    </row>
    <row r="34" spans="1:34" s="43" customFormat="1" ht="18" customHeight="1">
      <c r="A34" s="86"/>
      <c r="B34" s="83" t="s">
        <v>169</v>
      </c>
      <c r="C34" s="109" t="s">
        <v>163</v>
      </c>
      <c r="D34" s="71" t="s">
        <v>73</v>
      </c>
      <c r="E34" s="71">
        <v>37.239307349999997</v>
      </c>
      <c r="F34" s="71">
        <v>-118.28075585000001</v>
      </c>
      <c r="G34" s="72">
        <v>1182.3399999999999</v>
      </c>
      <c r="H34" s="72">
        <v>80.819999999999993</v>
      </c>
      <c r="I34" s="72">
        <v>-52.15</v>
      </c>
      <c r="J34" s="81" t="s">
        <v>74</v>
      </c>
      <c r="K34" s="81" t="s">
        <v>74</v>
      </c>
      <c r="L34" s="90" t="s">
        <v>170</v>
      </c>
      <c r="M34" s="90" t="s">
        <v>171</v>
      </c>
      <c r="N34" s="81" t="s">
        <v>77</v>
      </c>
      <c r="O34" s="81" t="s">
        <v>77</v>
      </c>
      <c r="P34" s="64">
        <v>21</v>
      </c>
      <c r="Q34" s="64">
        <v>34</v>
      </c>
      <c r="R34" s="64">
        <f>P34</f>
        <v>21</v>
      </c>
      <c r="S34" s="64">
        <v>13</v>
      </c>
      <c r="T34" s="80">
        <f>100 * $R34 + S34</f>
        <v>2113</v>
      </c>
      <c r="U34" s="77">
        <v>14</v>
      </c>
      <c r="V34" s="80">
        <f>100 * $R34 + U34</f>
        <v>2114</v>
      </c>
      <c r="W34" s="64">
        <f>IF(ISBLANK(Y34), "", _xlfn.XLOOKUP(Y34,'SNAP2 IDs'!C$3:C$15,'SNAP2 IDs'!B$3:B$15,""))</f>
        <v>5</v>
      </c>
      <c r="X34" s="64">
        <f>_xlfn.XLOOKUP($W34, 'SNAP2 IDs'!$B$3:$B$15,'SNAP2 IDs'!D$3:D$15, "Lookup err")</f>
        <v>1</v>
      </c>
      <c r="Y34" s="64">
        <v>5</v>
      </c>
      <c r="Z34" s="64" t="str">
        <f>_xlfn.XLOOKUP($W34, 'SNAP2 IDs'!$B$3:$B$15,'SNAP2 IDs'!E$3:E$15, "Lookup err")</f>
        <v>00:00:18:2d:e4:75</v>
      </c>
      <c r="AA34" s="64" t="str">
        <f>_xlfn.XLOOKUP($W34, 'SNAP2 IDs'!$B$3:$B$15,'SNAP2 IDs'!F$3:F$15, "Lookup err")</f>
        <v>snap05.sas.pvt</v>
      </c>
      <c r="AB34" s="64">
        <v>0</v>
      </c>
      <c r="AC34" s="64">
        <v>2</v>
      </c>
      <c r="AD34" s="64">
        <v>3</v>
      </c>
      <c r="AE34" s="64">
        <f>_xlfn.BITXOR(AC34,2) + 32*AB34</f>
        <v>0</v>
      </c>
      <c r="AF34" s="64">
        <f>_xlfn.BITXOR(AD34,2) + 32*AB34</f>
        <v>1</v>
      </c>
      <c r="AG34" s="64">
        <f>32*(Y34-1) + (AE34/2)</f>
        <v>128</v>
      </c>
      <c r="AH34" s="73" t="s">
        <v>134</v>
      </c>
    </row>
    <row r="35" spans="1:34" s="43" customFormat="1" ht="18" customHeight="1">
      <c r="A35" s="86"/>
      <c r="B35" s="83" t="s">
        <v>172</v>
      </c>
      <c r="C35" s="109" t="s">
        <v>163</v>
      </c>
      <c r="D35" s="71" t="s">
        <v>73</v>
      </c>
      <c r="E35" s="71">
        <v>37.239281519999999</v>
      </c>
      <c r="F35" s="71">
        <v>-118.28093814</v>
      </c>
      <c r="G35" s="72">
        <v>1182.45</v>
      </c>
      <c r="H35" s="72">
        <v>64.650000000000006</v>
      </c>
      <c r="I35" s="72">
        <v>-55.02</v>
      </c>
      <c r="J35" s="81" t="s">
        <v>74</v>
      </c>
      <c r="K35" s="81" t="s">
        <v>74</v>
      </c>
      <c r="L35" s="90" t="s">
        <v>173</v>
      </c>
      <c r="M35" s="90" t="s">
        <v>174</v>
      </c>
      <c r="N35" s="81" t="s">
        <v>77</v>
      </c>
      <c r="O35" s="81" t="s">
        <v>77</v>
      </c>
      <c r="P35" s="64">
        <v>21</v>
      </c>
      <c r="Q35" s="64">
        <v>34</v>
      </c>
      <c r="R35" s="64">
        <f>P35</f>
        <v>21</v>
      </c>
      <c r="S35" s="64">
        <v>15</v>
      </c>
      <c r="T35" s="80">
        <f>100 * $R35 + S35</f>
        <v>2115</v>
      </c>
      <c r="U35" s="77">
        <v>16</v>
      </c>
      <c r="V35" s="80">
        <f>100 * $R35 + U35</f>
        <v>2116</v>
      </c>
      <c r="W35" s="64">
        <f>IF(ISBLANK(Y35), "", _xlfn.XLOOKUP(Y35,'SNAP2 IDs'!C$3:C$15,'SNAP2 IDs'!B$3:B$15,""))</f>
        <v>5</v>
      </c>
      <c r="X35" s="64">
        <f>_xlfn.XLOOKUP($W35, 'SNAP2 IDs'!$B$3:$B$15,'SNAP2 IDs'!D$3:D$15, "Lookup err")</f>
        <v>1</v>
      </c>
      <c r="Y35" s="64">
        <v>5</v>
      </c>
      <c r="Z35" s="64" t="str">
        <f>_xlfn.XLOOKUP($W35, 'SNAP2 IDs'!$B$3:$B$15,'SNAP2 IDs'!E$3:E$15, "Lookup err")</f>
        <v>00:00:18:2d:e4:75</v>
      </c>
      <c r="AA35" s="64" t="str">
        <f>_xlfn.XLOOKUP($W35, 'SNAP2 IDs'!$B$3:$B$15,'SNAP2 IDs'!F$3:F$15, "Lookup err")</f>
        <v>snap05.sas.pvt</v>
      </c>
      <c r="AB35" s="64">
        <v>0</v>
      </c>
      <c r="AC35" s="64">
        <v>4</v>
      </c>
      <c r="AD35" s="64">
        <v>5</v>
      </c>
      <c r="AE35" s="64">
        <f>_xlfn.BITXOR(AC35,2) + 32*AB35</f>
        <v>6</v>
      </c>
      <c r="AF35" s="64">
        <f>_xlfn.BITXOR(AD35,2) + 32*AB35</f>
        <v>7</v>
      </c>
      <c r="AG35" s="64">
        <f>32*(Y35-1) + (AE35/2)</f>
        <v>131</v>
      </c>
      <c r="AH35" s="73" t="s">
        <v>134</v>
      </c>
    </row>
    <row r="36" spans="1:34" s="43" customFormat="1" ht="18" customHeight="1">
      <c r="A36" s="86"/>
      <c r="B36" s="83" t="s">
        <v>175</v>
      </c>
      <c r="C36" s="109" t="s">
        <v>163</v>
      </c>
      <c r="D36" s="71" t="s">
        <v>73</v>
      </c>
      <c r="E36" s="71">
        <v>37.239154200000002</v>
      </c>
      <c r="F36" s="71">
        <v>-118.28090965</v>
      </c>
      <c r="G36" s="72">
        <v>1182.81</v>
      </c>
      <c r="H36" s="72">
        <v>67.17</v>
      </c>
      <c r="I36" s="72">
        <v>-69.150000000000006</v>
      </c>
      <c r="J36" s="81" t="s">
        <v>74</v>
      </c>
      <c r="K36" s="81" t="s">
        <v>74</v>
      </c>
      <c r="L36" s="90" t="s">
        <v>176</v>
      </c>
      <c r="M36" s="90" t="s">
        <v>177</v>
      </c>
      <c r="N36" s="81" t="s">
        <v>77</v>
      </c>
      <c r="O36" s="81" t="s">
        <v>77</v>
      </c>
      <c r="P36" s="64">
        <v>22</v>
      </c>
      <c r="Q36" s="64">
        <v>30</v>
      </c>
      <c r="R36" s="64">
        <f>P36</f>
        <v>22</v>
      </c>
      <c r="S36" s="64">
        <v>1</v>
      </c>
      <c r="T36" s="80">
        <f>100 * $R36 + S36</f>
        <v>2201</v>
      </c>
      <c r="U36" s="77">
        <v>2</v>
      </c>
      <c r="V36" s="80">
        <f>100 * $R36 + U36</f>
        <v>2202</v>
      </c>
      <c r="W36" s="64">
        <f>IF(ISBLANK(Y36), "", _xlfn.XLOOKUP(Y36,'SNAP2 IDs'!C$3:C$15,'SNAP2 IDs'!B$3:B$15,""))</f>
        <v>5</v>
      </c>
      <c r="X36" s="64">
        <f>_xlfn.XLOOKUP($W36, 'SNAP2 IDs'!$B$3:$B$15,'SNAP2 IDs'!D$3:D$15, "Lookup err")</f>
        <v>1</v>
      </c>
      <c r="Y36" s="64">
        <v>5</v>
      </c>
      <c r="Z36" s="64" t="str">
        <f>_xlfn.XLOOKUP($W36, 'SNAP2 IDs'!$B$3:$B$15,'SNAP2 IDs'!E$3:E$15, "Lookup err")</f>
        <v>00:00:18:2d:e4:75</v>
      </c>
      <c r="AA36" s="64" t="str">
        <f>_xlfn.XLOOKUP($W36, 'SNAP2 IDs'!$B$3:$B$15,'SNAP2 IDs'!F$3:F$15, "Lookup err")</f>
        <v>snap05.sas.pvt</v>
      </c>
      <c r="AB36" s="64">
        <v>0</v>
      </c>
      <c r="AC36" s="64">
        <v>6</v>
      </c>
      <c r="AD36" s="64">
        <v>7</v>
      </c>
      <c r="AE36" s="64">
        <f>_xlfn.BITXOR(AC36,2) + 32*AB36</f>
        <v>4</v>
      </c>
      <c r="AF36" s="64">
        <f>_xlfn.BITXOR(AD36,2) + 32*AB36</f>
        <v>5</v>
      </c>
      <c r="AG36" s="64">
        <f>32*(Y36-1) + (AE36/2)</f>
        <v>130</v>
      </c>
      <c r="AH36" s="73" t="s">
        <v>134</v>
      </c>
    </row>
    <row r="37" spans="1:34" s="43" customFormat="1" ht="18" customHeight="1">
      <c r="A37" s="86"/>
      <c r="B37" s="83" t="s">
        <v>178</v>
      </c>
      <c r="C37" s="109" t="s">
        <v>179</v>
      </c>
      <c r="D37" s="71" t="s">
        <v>73</v>
      </c>
      <c r="E37" s="71">
        <v>37.240609460000002</v>
      </c>
      <c r="F37" s="71">
        <v>-118.28117415</v>
      </c>
      <c r="G37" s="72">
        <v>1182.8900000000001</v>
      </c>
      <c r="H37" s="72">
        <v>43.7</v>
      </c>
      <c r="I37" s="72">
        <v>92.36</v>
      </c>
      <c r="J37" s="81" t="s">
        <v>74</v>
      </c>
      <c r="K37" s="81" t="s">
        <v>74</v>
      </c>
      <c r="L37" s="90" t="s">
        <v>180</v>
      </c>
      <c r="M37" s="90" t="s">
        <v>181</v>
      </c>
      <c r="N37" s="81" t="s">
        <v>77</v>
      </c>
      <c r="O37" s="81" t="s">
        <v>77</v>
      </c>
      <c r="P37" s="64">
        <v>24</v>
      </c>
      <c r="Q37" s="64">
        <f>_xlfn.XLOOKUP(P37,'ARX IDs'!B$3:B$47,'ARX IDs'!C$3:C$47,"")</f>
        <v>43</v>
      </c>
      <c r="R37" s="64">
        <f>P37</f>
        <v>24</v>
      </c>
      <c r="S37" s="64">
        <v>15</v>
      </c>
      <c r="T37" s="80">
        <f>100 * $R37 + S37</f>
        <v>2415</v>
      </c>
      <c r="U37" s="77">
        <v>16</v>
      </c>
      <c r="V37" s="80">
        <f>100 * $R37 + U37</f>
        <v>2416</v>
      </c>
      <c r="W37" s="64">
        <f>IF(ISBLANK(Y37), "", _xlfn.XLOOKUP(Y37,'SNAP2 IDs'!C$3:C$15,'SNAP2 IDs'!B$3:B$15,""))</f>
        <v>6</v>
      </c>
      <c r="X37" s="64">
        <f>_xlfn.XLOOKUP($W37, 'SNAP2 IDs'!$B$3:$B$15,'SNAP2 IDs'!D$3:D$15, "Lookup err")</f>
        <v>1</v>
      </c>
      <c r="Y37" s="64">
        <v>6</v>
      </c>
      <c r="Z37" s="64" t="str">
        <f>_xlfn.XLOOKUP($W37, 'SNAP2 IDs'!$B$3:$B$15,'SNAP2 IDs'!E$3:E$15, "Lookup err")</f>
        <v>02:00:c2:4f:e4:75</v>
      </c>
      <c r="AA37" s="64" t="str">
        <f>_xlfn.XLOOKUP($W37, 'SNAP2 IDs'!$B$3:$B$15,'SNAP2 IDs'!F$3:F$15, "Lookup err")</f>
        <v>snap06.sas.pvt</v>
      </c>
      <c r="AB37" s="64">
        <v>0</v>
      </c>
      <c r="AC37" s="64">
        <v>0</v>
      </c>
      <c r="AD37" s="64">
        <v>1</v>
      </c>
      <c r="AE37" s="64">
        <f>_xlfn.BITXOR(AC37,2) + 32*AB37</f>
        <v>2</v>
      </c>
      <c r="AF37" s="64">
        <f>_xlfn.BITXOR(AD37,2) + 32*AB37</f>
        <v>3</v>
      </c>
      <c r="AG37" s="64">
        <f>32*(Y37-1) + (AE37/2)</f>
        <v>161</v>
      </c>
      <c r="AH37" s="73" t="s">
        <v>134</v>
      </c>
    </row>
    <row r="38" spans="1:34" s="43" customFormat="1" ht="18" customHeight="1">
      <c r="A38" s="86"/>
      <c r="B38" s="83" t="s">
        <v>182</v>
      </c>
      <c r="C38" s="109" t="s">
        <v>179</v>
      </c>
      <c r="D38" s="71" t="s">
        <v>73</v>
      </c>
      <c r="E38" s="71">
        <v>37.240439010000003</v>
      </c>
      <c r="F38" s="71">
        <v>-118.28102850000001</v>
      </c>
      <c r="G38" s="72">
        <v>1182.58</v>
      </c>
      <c r="H38" s="72">
        <v>56.63</v>
      </c>
      <c r="I38" s="72">
        <v>73.44</v>
      </c>
      <c r="J38" s="81" t="s">
        <v>74</v>
      </c>
      <c r="K38" s="81" t="s">
        <v>74</v>
      </c>
      <c r="L38" s="90" t="s">
        <v>183</v>
      </c>
      <c r="M38" s="90" t="s">
        <v>184</v>
      </c>
      <c r="N38" s="81" t="s">
        <v>77</v>
      </c>
      <c r="O38" s="81" t="s">
        <v>77</v>
      </c>
      <c r="P38" s="64">
        <v>25</v>
      </c>
      <c r="Q38" s="64">
        <f>_xlfn.XLOOKUP(P38,'ARX IDs'!B$3:B$47,'ARX IDs'!C$3:C$47,"")</f>
        <v>31</v>
      </c>
      <c r="R38" s="64">
        <f>P38</f>
        <v>25</v>
      </c>
      <c r="S38" s="64">
        <v>5</v>
      </c>
      <c r="T38" s="80">
        <f>100 * $R38 + S38</f>
        <v>2505</v>
      </c>
      <c r="U38" s="77">
        <v>6</v>
      </c>
      <c r="V38" s="80">
        <f>100 * $R38 + U38</f>
        <v>2506</v>
      </c>
      <c r="W38" s="64">
        <f>IF(ISBLANK(Y38), "", _xlfn.XLOOKUP(Y38,'SNAP2 IDs'!C$3:C$15,'SNAP2 IDs'!B$3:B$15,""))</f>
        <v>6</v>
      </c>
      <c r="X38" s="64">
        <f>_xlfn.XLOOKUP($W38, 'SNAP2 IDs'!$B$3:$B$15,'SNAP2 IDs'!D$3:D$15, "Lookup err")</f>
        <v>1</v>
      </c>
      <c r="Y38" s="64">
        <v>6</v>
      </c>
      <c r="Z38" s="64" t="str">
        <f>_xlfn.XLOOKUP($W38, 'SNAP2 IDs'!$B$3:$B$15,'SNAP2 IDs'!E$3:E$15, "Lookup err")</f>
        <v>02:00:c2:4f:e4:75</v>
      </c>
      <c r="AA38" s="64" t="str">
        <f>_xlfn.XLOOKUP($W38, 'SNAP2 IDs'!$B$3:$B$15,'SNAP2 IDs'!F$3:F$15, "Lookup err")</f>
        <v>snap06.sas.pvt</v>
      </c>
      <c r="AB38" s="64">
        <v>0</v>
      </c>
      <c r="AC38" s="64">
        <v>6</v>
      </c>
      <c r="AD38" s="64">
        <v>7</v>
      </c>
      <c r="AE38" s="64">
        <f>_xlfn.BITXOR(AC38,2) + 32*AB38</f>
        <v>4</v>
      </c>
      <c r="AF38" s="64">
        <f>_xlfn.BITXOR(AD38,2) + 32*AB38</f>
        <v>5</v>
      </c>
      <c r="AG38" s="64">
        <f>32*(Y38-1) + (AE38/2)</f>
        <v>162</v>
      </c>
      <c r="AH38" s="73" t="s">
        <v>134</v>
      </c>
    </row>
    <row r="39" spans="1:34" s="43" customFormat="1" ht="18" customHeight="1">
      <c r="A39" s="86"/>
      <c r="B39" s="83" t="s">
        <v>185</v>
      </c>
      <c r="C39" s="109" t="s">
        <v>179</v>
      </c>
      <c r="D39" s="71" t="s">
        <v>73</v>
      </c>
      <c r="E39" s="71">
        <v>37.240374989999999</v>
      </c>
      <c r="F39" s="71">
        <v>-118.28117435999999</v>
      </c>
      <c r="G39" s="72">
        <v>1182.6500000000001</v>
      </c>
      <c r="H39" s="72">
        <v>43.69</v>
      </c>
      <c r="I39" s="72">
        <v>66.34</v>
      </c>
      <c r="J39" s="81" t="s">
        <v>74</v>
      </c>
      <c r="K39" s="81" t="s">
        <v>74</v>
      </c>
      <c r="L39" s="90" t="s">
        <v>186</v>
      </c>
      <c r="M39" s="90" t="s">
        <v>187</v>
      </c>
      <c r="N39" s="81" t="s">
        <v>77</v>
      </c>
      <c r="O39" s="81" t="s">
        <v>77</v>
      </c>
      <c r="P39" s="64">
        <v>25</v>
      </c>
      <c r="Q39" s="64">
        <f>_xlfn.XLOOKUP(P39,'ARX IDs'!B$3:B$47,'ARX IDs'!C$3:C$47,"")</f>
        <v>31</v>
      </c>
      <c r="R39" s="64">
        <f>P39</f>
        <v>25</v>
      </c>
      <c r="S39" s="64">
        <v>1</v>
      </c>
      <c r="T39" s="80">
        <f>100 * $R39 + S39</f>
        <v>2501</v>
      </c>
      <c r="U39" s="77">
        <v>2</v>
      </c>
      <c r="V39" s="80">
        <f>100 * $R39 + U39</f>
        <v>2502</v>
      </c>
      <c r="W39" s="64">
        <f>IF(ISBLANK(Y39), "", _xlfn.XLOOKUP(Y39,'SNAP2 IDs'!C$3:C$15,'SNAP2 IDs'!B$3:B$15,""))</f>
        <v>6</v>
      </c>
      <c r="X39" s="64">
        <f>_xlfn.XLOOKUP($W39, 'SNAP2 IDs'!$B$3:$B$15,'SNAP2 IDs'!D$3:D$15, "Lookup err")</f>
        <v>1</v>
      </c>
      <c r="Y39" s="64">
        <v>6</v>
      </c>
      <c r="Z39" s="64" t="str">
        <f>_xlfn.XLOOKUP($W39, 'SNAP2 IDs'!$B$3:$B$15,'SNAP2 IDs'!E$3:E$15, "Lookup err")</f>
        <v>02:00:c2:4f:e4:75</v>
      </c>
      <c r="AA39" s="64" t="str">
        <f>_xlfn.XLOOKUP($W39, 'SNAP2 IDs'!$B$3:$B$15,'SNAP2 IDs'!F$3:F$15, "Lookup err")</f>
        <v>snap06.sas.pvt</v>
      </c>
      <c r="AB39" s="64">
        <v>0</v>
      </c>
      <c r="AC39" s="64">
        <v>2</v>
      </c>
      <c r="AD39" s="64">
        <v>3</v>
      </c>
      <c r="AE39" s="64">
        <f>_xlfn.BITXOR(AC39,2) + 32*AB39</f>
        <v>0</v>
      </c>
      <c r="AF39" s="64">
        <f>_xlfn.BITXOR(AD39,2) + 32*AB39</f>
        <v>1</v>
      </c>
      <c r="AG39" s="64">
        <f>32*(Y39-1) + (AE39/2)</f>
        <v>160</v>
      </c>
      <c r="AH39" s="73" t="s">
        <v>130</v>
      </c>
    </row>
    <row r="40" spans="1:34" s="43" customFormat="1" ht="18" customHeight="1">
      <c r="A40" s="86"/>
      <c r="B40" s="83" t="s">
        <v>188</v>
      </c>
      <c r="C40" s="109" t="s">
        <v>179</v>
      </c>
      <c r="D40" s="71" t="s">
        <v>73</v>
      </c>
      <c r="E40" s="71">
        <v>37.240361759999999</v>
      </c>
      <c r="F40" s="71">
        <v>-118.281272</v>
      </c>
      <c r="G40" s="72">
        <v>1182.75</v>
      </c>
      <c r="H40" s="72">
        <v>35.020000000000003</v>
      </c>
      <c r="I40" s="72">
        <v>64.87</v>
      </c>
      <c r="J40" s="81" t="s">
        <v>74</v>
      </c>
      <c r="K40" s="81" t="s">
        <v>74</v>
      </c>
      <c r="L40" s="90" t="s">
        <v>189</v>
      </c>
      <c r="M40" s="90" t="s">
        <v>190</v>
      </c>
      <c r="N40" s="81" t="s">
        <v>77</v>
      </c>
      <c r="O40" s="81" t="s">
        <v>77</v>
      </c>
      <c r="P40" s="64">
        <v>25</v>
      </c>
      <c r="Q40" s="64">
        <f>_xlfn.XLOOKUP(P40,'ARX IDs'!B$3:B$47,'ARX IDs'!C$3:C$47,"")</f>
        <v>31</v>
      </c>
      <c r="R40" s="64">
        <f>P40</f>
        <v>25</v>
      </c>
      <c r="S40" s="64">
        <v>3</v>
      </c>
      <c r="T40" s="80">
        <f>100 * $R40 + S40</f>
        <v>2503</v>
      </c>
      <c r="U40" s="77">
        <v>4</v>
      </c>
      <c r="V40" s="80">
        <f>100 * $R40 + U40</f>
        <v>2504</v>
      </c>
      <c r="W40" s="64">
        <f>IF(ISBLANK(Y40), "", _xlfn.XLOOKUP(Y40,'SNAP2 IDs'!C$3:C$15,'SNAP2 IDs'!B$3:B$15,""))</f>
        <v>6</v>
      </c>
      <c r="X40" s="64">
        <f>_xlfn.XLOOKUP($W40, 'SNAP2 IDs'!$B$3:$B$15,'SNAP2 IDs'!D$3:D$15, "Lookup err")</f>
        <v>1</v>
      </c>
      <c r="Y40" s="64">
        <v>6</v>
      </c>
      <c r="Z40" s="64" t="str">
        <f>_xlfn.XLOOKUP($W40, 'SNAP2 IDs'!$B$3:$B$15,'SNAP2 IDs'!E$3:E$15, "Lookup err")</f>
        <v>02:00:c2:4f:e4:75</v>
      </c>
      <c r="AA40" s="64" t="str">
        <f>_xlfn.XLOOKUP($W40, 'SNAP2 IDs'!$B$3:$B$15,'SNAP2 IDs'!F$3:F$15, "Lookup err")</f>
        <v>snap06.sas.pvt</v>
      </c>
      <c r="AB40" s="64">
        <v>0</v>
      </c>
      <c r="AC40" s="64">
        <v>4</v>
      </c>
      <c r="AD40" s="64">
        <v>5</v>
      </c>
      <c r="AE40" s="64">
        <f>_xlfn.BITXOR(AC40,2) + 32*AB40</f>
        <v>6</v>
      </c>
      <c r="AF40" s="64">
        <f>_xlfn.BITXOR(AD40,2) + 32*AB40</f>
        <v>7</v>
      </c>
      <c r="AG40" s="64">
        <f>32*(Y40-1) + (AE40/2)</f>
        <v>163</v>
      </c>
      <c r="AH40" s="73" t="s">
        <v>91</v>
      </c>
    </row>
    <row r="41" spans="1:34" s="43" customFormat="1" ht="18" customHeight="1">
      <c r="A41" s="86"/>
      <c r="B41" s="83" t="s">
        <v>191</v>
      </c>
      <c r="C41" s="109" t="s">
        <v>179</v>
      </c>
      <c r="D41" s="71" t="s">
        <v>73</v>
      </c>
      <c r="E41" s="71">
        <v>37.24028972</v>
      </c>
      <c r="F41" s="71">
        <v>-118.2811755</v>
      </c>
      <c r="G41" s="72">
        <v>1182.71</v>
      </c>
      <c r="H41" s="72">
        <v>43.58</v>
      </c>
      <c r="I41" s="72">
        <v>56.87</v>
      </c>
      <c r="J41" s="81" t="s">
        <v>74</v>
      </c>
      <c r="K41" s="81" t="s">
        <v>74</v>
      </c>
      <c r="L41" s="90" t="s">
        <v>192</v>
      </c>
      <c r="M41" s="90" t="s">
        <v>193</v>
      </c>
      <c r="N41" s="81" t="s">
        <v>77</v>
      </c>
      <c r="O41" s="81" t="s">
        <v>77</v>
      </c>
      <c r="P41" s="64">
        <v>27</v>
      </c>
      <c r="Q41" s="64">
        <f>_xlfn.XLOOKUP(P41,'ARX IDs'!B$3:B$47,'ARX IDs'!C$3:C$47,"")</f>
        <v>21</v>
      </c>
      <c r="R41" s="64">
        <f>P41</f>
        <v>27</v>
      </c>
      <c r="S41" s="64">
        <v>7</v>
      </c>
      <c r="T41" s="80">
        <f>100 * $R41 + S41</f>
        <v>2707</v>
      </c>
      <c r="U41" s="77">
        <v>8</v>
      </c>
      <c r="V41" s="80">
        <f>100 * $R41 + U41</f>
        <v>2708</v>
      </c>
      <c r="W41" s="64">
        <f>IF(ISBLANK(Y41), "", _xlfn.XLOOKUP(Y41,'SNAP2 IDs'!C$3:C$15,'SNAP2 IDs'!B$3:B$15,""))</f>
        <v>6</v>
      </c>
      <c r="X41" s="64">
        <f>_xlfn.XLOOKUP($W41, 'SNAP2 IDs'!$B$3:$B$15,'SNAP2 IDs'!D$3:D$15, "Lookup err")</f>
        <v>1</v>
      </c>
      <c r="Y41" s="64">
        <v>6</v>
      </c>
      <c r="Z41" s="64" t="str">
        <f>_xlfn.XLOOKUP($W41, 'SNAP2 IDs'!$B$3:$B$15,'SNAP2 IDs'!E$3:E$15, "Lookup err")</f>
        <v>02:00:c2:4f:e4:75</v>
      </c>
      <c r="AA41" s="64" t="str">
        <f>_xlfn.XLOOKUP($W41, 'SNAP2 IDs'!$B$3:$B$15,'SNAP2 IDs'!F$3:F$15, "Lookup err")</f>
        <v>snap06.sas.pvt</v>
      </c>
      <c r="AB41" s="64">
        <v>1</v>
      </c>
      <c r="AC41" s="64">
        <v>8</v>
      </c>
      <c r="AD41" s="64">
        <v>9</v>
      </c>
      <c r="AE41" s="64">
        <f>_xlfn.BITXOR(AC41,2) + 32*AB41</f>
        <v>42</v>
      </c>
      <c r="AF41" s="64">
        <f>_xlfn.BITXOR(AD41,2) + 32*AB41</f>
        <v>43</v>
      </c>
      <c r="AG41" s="64">
        <f>32*(Y41-1) + (AE41/2)</f>
        <v>181</v>
      </c>
      <c r="AH41" s="73" t="s">
        <v>134</v>
      </c>
    </row>
    <row r="42" spans="1:34" s="43" customFormat="1" ht="18" customHeight="1">
      <c r="A42" s="86"/>
      <c r="B42" s="83" t="s">
        <v>194</v>
      </c>
      <c r="C42" s="109" t="s">
        <v>72</v>
      </c>
      <c r="D42" s="71" t="s">
        <v>73</v>
      </c>
      <c r="E42" s="71">
        <v>37.2402905</v>
      </c>
      <c r="F42" s="71">
        <v>-118.28104146</v>
      </c>
      <c r="G42" s="72">
        <v>1182.42</v>
      </c>
      <c r="H42" s="72">
        <v>55.48</v>
      </c>
      <c r="I42" s="72">
        <v>56.96</v>
      </c>
      <c r="J42" s="81" t="s">
        <v>74</v>
      </c>
      <c r="K42" s="81" t="s">
        <v>74</v>
      </c>
      <c r="L42" s="90" t="s">
        <v>195</v>
      </c>
      <c r="M42" s="90" t="s">
        <v>196</v>
      </c>
      <c r="N42" s="81" t="s">
        <v>77</v>
      </c>
      <c r="O42" s="81" t="s">
        <v>77</v>
      </c>
      <c r="P42" s="64">
        <v>16</v>
      </c>
      <c r="Q42" s="64">
        <v>39</v>
      </c>
      <c r="R42" s="64">
        <f>P42</f>
        <v>16</v>
      </c>
      <c r="S42" s="64">
        <v>11</v>
      </c>
      <c r="T42" s="80">
        <f>100 * $R42 + S42</f>
        <v>1611</v>
      </c>
      <c r="U42" s="77">
        <v>12</v>
      </c>
      <c r="V42" s="80">
        <f>100 * $R42 + U42</f>
        <v>1612</v>
      </c>
      <c r="W42" s="64">
        <f>IF(ISBLANK(Y42), "", _xlfn.XLOOKUP(Y42,'SNAP2 IDs'!C$3:C$15,'SNAP2 IDs'!B$3:B$15,""))</f>
        <v>10</v>
      </c>
      <c r="X42" s="64">
        <f>_xlfn.XLOOKUP($W42, 'SNAP2 IDs'!$B$3:$B$15,'SNAP2 IDs'!D$3:D$15, "Lookup err")</f>
        <v>1</v>
      </c>
      <c r="Y42" s="64">
        <v>3</v>
      </c>
      <c r="Z42" s="64" t="str">
        <f>_xlfn.XLOOKUP($W42, 'SNAP2 IDs'!$B$3:$B$15,'SNAP2 IDs'!E$3:E$15, "Lookup err")</f>
        <v>02:00:a6:4e:e4:6f</v>
      </c>
      <c r="AA42" s="64" t="str">
        <f>_xlfn.XLOOKUP($W42, 'SNAP2 IDs'!$B$3:$B$15,'SNAP2 IDs'!F$3:F$15, "Lookup err")</f>
        <v>snap03.sas.pvt</v>
      </c>
      <c r="AB42" s="64">
        <v>0</v>
      </c>
      <c r="AC42" s="64">
        <v>24</v>
      </c>
      <c r="AD42" s="64">
        <v>25</v>
      </c>
      <c r="AE42" s="64">
        <f>_xlfn.BITXOR(AC42,2) + 32*AB42</f>
        <v>26</v>
      </c>
      <c r="AF42" s="64">
        <f>_xlfn.BITXOR(AD42,2) + 32*AB42</f>
        <v>27</v>
      </c>
      <c r="AG42" s="64">
        <f>32*(Y42-1) + (AE42/2)</f>
        <v>77</v>
      </c>
      <c r="AH42" s="73" t="s">
        <v>134</v>
      </c>
    </row>
    <row r="43" spans="1:34" s="43" customFormat="1" ht="18" customHeight="1">
      <c r="A43" s="86"/>
      <c r="B43" s="83" t="s">
        <v>197</v>
      </c>
      <c r="C43" s="109"/>
      <c r="D43" s="71" t="s">
        <v>73</v>
      </c>
      <c r="E43" s="71">
        <v>37.240281529999997</v>
      </c>
      <c r="F43" s="71">
        <v>-118.28126795</v>
      </c>
      <c r="G43" s="72">
        <v>1182.76</v>
      </c>
      <c r="H43" s="72">
        <v>35.380000000000003</v>
      </c>
      <c r="I43" s="72">
        <v>55.96</v>
      </c>
      <c r="J43" s="82" t="s">
        <v>198</v>
      </c>
      <c r="K43" s="82" t="s">
        <v>198</v>
      </c>
      <c r="L43" s="90"/>
      <c r="M43" s="90"/>
      <c r="N43" s="113" t="s">
        <v>199</v>
      </c>
      <c r="O43" s="113" t="s">
        <v>200</v>
      </c>
      <c r="P43" s="64"/>
      <c r="Q43" s="64"/>
      <c r="R43" s="64"/>
      <c r="S43" s="64"/>
      <c r="T43" s="80"/>
      <c r="U43" s="78"/>
      <c r="V43" s="80">
        <f>100 * $R43 + U43</f>
        <v>0</v>
      </c>
      <c r="W43" s="64" t="str">
        <f>IF(ISBLANK(Y43), "", _xlfn.XLOOKUP(Y43,'SNAP2 IDs'!C$3:C$15,'SNAP2 IDs'!B$3:B$15,""))</f>
        <v/>
      </c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73"/>
    </row>
    <row r="44" spans="1:34" s="43" customFormat="1" ht="18" customHeight="1">
      <c r="A44" s="86"/>
      <c r="B44" s="83" t="s">
        <v>201</v>
      </c>
      <c r="C44" s="109" t="s">
        <v>72</v>
      </c>
      <c r="D44" s="71" t="s">
        <v>73</v>
      </c>
      <c r="E44" s="71">
        <v>37.240237669999999</v>
      </c>
      <c r="F44" s="71">
        <v>-118.28113573</v>
      </c>
      <c r="G44" s="72">
        <v>1182.67</v>
      </c>
      <c r="H44" s="72">
        <v>47.11</v>
      </c>
      <c r="I44" s="72">
        <v>51.1</v>
      </c>
      <c r="J44" s="81" t="s">
        <v>74</v>
      </c>
      <c r="K44" s="81" t="s">
        <v>74</v>
      </c>
      <c r="L44" s="90" t="s">
        <v>202</v>
      </c>
      <c r="M44" s="90" t="s">
        <v>203</v>
      </c>
      <c r="N44" s="81" t="s">
        <v>77</v>
      </c>
      <c r="O44" s="81" t="s">
        <v>77</v>
      </c>
      <c r="P44" s="64">
        <v>16</v>
      </c>
      <c r="Q44" s="64">
        <v>39</v>
      </c>
      <c r="R44" s="64">
        <f>P44</f>
        <v>16</v>
      </c>
      <c r="S44" s="64">
        <v>13</v>
      </c>
      <c r="T44" s="80">
        <f>100 * $R44 + S44</f>
        <v>1613</v>
      </c>
      <c r="U44" s="77">
        <v>14</v>
      </c>
      <c r="V44" s="80">
        <f>100 * $R44 + U44</f>
        <v>1614</v>
      </c>
      <c r="W44" s="64">
        <f>IF(ISBLANK(Y44), "", _xlfn.XLOOKUP(Y44,'SNAP2 IDs'!C$3:C$15,'SNAP2 IDs'!B$3:B$15,""))</f>
        <v>10</v>
      </c>
      <c r="X44" s="64">
        <f>_xlfn.XLOOKUP($W44, 'SNAP2 IDs'!$B$3:$B$15,'SNAP2 IDs'!D$3:D$15, "Lookup err")</f>
        <v>1</v>
      </c>
      <c r="Y44" s="64">
        <v>3</v>
      </c>
      <c r="Z44" s="64" t="str">
        <f>_xlfn.XLOOKUP($W44, 'SNAP2 IDs'!$B$3:$B$15,'SNAP2 IDs'!E$3:E$15, "Lookup err")</f>
        <v>02:00:a6:4e:e4:6f</v>
      </c>
      <c r="AA44" s="64" t="str">
        <f>_xlfn.XLOOKUP($W44, 'SNAP2 IDs'!$B$3:$B$15,'SNAP2 IDs'!F$3:F$15, "Lookup err")</f>
        <v>snap03.sas.pvt</v>
      </c>
      <c r="AB44" s="64">
        <v>0</v>
      </c>
      <c r="AC44" s="64">
        <v>26</v>
      </c>
      <c r="AD44" s="64">
        <v>27</v>
      </c>
      <c r="AE44" s="64">
        <f>_xlfn.BITXOR(AC44,2) + 32*AB44</f>
        <v>24</v>
      </c>
      <c r="AF44" s="64">
        <f>_xlfn.BITXOR(AD44,2) + 32*AB44</f>
        <v>25</v>
      </c>
      <c r="AG44" s="64">
        <f>32*(Y44-1) + (AE44/2)</f>
        <v>76</v>
      </c>
      <c r="AH44" s="73" t="s">
        <v>134</v>
      </c>
    </row>
    <row r="45" spans="1:34" s="43" customFormat="1" ht="18" customHeight="1">
      <c r="A45" s="86"/>
      <c r="B45" s="83" t="s">
        <v>204</v>
      </c>
      <c r="C45" s="109" t="s">
        <v>72</v>
      </c>
      <c r="D45" s="71" t="s">
        <v>73</v>
      </c>
      <c r="E45" s="71">
        <v>37.240145630000001</v>
      </c>
      <c r="F45" s="71">
        <v>-118.28127732999999</v>
      </c>
      <c r="G45" s="72">
        <v>1182.8800000000001</v>
      </c>
      <c r="H45" s="72">
        <v>34.549999999999997</v>
      </c>
      <c r="I45" s="72">
        <v>40.880000000000003</v>
      </c>
      <c r="J45" s="81" t="s">
        <v>74</v>
      </c>
      <c r="K45" s="81" t="s">
        <v>74</v>
      </c>
      <c r="L45" s="90" t="s">
        <v>205</v>
      </c>
      <c r="M45" s="90" t="s">
        <v>206</v>
      </c>
      <c r="N45" s="81" t="s">
        <v>77</v>
      </c>
      <c r="O45" s="81" t="s">
        <v>77</v>
      </c>
      <c r="P45" s="64">
        <v>16</v>
      </c>
      <c r="Q45" s="64">
        <v>39</v>
      </c>
      <c r="R45" s="64">
        <f>P45</f>
        <v>16</v>
      </c>
      <c r="S45" s="64">
        <v>15</v>
      </c>
      <c r="T45" s="80">
        <f>100 * $R45 + S45</f>
        <v>1615</v>
      </c>
      <c r="U45" s="77">
        <v>16</v>
      </c>
      <c r="V45" s="80">
        <f>100 * $R45 + U45</f>
        <v>1616</v>
      </c>
      <c r="W45" s="64">
        <f>IF(ISBLANK(Y45), "", _xlfn.XLOOKUP(Y45,'SNAP2 IDs'!C$3:C$15,'SNAP2 IDs'!B$3:B$15,""))</f>
        <v>10</v>
      </c>
      <c r="X45" s="64">
        <f>_xlfn.XLOOKUP($W45, 'SNAP2 IDs'!$B$3:$B$15,'SNAP2 IDs'!D$3:D$15, "Lookup err")</f>
        <v>1</v>
      </c>
      <c r="Y45" s="64">
        <v>3</v>
      </c>
      <c r="Z45" s="64" t="str">
        <f>_xlfn.XLOOKUP($W45, 'SNAP2 IDs'!$B$3:$B$15,'SNAP2 IDs'!E$3:E$15, "Lookup err")</f>
        <v>02:00:a6:4e:e4:6f</v>
      </c>
      <c r="AA45" s="64" t="str">
        <f>_xlfn.XLOOKUP($W45, 'SNAP2 IDs'!$B$3:$B$15,'SNAP2 IDs'!F$3:F$15, "Lookup err")</f>
        <v>snap03.sas.pvt</v>
      </c>
      <c r="AB45" s="64">
        <v>0</v>
      </c>
      <c r="AC45" s="64">
        <v>28</v>
      </c>
      <c r="AD45" s="64">
        <v>29</v>
      </c>
      <c r="AE45" s="64">
        <f>_xlfn.BITXOR(AC45,2) + 32*AB45</f>
        <v>30</v>
      </c>
      <c r="AF45" s="64">
        <f>_xlfn.BITXOR(AD45,2) + 32*AB45</f>
        <v>31</v>
      </c>
      <c r="AG45" s="64">
        <f>32*(Y45-1) + (AE45/2)</f>
        <v>79</v>
      </c>
      <c r="AH45" s="73" t="s">
        <v>134</v>
      </c>
    </row>
    <row r="46" spans="1:34" s="43" customFormat="1" ht="18" customHeight="1">
      <c r="A46" s="86"/>
      <c r="B46" s="83" t="s">
        <v>207</v>
      </c>
      <c r="C46" s="109" t="s">
        <v>72</v>
      </c>
      <c r="D46" s="71" t="s">
        <v>73</v>
      </c>
      <c r="E46" s="71">
        <v>37.240126080000003</v>
      </c>
      <c r="F46" s="71">
        <v>-118.28108224</v>
      </c>
      <c r="G46" s="72">
        <v>1182.68</v>
      </c>
      <c r="H46" s="72">
        <v>51.86</v>
      </c>
      <c r="I46" s="72">
        <v>38.71</v>
      </c>
      <c r="J46" s="81" t="s">
        <v>74</v>
      </c>
      <c r="K46" s="81" t="s">
        <v>74</v>
      </c>
      <c r="L46" s="90" t="s">
        <v>208</v>
      </c>
      <c r="M46" s="90" t="s">
        <v>209</v>
      </c>
      <c r="N46" s="81" t="s">
        <v>77</v>
      </c>
      <c r="O46" s="81" t="s">
        <v>77</v>
      </c>
      <c r="P46" s="64">
        <v>17</v>
      </c>
      <c r="Q46" s="64">
        <v>23</v>
      </c>
      <c r="R46" s="64">
        <f>P46</f>
        <v>17</v>
      </c>
      <c r="S46" s="64">
        <v>1</v>
      </c>
      <c r="T46" s="80">
        <f>100 * $R46 + S46</f>
        <v>1701</v>
      </c>
      <c r="U46" s="77">
        <v>2</v>
      </c>
      <c r="V46" s="80">
        <f>100 * $R46 + U46</f>
        <v>1702</v>
      </c>
      <c r="W46" s="64">
        <f>IF(ISBLANK(Y46), "", _xlfn.XLOOKUP(Y46,'SNAP2 IDs'!C$3:C$15,'SNAP2 IDs'!B$3:B$15,""))</f>
        <v>10</v>
      </c>
      <c r="X46" s="64">
        <f>_xlfn.XLOOKUP($W46, 'SNAP2 IDs'!$B$3:$B$15,'SNAP2 IDs'!D$3:D$15, "Lookup err")</f>
        <v>1</v>
      </c>
      <c r="Y46" s="64">
        <v>3</v>
      </c>
      <c r="Z46" s="64" t="str">
        <f>_xlfn.XLOOKUP($W46, 'SNAP2 IDs'!$B$3:$B$15,'SNAP2 IDs'!E$3:E$15, "Lookup err")</f>
        <v>02:00:a6:4e:e4:6f</v>
      </c>
      <c r="AA46" s="64" t="str">
        <f>_xlfn.XLOOKUP($W46, 'SNAP2 IDs'!$B$3:$B$15,'SNAP2 IDs'!F$3:F$15, "Lookup err")</f>
        <v>snap03.sas.pvt</v>
      </c>
      <c r="AB46" s="64">
        <v>0</v>
      </c>
      <c r="AC46" s="64">
        <v>30</v>
      </c>
      <c r="AD46" s="64">
        <v>31</v>
      </c>
      <c r="AE46" s="64">
        <f>_xlfn.BITXOR(AC46,2) + 32*AB46</f>
        <v>28</v>
      </c>
      <c r="AF46" s="64">
        <f>_xlfn.BITXOR(AD46,2) + 32*AB46</f>
        <v>29</v>
      </c>
      <c r="AG46" s="64">
        <f>32*(Y46-1) + (AE46/2)</f>
        <v>78</v>
      </c>
      <c r="AH46" s="73" t="s">
        <v>134</v>
      </c>
    </row>
    <row r="47" spans="1:34" s="43" customFormat="1" ht="18" customHeight="1">
      <c r="A47" s="86"/>
      <c r="B47" s="83" t="s">
        <v>210</v>
      </c>
      <c r="C47" s="109" t="s">
        <v>72</v>
      </c>
      <c r="D47" s="71" t="s">
        <v>73</v>
      </c>
      <c r="E47" s="71">
        <v>37.240008789999997</v>
      </c>
      <c r="F47" s="71">
        <v>-118.28118544</v>
      </c>
      <c r="G47" s="72">
        <v>1182.93</v>
      </c>
      <c r="H47" s="72">
        <v>42.7</v>
      </c>
      <c r="I47" s="72">
        <v>25.69</v>
      </c>
      <c r="J47" s="81" t="s">
        <v>74</v>
      </c>
      <c r="K47" s="81" t="s">
        <v>74</v>
      </c>
      <c r="L47" s="90" t="s">
        <v>211</v>
      </c>
      <c r="M47" s="90" t="s">
        <v>212</v>
      </c>
      <c r="N47" s="81" t="s">
        <v>77</v>
      </c>
      <c r="O47" s="81" t="s">
        <v>77</v>
      </c>
      <c r="P47" s="64">
        <v>17</v>
      </c>
      <c r="Q47" s="64">
        <v>23</v>
      </c>
      <c r="R47" s="64">
        <f>P47</f>
        <v>17</v>
      </c>
      <c r="S47" s="64">
        <v>3</v>
      </c>
      <c r="T47" s="80">
        <f>100 * $R47 + S47</f>
        <v>1703</v>
      </c>
      <c r="U47" s="77">
        <v>4</v>
      </c>
      <c r="V47" s="80">
        <f>100 * $R47 + U47</f>
        <v>1704</v>
      </c>
      <c r="W47" s="64">
        <f>IF(ISBLANK(Y47), "", _xlfn.XLOOKUP(Y47,'SNAP2 IDs'!C$3:C$15,'SNAP2 IDs'!B$3:B$15,""))</f>
        <v>10</v>
      </c>
      <c r="X47" s="64">
        <f>_xlfn.XLOOKUP($W47, 'SNAP2 IDs'!$B$3:$B$15,'SNAP2 IDs'!D$3:D$15, "Lookup err")</f>
        <v>1</v>
      </c>
      <c r="Y47" s="64">
        <v>3</v>
      </c>
      <c r="Z47" s="64" t="str">
        <f>_xlfn.XLOOKUP($W47, 'SNAP2 IDs'!$B$3:$B$15,'SNAP2 IDs'!E$3:E$15, "Lookup err")</f>
        <v>02:00:a6:4e:e4:6f</v>
      </c>
      <c r="AA47" s="64" t="str">
        <f>_xlfn.XLOOKUP($W47, 'SNAP2 IDs'!$B$3:$B$15,'SNAP2 IDs'!F$3:F$15, "Lookup err")</f>
        <v>snap03.sas.pvt</v>
      </c>
      <c r="AB47" s="64">
        <v>1</v>
      </c>
      <c r="AC47" s="64">
        <v>0</v>
      </c>
      <c r="AD47" s="64">
        <v>1</v>
      </c>
      <c r="AE47" s="64">
        <f>_xlfn.BITXOR(AC47,2) + 32*AB47</f>
        <v>34</v>
      </c>
      <c r="AF47" s="64">
        <f>_xlfn.BITXOR(AD47,2) + 32*AB47</f>
        <v>35</v>
      </c>
      <c r="AG47" s="64">
        <f>32*(Y47-1) + (AE47/2)</f>
        <v>81</v>
      </c>
      <c r="AH47" s="73" t="s">
        <v>213</v>
      </c>
    </row>
    <row r="48" spans="1:34" s="43" customFormat="1" ht="18" customHeight="1">
      <c r="A48" s="86"/>
      <c r="B48" s="83" t="s">
        <v>214</v>
      </c>
      <c r="C48" s="109" t="s">
        <v>72</v>
      </c>
      <c r="D48" s="71" t="s">
        <v>73</v>
      </c>
      <c r="E48" s="71">
        <v>37.239964720000003</v>
      </c>
      <c r="F48" s="71">
        <v>-118.28106615</v>
      </c>
      <c r="G48" s="72">
        <v>1182.77</v>
      </c>
      <c r="H48" s="72">
        <v>53.29</v>
      </c>
      <c r="I48" s="72">
        <v>20.8</v>
      </c>
      <c r="J48" s="81" t="s">
        <v>74</v>
      </c>
      <c r="K48" s="81" t="s">
        <v>74</v>
      </c>
      <c r="L48" s="90" t="s">
        <v>215</v>
      </c>
      <c r="M48" s="90" t="s">
        <v>216</v>
      </c>
      <c r="N48" s="81" t="s">
        <v>77</v>
      </c>
      <c r="O48" s="81" t="s">
        <v>77</v>
      </c>
      <c r="P48" s="64">
        <v>17</v>
      </c>
      <c r="Q48" s="64">
        <v>23</v>
      </c>
      <c r="R48" s="64">
        <f>P48</f>
        <v>17</v>
      </c>
      <c r="S48" s="64">
        <v>5</v>
      </c>
      <c r="T48" s="80">
        <f>100 * $R48 + S48</f>
        <v>1705</v>
      </c>
      <c r="U48" s="77">
        <v>6</v>
      </c>
      <c r="V48" s="80">
        <f>100 * $R48 + U48</f>
        <v>1706</v>
      </c>
      <c r="W48" s="64">
        <f>IF(ISBLANK(Y48), "", _xlfn.XLOOKUP(Y48,'SNAP2 IDs'!C$3:C$15,'SNAP2 IDs'!B$3:B$15,""))</f>
        <v>10</v>
      </c>
      <c r="X48" s="64">
        <f>_xlfn.XLOOKUP($W48, 'SNAP2 IDs'!$B$3:$B$15,'SNAP2 IDs'!D$3:D$15, "Lookup err")</f>
        <v>1</v>
      </c>
      <c r="Y48" s="64">
        <v>3</v>
      </c>
      <c r="Z48" s="64" t="str">
        <f>_xlfn.XLOOKUP($W48, 'SNAP2 IDs'!$B$3:$B$15,'SNAP2 IDs'!E$3:E$15, "Lookup err")</f>
        <v>02:00:a6:4e:e4:6f</v>
      </c>
      <c r="AA48" s="64" t="str">
        <f>_xlfn.XLOOKUP($W48, 'SNAP2 IDs'!$B$3:$B$15,'SNAP2 IDs'!F$3:F$15, "Lookup err")</f>
        <v>snap03.sas.pvt</v>
      </c>
      <c r="AB48" s="64">
        <v>1</v>
      </c>
      <c r="AC48" s="64">
        <v>2</v>
      </c>
      <c r="AD48" s="64">
        <v>3</v>
      </c>
      <c r="AE48" s="64">
        <f>_xlfn.BITXOR(AC48,2) + 32*AB48</f>
        <v>32</v>
      </c>
      <c r="AF48" s="64">
        <f>_xlfn.BITXOR(AD48,2) + 32*AB48</f>
        <v>33</v>
      </c>
      <c r="AG48" s="64">
        <f>32*(Y48-1) + (AE48/2)</f>
        <v>80</v>
      </c>
      <c r="AH48" s="73" t="s">
        <v>213</v>
      </c>
    </row>
    <row r="49" spans="1:34" s="43" customFormat="1" ht="18" customHeight="1">
      <c r="A49" s="86"/>
      <c r="B49" s="83" t="s">
        <v>217</v>
      </c>
      <c r="C49" s="109" t="s">
        <v>72</v>
      </c>
      <c r="D49" s="71" t="s">
        <v>73</v>
      </c>
      <c r="E49" s="71">
        <v>37.239919489999998</v>
      </c>
      <c r="F49" s="71">
        <v>-118.2811983</v>
      </c>
      <c r="G49" s="72">
        <v>1182.83</v>
      </c>
      <c r="H49" s="72">
        <v>41.56</v>
      </c>
      <c r="I49" s="72">
        <v>15.78</v>
      </c>
      <c r="J49" s="81" t="s">
        <v>74</v>
      </c>
      <c r="K49" s="81" t="s">
        <v>74</v>
      </c>
      <c r="L49" s="90" t="s">
        <v>218</v>
      </c>
      <c r="M49" s="90" t="s">
        <v>219</v>
      </c>
      <c r="N49" s="81" t="s">
        <v>77</v>
      </c>
      <c r="O49" s="81" t="s">
        <v>77</v>
      </c>
      <c r="P49" s="64">
        <v>17</v>
      </c>
      <c r="Q49" s="64">
        <v>23</v>
      </c>
      <c r="R49" s="64">
        <f>P49</f>
        <v>17</v>
      </c>
      <c r="S49" s="64">
        <v>7</v>
      </c>
      <c r="T49" s="80">
        <f>100 * $R49 + S49</f>
        <v>1707</v>
      </c>
      <c r="U49" s="77">
        <v>8</v>
      </c>
      <c r="V49" s="80">
        <f>100 * $R49 + U49</f>
        <v>1708</v>
      </c>
      <c r="W49" s="64">
        <f>IF(ISBLANK(Y49), "", _xlfn.XLOOKUP(Y49,'SNAP2 IDs'!C$3:C$15,'SNAP2 IDs'!B$3:B$15,""))</f>
        <v>10</v>
      </c>
      <c r="X49" s="64">
        <f>_xlfn.XLOOKUP($W49, 'SNAP2 IDs'!$B$3:$B$15,'SNAP2 IDs'!D$3:D$15, "Lookup err")</f>
        <v>1</v>
      </c>
      <c r="Y49" s="64">
        <v>3</v>
      </c>
      <c r="Z49" s="64" t="str">
        <f>_xlfn.XLOOKUP($W49, 'SNAP2 IDs'!$B$3:$B$15,'SNAP2 IDs'!E$3:E$15, "Lookup err")</f>
        <v>02:00:a6:4e:e4:6f</v>
      </c>
      <c r="AA49" s="64" t="str">
        <f>_xlfn.XLOOKUP($W49, 'SNAP2 IDs'!$B$3:$B$15,'SNAP2 IDs'!F$3:F$15, "Lookup err")</f>
        <v>snap03.sas.pvt</v>
      </c>
      <c r="AB49" s="64">
        <v>1</v>
      </c>
      <c r="AC49" s="64">
        <v>4</v>
      </c>
      <c r="AD49" s="64">
        <v>5</v>
      </c>
      <c r="AE49" s="64">
        <f>_xlfn.BITXOR(AC49,2) + 32*AB49</f>
        <v>38</v>
      </c>
      <c r="AF49" s="64">
        <f>_xlfn.BITXOR(AD49,2) + 32*AB49</f>
        <v>39</v>
      </c>
      <c r="AG49" s="64">
        <f>32*(Y49-1) + (AE49/2)</f>
        <v>83</v>
      </c>
      <c r="AH49" s="73" t="s">
        <v>134</v>
      </c>
    </row>
    <row r="50" spans="1:34" s="43" customFormat="1" ht="18" customHeight="1">
      <c r="A50" s="86"/>
      <c r="B50" s="83" t="s">
        <v>220</v>
      </c>
      <c r="C50" s="109" t="s">
        <v>72</v>
      </c>
      <c r="D50" s="71" t="s">
        <v>73</v>
      </c>
      <c r="E50" s="71">
        <v>37.239894139999997</v>
      </c>
      <c r="F50" s="71">
        <v>-118.28103459</v>
      </c>
      <c r="G50" s="72">
        <v>1182.7</v>
      </c>
      <c r="H50" s="72">
        <v>56.09</v>
      </c>
      <c r="I50" s="72">
        <v>12.97</v>
      </c>
      <c r="J50" s="81" t="s">
        <v>74</v>
      </c>
      <c r="K50" s="81" t="s">
        <v>74</v>
      </c>
      <c r="L50" s="90" t="s">
        <v>221</v>
      </c>
      <c r="M50" s="90" t="s">
        <v>222</v>
      </c>
      <c r="N50" s="81" t="s">
        <v>77</v>
      </c>
      <c r="O50" s="81" t="s">
        <v>77</v>
      </c>
      <c r="P50" s="64">
        <v>17</v>
      </c>
      <c r="Q50" s="64">
        <v>23</v>
      </c>
      <c r="R50" s="64">
        <f>P50</f>
        <v>17</v>
      </c>
      <c r="S50" s="64">
        <v>9</v>
      </c>
      <c r="T50" s="80">
        <f>100 * $R50 + S50</f>
        <v>1709</v>
      </c>
      <c r="U50" s="77">
        <v>10</v>
      </c>
      <c r="V50" s="80">
        <f>100 * $R50 + U50</f>
        <v>1710</v>
      </c>
      <c r="W50" s="64">
        <f>IF(ISBLANK(Y50), "", _xlfn.XLOOKUP(Y50,'SNAP2 IDs'!C$3:C$15,'SNAP2 IDs'!B$3:B$15,""))</f>
        <v>10</v>
      </c>
      <c r="X50" s="64">
        <f>_xlfn.XLOOKUP($W50, 'SNAP2 IDs'!$B$3:$B$15,'SNAP2 IDs'!D$3:D$15, "Lookup err")</f>
        <v>1</v>
      </c>
      <c r="Y50" s="64">
        <v>3</v>
      </c>
      <c r="Z50" s="64" t="str">
        <f>_xlfn.XLOOKUP($W50, 'SNAP2 IDs'!$B$3:$B$15,'SNAP2 IDs'!E$3:E$15, "Lookup err")</f>
        <v>02:00:a6:4e:e4:6f</v>
      </c>
      <c r="AA50" s="64" t="str">
        <f>_xlfn.XLOOKUP($W50, 'SNAP2 IDs'!$B$3:$B$15,'SNAP2 IDs'!F$3:F$15, "Lookup err")</f>
        <v>snap03.sas.pvt</v>
      </c>
      <c r="AB50" s="64">
        <v>1</v>
      </c>
      <c r="AC50" s="64">
        <v>6</v>
      </c>
      <c r="AD50" s="64">
        <v>7</v>
      </c>
      <c r="AE50" s="64">
        <f>_xlfn.BITXOR(AC50,2) + 32*AB50</f>
        <v>36</v>
      </c>
      <c r="AF50" s="64">
        <f>_xlfn.BITXOR(AD50,2) + 32*AB50</f>
        <v>37</v>
      </c>
      <c r="AG50" s="64">
        <f>32*(Y50-1) + (AE50/2)</f>
        <v>82</v>
      </c>
      <c r="AH50" s="73" t="s">
        <v>134</v>
      </c>
    </row>
    <row r="51" spans="1:34" s="43" customFormat="1" ht="18" customHeight="1">
      <c r="A51" s="86"/>
      <c r="B51" s="83" t="s">
        <v>223</v>
      </c>
      <c r="C51" s="109" t="s">
        <v>72</v>
      </c>
      <c r="D51" s="71" t="s">
        <v>73</v>
      </c>
      <c r="E51" s="71">
        <v>37.239843950000001</v>
      </c>
      <c r="F51" s="71">
        <v>-118.28120409</v>
      </c>
      <c r="G51" s="72">
        <v>1182.78</v>
      </c>
      <c r="H51" s="72">
        <v>41.05</v>
      </c>
      <c r="I51" s="72">
        <v>7.4</v>
      </c>
      <c r="J51" s="81" t="s">
        <v>74</v>
      </c>
      <c r="K51" s="81" t="s">
        <v>74</v>
      </c>
      <c r="L51" s="90" t="s">
        <v>224</v>
      </c>
      <c r="M51" s="90" t="s">
        <v>225</v>
      </c>
      <c r="N51" s="81" t="s">
        <v>77</v>
      </c>
      <c r="O51" s="81" t="s">
        <v>77</v>
      </c>
      <c r="P51" s="64">
        <v>17</v>
      </c>
      <c r="Q51" s="64">
        <v>23</v>
      </c>
      <c r="R51" s="64">
        <f>P51</f>
        <v>17</v>
      </c>
      <c r="S51" s="64">
        <v>11</v>
      </c>
      <c r="T51" s="80">
        <f>100 * $R51 + S51</f>
        <v>1711</v>
      </c>
      <c r="U51" s="77">
        <v>12</v>
      </c>
      <c r="V51" s="80">
        <f>100 * $R51 + U51</f>
        <v>1712</v>
      </c>
      <c r="W51" s="64">
        <f>IF(ISBLANK(Y51), "", _xlfn.XLOOKUP(Y51,'SNAP2 IDs'!C$3:C$15,'SNAP2 IDs'!B$3:B$15,""))</f>
        <v>10</v>
      </c>
      <c r="X51" s="64">
        <f>_xlfn.XLOOKUP($W51, 'SNAP2 IDs'!$B$3:$B$15,'SNAP2 IDs'!D$3:D$15, "Lookup err")</f>
        <v>1</v>
      </c>
      <c r="Y51" s="64">
        <v>3</v>
      </c>
      <c r="Z51" s="64" t="str">
        <f>_xlfn.XLOOKUP($W51, 'SNAP2 IDs'!$B$3:$B$15,'SNAP2 IDs'!E$3:E$15, "Lookup err")</f>
        <v>02:00:a6:4e:e4:6f</v>
      </c>
      <c r="AA51" s="64" t="str">
        <f>_xlfn.XLOOKUP($W51, 'SNAP2 IDs'!$B$3:$B$15,'SNAP2 IDs'!F$3:F$15, "Lookup err")</f>
        <v>snap03.sas.pvt</v>
      </c>
      <c r="AB51" s="64">
        <v>1</v>
      </c>
      <c r="AC51" s="64">
        <v>8</v>
      </c>
      <c r="AD51" s="64">
        <v>9</v>
      </c>
      <c r="AE51" s="64">
        <f>_xlfn.BITXOR(AC51,2) + 32*AB51</f>
        <v>42</v>
      </c>
      <c r="AF51" s="64">
        <f>_xlfn.BITXOR(AD51,2) + 32*AB51</f>
        <v>43</v>
      </c>
      <c r="AG51" s="64">
        <f>32*(Y51-1) + (AE51/2)</f>
        <v>85</v>
      </c>
      <c r="AH51" s="73" t="s">
        <v>134</v>
      </c>
    </row>
    <row r="52" spans="1:34" s="43" customFormat="1" ht="18" customHeight="1">
      <c r="A52" s="86"/>
      <c r="B52" s="83" t="s">
        <v>226</v>
      </c>
      <c r="C52" s="109" t="s">
        <v>116</v>
      </c>
      <c r="D52" s="71" t="s">
        <v>73</v>
      </c>
      <c r="E52" s="71">
        <v>37.239760969999999</v>
      </c>
      <c r="F52" s="71">
        <v>-118.28125213</v>
      </c>
      <c r="G52" s="72">
        <v>1182.5999999999999</v>
      </c>
      <c r="H52" s="72">
        <v>36.79</v>
      </c>
      <c r="I52" s="72">
        <v>-1.81</v>
      </c>
      <c r="J52" s="81" t="s">
        <v>74</v>
      </c>
      <c r="K52" s="81" t="s">
        <v>74</v>
      </c>
      <c r="L52" s="90" t="s">
        <v>227</v>
      </c>
      <c r="M52" s="90" t="s">
        <v>228</v>
      </c>
      <c r="N52" s="81" t="s">
        <v>77</v>
      </c>
      <c r="O52" s="81" t="s">
        <v>77</v>
      </c>
      <c r="P52" s="64">
        <v>20</v>
      </c>
      <c r="Q52" s="64">
        <v>33</v>
      </c>
      <c r="R52" s="64">
        <f>P52</f>
        <v>20</v>
      </c>
      <c r="S52" s="64">
        <v>7</v>
      </c>
      <c r="T52" s="80">
        <f>100 * $R52 + S52</f>
        <v>2007</v>
      </c>
      <c r="U52" s="77">
        <v>8</v>
      </c>
      <c r="V52" s="80">
        <f>100 * $R52 + U52</f>
        <v>2008</v>
      </c>
      <c r="W52" s="64">
        <f>IF(ISBLANK(Y52), "", _xlfn.XLOOKUP(Y52,'SNAP2 IDs'!C$3:C$15,'SNAP2 IDs'!B$3:B$15,""))</f>
        <v>7</v>
      </c>
      <c r="X52" s="64">
        <f>_xlfn.XLOOKUP($W52, 'SNAP2 IDs'!$B$3:$B$15,'SNAP2 IDs'!D$3:D$15, "Lookup err")</f>
        <v>1</v>
      </c>
      <c r="Y52" s="64">
        <v>4</v>
      </c>
      <c r="Z52" s="64" t="str">
        <f>_xlfn.XLOOKUP($W52, 'SNAP2 IDs'!$B$3:$B$15,'SNAP2 IDs'!E$3:E$15, "Lookup err")</f>
        <v>00:00:08:4b:e4:6f</v>
      </c>
      <c r="AA52" s="64" t="str">
        <f>_xlfn.XLOOKUP($W52, 'SNAP2 IDs'!$B$3:$B$15,'SNAP2 IDs'!F$3:F$15, "Lookup err")</f>
        <v>snap04.sas.pvt</v>
      </c>
      <c r="AB52" s="64">
        <v>1</v>
      </c>
      <c r="AC52" s="64">
        <v>0</v>
      </c>
      <c r="AD52" s="64">
        <v>1</v>
      </c>
      <c r="AE52" s="64">
        <f>_xlfn.BITXOR(AC52,2) + 32*AB52</f>
        <v>34</v>
      </c>
      <c r="AF52" s="64">
        <f>_xlfn.BITXOR(AD52,2) + 32*AB52</f>
        <v>35</v>
      </c>
      <c r="AG52" s="64">
        <f>32*(Y52-1) + (AE52/2)</f>
        <v>113</v>
      </c>
      <c r="AH52" s="73" t="s">
        <v>134</v>
      </c>
    </row>
    <row r="53" spans="1:34" s="43" customFormat="1" ht="18" customHeight="1">
      <c r="A53" s="86"/>
      <c r="B53" s="83" t="s">
        <v>229</v>
      </c>
      <c r="C53" s="109" t="s">
        <v>116</v>
      </c>
      <c r="D53" s="71" t="s">
        <v>73</v>
      </c>
      <c r="E53" s="71">
        <v>37.239730110000004</v>
      </c>
      <c r="F53" s="71">
        <v>-118.28117472</v>
      </c>
      <c r="G53" s="72">
        <v>1182.58</v>
      </c>
      <c r="H53" s="72">
        <v>43.65</v>
      </c>
      <c r="I53" s="72">
        <v>-5.23</v>
      </c>
      <c r="J53" s="81" t="s">
        <v>74</v>
      </c>
      <c r="K53" s="81" t="s">
        <v>74</v>
      </c>
      <c r="L53" s="90" t="s">
        <v>230</v>
      </c>
      <c r="M53" s="90" t="s">
        <v>231</v>
      </c>
      <c r="N53" s="81" t="s">
        <v>77</v>
      </c>
      <c r="O53" s="81" t="s">
        <v>77</v>
      </c>
      <c r="P53" s="64">
        <v>20</v>
      </c>
      <c r="Q53" s="64">
        <v>33</v>
      </c>
      <c r="R53" s="64">
        <f>P53</f>
        <v>20</v>
      </c>
      <c r="S53" s="64">
        <v>9</v>
      </c>
      <c r="T53" s="80">
        <f>100 * $R53 + S53</f>
        <v>2009</v>
      </c>
      <c r="U53" s="77">
        <v>10</v>
      </c>
      <c r="V53" s="80">
        <f>100 * $R53 + U53</f>
        <v>2010</v>
      </c>
      <c r="W53" s="64">
        <f>IF(ISBLANK(Y53), "", _xlfn.XLOOKUP(Y53,'SNAP2 IDs'!C$3:C$15,'SNAP2 IDs'!B$3:B$15,""))</f>
        <v>7</v>
      </c>
      <c r="X53" s="64">
        <f>_xlfn.XLOOKUP($W53, 'SNAP2 IDs'!$B$3:$B$15,'SNAP2 IDs'!D$3:D$15, "Lookup err")</f>
        <v>1</v>
      </c>
      <c r="Y53" s="64">
        <v>4</v>
      </c>
      <c r="Z53" s="64" t="str">
        <f>_xlfn.XLOOKUP($W53, 'SNAP2 IDs'!$B$3:$B$15,'SNAP2 IDs'!E$3:E$15, "Lookup err")</f>
        <v>00:00:08:4b:e4:6f</v>
      </c>
      <c r="AA53" s="64" t="str">
        <f>_xlfn.XLOOKUP($W53, 'SNAP2 IDs'!$B$3:$B$15,'SNAP2 IDs'!F$3:F$15, "Lookup err")</f>
        <v>snap04.sas.pvt</v>
      </c>
      <c r="AB53" s="64">
        <v>1</v>
      </c>
      <c r="AC53" s="64">
        <v>2</v>
      </c>
      <c r="AD53" s="64">
        <v>3</v>
      </c>
      <c r="AE53" s="64">
        <f>_xlfn.BITXOR(AC53,2) + 32*AB53</f>
        <v>32</v>
      </c>
      <c r="AF53" s="64">
        <f>_xlfn.BITXOR(AD53,2) + 32*AB53</f>
        <v>33</v>
      </c>
      <c r="AG53" s="64">
        <f>32*(Y53-1) + (AE53/2)</f>
        <v>112</v>
      </c>
      <c r="AH53" s="73" t="s">
        <v>134</v>
      </c>
    </row>
    <row r="54" spans="1:34" s="43" customFormat="1" ht="18" customHeight="1">
      <c r="A54" s="86"/>
      <c r="B54" s="83" t="s">
        <v>232</v>
      </c>
      <c r="C54" s="109" t="s">
        <v>116</v>
      </c>
      <c r="D54" s="71" t="s">
        <v>73</v>
      </c>
      <c r="E54" s="71">
        <v>37.239709949999998</v>
      </c>
      <c r="F54" s="71">
        <v>-118.28112354</v>
      </c>
      <c r="G54" s="72">
        <v>1182.5999999999999</v>
      </c>
      <c r="H54" s="72">
        <v>48.2</v>
      </c>
      <c r="I54" s="72">
        <v>-7.47</v>
      </c>
      <c r="J54" s="81" t="s">
        <v>74</v>
      </c>
      <c r="K54" s="81" t="s">
        <v>74</v>
      </c>
      <c r="L54" s="90" t="s">
        <v>233</v>
      </c>
      <c r="M54" s="90" t="s">
        <v>234</v>
      </c>
      <c r="N54" s="81" t="s">
        <v>77</v>
      </c>
      <c r="O54" s="81" t="s">
        <v>77</v>
      </c>
      <c r="P54" s="64">
        <v>20</v>
      </c>
      <c r="Q54" s="64">
        <v>33</v>
      </c>
      <c r="R54" s="64">
        <f>P54</f>
        <v>20</v>
      </c>
      <c r="S54" s="64">
        <v>11</v>
      </c>
      <c r="T54" s="80">
        <f>100 * $R54 + S54</f>
        <v>2011</v>
      </c>
      <c r="U54" s="77">
        <v>12</v>
      </c>
      <c r="V54" s="80">
        <f>100 * $R54 + U54</f>
        <v>2012</v>
      </c>
      <c r="W54" s="64">
        <f>IF(ISBLANK(Y54), "", _xlfn.XLOOKUP(Y54,'SNAP2 IDs'!C$3:C$15,'SNAP2 IDs'!B$3:B$15,""))</f>
        <v>7</v>
      </c>
      <c r="X54" s="64">
        <f>_xlfn.XLOOKUP($W54, 'SNAP2 IDs'!$B$3:$B$15,'SNAP2 IDs'!D$3:D$15, "Lookup err")</f>
        <v>1</v>
      </c>
      <c r="Y54" s="64">
        <v>4</v>
      </c>
      <c r="Z54" s="64" t="str">
        <f>_xlfn.XLOOKUP($W54, 'SNAP2 IDs'!$B$3:$B$15,'SNAP2 IDs'!E$3:E$15, "Lookup err")</f>
        <v>00:00:08:4b:e4:6f</v>
      </c>
      <c r="AA54" s="64" t="str">
        <f>_xlfn.XLOOKUP($W54, 'SNAP2 IDs'!$B$3:$B$15,'SNAP2 IDs'!F$3:F$15, "Lookup err")</f>
        <v>snap04.sas.pvt</v>
      </c>
      <c r="AB54" s="64">
        <v>1</v>
      </c>
      <c r="AC54" s="64">
        <v>4</v>
      </c>
      <c r="AD54" s="64">
        <v>5</v>
      </c>
      <c r="AE54" s="64">
        <f>_xlfn.BITXOR(AC54,2) + 32*AB54</f>
        <v>38</v>
      </c>
      <c r="AF54" s="64">
        <f>_xlfn.BITXOR(AD54,2) + 32*AB54</f>
        <v>39</v>
      </c>
      <c r="AG54" s="64">
        <f>32*(Y54-1) + (AE54/2)</f>
        <v>115</v>
      </c>
      <c r="AH54" s="73" t="s">
        <v>134</v>
      </c>
    </row>
    <row r="55" spans="1:34" s="43" customFormat="1" ht="18" customHeight="1">
      <c r="A55" s="86"/>
      <c r="B55" s="83" t="s">
        <v>235</v>
      </c>
      <c r="C55" s="109" t="s">
        <v>116</v>
      </c>
      <c r="D55" s="71" t="s">
        <v>73</v>
      </c>
      <c r="E55" s="71">
        <v>37.239681179999998</v>
      </c>
      <c r="F55" s="71">
        <v>-118.28123929</v>
      </c>
      <c r="G55" s="72">
        <v>1182.68</v>
      </c>
      <c r="H55" s="72">
        <v>37.92</v>
      </c>
      <c r="I55" s="72">
        <v>-10.66</v>
      </c>
      <c r="J55" s="81" t="s">
        <v>74</v>
      </c>
      <c r="K55" s="81" t="s">
        <v>74</v>
      </c>
      <c r="L55" s="90" t="s">
        <v>236</v>
      </c>
      <c r="M55" s="90" t="s">
        <v>136</v>
      </c>
      <c r="N55" s="81" t="s">
        <v>77</v>
      </c>
      <c r="O55" s="81" t="s">
        <v>77</v>
      </c>
      <c r="P55" s="64">
        <v>20</v>
      </c>
      <c r="Q55" s="64">
        <v>33</v>
      </c>
      <c r="R55" s="64">
        <f>P55</f>
        <v>20</v>
      </c>
      <c r="S55" s="64">
        <v>13</v>
      </c>
      <c r="T55" s="80">
        <f>100 * $R55 + S55</f>
        <v>2013</v>
      </c>
      <c r="U55" s="77">
        <v>14</v>
      </c>
      <c r="V55" s="80">
        <f>100 * $R55 + U55</f>
        <v>2014</v>
      </c>
      <c r="W55" s="64">
        <f>IF(ISBLANK(Y55), "", _xlfn.XLOOKUP(Y55,'SNAP2 IDs'!C$3:C$15,'SNAP2 IDs'!B$3:B$15,""))</f>
        <v>7</v>
      </c>
      <c r="X55" s="64">
        <f>_xlfn.XLOOKUP($W55, 'SNAP2 IDs'!$B$3:$B$15,'SNAP2 IDs'!D$3:D$15, "Lookup err")</f>
        <v>1</v>
      </c>
      <c r="Y55" s="64">
        <v>4</v>
      </c>
      <c r="Z55" s="64" t="str">
        <f>_xlfn.XLOOKUP($W55, 'SNAP2 IDs'!$B$3:$B$15,'SNAP2 IDs'!E$3:E$15, "Lookup err")</f>
        <v>00:00:08:4b:e4:6f</v>
      </c>
      <c r="AA55" s="64" t="str">
        <f>_xlfn.XLOOKUP($W55, 'SNAP2 IDs'!$B$3:$B$15,'SNAP2 IDs'!F$3:F$15, "Lookup err")</f>
        <v>snap04.sas.pvt</v>
      </c>
      <c r="AB55" s="64">
        <v>1</v>
      </c>
      <c r="AC55" s="64">
        <v>6</v>
      </c>
      <c r="AD55" s="64">
        <v>7</v>
      </c>
      <c r="AE55" s="64">
        <f>_xlfn.BITXOR(AC55,2) + 32*AB55</f>
        <v>36</v>
      </c>
      <c r="AF55" s="64">
        <f>_xlfn.BITXOR(AD55,2) + 32*AB55</f>
        <v>37</v>
      </c>
      <c r="AG55" s="64">
        <f>32*(Y55-1) + (AE55/2)</f>
        <v>114</v>
      </c>
      <c r="AH55" s="73" t="s">
        <v>91</v>
      </c>
    </row>
    <row r="56" spans="1:34" s="43" customFormat="1" ht="18" customHeight="1">
      <c r="A56" s="86"/>
      <c r="B56" s="83" t="s">
        <v>237</v>
      </c>
      <c r="C56" s="109" t="s">
        <v>116</v>
      </c>
      <c r="D56" s="71" t="s">
        <v>73</v>
      </c>
      <c r="E56" s="71">
        <v>37.239670940000003</v>
      </c>
      <c r="F56" s="71">
        <v>-118.28115457</v>
      </c>
      <c r="G56" s="72">
        <v>1182.58</v>
      </c>
      <c r="H56" s="72">
        <v>45.44</v>
      </c>
      <c r="I56" s="72">
        <v>-11.8</v>
      </c>
      <c r="J56" s="81" t="s">
        <v>74</v>
      </c>
      <c r="K56" s="81" t="s">
        <v>74</v>
      </c>
      <c r="L56" s="90" t="s">
        <v>238</v>
      </c>
      <c r="M56" s="90" t="s">
        <v>239</v>
      </c>
      <c r="N56" s="81" t="s">
        <v>77</v>
      </c>
      <c r="O56" s="81" t="s">
        <v>77</v>
      </c>
      <c r="P56" s="64">
        <v>20</v>
      </c>
      <c r="Q56" s="64">
        <v>33</v>
      </c>
      <c r="R56" s="64">
        <f>P56</f>
        <v>20</v>
      </c>
      <c r="S56" s="64">
        <v>15</v>
      </c>
      <c r="T56" s="80">
        <f>100 * $R56 + S56</f>
        <v>2015</v>
      </c>
      <c r="U56" s="77">
        <v>16</v>
      </c>
      <c r="V56" s="80">
        <f>100 * $R56 + U56</f>
        <v>2016</v>
      </c>
      <c r="W56" s="64">
        <f>IF(ISBLANK(Y56), "", _xlfn.XLOOKUP(Y56,'SNAP2 IDs'!C$3:C$15,'SNAP2 IDs'!B$3:B$15,""))</f>
        <v>7</v>
      </c>
      <c r="X56" s="64">
        <f>_xlfn.XLOOKUP($W56, 'SNAP2 IDs'!$B$3:$B$15,'SNAP2 IDs'!D$3:D$15, "Lookup err")</f>
        <v>1</v>
      </c>
      <c r="Y56" s="64">
        <v>4</v>
      </c>
      <c r="Z56" s="64" t="str">
        <f>_xlfn.XLOOKUP($W56, 'SNAP2 IDs'!$B$3:$B$15,'SNAP2 IDs'!E$3:E$15, "Lookup err")</f>
        <v>00:00:08:4b:e4:6f</v>
      </c>
      <c r="AA56" s="64" t="str">
        <f>_xlfn.XLOOKUP($W56, 'SNAP2 IDs'!$B$3:$B$15,'SNAP2 IDs'!F$3:F$15, "Lookup err")</f>
        <v>snap04.sas.pvt</v>
      </c>
      <c r="AB56" s="64">
        <v>1</v>
      </c>
      <c r="AC56" s="64">
        <v>8</v>
      </c>
      <c r="AD56" s="64">
        <v>9</v>
      </c>
      <c r="AE56" s="64">
        <f>_xlfn.BITXOR(AC56,2) + 32*AB56</f>
        <v>42</v>
      </c>
      <c r="AF56" s="64">
        <f>_xlfn.BITXOR(AD56,2) + 32*AB56</f>
        <v>43</v>
      </c>
      <c r="AG56" s="64">
        <f>32*(Y56-1) + (AE56/2)</f>
        <v>117</v>
      </c>
      <c r="AH56" s="73" t="s">
        <v>134</v>
      </c>
    </row>
    <row r="57" spans="1:34" s="43" customFormat="1" ht="18" customHeight="1">
      <c r="A57" s="86"/>
      <c r="B57" s="83" t="s">
        <v>240</v>
      </c>
      <c r="C57" s="109" t="s">
        <v>116</v>
      </c>
      <c r="D57" s="71" t="s">
        <v>73</v>
      </c>
      <c r="E57" s="71">
        <v>37.239611580000002</v>
      </c>
      <c r="F57" s="71">
        <v>-118.28115603000001</v>
      </c>
      <c r="G57" s="72">
        <v>1182.67</v>
      </c>
      <c r="H57" s="72">
        <v>45.31</v>
      </c>
      <c r="I57" s="72">
        <v>-18.39</v>
      </c>
      <c r="J57" s="81" t="s">
        <v>74</v>
      </c>
      <c r="K57" s="81" t="s">
        <v>74</v>
      </c>
      <c r="L57" s="90" t="s">
        <v>241</v>
      </c>
      <c r="M57" s="90" t="s">
        <v>242</v>
      </c>
      <c r="N57" s="81" t="s">
        <v>77</v>
      </c>
      <c r="O57" s="81" t="s">
        <v>77</v>
      </c>
      <c r="P57" s="64">
        <v>21</v>
      </c>
      <c r="Q57" s="64">
        <v>34</v>
      </c>
      <c r="R57" s="64">
        <f>P57</f>
        <v>21</v>
      </c>
      <c r="S57" s="64">
        <v>1</v>
      </c>
      <c r="T57" s="80">
        <f>100 * $R57 + S57</f>
        <v>2101</v>
      </c>
      <c r="U57" s="77">
        <v>2</v>
      </c>
      <c r="V57" s="80">
        <f>100 * $R57 + U57</f>
        <v>2102</v>
      </c>
      <c r="W57" s="64">
        <f>IF(ISBLANK(Y57), "", _xlfn.XLOOKUP(Y57,'SNAP2 IDs'!C$3:C$15,'SNAP2 IDs'!B$3:B$15,""))</f>
        <v>7</v>
      </c>
      <c r="X57" s="64">
        <f>_xlfn.XLOOKUP($W57, 'SNAP2 IDs'!$B$3:$B$15,'SNAP2 IDs'!D$3:D$15, "Lookup err")</f>
        <v>1</v>
      </c>
      <c r="Y57" s="64">
        <v>4</v>
      </c>
      <c r="Z57" s="64" t="str">
        <f>_xlfn.XLOOKUP($W57, 'SNAP2 IDs'!$B$3:$B$15,'SNAP2 IDs'!E$3:E$15, "Lookup err")</f>
        <v>00:00:08:4b:e4:6f</v>
      </c>
      <c r="AA57" s="64" t="str">
        <f>_xlfn.XLOOKUP($W57, 'SNAP2 IDs'!$B$3:$B$15,'SNAP2 IDs'!F$3:F$15, "Lookup err")</f>
        <v>snap04.sas.pvt</v>
      </c>
      <c r="AB57" s="64">
        <v>1</v>
      </c>
      <c r="AC57" s="64">
        <v>10</v>
      </c>
      <c r="AD57" s="64">
        <v>11</v>
      </c>
      <c r="AE57" s="64">
        <f>_xlfn.BITXOR(AC57,2) + 32*AB57</f>
        <v>40</v>
      </c>
      <c r="AF57" s="64">
        <f>_xlfn.BITXOR(AD57,2) + 32*AB57</f>
        <v>41</v>
      </c>
      <c r="AG57" s="64">
        <f>32*(Y57-1) + (AE57/2)</f>
        <v>116</v>
      </c>
      <c r="AH57" s="73" t="s">
        <v>91</v>
      </c>
    </row>
    <row r="58" spans="1:34" s="43" customFormat="1" ht="18" customHeight="1">
      <c r="A58" s="86"/>
      <c r="B58" s="83" t="s">
        <v>243</v>
      </c>
      <c r="C58" s="109" t="s">
        <v>116</v>
      </c>
      <c r="D58" s="71" t="s">
        <v>73</v>
      </c>
      <c r="E58" s="71">
        <v>37.239538760000002</v>
      </c>
      <c r="F58" s="71">
        <v>-118.28117315999999</v>
      </c>
      <c r="G58" s="72">
        <v>1182.68</v>
      </c>
      <c r="H58" s="72">
        <v>43.79</v>
      </c>
      <c r="I58" s="72">
        <v>-26.47</v>
      </c>
      <c r="J58" s="81" t="s">
        <v>74</v>
      </c>
      <c r="K58" s="81" t="s">
        <v>74</v>
      </c>
      <c r="L58" s="90" t="s">
        <v>244</v>
      </c>
      <c r="M58" s="90" t="s">
        <v>245</v>
      </c>
      <c r="N58" s="81" t="s">
        <v>77</v>
      </c>
      <c r="O58" s="81" t="s">
        <v>77</v>
      </c>
      <c r="P58" s="64">
        <v>21</v>
      </c>
      <c r="Q58" s="64">
        <v>34</v>
      </c>
      <c r="R58" s="64">
        <f>P58</f>
        <v>21</v>
      </c>
      <c r="S58" s="64">
        <v>5</v>
      </c>
      <c r="T58" s="80">
        <f>100 * $R58 + S58</f>
        <v>2105</v>
      </c>
      <c r="U58" s="77">
        <v>6</v>
      </c>
      <c r="V58" s="80">
        <f>100 * $R58 + U58</f>
        <v>2106</v>
      </c>
      <c r="W58" s="64">
        <f>IF(ISBLANK(Y58), "", _xlfn.XLOOKUP(Y58,'SNAP2 IDs'!C$3:C$15,'SNAP2 IDs'!B$3:B$15,""))</f>
        <v>7</v>
      </c>
      <c r="X58" s="64">
        <f>_xlfn.XLOOKUP($W58, 'SNAP2 IDs'!$B$3:$B$15,'SNAP2 IDs'!D$3:D$15, "Lookup err")</f>
        <v>1</v>
      </c>
      <c r="Y58" s="64">
        <v>4</v>
      </c>
      <c r="Z58" s="64" t="str">
        <f>_xlfn.XLOOKUP($W58, 'SNAP2 IDs'!$B$3:$B$15,'SNAP2 IDs'!E$3:E$15, "Lookup err")</f>
        <v>00:00:08:4b:e4:6f</v>
      </c>
      <c r="AA58" s="64" t="str">
        <f>_xlfn.XLOOKUP($W58, 'SNAP2 IDs'!$B$3:$B$15,'SNAP2 IDs'!F$3:F$15, "Lookup err")</f>
        <v>snap04.sas.pvt</v>
      </c>
      <c r="AB58" s="64">
        <v>1</v>
      </c>
      <c r="AC58" s="64">
        <v>14</v>
      </c>
      <c r="AD58" s="64">
        <v>15</v>
      </c>
      <c r="AE58" s="64">
        <f>_xlfn.BITXOR(AC58,2) + 32*AB58</f>
        <v>44</v>
      </c>
      <c r="AF58" s="64">
        <f>_xlfn.BITXOR(AD58,2) + 32*AB58</f>
        <v>45</v>
      </c>
      <c r="AG58" s="64">
        <f>32*(Y58-1) + (AE58/2)</f>
        <v>118</v>
      </c>
      <c r="AH58" s="73" t="s">
        <v>91</v>
      </c>
    </row>
    <row r="59" spans="1:34" s="43" customFormat="1" ht="18" customHeight="1">
      <c r="A59" s="86"/>
      <c r="B59" s="83" t="s">
        <v>246</v>
      </c>
      <c r="C59" s="109" t="s">
        <v>116</v>
      </c>
      <c r="D59" s="71" t="s">
        <v>73</v>
      </c>
      <c r="E59" s="71">
        <v>37.239467580000003</v>
      </c>
      <c r="F59" s="71">
        <v>-118.28112517</v>
      </c>
      <c r="G59" s="72">
        <v>1182.58</v>
      </c>
      <c r="H59" s="72">
        <v>48.05</v>
      </c>
      <c r="I59" s="72">
        <v>-34.369999999999997</v>
      </c>
      <c r="J59" s="81" t="s">
        <v>74</v>
      </c>
      <c r="K59" s="81" t="s">
        <v>74</v>
      </c>
      <c r="L59" s="90" t="s">
        <v>247</v>
      </c>
      <c r="M59" s="90" t="s">
        <v>248</v>
      </c>
      <c r="N59" s="81" t="s">
        <v>77</v>
      </c>
      <c r="O59" s="81" t="s">
        <v>77</v>
      </c>
      <c r="P59" s="64">
        <v>21</v>
      </c>
      <c r="Q59" s="64">
        <v>34</v>
      </c>
      <c r="R59" s="64">
        <f>P59</f>
        <v>21</v>
      </c>
      <c r="S59" s="64">
        <v>7</v>
      </c>
      <c r="T59" s="80">
        <f>100 * $R59 + S59</f>
        <v>2107</v>
      </c>
      <c r="U59" s="77">
        <v>8</v>
      </c>
      <c r="V59" s="80">
        <f>100 * $R59 + U59</f>
        <v>2108</v>
      </c>
      <c r="W59" s="64">
        <f>IF(ISBLANK(Y59), "", _xlfn.XLOOKUP(Y59,'SNAP2 IDs'!C$3:C$15,'SNAP2 IDs'!B$3:B$15,""))</f>
        <v>7</v>
      </c>
      <c r="X59" s="64">
        <f>_xlfn.XLOOKUP($W59, 'SNAP2 IDs'!$B$3:$B$15,'SNAP2 IDs'!D$3:D$15, "Lookup err")</f>
        <v>1</v>
      </c>
      <c r="Y59" s="64">
        <v>4</v>
      </c>
      <c r="Z59" s="64" t="str">
        <f>_xlfn.XLOOKUP($W59, 'SNAP2 IDs'!$B$3:$B$15,'SNAP2 IDs'!E$3:E$15, "Lookup err")</f>
        <v>00:00:08:4b:e4:6f</v>
      </c>
      <c r="AA59" s="64" t="str">
        <f>_xlfn.XLOOKUP($W59, 'SNAP2 IDs'!$B$3:$B$15,'SNAP2 IDs'!F$3:F$15, "Lookup err")</f>
        <v>snap04.sas.pvt</v>
      </c>
      <c r="AB59" s="64">
        <v>1</v>
      </c>
      <c r="AC59" s="64">
        <v>16</v>
      </c>
      <c r="AD59" s="64">
        <v>17</v>
      </c>
      <c r="AE59" s="64">
        <f>_xlfn.BITXOR(AC59,2) + 32*AB59</f>
        <v>50</v>
      </c>
      <c r="AF59" s="64">
        <f>_xlfn.BITXOR(AD59,2) + 32*AB59</f>
        <v>51</v>
      </c>
      <c r="AG59" s="64">
        <f>32*(Y59-1) + (AE59/2)</f>
        <v>121</v>
      </c>
      <c r="AH59" s="73" t="s">
        <v>91</v>
      </c>
    </row>
    <row r="60" spans="1:34" s="43" customFormat="1" ht="18" customHeight="1">
      <c r="A60" s="86"/>
      <c r="B60" s="83" t="s">
        <v>249</v>
      </c>
      <c r="C60" s="109" t="s">
        <v>163</v>
      </c>
      <c r="D60" s="71" t="s">
        <v>73</v>
      </c>
      <c r="E60" s="71">
        <v>37.239465410000001</v>
      </c>
      <c r="F60" s="71">
        <v>-118.28123486</v>
      </c>
      <c r="G60" s="72">
        <v>1182.5</v>
      </c>
      <c r="H60" s="72">
        <v>38.32</v>
      </c>
      <c r="I60" s="72">
        <v>-34.61</v>
      </c>
      <c r="J60" s="81" t="s">
        <v>74</v>
      </c>
      <c r="K60" s="81" t="s">
        <v>74</v>
      </c>
      <c r="L60" s="90" t="s">
        <v>250</v>
      </c>
      <c r="M60" s="90" t="s">
        <v>251</v>
      </c>
      <c r="N60" s="81" t="s">
        <v>77</v>
      </c>
      <c r="O60" s="81" t="s">
        <v>77</v>
      </c>
      <c r="P60" s="64">
        <v>22</v>
      </c>
      <c r="Q60" s="64">
        <v>30</v>
      </c>
      <c r="R60" s="64">
        <f>P60</f>
        <v>22</v>
      </c>
      <c r="S60" s="64">
        <v>7</v>
      </c>
      <c r="T60" s="80">
        <f>100 * $R60 + S60</f>
        <v>2207</v>
      </c>
      <c r="U60" s="77">
        <v>8</v>
      </c>
      <c r="V60" s="80">
        <f>100 * $R60 + U60</f>
        <v>2208</v>
      </c>
      <c r="W60" s="64">
        <f>IF(ISBLANK(Y60), "", _xlfn.XLOOKUP(Y60,'SNAP2 IDs'!C$3:C$15,'SNAP2 IDs'!B$3:B$15,""))</f>
        <v>5</v>
      </c>
      <c r="X60" s="64">
        <f>_xlfn.XLOOKUP($W60, 'SNAP2 IDs'!$B$3:$B$15,'SNAP2 IDs'!D$3:D$15, "Lookup err")</f>
        <v>1</v>
      </c>
      <c r="Y60" s="64">
        <v>5</v>
      </c>
      <c r="Z60" s="64" t="str">
        <f>_xlfn.XLOOKUP($W60, 'SNAP2 IDs'!$B$3:$B$15,'SNAP2 IDs'!E$3:E$15, "Lookup err")</f>
        <v>00:00:18:2d:e4:75</v>
      </c>
      <c r="AA60" s="64" t="str">
        <f>_xlfn.XLOOKUP($W60, 'SNAP2 IDs'!$B$3:$B$15,'SNAP2 IDs'!F$3:F$15, "Lookup err")</f>
        <v>snap05.sas.pvt</v>
      </c>
      <c r="AB60" s="64">
        <v>0</v>
      </c>
      <c r="AC60" s="64">
        <v>12</v>
      </c>
      <c r="AD60" s="64">
        <v>13</v>
      </c>
      <c r="AE60" s="64">
        <f>_xlfn.BITXOR(AC60,2) + 32*AB60</f>
        <v>14</v>
      </c>
      <c r="AF60" s="64">
        <f>_xlfn.BITXOR(AD60,2) + 32*AB60</f>
        <v>15</v>
      </c>
      <c r="AG60" s="64">
        <f>32*(Y60-1) + (AE60/2)</f>
        <v>135</v>
      </c>
      <c r="AH60" s="73" t="s">
        <v>252</v>
      </c>
    </row>
    <row r="61" spans="1:34" s="43" customFormat="1" ht="18" customHeight="1">
      <c r="A61" s="86"/>
      <c r="B61" s="83" t="s">
        <v>253</v>
      </c>
      <c r="C61" s="109" t="s">
        <v>163</v>
      </c>
      <c r="D61" s="71" t="s">
        <v>73</v>
      </c>
      <c r="E61" s="71">
        <v>37.239389379999999</v>
      </c>
      <c r="F61" s="71">
        <v>-118.28117451999999</v>
      </c>
      <c r="G61" s="72">
        <v>1182.3499999999999</v>
      </c>
      <c r="H61" s="72">
        <v>43.67</v>
      </c>
      <c r="I61" s="72">
        <v>-43.05</v>
      </c>
      <c r="J61" s="81" t="s">
        <v>74</v>
      </c>
      <c r="K61" s="81" t="s">
        <v>74</v>
      </c>
      <c r="L61" s="90" t="s">
        <v>254</v>
      </c>
      <c r="M61" s="90" t="s">
        <v>255</v>
      </c>
      <c r="N61" s="81" t="s">
        <v>77</v>
      </c>
      <c r="O61" s="81" t="s">
        <v>77</v>
      </c>
      <c r="P61" s="64">
        <v>22</v>
      </c>
      <c r="Q61" s="64">
        <v>30</v>
      </c>
      <c r="R61" s="64">
        <f>P61</f>
        <v>22</v>
      </c>
      <c r="S61" s="64">
        <v>9</v>
      </c>
      <c r="T61" s="80">
        <f>100 * $R61 + S61</f>
        <v>2209</v>
      </c>
      <c r="U61" s="77">
        <v>10</v>
      </c>
      <c r="V61" s="80">
        <f>100 * $R61 + U61</f>
        <v>2210</v>
      </c>
      <c r="W61" s="64">
        <f>IF(ISBLANK(Y61), "", _xlfn.XLOOKUP(Y61,'SNAP2 IDs'!C$3:C$15,'SNAP2 IDs'!B$3:B$15,""))</f>
        <v>5</v>
      </c>
      <c r="X61" s="64">
        <f>_xlfn.XLOOKUP($W61, 'SNAP2 IDs'!$B$3:$B$15,'SNAP2 IDs'!D$3:D$15, "Lookup err")</f>
        <v>1</v>
      </c>
      <c r="Y61" s="64">
        <v>5</v>
      </c>
      <c r="Z61" s="64" t="str">
        <f>_xlfn.XLOOKUP($W61, 'SNAP2 IDs'!$B$3:$B$15,'SNAP2 IDs'!E$3:E$15, "Lookup err")</f>
        <v>00:00:18:2d:e4:75</v>
      </c>
      <c r="AA61" s="64" t="str">
        <f>_xlfn.XLOOKUP($W61, 'SNAP2 IDs'!$B$3:$B$15,'SNAP2 IDs'!F$3:F$15, "Lookup err")</f>
        <v>snap05.sas.pvt</v>
      </c>
      <c r="AB61" s="64">
        <v>0</v>
      </c>
      <c r="AC61" s="64">
        <v>14</v>
      </c>
      <c r="AD61" s="64">
        <v>15</v>
      </c>
      <c r="AE61" s="64">
        <f>_xlfn.BITXOR(AC61,2) + 32*AB61</f>
        <v>12</v>
      </c>
      <c r="AF61" s="64">
        <f>_xlfn.BITXOR(AD61,2) + 32*AB61</f>
        <v>13</v>
      </c>
      <c r="AG61" s="64">
        <f>32*(Y61-1) + (AE61/2)</f>
        <v>134</v>
      </c>
      <c r="AH61" s="73" t="s">
        <v>91</v>
      </c>
    </row>
    <row r="62" spans="1:34" s="43" customFormat="1" ht="18" customHeight="1">
      <c r="A62" s="86"/>
      <c r="B62" s="83" t="s">
        <v>256</v>
      </c>
      <c r="C62" s="109" t="s">
        <v>163</v>
      </c>
      <c r="D62" s="71" t="s">
        <v>73</v>
      </c>
      <c r="E62" s="71">
        <v>37.239340140000003</v>
      </c>
      <c r="F62" s="71">
        <v>-118.28106356000001</v>
      </c>
      <c r="G62" s="72">
        <v>1182.29</v>
      </c>
      <c r="H62" s="72">
        <v>53.52</v>
      </c>
      <c r="I62" s="72">
        <v>-48.51</v>
      </c>
      <c r="J62" s="81" t="s">
        <v>74</v>
      </c>
      <c r="K62" s="81" t="s">
        <v>74</v>
      </c>
      <c r="L62" s="90" t="s">
        <v>257</v>
      </c>
      <c r="M62" s="90" t="s">
        <v>258</v>
      </c>
      <c r="N62" s="81" t="s">
        <v>77</v>
      </c>
      <c r="O62" s="81" t="s">
        <v>77</v>
      </c>
      <c r="P62" s="64">
        <v>22</v>
      </c>
      <c r="Q62" s="64">
        <v>30</v>
      </c>
      <c r="R62" s="64">
        <f>P62</f>
        <v>22</v>
      </c>
      <c r="S62" s="64">
        <v>11</v>
      </c>
      <c r="T62" s="80">
        <f>100 * $R62 + S62</f>
        <v>2211</v>
      </c>
      <c r="U62" s="77">
        <v>12</v>
      </c>
      <c r="V62" s="80">
        <f>100 * $R62 + U62</f>
        <v>2212</v>
      </c>
      <c r="W62" s="64">
        <f>IF(ISBLANK(Y62), "", _xlfn.XLOOKUP(Y62,'SNAP2 IDs'!C$3:C$15,'SNAP2 IDs'!B$3:B$15,""))</f>
        <v>5</v>
      </c>
      <c r="X62" s="64">
        <f>_xlfn.XLOOKUP($W62, 'SNAP2 IDs'!$B$3:$B$15,'SNAP2 IDs'!D$3:D$15, "Lookup err")</f>
        <v>1</v>
      </c>
      <c r="Y62" s="64">
        <v>5</v>
      </c>
      <c r="Z62" s="64" t="str">
        <f>_xlfn.XLOOKUP($W62, 'SNAP2 IDs'!$B$3:$B$15,'SNAP2 IDs'!E$3:E$15, "Lookup err")</f>
        <v>00:00:18:2d:e4:75</v>
      </c>
      <c r="AA62" s="64" t="str">
        <f>_xlfn.XLOOKUP($W62, 'SNAP2 IDs'!$B$3:$B$15,'SNAP2 IDs'!F$3:F$15, "Lookup err")</f>
        <v>snap05.sas.pvt</v>
      </c>
      <c r="AB62" s="64">
        <v>0</v>
      </c>
      <c r="AC62" s="64">
        <v>16</v>
      </c>
      <c r="AD62" s="64">
        <v>17</v>
      </c>
      <c r="AE62" s="64">
        <f>_xlfn.BITXOR(AC62,2) + 32*AB62</f>
        <v>18</v>
      </c>
      <c r="AF62" s="64">
        <f>_xlfn.BITXOR(AD62,2) + 32*AB62</f>
        <v>19</v>
      </c>
      <c r="AG62" s="64">
        <f>32*(Y62-1) + (AE62/2)</f>
        <v>137</v>
      </c>
      <c r="AH62" s="73" t="s">
        <v>252</v>
      </c>
    </row>
    <row r="63" spans="1:34" s="43" customFormat="1" ht="18" customHeight="1">
      <c r="A63" s="86"/>
      <c r="B63" s="83" t="s">
        <v>259</v>
      </c>
      <c r="C63" s="109" t="s">
        <v>163</v>
      </c>
      <c r="D63" s="71" t="s">
        <v>73</v>
      </c>
      <c r="E63" s="71">
        <v>37.23926943</v>
      </c>
      <c r="F63" s="71">
        <v>-118.28117942999999</v>
      </c>
      <c r="G63" s="72">
        <v>1182.3499999999999</v>
      </c>
      <c r="H63" s="72">
        <v>43.24</v>
      </c>
      <c r="I63" s="72">
        <v>-56.36</v>
      </c>
      <c r="J63" s="81" t="s">
        <v>74</v>
      </c>
      <c r="K63" s="81" t="s">
        <v>74</v>
      </c>
      <c r="L63" s="90" t="s">
        <v>260</v>
      </c>
      <c r="M63" s="90" t="s">
        <v>261</v>
      </c>
      <c r="N63" s="81" t="s">
        <v>77</v>
      </c>
      <c r="O63" s="81" t="s">
        <v>77</v>
      </c>
      <c r="P63" s="64">
        <v>22</v>
      </c>
      <c r="Q63" s="64">
        <v>30</v>
      </c>
      <c r="R63" s="64">
        <f>P63</f>
        <v>22</v>
      </c>
      <c r="S63" s="64">
        <v>13</v>
      </c>
      <c r="T63" s="80">
        <f>100 * $R63 + S63</f>
        <v>2213</v>
      </c>
      <c r="U63" s="77">
        <v>14</v>
      </c>
      <c r="V63" s="80">
        <f>100 * $R63 + U63</f>
        <v>2214</v>
      </c>
      <c r="W63" s="64">
        <f>IF(ISBLANK(Y63), "", _xlfn.XLOOKUP(Y63,'SNAP2 IDs'!C$3:C$15,'SNAP2 IDs'!B$3:B$15,""))</f>
        <v>5</v>
      </c>
      <c r="X63" s="64">
        <f>_xlfn.XLOOKUP($W63, 'SNAP2 IDs'!$B$3:$B$15,'SNAP2 IDs'!D$3:D$15, "Lookup err")</f>
        <v>1</v>
      </c>
      <c r="Y63" s="64">
        <v>5</v>
      </c>
      <c r="Z63" s="64" t="str">
        <f>_xlfn.XLOOKUP($W63, 'SNAP2 IDs'!$B$3:$B$15,'SNAP2 IDs'!E$3:E$15, "Lookup err")</f>
        <v>00:00:18:2d:e4:75</v>
      </c>
      <c r="AA63" s="64" t="str">
        <f>_xlfn.XLOOKUP($W63, 'SNAP2 IDs'!$B$3:$B$15,'SNAP2 IDs'!F$3:F$15, "Lookup err")</f>
        <v>snap05.sas.pvt</v>
      </c>
      <c r="AB63" s="64">
        <v>0</v>
      </c>
      <c r="AC63" s="64">
        <v>18</v>
      </c>
      <c r="AD63" s="64">
        <v>19</v>
      </c>
      <c r="AE63" s="64">
        <f>_xlfn.BITXOR(AC63,2) + 32*AB63</f>
        <v>16</v>
      </c>
      <c r="AF63" s="64">
        <f>_xlfn.BITXOR(AD63,2) + 32*AB63</f>
        <v>17</v>
      </c>
      <c r="AG63" s="64">
        <f>32*(Y63-1) + (AE63/2)</f>
        <v>136</v>
      </c>
      <c r="AH63" s="73" t="s">
        <v>252</v>
      </c>
    </row>
    <row r="64" spans="1:34" s="43" customFormat="1" ht="18" customHeight="1">
      <c r="A64" s="86"/>
      <c r="B64" s="83" t="s">
        <v>262</v>
      </c>
      <c r="C64" s="109" t="s">
        <v>163</v>
      </c>
      <c r="D64" s="71" t="s">
        <v>73</v>
      </c>
      <c r="E64" s="71">
        <v>37.23922219</v>
      </c>
      <c r="F64" s="71">
        <v>-118.2810893</v>
      </c>
      <c r="G64" s="72">
        <v>1182.42</v>
      </c>
      <c r="H64" s="72">
        <v>51.23</v>
      </c>
      <c r="I64" s="72">
        <v>-61.6</v>
      </c>
      <c r="J64" s="81" t="s">
        <v>74</v>
      </c>
      <c r="K64" s="81" t="s">
        <v>74</v>
      </c>
      <c r="L64" s="90" t="s">
        <v>263</v>
      </c>
      <c r="M64" s="90" t="s">
        <v>264</v>
      </c>
      <c r="N64" s="81" t="s">
        <v>77</v>
      </c>
      <c r="O64" s="81" t="s">
        <v>77</v>
      </c>
      <c r="P64" s="64">
        <v>22</v>
      </c>
      <c r="Q64" s="64">
        <v>30</v>
      </c>
      <c r="R64" s="64">
        <f>P64</f>
        <v>22</v>
      </c>
      <c r="S64" s="64">
        <v>3</v>
      </c>
      <c r="T64" s="80">
        <f>100 * $R64 + S64</f>
        <v>2203</v>
      </c>
      <c r="U64" s="77">
        <v>4</v>
      </c>
      <c r="V64" s="80">
        <f>100 * $R64 + U64</f>
        <v>2204</v>
      </c>
      <c r="W64" s="64">
        <f>IF(ISBLANK(Y64), "", _xlfn.XLOOKUP(Y64,'SNAP2 IDs'!C$3:C$15,'SNAP2 IDs'!B$3:B$15,""))</f>
        <v>5</v>
      </c>
      <c r="X64" s="64">
        <f>_xlfn.XLOOKUP($W64, 'SNAP2 IDs'!$B$3:$B$15,'SNAP2 IDs'!D$3:D$15, "Lookup err")</f>
        <v>1</v>
      </c>
      <c r="Y64" s="64">
        <v>5</v>
      </c>
      <c r="Z64" s="64" t="str">
        <f>_xlfn.XLOOKUP($W64, 'SNAP2 IDs'!$B$3:$B$15,'SNAP2 IDs'!E$3:E$15, "Lookup err")</f>
        <v>00:00:18:2d:e4:75</v>
      </c>
      <c r="AA64" s="64" t="str">
        <f>_xlfn.XLOOKUP($W64, 'SNAP2 IDs'!$B$3:$B$15,'SNAP2 IDs'!F$3:F$15, "Lookup err")</f>
        <v>snap05.sas.pvt</v>
      </c>
      <c r="AB64" s="64">
        <v>0</v>
      </c>
      <c r="AC64" s="64">
        <v>8</v>
      </c>
      <c r="AD64" s="64">
        <v>9</v>
      </c>
      <c r="AE64" s="64">
        <f>_xlfn.BITXOR(AC64,2) + 32*AB64</f>
        <v>10</v>
      </c>
      <c r="AF64" s="64">
        <f>_xlfn.BITXOR(AD64,2) + 32*AB64</f>
        <v>11</v>
      </c>
      <c r="AG64" s="64">
        <f>32*(Y64-1) + (AE64/2)</f>
        <v>133</v>
      </c>
      <c r="AH64" s="73" t="s">
        <v>91</v>
      </c>
    </row>
    <row r="65" spans="1:34" s="43" customFormat="1" ht="18" customHeight="1">
      <c r="A65" s="86"/>
      <c r="B65" s="83" t="s">
        <v>265</v>
      </c>
      <c r="C65" s="109" t="s">
        <v>163</v>
      </c>
      <c r="D65" s="71" t="s">
        <v>73</v>
      </c>
      <c r="E65" s="71">
        <v>37.23919188</v>
      </c>
      <c r="F65" s="71">
        <v>-118.28125301999999</v>
      </c>
      <c r="G65" s="72">
        <v>1182.49</v>
      </c>
      <c r="H65" s="72">
        <v>36.71</v>
      </c>
      <c r="I65" s="72">
        <v>-64.97</v>
      </c>
      <c r="J65" s="81" t="s">
        <v>74</v>
      </c>
      <c r="K65" s="81" t="s">
        <v>74</v>
      </c>
      <c r="L65" s="90" t="s">
        <v>266</v>
      </c>
      <c r="M65" s="90" t="s">
        <v>267</v>
      </c>
      <c r="N65" s="81" t="s">
        <v>77</v>
      </c>
      <c r="O65" s="81" t="s">
        <v>77</v>
      </c>
      <c r="P65" s="64">
        <v>22</v>
      </c>
      <c r="Q65" s="64">
        <v>30</v>
      </c>
      <c r="R65" s="64">
        <f>P65</f>
        <v>22</v>
      </c>
      <c r="S65" s="64">
        <v>15</v>
      </c>
      <c r="T65" s="80">
        <f>100 * $R65 + S65</f>
        <v>2215</v>
      </c>
      <c r="U65" s="77">
        <v>16</v>
      </c>
      <c r="V65" s="80">
        <f>100 * $R65 + U65</f>
        <v>2216</v>
      </c>
      <c r="W65" s="64">
        <f>IF(ISBLANK(Y65), "", _xlfn.XLOOKUP(Y65,'SNAP2 IDs'!C$3:C$15,'SNAP2 IDs'!B$3:B$15,""))</f>
        <v>5</v>
      </c>
      <c r="X65" s="64">
        <f>_xlfn.XLOOKUP($W65, 'SNAP2 IDs'!$B$3:$B$15,'SNAP2 IDs'!D$3:D$15, "Lookup err")</f>
        <v>1</v>
      </c>
      <c r="Y65" s="64">
        <v>5</v>
      </c>
      <c r="Z65" s="64" t="str">
        <f>_xlfn.XLOOKUP($W65, 'SNAP2 IDs'!$B$3:$B$15,'SNAP2 IDs'!E$3:E$15, "Lookup err")</f>
        <v>00:00:18:2d:e4:75</v>
      </c>
      <c r="AA65" s="64" t="str">
        <f>_xlfn.XLOOKUP($W65, 'SNAP2 IDs'!$B$3:$B$15,'SNAP2 IDs'!F$3:F$15, "Lookup err")</f>
        <v>snap05.sas.pvt</v>
      </c>
      <c r="AB65" s="64">
        <v>0</v>
      </c>
      <c r="AC65" s="64">
        <v>20</v>
      </c>
      <c r="AD65" s="64">
        <v>21</v>
      </c>
      <c r="AE65" s="64">
        <f>_xlfn.BITXOR(AC65,2) + 32*AB65</f>
        <v>22</v>
      </c>
      <c r="AF65" s="64">
        <f>_xlfn.BITXOR(AD65,2) + 32*AB65</f>
        <v>23</v>
      </c>
      <c r="AG65" s="64">
        <f>32*(Y65-1) + (AE65/2)</f>
        <v>139</v>
      </c>
      <c r="AH65" s="73" t="s">
        <v>252</v>
      </c>
    </row>
    <row r="66" spans="1:34" s="43" customFormat="1" ht="18" customHeight="1">
      <c r="A66" s="86"/>
      <c r="B66" s="83" t="s">
        <v>268</v>
      </c>
      <c r="C66" s="109" t="s">
        <v>163</v>
      </c>
      <c r="D66" s="71" t="s">
        <v>73</v>
      </c>
      <c r="E66" s="71">
        <v>37.239121300000001</v>
      </c>
      <c r="F66" s="71">
        <v>-118.28103203000001</v>
      </c>
      <c r="G66" s="72">
        <v>1182.48</v>
      </c>
      <c r="H66" s="72">
        <v>56.32</v>
      </c>
      <c r="I66" s="72">
        <v>-72.8</v>
      </c>
      <c r="J66" s="81" t="s">
        <v>74</v>
      </c>
      <c r="K66" s="81" t="s">
        <v>74</v>
      </c>
      <c r="L66" s="90" t="s">
        <v>269</v>
      </c>
      <c r="M66" s="90" t="s">
        <v>270</v>
      </c>
      <c r="N66" s="81" t="s">
        <v>77</v>
      </c>
      <c r="O66" s="81" t="s">
        <v>77</v>
      </c>
      <c r="P66" s="64">
        <v>23</v>
      </c>
      <c r="Q66" s="64">
        <v>32</v>
      </c>
      <c r="R66" s="64">
        <f>P66</f>
        <v>23</v>
      </c>
      <c r="S66" s="64">
        <v>1</v>
      </c>
      <c r="T66" s="80">
        <f>100 * $R66 + S66</f>
        <v>2301</v>
      </c>
      <c r="U66" s="77">
        <v>2</v>
      </c>
      <c r="V66" s="80">
        <f>100 * $R66 + U66</f>
        <v>2302</v>
      </c>
      <c r="W66" s="64">
        <f>IF(ISBLANK(Y66), "", _xlfn.XLOOKUP(Y66,'SNAP2 IDs'!C$3:C$15,'SNAP2 IDs'!B$3:B$15,""))</f>
        <v>5</v>
      </c>
      <c r="X66" s="64">
        <f>_xlfn.XLOOKUP($W66, 'SNAP2 IDs'!$B$3:$B$15,'SNAP2 IDs'!D$3:D$15, "Lookup err")</f>
        <v>1</v>
      </c>
      <c r="Y66" s="64">
        <v>5</v>
      </c>
      <c r="Z66" s="64" t="str">
        <f>_xlfn.XLOOKUP($W66, 'SNAP2 IDs'!$B$3:$B$15,'SNAP2 IDs'!E$3:E$15, "Lookup err")</f>
        <v>00:00:18:2d:e4:75</v>
      </c>
      <c r="AA66" s="64" t="str">
        <f>_xlfn.XLOOKUP($W66, 'SNAP2 IDs'!$B$3:$B$15,'SNAP2 IDs'!F$3:F$15, "Lookup err")</f>
        <v>snap05.sas.pvt</v>
      </c>
      <c r="AB66" s="64">
        <v>0</v>
      </c>
      <c r="AC66" s="64">
        <v>22</v>
      </c>
      <c r="AD66" s="64">
        <v>23</v>
      </c>
      <c r="AE66" s="64">
        <f>_xlfn.BITXOR(AC66,2) + 32*AB66</f>
        <v>20</v>
      </c>
      <c r="AF66" s="64">
        <f>_xlfn.BITXOR(AD66,2) + 32*AB66</f>
        <v>21</v>
      </c>
      <c r="AG66" s="64">
        <f>32*(Y66-1) + (AE66/2)</f>
        <v>138</v>
      </c>
      <c r="AH66" s="73" t="s">
        <v>252</v>
      </c>
    </row>
    <row r="67" spans="1:34" s="43" customFormat="1" ht="18" customHeight="1">
      <c r="A67" s="86"/>
      <c r="B67" s="83" t="s">
        <v>271</v>
      </c>
      <c r="C67" s="109" t="s">
        <v>163</v>
      </c>
      <c r="D67" s="71" t="s">
        <v>73</v>
      </c>
      <c r="E67" s="71">
        <v>37.23897771</v>
      </c>
      <c r="F67" s="71">
        <v>-118.2811979</v>
      </c>
      <c r="G67" s="72">
        <v>1182.5899999999999</v>
      </c>
      <c r="H67" s="72">
        <v>41.6</v>
      </c>
      <c r="I67" s="72">
        <v>-88.74</v>
      </c>
      <c r="J67" s="81" t="s">
        <v>74</v>
      </c>
      <c r="K67" s="81" t="s">
        <v>74</v>
      </c>
      <c r="L67" s="90" t="s">
        <v>272</v>
      </c>
      <c r="M67" s="90" t="s">
        <v>273</v>
      </c>
      <c r="N67" s="81" t="s">
        <v>77</v>
      </c>
      <c r="O67" s="81" t="s">
        <v>77</v>
      </c>
      <c r="P67" s="64">
        <v>22</v>
      </c>
      <c r="Q67" s="64">
        <v>30</v>
      </c>
      <c r="R67" s="64">
        <f>P67</f>
        <v>22</v>
      </c>
      <c r="S67" s="64">
        <v>5</v>
      </c>
      <c r="T67" s="80">
        <f>100 * $R67 + S67</f>
        <v>2205</v>
      </c>
      <c r="U67" s="77">
        <v>6</v>
      </c>
      <c r="V67" s="80">
        <f>100 * $R67 + U67</f>
        <v>2206</v>
      </c>
      <c r="W67" s="64">
        <f>IF(ISBLANK(Y67), "", _xlfn.XLOOKUP(Y67,'SNAP2 IDs'!C$3:C$15,'SNAP2 IDs'!B$3:B$15,""))</f>
        <v>5</v>
      </c>
      <c r="X67" s="64">
        <f>_xlfn.XLOOKUP($W67, 'SNAP2 IDs'!$B$3:$B$15,'SNAP2 IDs'!D$3:D$15, "Lookup err")</f>
        <v>1</v>
      </c>
      <c r="Y67" s="64">
        <v>5</v>
      </c>
      <c r="Z67" s="64" t="str">
        <f>_xlfn.XLOOKUP($W67, 'SNAP2 IDs'!$B$3:$B$15,'SNAP2 IDs'!E$3:E$15, "Lookup err")</f>
        <v>00:00:18:2d:e4:75</v>
      </c>
      <c r="AA67" s="64" t="str">
        <f>_xlfn.XLOOKUP($W67, 'SNAP2 IDs'!$B$3:$B$15,'SNAP2 IDs'!F$3:F$15, "Lookup err")</f>
        <v>snap05.sas.pvt</v>
      </c>
      <c r="AB67" s="64">
        <v>0</v>
      </c>
      <c r="AC67" s="64">
        <v>10</v>
      </c>
      <c r="AD67" s="64">
        <v>11</v>
      </c>
      <c r="AE67" s="64">
        <f>_xlfn.BITXOR(AC67,2) + 32*AB67</f>
        <v>8</v>
      </c>
      <c r="AF67" s="64">
        <f>_xlfn.BITXOR(AD67,2) + 32*AB67</f>
        <v>9</v>
      </c>
      <c r="AG67" s="64">
        <f>32*(Y67-1) + (AE67/2)</f>
        <v>132</v>
      </c>
      <c r="AH67" s="73" t="s">
        <v>252</v>
      </c>
    </row>
    <row r="68" spans="1:34" s="43" customFormat="1" ht="18" customHeight="1">
      <c r="A68" s="86"/>
      <c r="B68" s="83" t="s">
        <v>274</v>
      </c>
      <c r="C68" s="109" t="s">
        <v>163</v>
      </c>
      <c r="D68" s="71" t="s">
        <v>73</v>
      </c>
      <c r="E68" s="71">
        <v>37.238973819999998</v>
      </c>
      <c r="F68" s="71">
        <v>-118.28114169</v>
      </c>
      <c r="G68" s="72">
        <v>1182.58</v>
      </c>
      <c r="H68" s="72">
        <v>46.59</v>
      </c>
      <c r="I68" s="72">
        <v>-89.17</v>
      </c>
      <c r="J68" s="81" t="s">
        <v>74</v>
      </c>
      <c r="K68" s="81" t="s">
        <v>74</v>
      </c>
      <c r="L68" s="90" t="s">
        <v>275</v>
      </c>
      <c r="M68" s="90" t="s">
        <v>276</v>
      </c>
      <c r="N68" s="81" t="s">
        <v>77</v>
      </c>
      <c r="O68" s="81" t="s">
        <v>77</v>
      </c>
      <c r="P68" s="64">
        <v>23</v>
      </c>
      <c r="Q68" s="64">
        <v>32</v>
      </c>
      <c r="R68" s="64">
        <f>P68</f>
        <v>23</v>
      </c>
      <c r="S68" s="64">
        <v>3</v>
      </c>
      <c r="T68" s="80">
        <f>100 * $R68 + S68</f>
        <v>2303</v>
      </c>
      <c r="U68" s="77">
        <v>4</v>
      </c>
      <c r="V68" s="80">
        <f>100 * $R68 + U68</f>
        <v>2304</v>
      </c>
      <c r="W68" s="64">
        <f>IF(ISBLANK(Y68), "", _xlfn.XLOOKUP(Y68,'SNAP2 IDs'!C$3:C$15,'SNAP2 IDs'!B$3:B$15,""))</f>
        <v>5</v>
      </c>
      <c r="X68" s="64">
        <f>_xlfn.XLOOKUP($W68, 'SNAP2 IDs'!$B$3:$B$15,'SNAP2 IDs'!D$3:D$15, "Lookup err")</f>
        <v>1</v>
      </c>
      <c r="Y68" s="64">
        <v>5</v>
      </c>
      <c r="Z68" s="64" t="str">
        <f>_xlfn.XLOOKUP($W68, 'SNAP2 IDs'!$B$3:$B$15,'SNAP2 IDs'!E$3:E$15, "Lookup err")</f>
        <v>00:00:18:2d:e4:75</v>
      </c>
      <c r="AA68" s="64" t="str">
        <f>_xlfn.XLOOKUP($W68, 'SNAP2 IDs'!$B$3:$B$15,'SNAP2 IDs'!F$3:F$15, "Lookup err")</f>
        <v>snap05.sas.pvt</v>
      </c>
      <c r="AB68" s="64">
        <v>0</v>
      </c>
      <c r="AC68" s="64">
        <v>24</v>
      </c>
      <c r="AD68" s="64">
        <v>25</v>
      </c>
      <c r="AE68" s="64">
        <f>_xlfn.BITXOR(AC68,2) + 32*AB68</f>
        <v>26</v>
      </c>
      <c r="AF68" s="64">
        <f>_xlfn.BITXOR(AD68,2) + 32*AB68</f>
        <v>27</v>
      </c>
      <c r="AG68" s="64">
        <f>32*(Y68-1) + (AE68/2)</f>
        <v>141</v>
      </c>
      <c r="AH68" s="73" t="s">
        <v>277</v>
      </c>
    </row>
    <row r="69" spans="1:34" s="43" customFormat="1" ht="18" customHeight="1">
      <c r="A69" s="86"/>
      <c r="B69" s="83" t="s">
        <v>278</v>
      </c>
      <c r="C69" s="109" t="s">
        <v>179</v>
      </c>
      <c r="D69" s="71" t="s">
        <v>73</v>
      </c>
      <c r="E69" s="71">
        <v>37.240667799999997</v>
      </c>
      <c r="F69" s="71">
        <v>-118.28135315999999</v>
      </c>
      <c r="G69" s="72">
        <v>1182.95</v>
      </c>
      <c r="H69" s="72">
        <v>27.82</v>
      </c>
      <c r="I69" s="72">
        <v>98.83</v>
      </c>
      <c r="J69" s="81" t="s">
        <v>74</v>
      </c>
      <c r="K69" s="81" t="s">
        <v>74</v>
      </c>
      <c r="L69" s="90" t="s">
        <v>279</v>
      </c>
      <c r="M69" s="90" t="s">
        <v>280</v>
      </c>
      <c r="N69" s="81" t="s">
        <v>77</v>
      </c>
      <c r="O69" s="81" t="s">
        <v>77</v>
      </c>
      <c r="P69" s="64">
        <v>25</v>
      </c>
      <c r="Q69" s="64">
        <f>_xlfn.XLOOKUP(P69,'ARX IDs'!B$3:B$47,'ARX IDs'!C$3:C$47,"")</f>
        <v>31</v>
      </c>
      <c r="R69" s="64">
        <f>P69</f>
        <v>25</v>
      </c>
      <c r="S69" s="64">
        <v>7</v>
      </c>
      <c r="T69" s="80">
        <f>100 * $R69 + S69</f>
        <v>2507</v>
      </c>
      <c r="U69" s="77">
        <v>8</v>
      </c>
      <c r="V69" s="80">
        <f>100 * $R69 + U69</f>
        <v>2508</v>
      </c>
      <c r="W69" s="64">
        <f>IF(ISBLANK(Y69), "", _xlfn.XLOOKUP(Y69,'SNAP2 IDs'!C$3:C$15,'SNAP2 IDs'!B$3:B$15,""))</f>
        <v>6</v>
      </c>
      <c r="X69" s="64">
        <f>_xlfn.XLOOKUP($W69, 'SNAP2 IDs'!$B$3:$B$15,'SNAP2 IDs'!D$3:D$15, "Lookup err")</f>
        <v>1</v>
      </c>
      <c r="Y69" s="64">
        <v>6</v>
      </c>
      <c r="Z69" s="64" t="str">
        <f>_xlfn.XLOOKUP($W69, 'SNAP2 IDs'!$B$3:$B$15,'SNAP2 IDs'!E$3:E$15, "Lookup err")</f>
        <v>02:00:c2:4f:e4:75</v>
      </c>
      <c r="AA69" s="64" t="str">
        <f>_xlfn.XLOOKUP($W69, 'SNAP2 IDs'!$B$3:$B$15,'SNAP2 IDs'!F$3:F$15, "Lookup err")</f>
        <v>snap06.sas.pvt</v>
      </c>
      <c r="AB69" s="64">
        <v>0</v>
      </c>
      <c r="AC69" s="64">
        <v>8</v>
      </c>
      <c r="AD69" s="64">
        <v>9</v>
      </c>
      <c r="AE69" s="64">
        <f>_xlfn.BITXOR(AC69,2) + 32*AB69</f>
        <v>10</v>
      </c>
      <c r="AF69" s="64">
        <f>_xlfn.BITXOR(AD69,2) + 32*AB69</f>
        <v>11</v>
      </c>
      <c r="AG69" s="64">
        <f>32*(Y69-1) + (AE69/2)</f>
        <v>165</v>
      </c>
      <c r="AH69" s="73" t="s">
        <v>277</v>
      </c>
    </row>
    <row r="70" spans="1:34" s="43" customFormat="1" ht="18" customHeight="1">
      <c r="A70" s="86"/>
      <c r="B70" s="83" t="s">
        <v>281</v>
      </c>
      <c r="C70" s="109" t="s">
        <v>179</v>
      </c>
      <c r="D70" s="71" t="s">
        <v>73</v>
      </c>
      <c r="E70" s="71">
        <v>37.240581290000002</v>
      </c>
      <c r="F70" s="71">
        <v>-118.28131759999999</v>
      </c>
      <c r="G70" s="72">
        <v>1182.77</v>
      </c>
      <c r="H70" s="72">
        <v>30.98</v>
      </c>
      <c r="I70" s="72">
        <v>89.23</v>
      </c>
      <c r="J70" s="81" t="s">
        <v>74</v>
      </c>
      <c r="K70" s="81" t="s">
        <v>74</v>
      </c>
      <c r="L70" s="90" t="s">
        <v>282</v>
      </c>
      <c r="M70" s="90" t="s">
        <v>283</v>
      </c>
      <c r="N70" s="81" t="s">
        <v>77</v>
      </c>
      <c r="O70" s="81" t="s">
        <v>77</v>
      </c>
      <c r="P70" s="64">
        <v>25</v>
      </c>
      <c r="Q70" s="64">
        <f>_xlfn.XLOOKUP(P70,'ARX IDs'!B$3:B$47,'ARX IDs'!C$3:C$47,"")</f>
        <v>31</v>
      </c>
      <c r="R70" s="64">
        <f>P70</f>
        <v>25</v>
      </c>
      <c r="S70" s="64">
        <v>9</v>
      </c>
      <c r="T70" s="80">
        <f>100 * $R70 + S70</f>
        <v>2509</v>
      </c>
      <c r="U70" s="77">
        <v>10</v>
      </c>
      <c r="V70" s="80">
        <f>100 * $R70 + U70</f>
        <v>2510</v>
      </c>
      <c r="W70" s="64">
        <f>IF(ISBLANK(Y70), "", _xlfn.XLOOKUP(Y70,'SNAP2 IDs'!C$3:C$15,'SNAP2 IDs'!B$3:B$15,""))</f>
        <v>6</v>
      </c>
      <c r="X70" s="64">
        <f>_xlfn.XLOOKUP($W70, 'SNAP2 IDs'!$B$3:$B$15,'SNAP2 IDs'!D$3:D$15, "Lookup err")</f>
        <v>1</v>
      </c>
      <c r="Y70" s="64">
        <v>6</v>
      </c>
      <c r="Z70" s="64" t="str">
        <f>_xlfn.XLOOKUP($W70, 'SNAP2 IDs'!$B$3:$B$15,'SNAP2 IDs'!E$3:E$15, "Lookup err")</f>
        <v>02:00:c2:4f:e4:75</v>
      </c>
      <c r="AA70" s="64" t="str">
        <f>_xlfn.XLOOKUP($W70, 'SNAP2 IDs'!$B$3:$B$15,'SNAP2 IDs'!F$3:F$15, "Lookup err")</f>
        <v>snap06.sas.pvt</v>
      </c>
      <c r="AB70" s="64">
        <v>0</v>
      </c>
      <c r="AC70" s="64">
        <v>10</v>
      </c>
      <c r="AD70" s="64">
        <v>11</v>
      </c>
      <c r="AE70" s="64">
        <f>_xlfn.BITXOR(AC70,2) + 32*AB70</f>
        <v>8</v>
      </c>
      <c r="AF70" s="64">
        <f>_xlfn.BITXOR(AD70,2) + 32*AB70</f>
        <v>9</v>
      </c>
      <c r="AG70" s="64">
        <f>32*(Y70-1) + (AE70/2)</f>
        <v>164</v>
      </c>
      <c r="AH70" s="73" t="s">
        <v>91</v>
      </c>
    </row>
    <row r="71" spans="1:34" s="43" customFormat="1" ht="18" customHeight="1">
      <c r="A71" s="86"/>
      <c r="B71" s="83" t="s">
        <v>284</v>
      </c>
      <c r="C71" s="109" t="s">
        <v>179</v>
      </c>
      <c r="D71" s="71" t="s">
        <v>73</v>
      </c>
      <c r="E71" s="71">
        <v>37.240526940000002</v>
      </c>
      <c r="F71" s="71">
        <v>-118.28140211</v>
      </c>
      <c r="G71" s="72">
        <v>1182.72</v>
      </c>
      <c r="H71" s="72">
        <v>23.48</v>
      </c>
      <c r="I71" s="72">
        <v>83.2</v>
      </c>
      <c r="J71" s="81" t="s">
        <v>74</v>
      </c>
      <c r="K71" s="81" t="s">
        <v>74</v>
      </c>
      <c r="L71" s="90" t="s">
        <v>285</v>
      </c>
      <c r="M71" s="90" t="s">
        <v>275</v>
      </c>
      <c r="N71" s="81" t="s">
        <v>77</v>
      </c>
      <c r="O71" s="81" t="s">
        <v>77</v>
      </c>
      <c r="P71" s="64">
        <v>25</v>
      </c>
      <c r="Q71" s="64">
        <f>_xlfn.XLOOKUP(P71,'ARX IDs'!B$3:B$47,'ARX IDs'!C$3:C$47,"")</f>
        <v>31</v>
      </c>
      <c r="R71" s="64">
        <f>P71</f>
        <v>25</v>
      </c>
      <c r="S71" s="64">
        <v>11</v>
      </c>
      <c r="T71" s="80">
        <f>100 * $R71 + S71</f>
        <v>2511</v>
      </c>
      <c r="U71" s="77">
        <v>12</v>
      </c>
      <c r="V71" s="80">
        <f>100 * $R71 + U71</f>
        <v>2512</v>
      </c>
      <c r="W71" s="64">
        <f>IF(ISBLANK(Y71), "", _xlfn.XLOOKUP(Y71,'SNAP2 IDs'!C$3:C$15,'SNAP2 IDs'!B$3:B$15,""))</f>
        <v>6</v>
      </c>
      <c r="X71" s="64">
        <f>_xlfn.XLOOKUP($W71, 'SNAP2 IDs'!$B$3:$B$15,'SNAP2 IDs'!D$3:D$15, "Lookup err")</f>
        <v>1</v>
      </c>
      <c r="Y71" s="64">
        <v>6</v>
      </c>
      <c r="Z71" s="64" t="str">
        <f>_xlfn.XLOOKUP($W71, 'SNAP2 IDs'!$B$3:$B$15,'SNAP2 IDs'!E$3:E$15, "Lookup err")</f>
        <v>02:00:c2:4f:e4:75</v>
      </c>
      <c r="AA71" s="64" t="str">
        <f>_xlfn.XLOOKUP($W71, 'SNAP2 IDs'!$B$3:$B$15,'SNAP2 IDs'!F$3:F$15, "Lookup err")</f>
        <v>snap06.sas.pvt</v>
      </c>
      <c r="AB71" s="64">
        <v>0</v>
      </c>
      <c r="AC71" s="64">
        <v>12</v>
      </c>
      <c r="AD71" s="64">
        <v>13</v>
      </c>
      <c r="AE71" s="64">
        <f>_xlfn.BITXOR(AC71,2) + 32*AB71</f>
        <v>14</v>
      </c>
      <c r="AF71" s="64">
        <f>_xlfn.BITXOR(AD71,2) + 32*AB71</f>
        <v>15</v>
      </c>
      <c r="AG71" s="64">
        <f>32*(Y71-1) + (AE71/2)</f>
        <v>167</v>
      </c>
      <c r="AH71" s="73" t="s">
        <v>252</v>
      </c>
    </row>
    <row r="72" spans="1:34" s="43" customFormat="1" ht="18" customHeight="1">
      <c r="A72" s="86"/>
      <c r="B72" s="83" t="s">
        <v>286</v>
      </c>
      <c r="C72" s="109" t="s">
        <v>179</v>
      </c>
      <c r="D72" s="71" t="s">
        <v>73</v>
      </c>
      <c r="E72" s="71">
        <v>37.240468329999999</v>
      </c>
      <c r="F72" s="71">
        <v>-118.28133217</v>
      </c>
      <c r="G72" s="72">
        <v>1182.69</v>
      </c>
      <c r="H72" s="72">
        <v>29.68</v>
      </c>
      <c r="I72" s="72">
        <v>76.7</v>
      </c>
      <c r="J72" s="81" t="s">
        <v>74</v>
      </c>
      <c r="K72" s="81" t="s">
        <v>74</v>
      </c>
      <c r="L72" s="90" t="s">
        <v>287</v>
      </c>
      <c r="M72" s="90" t="s">
        <v>288</v>
      </c>
      <c r="N72" s="81" t="s">
        <v>77</v>
      </c>
      <c r="O72" s="81" t="s">
        <v>77</v>
      </c>
      <c r="P72" s="64">
        <v>25</v>
      </c>
      <c r="Q72" s="64">
        <f>_xlfn.XLOOKUP(P72,'ARX IDs'!B$3:B$47,'ARX IDs'!C$3:C$47,"")</f>
        <v>31</v>
      </c>
      <c r="R72" s="64">
        <f>P72</f>
        <v>25</v>
      </c>
      <c r="S72" s="64">
        <v>13</v>
      </c>
      <c r="T72" s="80">
        <f>100 * $R72 + S72</f>
        <v>2513</v>
      </c>
      <c r="U72" s="77">
        <v>14</v>
      </c>
      <c r="V72" s="80">
        <f>100 * $R72 + U72</f>
        <v>2514</v>
      </c>
      <c r="W72" s="64">
        <f>IF(ISBLANK(Y72), "", _xlfn.XLOOKUP(Y72,'SNAP2 IDs'!C$3:C$15,'SNAP2 IDs'!B$3:B$15,""))</f>
        <v>6</v>
      </c>
      <c r="X72" s="64">
        <f>_xlfn.XLOOKUP($W72, 'SNAP2 IDs'!$B$3:$B$15,'SNAP2 IDs'!D$3:D$15, "Lookup err")</f>
        <v>1</v>
      </c>
      <c r="Y72" s="64">
        <v>6</v>
      </c>
      <c r="Z72" s="64" t="str">
        <f>_xlfn.XLOOKUP($W72, 'SNAP2 IDs'!$B$3:$B$15,'SNAP2 IDs'!E$3:E$15, "Lookup err")</f>
        <v>02:00:c2:4f:e4:75</v>
      </c>
      <c r="AA72" s="64" t="str">
        <f>_xlfn.XLOOKUP($W72, 'SNAP2 IDs'!$B$3:$B$15,'SNAP2 IDs'!F$3:F$15, "Lookup err")</f>
        <v>snap06.sas.pvt</v>
      </c>
      <c r="AB72" s="64">
        <v>0</v>
      </c>
      <c r="AC72" s="64">
        <v>14</v>
      </c>
      <c r="AD72" s="64">
        <v>15</v>
      </c>
      <c r="AE72" s="64">
        <f>_xlfn.BITXOR(AC72,2) + 32*AB72</f>
        <v>12</v>
      </c>
      <c r="AF72" s="64">
        <f>_xlfn.BITXOR(AD72,2) + 32*AB72</f>
        <v>13</v>
      </c>
      <c r="AG72" s="64">
        <f>32*(Y72-1) + (AE72/2)</f>
        <v>166</v>
      </c>
      <c r="AH72" s="73" t="s">
        <v>91</v>
      </c>
    </row>
    <row r="73" spans="1:34" s="43" customFormat="1" ht="18" customHeight="1">
      <c r="A73" s="86"/>
      <c r="B73" s="83" t="s">
        <v>289</v>
      </c>
      <c r="C73" s="109" t="s">
        <v>179</v>
      </c>
      <c r="D73" s="71" t="s">
        <v>73</v>
      </c>
      <c r="E73" s="71">
        <v>37.24037835</v>
      </c>
      <c r="F73" s="71">
        <v>-118.2813634</v>
      </c>
      <c r="G73" s="72">
        <v>1182.8</v>
      </c>
      <c r="H73" s="72">
        <v>26.91</v>
      </c>
      <c r="I73" s="72">
        <v>66.709999999999994</v>
      </c>
      <c r="J73" s="81" t="s">
        <v>74</v>
      </c>
      <c r="K73" s="81" t="s">
        <v>74</v>
      </c>
      <c r="L73" s="90" t="s">
        <v>290</v>
      </c>
      <c r="M73" s="90" t="s">
        <v>227</v>
      </c>
      <c r="N73" s="81" t="s">
        <v>77</v>
      </c>
      <c r="O73" s="81" t="s">
        <v>77</v>
      </c>
      <c r="P73" s="64">
        <v>25</v>
      </c>
      <c r="Q73" s="64">
        <f>_xlfn.XLOOKUP(P73,'ARX IDs'!B$3:B$47,'ARX IDs'!C$3:C$47,"")</f>
        <v>31</v>
      </c>
      <c r="R73" s="64">
        <f>P73</f>
        <v>25</v>
      </c>
      <c r="S73" s="64">
        <v>15</v>
      </c>
      <c r="T73" s="80">
        <f>100 * $R73 + S73</f>
        <v>2515</v>
      </c>
      <c r="U73" s="77">
        <v>16</v>
      </c>
      <c r="V73" s="80">
        <f>100 * $R73 + U73</f>
        <v>2516</v>
      </c>
      <c r="W73" s="64">
        <f>IF(ISBLANK(Y73), "", _xlfn.XLOOKUP(Y73,'SNAP2 IDs'!C$3:C$15,'SNAP2 IDs'!B$3:B$15,""))</f>
        <v>6</v>
      </c>
      <c r="X73" s="64">
        <f>_xlfn.XLOOKUP($W73, 'SNAP2 IDs'!$B$3:$B$15,'SNAP2 IDs'!D$3:D$15, "Lookup err")</f>
        <v>1</v>
      </c>
      <c r="Y73" s="64">
        <v>6</v>
      </c>
      <c r="Z73" s="64" t="str">
        <f>_xlfn.XLOOKUP($W73, 'SNAP2 IDs'!$B$3:$B$15,'SNAP2 IDs'!E$3:E$15, "Lookup err")</f>
        <v>02:00:c2:4f:e4:75</v>
      </c>
      <c r="AA73" s="64" t="str">
        <f>_xlfn.XLOOKUP($W73, 'SNAP2 IDs'!$B$3:$B$15,'SNAP2 IDs'!F$3:F$15, "Lookup err")</f>
        <v>snap06.sas.pvt</v>
      </c>
      <c r="AB73" s="64">
        <v>0</v>
      </c>
      <c r="AC73" s="64">
        <v>16</v>
      </c>
      <c r="AD73" s="64">
        <v>17</v>
      </c>
      <c r="AE73" s="64">
        <f>_xlfn.BITXOR(AC73,2) + 32*AB73</f>
        <v>18</v>
      </c>
      <c r="AF73" s="64">
        <f>_xlfn.BITXOR(AD73,2) + 32*AB73</f>
        <v>19</v>
      </c>
      <c r="AG73" s="64">
        <f>32*(Y73-1) + (AE73/2)</f>
        <v>169</v>
      </c>
      <c r="AH73" s="73" t="s">
        <v>91</v>
      </c>
    </row>
    <row r="74" spans="1:34" s="43" customFormat="1" ht="18" customHeight="1">
      <c r="A74" s="86"/>
      <c r="B74" s="83" t="s">
        <v>291</v>
      </c>
      <c r="C74" s="109" t="s">
        <v>179</v>
      </c>
      <c r="D74" s="71" t="s">
        <v>73</v>
      </c>
      <c r="E74" s="71">
        <v>37.240264029999999</v>
      </c>
      <c r="F74" s="71">
        <v>-118.28148115</v>
      </c>
      <c r="G74" s="72">
        <v>1182.68</v>
      </c>
      <c r="H74" s="72">
        <v>16.46</v>
      </c>
      <c r="I74" s="72">
        <v>54.02</v>
      </c>
      <c r="J74" s="81" t="s">
        <v>74</v>
      </c>
      <c r="K74" s="81" t="s">
        <v>74</v>
      </c>
      <c r="L74" s="90" t="s">
        <v>292</v>
      </c>
      <c r="M74" s="90" t="s">
        <v>293</v>
      </c>
      <c r="N74" s="81" t="s">
        <v>77</v>
      </c>
      <c r="O74" s="81" t="s">
        <v>77</v>
      </c>
      <c r="P74" s="64">
        <v>26</v>
      </c>
      <c r="Q74" s="64">
        <f>_xlfn.XLOOKUP(P74,'ARX IDs'!B$3:B$47,'ARX IDs'!C$3:C$47,"")</f>
        <v>17</v>
      </c>
      <c r="R74" s="64">
        <f>P74</f>
        <v>26</v>
      </c>
      <c r="S74" s="64">
        <v>1</v>
      </c>
      <c r="T74" s="80">
        <f>100 * $R74 + S74</f>
        <v>2601</v>
      </c>
      <c r="U74" s="77">
        <v>2</v>
      </c>
      <c r="V74" s="80">
        <f>100 * $R74 + U74</f>
        <v>2602</v>
      </c>
      <c r="W74" s="64">
        <f>IF(ISBLANK(Y74), "", _xlfn.XLOOKUP(Y74,'SNAP2 IDs'!C$3:C$15,'SNAP2 IDs'!B$3:B$15,""))</f>
        <v>6</v>
      </c>
      <c r="X74" s="64">
        <f>_xlfn.XLOOKUP($W74, 'SNAP2 IDs'!$B$3:$B$15,'SNAP2 IDs'!D$3:D$15, "Lookup err")</f>
        <v>1</v>
      </c>
      <c r="Y74" s="64">
        <v>6</v>
      </c>
      <c r="Z74" s="64" t="str">
        <f>_xlfn.XLOOKUP($W74, 'SNAP2 IDs'!$B$3:$B$15,'SNAP2 IDs'!E$3:E$15, "Lookup err")</f>
        <v>02:00:c2:4f:e4:75</v>
      </c>
      <c r="AA74" s="64" t="str">
        <f>_xlfn.XLOOKUP($W74, 'SNAP2 IDs'!$B$3:$B$15,'SNAP2 IDs'!F$3:F$15, "Lookup err")</f>
        <v>snap06.sas.pvt</v>
      </c>
      <c r="AB74" s="64">
        <v>0</v>
      </c>
      <c r="AC74" s="64">
        <v>18</v>
      </c>
      <c r="AD74" s="64">
        <v>19</v>
      </c>
      <c r="AE74" s="64">
        <f>_xlfn.BITXOR(AC74,2) + 32*AB74</f>
        <v>16</v>
      </c>
      <c r="AF74" s="64">
        <f>_xlfn.BITXOR(AD74,2) + 32*AB74</f>
        <v>17</v>
      </c>
      <c r="AG74" s="64">
        <f>32*(Y74-1) + (AE74/2)</f>
        <v>168</v>
      </c>
      <c r="AH74" s="73" t="s">
        <v>91</v>
      </c>
    </row>
    <row r="75" spans="1:34" s="43" customFormat="1" ht="18" customHeight="1">
      <c r="A75" s="86"/>
      <c r="B75" s="83" t="s">
        <v>294</v>
      </c>
      <c r="C75" s="109" t="s">
        <v>72</v>
      </c>
      <c r="D75" s="71" t="s">
        <v>73</v>
      </c>
      <c r="E75" s="71">
        <v>37.24008937</v>
      </c>
      <c r="F75" s="71">
        <v>-118.28136843999999</v>
      </c>
      <c r="G75" s="72">
        <v>1182.8900000000001</v>
      </c>
      <c r="H75" s="72">
        <v>26.46</v>
      </c>
      <c r="I75" s="72">
        <v>34.64</v>
      </c>
      <c r="J75" s="81" t="s">
        <v>74</v>
      </c>
      <c r="K75" s="81" t="s">
        <v>74</v>
      </c>
      <c r="L75" s="90" t="s">
        <v>295</v>
      </c>
      <c r="M75" s="90" t="s">
        <v>296</v>
      </c>
      <c r="N75" s="81" t="s">
        <v>77</v>
      </c>
      <c r="O75" s="81" t="s">
        <v>77</v>
      </c>
      <c r="P75" s="64">
        <v>17</v>
      </c>
      <c r="Q75" s="64">
        <v>23</v>
      </c>
      <c r="R75" s="64">
        <f>P75</f>
        <v>17</v>
      </c>
      <c r="S75" s="64">
        <v>13</v>
      </c>
      <c r="T75" s="80">
        <f>100 * $R75 + S75</f>
        <v>1713</v>
      </c>
      <c r="U75" s="77">
        <v>14</v>
      </c>
      <c r="V75" s="80">
        <f>100 * $R75 + U75</f>
        <v>1714</v>
      </c>
      <c r="W75" s="64">
        <f>IF(ISBLANK(Y75), "", _xlfn.XLOOKUP(Y75,'SNAP2 IDs'!C$3:C$15,'SNAP2 IDs'!B$3:B$15,""))</f>
        <v>10</v>
      </c>
      <c r="X75" s="64">
        <f>_xlfn.XLOOKUP($W75, 'SNAP2 IDs'!$B$3:$B$15,'SNAP2 IDs'!D$3:D$15, "Lookup err")</f>
        <v>1</v>
      </c>
      <c r="Y75" s="64">
        <v>3</v>
      </c>
      <c r="Z75" s="64" t="str">
        <f>_xlfn.XLOOKUP($W75, 'SNAP2 IDs'!$B$3:$B$15,'SNAP2 IDs'!E$3:E$15, "Lookup err")</f>
        <v>02:00:a6:4e:e4:6f</v>
      </c>
      <c r="AA75" s="64" t="str">
        <f>_xlfn.XLOOKUP($W75, 'SNAP2 IDs'!$B$3:$B$15,'SNAP2 IDs'!F$3:F$15, "Lookup err")</f>
        <v>snap03.sas.pvt</v>
      </c>
      <c r="AB75" s="64">
        <v>1</v>
      </c>
      <c r="AC75" s="64">
        <v>10</v>
      </c>
      <c r="AD75" s="64">
        <v>11</v>
      </c>
      <c r="AE75" s="64">
        <f>_xlfn.BITXOR(AC75,2) + 32*AB75</f>
        <v>40</v>
      </c>
      <c r="AF75" s="64">
        <f>_xlfn.BITXOR(AD75,2) + 32*AB75</f>
        <v>41</v>
      </c>
      <c r="AG75" s="64">
        <f>32*(Y75-1) + (AE75/2)</f>
        <v>84</v>
      </c>
      <c r="AH75" s="73" t="s">
        <v>91</v>
      </c>
    </row>
    <row r="76" spans="1:34" s="43" customFormat="1" ht="18" customHeight="1">
      <c r="A76" s="86"/>
      <c r="B76" s="83" t="s">
        <v>297</v>
      </c>
      <c r="C76" s="109" t="s">
        <v>179</v>
      </c>
      <c r="D76" s="71" t="s">
        <v>73</v>
      </c>
      <c r="E76" s="71">
        <v>37.24005545</v>
      </c>
      <c r="F76" s="71">
        <v>-118.28147751</v>
      </c>
      <c r="G76" s="72">
        <v>1182.49</v>
      </c>
      <c r="H76" s="72">
        <v>16.79</v>
      </c>
      <c r="I76" s="72">
        <v>30.87</v>
      </c>
      <c r="J76" s="81" t="s">
        <v>74</v>
      </c>
      <c r="K76" s="81" t="s">
        <v>74</v>
      </c>
      <c r="L76" s="90" t="s">
        <v>298</v>
      </c>
      <c r="M76" s="90" t="s">
        <v>299</v>
      </c>
      <c r="N76" s="81" t="s">
        <v>77</v>
      </c>
      <c r="O76" s="81" t="s">
        <v>77</v>
      </c>
      <c r="P76" s="64">
        <v>26</v>
      </c>
      <c r="Q76" s="64">
        <f>_xlfn.XLOOKUP(P76,'ARX IDs'!B$3:B$47,'ARX IDs'!C$3:C$47,"")</f>
        <v>17</v>
      </c>
      <c r="R76" s="64">
        <f>P76</f>
        <v>26</v>
      </c>
      <c r="S76" s="64">
        <v>3</v>
      </c>
      <c r="T76" s="80">
        <f>100 * $R76 + S76</f>
        <v>2603</v>
      </c>
      <c r="U76" s="77">
        <v>4</v>
      </c>
      <c r="V76" s="80">
        <f>100 * $R76 + U76</f>
        <v>2604</v>
      </c>
      <c r="W76" s="64">
        <f>IF(ISBLANK(Y76), "", _xlfn.XLOOKUP(Y76,'SNAP2 IDs'!C$3:C$15,'SNAP2 IDs'!B$3:B$15,""))</f>
        <v>6</v>
      </c>
      <c r="X76" s="64">
        <f>_xlfn.XLOOKUP($W76, 'SNAP2 IDs'!$B$3:$B$15,'SNAP2 IDs'!D$3:D$15, "Lookup err")</f>
        <v>1</v>
      </c>
      <c r="Y76" s="64">
        <v>6</v>
      </c>
      <c r="Z76" s="64" t="str">
        <f>_xlfn.XLOOKUP($W76, 'SNAP2 IDs'!$B$3:$B$15,'SNAP2 IDs'!E$3:E$15, "Lookup err")</f>
        <v>02:00:c2:4f:e4:75</v>
      </c>
      <c r="AA76" s="64" t="str">
        <f>_xlfn.XLOOKUP($W76, 'SNAP2 IDs'!$B$3:$B$15,'SNAP2 IDs'!F$3:F$15, "Lookup err")</f>
        <v>snap06.sas.pvt</v>
      </c>
      <c r="AB76" s="64">
        <v>0</v>
      </c>
      <c r="AC76" s="64">
        <v>20</v>
      </c>
      <c r="AD76" s="64">
        <v>21</v>
      </c>
      <c r="AE76" s="64">
        <f>_xlfn.BITXOR(AC76,2) + 32*AB76</f>
        <v>22</v>
      </c>
      <c r="AF76" s="64">
        <f>_xlfn.BITXOR(AD76,2) + 32*AB76</f>
        <v>23</v>
      </c>
      <c r="AG76" s="64">
        <f>32*(Y76-1) + (AE76/2)</f>
        <v>171</v>
      </c>
      <c r="AH76" s="73" t="s">
        <v>91</v>
      </c>
    </row>
    <row r="77" spans="1:34" s="43" customFormat="1" ht="18" customHeight="1">
      <c r="A77" s="86"/>
      <c r="B77" s="83" t="s">
        <v>300</v>
      </c>
      <c r="C77" s="109" t="s">
        <v>72</v>
      </c>
      <c r="D77" s="71" t="s">
        <v>73</v>
      </c>
      <c r="E77" s="71">
        <v>37.240041050000002</v>
      </c>
      <c r="F77" s="71">
        <v>-118.28132217</v>
      </c>
      <c r="G77" s="72">
        <v>1182.8399999999999</v>
      </c>
      <c r="H77" s="72">
        <v>30.57</v>
      </c>
      <c r="I77" s="72">
        <v>29.28</v>
      </c>
      <c r="J77" s="81" t="s">
        <v>74</v>
      </c>
      <c r="K77" s="81" t="s">
        <v>74</v>
      </c>
      <c r="L77" s="90" t="s">
        <v>301</v>
      </c>
      <c r="M77" s="90" t="s">
        <v>302</v>
      </c>
      <c r="N77" s="81" t="s">
        <v>77</v>
      </c>
      <c r="O77" s="81" t="s">
        <v>77</v>
      </c>
      <c r="P77" s="64">
        <v>17</v>
      </c>
      <c r="Q77" s="64">
        <v>23</v>
      </c>
      <c r="R77" s="64">
        <f>P77</f>
        <v>17</v>
      </c>
      <c r="S77" s="64">
        <v>15</v>
      </c>
      <c r="T77" s="80">
        <f>100 * $R77 + S77</f>
        <v>1715</v>
      </c>
      <c r="U77" s="77">
        <v>16</v>
      </c>
      <c r="V77" s="80">
        <f>100 * $R77 + U77</f>
        <v>1716</v>
      </c>
      <c r="W77" s="64">
        <f>IF(ISBLANK(Y77), "", _xlfn.XLOOKUP(Y77,'SNAP2 IDs'!C$3:C$15,'SNAP2 IDs'!B$3:B$15,""))</f>
        <v>10</v>
      </c>
      <c r="X77" s="64">
        <f>_xlfn.XLOOKUP($W77, 'SNAP2 IDs'!$B$3:$B$15,'SNAP2 IDs'!D$3:D$15, "Lookup err")</f>
        <v>1</v>
      </c>
      <c r="Y77" s="64">
        <v>3</v>
      </c>
      <c r="Z77" s="64" t="str">
        <f>_xlfn.XLOOKUP($W77, 'SNAP2 IDs'!$B$3:$B$15,'SNAP2 IDs'!E$3:E$15, "Lookup err")</f>
        <v>02:00:a6:4e:e4:6f</v>
      </c>
      <c r="AA77" s="64" t="str">
        <f>_xlfn.XLOOKUP($W77, 'SNAP2 IDs'!$B$3:$B$15,'SNAP2 IDs'!F$3:F$15, "Lookup err")</f>
        <v>snap03.sas.pvt</v>
      </c>
      <c r="AB77" s="64">
        <v>1</v>
      </c>
      <c r="AC77" s="64">
        <v>12</v>
      </c>
      <c r="AD77" s="64">
        <v>13</v>
      </c>
      <c r="AE77" s="64">
        <f>_xlfn.BITXOR(AC77,2) + 32*AB77</f>
        <v>46</v>
      </c>
      <c r="AF77" s="64">
        <f>_xlfn.BITXOR(AD77,2) + 32*AB77</f>
        <v>47</v>
      </c>
      <c r="AG77" s="64">
        <f>32*(Y77-1) + (AE77/2)</f>
        <v>87</v>
      </c>
      <c r="AH77" s="73" t="s">
        <v>91</v>
      </c>
    </row>
    <row r="78" spans="1:34" s="43" customFormat="1" ht="18" customHeight="1">
      <c r="A78" s="86"/>
      <c r="B78" s="83" t="s">
        <v>303</v>
      </c>
      <c r="C78" s="109" t="s">
        <v>72</v>
      </c>
      <c r="D78" s="71" t="s">
        <v>73</v>
      </c>
      <c r="E78" s="71">
        <v>37.239957459999999</v>
      </c>
      <c r="F78" s="71">
        <v>-118.28129208999999</v>
      </c>
      <c r="G78" s="72">
        <v>1182.82</v>
      </c>
      <c r="H78" s="72">
        <v>33.24</v>
      </c>
      <c r="I78" s="72">
        <v>20</v>
      </c>
      <c r="J78" s="81" t="s">
        <v>74</v>
      </c>
      <c r="K78" s="81" t="s">
        <v>74</v>
      </c>
      <c r="L78" s="90" t="s">
        <v>304</v>
      </c>
      <c r="M78" s="90" t="s">
        <v>305</v>
      </c>
      <c r="N78" s="81" t="s">
        <v>77</v>
      </c>
      <c r="O78" s="81" t="s">
        <v>77</v>
      </c>
      <c r="P78" s="64">
        <v>18</v>
      </c>
      <c r="Q78" s="64">
        <v>37</v>
      </c>
      <c r="R78" s="64">
        <f>P78</f>
        <v>18</v>
      </c>
      <c r="S78" s="64">
        <v>1</v>
      </c>
      <c r="T78" s="80">
        <f>100 * $R78 + S78</f>
        <v>1801</v>
      </c>
      <c r="U78" s="77">
        <v>2</v>
      </c>
      <c r="V78" s="80">
        <f>100 * $R78 + U78</f>
        <v>1802</v>
      </c>
      <c r="W78" s="64">
        <f>IF(ISBLANK(Y78), "", _xlfn.XLOOKUP(Y78,'SNAP2 IDs'!C$3:C$15,'SNAP2 IDs'!B$3:B$15,""))</f>
        <v>10</v>
      </c>
      <c r="X78" s="64">
        <f>_xlfn.XLOOKUP($W78, 'SNAP2 IDs'!$B$3:$B$15,'SNAP2 IDs'!D$3:D$15, "Lookup err")</f>
        <v>1</v>
      </c>
      <c r="Y78" s="64">
        <v>3</v>
      </c>
      <c r="Z78" s="64" t="str">
        <f>_xlfn.XLOOKUP($W78, 'SNAP2 IDs'!$B$3:$B$15,'SNAP2 IDs'!E$3:E$15, "Lookup err")</f>
        <v>02:00:a6:4e:e4:6f</v>
      </c>
      <c r="AA78" s="64" t="str">
        <f>_xlfn.XLOOKUP($W78, 'SNAP2 IDs'!$B$3:$B$15,'SNAP2 IDs'!F$3:F$15, "Lookup err")</f>
        <v>snap03.sas.pvt</v>
      </c>
      <c r="AB78" s="64">
        <v>1</v>
      </c>
      <c r="AC78" s="64">
        <v>14</v>
      </c>
      <c r="AD78" s="64">
        <v>15</v>
      </c>
      <c r="AE78" s="64">
        <f>_xlfn.BITXOR(AC78,2) + 32*AB78</f>
        <v>44</v>
      </c>
      <c r="AF78" s="64">
        <f>_xlfn.BITXOR(AD78,2) + 32*AB78</f>
        <v>45</v>
      </c>
      <c r="AG78" s="64">
        <f>32*(Y78-1) + (AE78/2)</f>
        <v>86</v>
      </c>
      <c r="AH78" s="73" t="s">
        <v>91</v>
      </c>
    </row>
    <row r="79" spans="1:34" s="43" customFormat="1" ht="18" customHeight="1">
      <c r="A79" s="86"/>
      <c r="B79" s="83" t="s">
        <v>306</v>
      </c>
      <c r="C79" s="109" t="s">
        <v>72</v>
      </c>
      <c r="D79" s="71" t="s">
        <v>73</v>
      </c>
      <c r="E79" s="71">
        <v>37.239940310000001</v>
      </c>
      <c r="F79" s="71">
        <v>-118.28142573</v>
      </c>
      <c r="G79" s="72">
        <v>1182.67</v>
      </c>
      <c r="H79" s="72">
        <v>21.38</v>
      </c>
      <c r="I79" s="72">
        <v>18.09</v>
      </c>
      <c r="J79" s="81" t="s">
        <v>74</v>
      </c>
      <c r="K79" s="81" t="s">
        <v>74</v>
      </c>
      <c r="L79" s="90" t="s">
        <v>307</v>
      </c>
      <c r="M79" s="90" t="s">
        <v>308</v>
      </c>
      <c r="N79" s="81" t="s">
        <v>77</v>
      </c>
      <c r="O79" s="81" t="s">
        <v>77</v>
      </c>
      <c r="P79" s="64">
        <v>18</v>
      </c>
      <c r="Q79" s="64">
        <v>37</v>
      </c>
      <c r="R79" s="64">
        <f>P79</f>
        <v>18</v>
      </c>
      <c r="S79" s="64">
        <v>3</v>
      </c>
      <c r="T79" s="80">
        <f>100 * $R79 + S79</f>
        <v>1803</v>
      </c>
      <c r="U79" s="77">
        <v>4</v>
      </c>
      <c r="V79" s="80">
        <f>100 * $R79 + U79</f>
        <v>1804</v>
      </c>
      <c r="W79" s="64">
        <f>IF(ISBLANK(Y79), "", _xlfn.XLOOKUP(Y79,'SNAP2 IDs'!C$3:C$15,'SNAP2 IDs'!B$3:B$15,""))</f>
        <v>10</v>
      </c>
      <c r="X79" s="64">
        <f>_xlfn.XLOOKUP($W79, 'SNAP2 IDs'!$B$3:$B$15,'SNAP2 IDs'!D$3:D$15, "Lookup err")</f>
        <v>1</v>
      </c>
      <c r="Y79" s="64">
        <v>3</v>
      </c>
      <c r="Z79" s="64" t="str">
        <f>_xlfn.XLOOKUP($W79, 'SNAP2 IDs'!$B$3:$B$15,'SNAP2 IDs'!E$3:E$15, "Lookup err")</f>
        <v>02:00:a6:4e:e4:6f</v>
      </c>
      <c r="AA79" s="64" t="str">
        <f>_xlfn.XLOOKUP($W79, 'SNAP2 IDs'!$B$3:$B$15,'SNAP2 IDs'!F$3:F$15, "Lookup err")</f>
        <v>snap03.sas.pvt</v>
      </c>
      <c r="AB79" s="64">
        <v>1</v>
      </c>
      <c r="AC79" s="64">
        <v>16</v>
      </c>
      <c r="AD79" s="64">
        <v>17</v>
      </c>
      <c r="AE79" s="64">
        <f>_xlfn.BITXOR(AC79,2) + 32*AB79</f>
        <v>50</v>
      </c>
      <c r="AF79" s="64">
        <f>_xlfn.BITXOR(AD79,2) + 32*AB79</f>
        <v>51</v>
      </c>
      <c r="AG79" s="64">
        <f>32*(Y79-1) + (AE79/2)</f>
        <v>89</v>
      </c>
      <c r="AH79" s="73" t="s">
        <v>252</v>
      </c>
    </row>
    <row r="80" spans="1:34" s="43" customFormat="1" ht="18" customHeight="1">
      <c r="A80" s="86"/>
      <c r="B80" s="83" t="s">
        <v>309</v>
      </c>
      <c r="C80" s="109" t="s">
        <v>310</v>
      </c>
      <c r="D80" s="71" t="s">
        <v>73</v>
      </c>
      <c r="E80" s="71">
        <v>37.239863579999998</v>
      </c>
      <c r="F80" s="71">
        <v>-118.28144072000001</v>
      </c>
      <c r="G80" s="72">
        <v>1182.8</v>
      </c>
      <c r="H80" s="72">
        <v>20.05</v>
      </c>
      <c r="I80" s="72">
        <v>9.58</v>
      </c>
      <c r="J80" s="81" t="s">
        <v>74</v>
      </c>
      <c r="K80" s="81" t="s">
        <v>74</v>
      </c>
      <c r="L80" s="90" t="s">
        <v>311</v>
      </c>
      <c r="M80" s="90" t="s">
        <v>312</v>
      </c>
      <c r="N80" s="81" t="s">
        <v>77</v>
      </c>
      <c r="O80" s="81" t="s">
        <v>77</v>
      </c>
      <c r="P80" s="64">
        <v>28</v>
      </c>
      <c r="Q80" s="64">
        <f>_xlfn.XLOOKUP(P80,'ARX IDs'!B$3:B$47,'ARX IDs'!C$3:C$47,"")</f>
        <v>18</v>
      </c>
      <c r="R80" s="64">
        <f>P80</f>
        <v>28</v>
      </c>
      <c r="S80" s="64">
        <v>7</v>
      </c>
      <c r="T80" s="80">
        <f>100 * $R80 + S80</f>
        <v>2807</v>
      </c>
      <c r="U80" s="77">
        <v>8</v>
      </c>
      <c r="V80" s="80">
        <f>100 * $R80 + U80</f>
        <v>2808</v>
      </c>
      <c r="W80" s="64">
        <f>IF(ISBLANK(Y80), "", _xlfn.XLOOKUP(Y80,'SNAP2 IDs'!C$3:C$15,'SNAP2 IDs'!B$3:B$15,""))</f>
        <v>8</v>
      </c>
      <c r="X80" s="64">
        <f>_xlfn.XLOOKUP($W80, 'SNAP2 IDs'!$B$3:$B$15,'SNAP2 IDs'!D$3:D$15, "Lookup err")</f>
        <v>2</v>
      </c>
      <c r="Y80" s="64">
        <v>7</v>
      </c>
      <c r="Z80" s="64" t="str">
        <f>_xlfn.XLOOKUP($W80, 'SNAP2 IDs'!$B$3:$B$15,'SNAP2 IDs'!E$3:E$15, "Lookup err")</f>
        <v>00:00:d6:de:e4:75</v>
      </c>
      <c r="AA80" s="64" t="str">
        <f>_xlfn.XLOOKUP($W80, 'SNAP2 IDs'!$B$3:$B$15,'SNAP2 IDs'!F$3:F$15, "Lookup err")</f>
        <v>snap07.sas.pvt</v>
      </c>
      <c r="AB80" s="64">
        <v>0</v>
      </c>
      <c r="AC80" s="64">
        <v>0</v>
      </c>
      <c r="AD80" s="64">
        <v>1</v>
      </c>
      <c r="AE80" s="64">
        <f>_xlfn.BITXOR(AC80,2) + 32*AB80</f>
        <v>2</v>
      </c>
      <c r="AF80" s="64">
        <f>_xlfn.BITXOR(AD80,2) + 32*AB80</f>
        <v>3</v>
      </c>
      <c r="AG80" s="64">
        <f>32*(Y80-1) + (AE80/2)</f>
        <v>193</v>
      </c>
      <c r="AH80" s="73" t="s">
        <v>252</v>
      </c>
    </row>
    <row r="81" spans="1:34" s="43" customFormat="1" ht="18" customHeight="1">
      <c r="A81" s="86"/>
      <c r="B81" s="83" t="s">
        <v>313</v>
      </c>
      <c r="C81" s="109" t="s">
        <v>72</v>
      </c>
      <c r="D81" s="71" t="s">
        <v>73</v>
      </c>
      <c r="E81" s="71">
        <v>37.239860839999999</v>
      </c>
      <c r="F81" s="71">
        <v>-118.28132434</v>
      </c>
      <c r="G81" s="72">
        <v>1182.67</v>
      </c>
      <c r="H81" s="72">
        <v>30.38</v>
      </c>
      <c r="I81" s="72">
        <v>9.27</v>
      </c>
      <c r="J81" s="81" t="s">
        <v>74</v>
      </c>
      <c r="K81" s="81" t="s">
        <v>74</v>
      </c>
      <c r="L81" s="90" t="s">
        <v>314</v>
      </c>
      <c r="M81" s="90" t="s">
        <v>315</v>
      </c>
      <c r="N81" s="81" t="s">
        <v>77</v>
      </c>
      <c r="O81" s="81" t="s">
        <v>77</v>
      </c>
      <c r="P81" s="64">
        <v>18</v>
      </c>
      <c r="Q81" s="64">
        <v>37</v>
      </c>
      <c r="R81" s="64">
        <f>P81</f>
        <v>18</v>
      </c>
      <c r="S81" s="64">
        <v>5</v>
      </c>
      <c r="T81" s="80">
        <f>100 * $R81 + S81</f>
        <v>1805</v>
      </c>
      <c r="U81" s="77">
        <v>6</v>
      </c>
      <c r="V81" s="80">
        <f>100 * $R81 + U81</f>
        <v>1806</v>
      </c>
      <c r="W81" s="64">
        <f>IF(ISBLANK(Y81), "", _xlfn.XLOOKUP(Y81,'SNAP2 IDs'!C$3:C$15,'SNAP2 IDs'!B$3:B$15,""))</f>
        <v>10</v>
      </c>
      <c r="X81" s="64">
        <f>_xlfn.XLOOKUP($W81, 'SNAP2 IDs'!$B$3:$B$15,'SNAP2 IDs'!D$3:D$15, "Lookup err")</f>
        <v>1</v>
      </c>
      <c r="Y81" s="64">
        <v>3</v>
      </c>
      <c r="Z81" s="64" t="str">
        <f>_xlfn.XLOOKUP($W81, 'SNAP2 IDs'!$B$3:$B$15,'SNAP2 IDs'!E$3:E$15, "Lookup err")</f>
        <v>02:00:a6:4e:e4:6f</v>
      </c>
      <c r="AA81" s="64" t="str">
        <f>_xlfn.XLOOKUP($W81, 'SNAP2 IDs'!$B$3:$B$15,'SNAP2 IDs'!F$3:F$15, "Lookup err")</f>
        <v>snap03.sas.pvt</v>
      </c>
      <c r="AB81" s="64">
        <v>1</v>
      </c>
      <c r="AC81" s="64">
        <v>18</v>
      </c>
      <c r="AD81" s="64">
        <v>19</v>
      </c>
      <c r="AE81" s="64">
        <f>_xlfn.BITXOR(AC81,2) + 32*AB81</f>
        <v>48</v>
      </c>
      <c r="AF81" s="64">
        <f>_xlfn.BITXOR(AD81,2) + 32*AB81</f>
        <v>49</v>
      </c>
      <c r="AG81" s="64">
        <f>32*(Y81-1) + (AE81/2)</f>
        <v>88</v>
      </c>
      <c r="AH81" s="73" t="s">
        <v>252</v>
      </c>
    </row>
    <row r="82" spans="1:34" s="43" customFormat="1" ht="18" customHeight="1">
      <c r="A82" s="86"/>
      <c r="B82" s="83" t="s">
        <v>316</v>
      </c>
      <c r="C82" s="109" t="s">
        <v>310</v>
      </c>
      <c r="D82" s="71" t="s">
        <v>73</v>
      </c>
      <c r="E82" s="71">
        <v>37.239832300000003</v>
      </c>
      <c r="F82" s="71">
        <v>-118.28138377000001</v>
      </c>
      <c r="G82" s="72">
        <v>1182.95</v>
      </c>
      <c r="H82" s="72">
        <v>25.1</v>
      </c>
      <c r="I82" s="72">
        <v>6.11</v>
      </c>
      <c r="J82" s="81" t="s">
        <v>74</v>
      </c>
      <c r="K82" s="81" t="s">
        <v>74</v>
      </c>
      <c r="L82" s="90" t="s">
        <v>317</v>
      </c>
      <c r="M82" s="90" t="s">
        <v>318</v>
      </c>
      <c r="N82" s="81" t="s">
        <v>77</v>
      </c>
      <c r="O82" s="81" t="s">
        <v>77</v>
      </c>
      <c r="P82" s="64">
        <v>28</v>
      </c>
      <c r="Q82" s="64">
        <f>_xlfn.XLOOKUP(P82,'ARX IDs'!B$3:B$47,'ARX IDs'!C$3:C$47,"")</f>
        <v>18</v>
      </c>
      <c r="R82" s="64">
        <f>P82</f>
        <v>28</v>
      </c>
      <c r="S82" s="64">
        <v>9</v>
      </c>
      <c r="T82" s="80">
        <f>100 * $R82 + S82</f>
        <v>2809</v>
      </c>
      <c r="U82" s="77">
        <v>10</v>
      </c>
      <c r="V82" s="80">
        <f>100 * $R82 + U82</f>
        <v>2810</v>
      </c>
      <c r="W82" s="64">
        <f>IF(ISBLANK(Y82), "", _xlfn.XLOOKUP(Y82,'SNAP2 IDs'!C$3:C$15,'SNAP2 IDs'!B$3:B$15,""))</f>
        <v>8</v>
      </c>
      <c r="X82" s="64">
        <f>_xlfn.XLOOKUP($W82, 'SNAP2 IDs'!$B$3:$B$15,'SNAP2 IDs'!D$3:D$15, "Lookup err")</f>
        <v>2</v>
      </c>
      <c r="Y82" s="64">
        <v>7</v>
      </c>
      <c r="Z82" s="64" t="str">
        <f>_xlfn.XLOOKUP($W82, 'SNAP2 IDs'!$B$3:$B$15,'SNAP2 IDs'!E$3:E$15, "Lookup err")</f>
        <v>00:00:d6:de:e4:75</v>
      </c>
      <c r="AA82" s="64" t="str">
        <f>_xlfn.XLOOKUP($W82, 'SNAP2 IDs'!$B$3:$B$15,'SNAP2 IDs'!F$3:F$15, "Lookup err")</f>
        <v>snap07.sas.pvt</v>
      </c>
      <c r="AB82" s="64">
        <v>0</v>
      </c>
      <c r="AC82" s="64">
        <v>2</v>
      </c>
      <c r="AD82" s="64">
        <v>3</v>
      </c>
      <c r="AE82" s="64">
        <f>_xlfn.BITXOR(AC82,2) + 32*AB82</f>
        <v>0</v>
      </c>
      <c r="AF82" s="64">
        <f>_xlfn.BITXOR(AD82,2) + 32*AB82</f>
        <v>1</v>
      </c>
      <c r="AG82" s="64">
        <f>32*(Y82-1) + (AE82/2)</f>
        <v>192</v>
      </c>
      <c r="AH82" s="73" t="s">
        <v>252</v>
      </c>
    </row>
    <row r="83" spans="1:34" s="43" customFormat="1" ht="18" customHeight="1">
      <c r="A83" s="86"/>
      <c r="B83" s="83" t="s">
        <v>319</v>
      </c>
      <c r="C83" s="109" t="s">
        <v>310</v>
      </c>
      <c r="D83" s="71" t="s">
        <v>73</v>
      </c>
      <c r="E83" s="71">
        <v>37.239800600000002</v>
      </c>
      <c r="F83" s="71">
        <v>-118.28146676999999</v>
      </c>
      <c r="G83" s="72">
        <v>1183.08</v>
      </c>
      <c r="H83" s="72">
        <v>17.739999999999998</v>
      </c>
      <c r="I83" s="72">
        <v>2.59</v>
      </c>
      <c r="J83" s="81" t="s">
        <v>74</v>
      </c>
      <c r="K83" s="81" t="s">
        <v>74</v>
      </c>
      <c r="L83" s="90" t="s">
        <v>320</v>
      </c>
      <c r="M83" s="90" t="s">
        <v>321</v>
      </c>
      <c r="N83" s="81" t="s">
        <v>77</v>
      </c>
      <c r="O83" s="81" t="s">
        <v>77</v>
      </c>
      <c r="P83" s="64">
        <v>28</v>
      </c>
      <c r="Q83" s="64">
        <f>_xlfn.XLOOKUP(P83,'ARX IDs'!B$3:B$47,'ARX IDs'!C$3:C$47,"")</f>
        <v>18</v>
      </c>
      <c r="R83" s="64">
        <f>P83</f>
        <v>28</v>
      </c>
      <c r="S83" s="64">
        <v>11</v>
      </c>
      <c r="T83" s="80">
        <f>100 * $R83 + S83</f>
        <v>2811</v>
      </c>
      <c r="U83" s="77">
        <v>12</v>
      </c>
      <c r="V83" s="80">
        <f>100 * $R83 + U83</f>
        <v>2812</v>
      </c>
      <c r="W83" s="64">
        <f>IF(ISBLANK(Y83), "", _xlfn.XLOOKUP(Y83,'SNAP2 IDs'!C$3:C$15,'SNAP2 IDs'!B$3:B$15,""))</f>
        <v>8</v>
      </c>
      <c r="X83" s="64">
        <f>_xlfn.XLOOKUP($W83, 'SNAP2 IDs'!$B$3:$B$15,'SNAP2 IDs'!D$3:D$15, "Lookup err")</f>
        <v>2</v>
      </c>
      <c r="Y83" s="64">
        <v>7</v>
      </c>
      <c r="Z83" s="64" t="str">
        <f>_xlfn.XLOOKUP($W83, 'SNAP2 IDs'!$B$3:$B$15,'SNAP2 IDs'!E$3:E$15, "Lookup err")</f>
        <v>00:00:d6:de:e4:75</v>
      </c>
      <c r="AA83" s="64" t="str">
        <f>_xlfn.XLOOKUP($W83, 'SNAP2 IDs'!$B$3:$B$15,'SNAP2 IDs'!F$3:F$15, "Lookup err")</f>
        <v>snap07.sas.pvt</v>
      </c>
      <c r="AB83" s="64">
        <v>0</v>
      </c>
      <c r="AC83" s="64">
        <v>4</v>
      </c>
      <c r="AD83" s="64">
        <v>5</v>
      </c>
      <c r="AE83" s="64">
        <f>_xlfn.BITXOR(AC83,2) + 32*AB83</f>
        <v>6</v>
      </c>
      <c r="AF83" s="64">
        <f>_xlfn.BITXOR(AD83,2) + 32*AB83</f>
        <v>7</v>
      </c>
      <c r="AG83" s="64">
        <f>32*(Y83-1) + (AE83/2)</f>
        <v>195</v>
      </c>
      <c r="AH83" s="73" t="s">
        <v>322</v>
      </c>
    </row>
    <row r="84" spans="1:34" s="43" customFormat="1" ht="18" customHeight="1">
      <c r="A84" s="86"/>
      <c r="B84" s="83" t="s">
        <v>323</v>
      </c>
      <c r="C84" s="109" t="s">
        <v>116</v>
      </c>
      <c r="D84" s="71" t="s">
        <v>73</v>
      </c>
      <c r="E84" s="71">
        <v>37.239729410000002</v>
      </c>
      <c r="F84" s="71">
        <v>-118.28131152</v>
      </c>
      <c r="G84" s="72">
        <v>1182.76</v>
      </c>
      <c r="H84" s="72">
        <v>31.52</v>
      </c>
      <c r="I84" s="72">
        <v>-5.31</v>
      </c>
      <c r="J84" s="81" t="s">
        <v>74</v>
      </c>
      <c r="K84" s="81" t="s">
        <v>74</v>
      </c>
      <c r="L84" s="90" t="s">
        <v>324</v>
      </c>
      <c r="M84" s="90" t="s">
        <v>325</v>
      </c>
      <c r="N84" s="81" t="s">
        <v>77</v>
      </c>
      <c r="O84" s="81" t="s">
        <v>77</v>
      </c>
      <c r="P84" s="64">
        <v>21</v>
      </c>
      <c r="Q84" s="64">
        <v>34</v>
      </c>
      <c r="R84" s="64">
        <f>P84</f>
        <v>21</v>
      </c>
      <c r="S84" s="64">
        <v>3</v>
      </c>
      <c r="T84" s="80">
        <f>100 * $R84 + S84</f>
        <v>2103</v>
      </c>
      <c r="U84" s="77">
        <v>4</v>
      </c>
      <c r="V84" s="80">
        <f>100 * $R84 + U84</f>
        <v>2104</v>
      </c>
      <c r="W84" s="64">
        <f>IF(ISBLANK(Y84), "", _xlfn.XLOOKUP(Y84,'SNAP2 IDs'!C$3:C$15,'SNAP2 IDs'!B$3:B$15,""))</f>
        <v>7</v>
      </c>
      <c r="X84" s="64">
        <f>_xlfn.XLOOKUP($W84, 'SNAP2 IDs'!$B$3:$B$15,'SNAP2 IDs'!D$3:D$15, "Lookup err")</f>
        <v>1</v>
      </c>
      <c r="Y84" s="64">
        <v>4</v>
      </c>
      <c r="Z84" s="64" t="str">
        <f>_xlfn.XLOOKUP($W84, 'SNAP2 IDs'!$B$3:$B$15,'SNAP2 IDs'!E$3:E$15, "Lookup err")</f>
        <v>00:00:08:4b:e4:6f</v>
      </c>
      <c r="AA84" s="64" t="str">
        <f>_xlfn.XLOOKUP($W84, 'SNAP2 IDs'!$B$3:$B$15,'SNAP2 IDs'!F$3:F$15, "Lookup err")</f>
        <v>snap04.sas.pvt</v>
      </c>
      <c r="AB84" s="64">
        <v>1</v>
      </c>
      <c r="AC84" s="64">
        <v>12</v>
      </c>
      <c r="AD84" s="64">
        <v>13</v>
      </c>
      <c r="AE84" s="64">
        <f>_xlfn.BITXOR(AC84,2) + 32*AB84</f>
        <v>46</v>
      </c>
      <c r="AF84" s="64">
        <f>_xlfn.BITXOR(AD84,2) + 32*AB84</f>
        <v>47</v>
      </c>
      <c r="AG84" s="64">
        <f>32*(Y84-1) + (AE84/2)</f>
        <v>119</v>
      </c>
      <c r="AH84" s="73" t="s">
        <v>322</v>
      </c>
    </row>
    <row r="85" spans="1:34" s="43" customFormat="1" ht="18" customHeight="1">
      <c r="A85" s="86"/>
      <c r="B85" s="83" t="s">
        <v>326</v>
      </c>
      <c r="C85" s="109" t="s">
        <v>310</v>
      </c>
      <c r="D85" s="71" t="s">
        <v>73</v>
      </c>
      <c r="E85" s="71">
        <v>37.239698349999998</v>
      </c>
      <c r="F85" s="71">
        <v>-118.28142968</v>
      </c>
      <c r="G85" s="72">
        <v>1183.0999999999999</v>
      </c>
      <c r="H85" s="72">
        <v>21.03</v>
      </c>
      <c r="I85" s="72">
        <v>-8.76</v>
      </c>
      <c r="J85" s="81" t="s">
        <v>74</v>
      </c>
      <c r="K85" s="81" t="s">
        <v>74</v>
      </c>
      <c r="L85" s="90" t="s">
        <v>327</v>
      </c>
      <c r="M85" s="90" t="s">
        <v>328</v>
      </c>
      <c r="N85" s="81" t="s">
        <v>77</v>
      </c>
      <c r="O85" s="81" t="s">
        <v>77</v>
      </c>
      <c r="P85" s="64">
        <v>28</v>
      </c>
      <c r="Q85" s="64">
        <f>_xlfn.XLOOKUP(P85,'ARX IDs'!B$3:B$47,'ARX IDs'!C$3:C$47,"")</f>
        <v>18</v>
      </c>
      <c r="R85" s="64">
        <f>P85</f>
        <v>28</v>
      </c>
      <c r="S85" s="64">
        <v>13</v>
      </c>
      <c r="T85" s="80">
        <f>100 * $R85 + S85</f>
        <v>2813</v>
      </c>
      <c r="U85" s="77">
        <v>14</v>
      </c>
      <c r="V85" s="80">
        <f>100 * $R85 + U85</f>
        <v>2814</v>
      </c>
      <c r="W85" s="64">
        <f>IF(ISBLANK(Y85), "", _xlfn.XLOOKUP(Y85,'SNAP2 IDs'!C$3:C$15,'SNAP2 IDs'!B$3:B$15,""))</f>
        <v>8</v>
      </c>
      <c r="X85" s="64">
        <f>_xlfn.XLOOKUP($W85, 'SNAP2 IDs'!$B$3:$B$15,'SNAP2 IDs'!D$3:D$15, "Lookup err")</f>
        <v>2</v>
      </c>
      <c r="Y85" s="64">
        <v>7</v>
      </c>
      <c r="Z85" s="64" t="str">
        <f>_xlfn.XLOOKUP($W85, 'SNAP2 IDs'!$B$3:$B$15,'SNAP2 IDs'!E$3:E$15, "Lookup err")</f>
        <v>00:00:d6:de:e4:75</v>
      </c>
      <c r="AA85" s="64" t="str">
        <f>_xlfn.XLOOKUP($W85, 'SNAP2 IDs'!$B$3:$B$15,'SNAP2 IDs'!F$3:F$15, "Lookup err")</f>
        <v>snap07.sas.pvt</v>
      </c>
      <c r="AB85" s="64">
        <v>0</v>
      </c>
      <c r="AC85" s="64">
        <v>6</v>
      </c>
      <c r="AD85" s="64">
        <v>7</v>
      </c>
      <c r="AE85" s="64">
        <f>_xlfn.BITXOR(AC85,2) + 32*AB85</f>
        <v>4</v>
      </c>
      <c r="AF85" s="64">
        <f>_xlfn.BITXOR(AD85,2) + 32*AB85</f>
        <v>5</v>
      </c>
      <c r="AG85" s="64">
        <f>32*(Y85-1) + (AE85/2)</f>
        <v>194</v>
      </c>
      <c r="AH85" s="73" t="s">
        <v>322</v>
      </c>
    </row>
    <row r="86" spans="1:34" s="43" customFormat="1" ht="18" customHeight="1">
      <c r="A86" s="86"/>
      <c r="B86" s="83" t="s">
        <v>329</v>
      </c>
      <c r="C86" s="109" t="s">
        <v>310</v>
      </c>
      <c r="D86" s="71" t="s">
        <v>73</v>
      </c>
      <c r="E86" s="71">
        <v>37.23962839</v>
      </c>
      <c r="F86" s="71">
        <v>-118.28139333</v>
      </c>
      <c r="G86" s="72">
        <v>1183.03</v>
      </c>
      <c r="H86" s="72">
        <v>24.26</v>
      </c>
      <c r="I86" s="72">
        <v>-16.52</v>
      </c>
      <c r="J86" s="81" t="s">
        <v>74</v>
      </c>
      <c r="K86" s="81" t="s">
        <v>74</v>
      </c>
      <c r="L86" s="90" t="s">
        <v>330</v>
      </c>
      <c r="M86" s="90" t="s">
        <v>86</v>
      </c>
      <c r="N86" s="81" t="s">
        <v>77</v>
      </c>
      <c r="O86" s="81" t="s">
        <v>77</v>
      </c>
      <c r="P86" s="64">
        <v>30</v>
      </c>
      <c r="Q86" s="64">
        <f>_xlfn.XLOOKUP(P86,'ARX IDs'!B$3:B$47,'ARX IDs'!C$3:C$47,"")</f>
        <v>22</v>
      </c>
      <c r="R86" s="64">
        <f>P86</f>
        <v>30</v>
      </c>
      <c r="S86" s="64">
        <v>7</v>
      </c>
      <c r="T86" s="80">
        <f>100 * $R86 + S86</f>
        <v>3007</v>
      </c>
      <c r="U86" s="77">
        <v>8</v>
      </c>
      <c r="V86" s="80">
        <f>100 * $R86 + U86</f>
        <v>3008</v>
      </c>
      <c r="W86" s="64">
        <f>IF(ISBLANK(Y86), "", _xlfn.XLOOKUP(Y86,'SNAP2 IDs'!C$3:C$15,'SNAP2 IDs'!B$3:B$15,""))</f>
        <v>8</v>
      </c>
      <c r="X86" s="64">
        <f>_xlfn.XLOOKUP($W86, 'SNAP2 IDs'!$B$3:$B$15,'SNAP2 IDs'!D$3:D$15, "Lookup err")</f>
        <v>2</v>
      </c>
      <c r="Y86" s="64">
        <v>7</v>
      </c>
      <c r="Z86" s="64" t="str">
        <f>_xlfn.XLOOKUP($W86, 'SNAP2 IDs'!$B$3:$B$15,'SNAP2 IDs'!E$3:E$15, "Lookup err")</f>
        <v>00:00:d6:de:e4:75</v>
      </c>
      <c r="AA86" s="64" t="str">
        <f>_xlfn.XLOOKUP($W86, 'SNAP2 IDs'!$B$3:$B$15,'SNAP2 IDs'!F$3:F$15, "Lookup err")</f>
        <v>snap07.sas.pvt</v>
      </c>
      <c r="AB86" s="64">
        <v>1</v>
      </c>
      <c r="AC86" s="64">
        <v>0</v>
      </c>
      <c r="AD86" s="64">
        <v>1</v>
      </c>
      <c r="AE86" s="64">
        <f>_xlfn.BITXOR(AC86,2) + 32*AB86</f>
        <v>34</v>
      </c>
      <c r="AF86" s="64">
        <f>_xlfn.BITXOR(AD86,2) + 32*AB86</f>
        <v>35</v>
      </c>
      <c r="AG86" s="64">
        <f>32*(Y86-1) + (AE86/2)</f>
        <v>209</v>
      </c>
      <c r="AH86" s="73" t="s">
        <v>322</v>
      </c>
    </row>
    <row r="87" spans="1:34" s="43" customFormat="1" ht="18" customHeight="1">
      <c r="A87" s="86"/>
      <c r="B87" s="83" t="s">
        <v>331</v>
      </c>
      <c r="C87" s="109"/>
      <c r="D87" s="71" t="s">
        <v>73</v>
      </c>
      <c r="E87" s="71">
        <v>37.239608869999998</v>
      </c>
      <c r="F87" s="71">
        <v>-118.28131897999999</v>
      </c>
      <c r="G87" s="72">
        <v>1182.93</v>
      </c>
      <c r="H87" s="72">
        <v>30.85</v>
      </c>
      <c r="I87" s="72">
        <v>-18.690000000000001</v>
      </c>
      <c r="J87" s="82" t="s">
        <v>198</v>
      </c>
      <c r="K87" s="82" t="s">
        <v>198</v>
      </c>
      <c r="L87" s="90"/>
      <c r="M87" s="90"/>
      <c r="N87" s="81" t="s">
        <v>77</v>
      </c>
      <c r="O87" s="81" t="s">
        <v>77</v>
      </c>
      <c r="P87" s="64"/>
      <c r="Q87" s="64" t="str">
        <f>_xlfn.XLOOKUP(P87,'ARX IDs'!B$3:B$47,'ARX IDs'!C$3:C$47,"")</f>
        <v/>
      </c>
      <c r="R87" s="64"/>
      <c r="S87" s="64"/>
      <c r="T87" s="80">
        <f>100 * $R87 + S87</f>
        <v>0</v>
      </c>
      <c r="U87" s="79"/>
      <c r="V87" s="80">
        <f>100 * $R87 + U87</f>
        <v>0</v>
      </c>
      <c r="W87" s="64" t="str">
        <f>IF(ISBLANK(Y87), "", _xlfn.XLOOKUP(Y87,'SNAP2 IDs'!C$3:C$15,'SNAP2 IDs'!B$3:B$15,""))</f>
        <v/>
      </c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73"/>
    </row>
    <row r="88" spans="1:34" s="43" customFormat="1" ht="18" customHeight="1">
      <c r="A88" s="86"/>
      <c r="B88" s="83" t="s">
        <v>332</v>
      </c>
      <c r="C88" s="109" t="s">
        <v>116</v>
      </c>
      <c r="D88" s="71" t="s">
        <v>73</v>
      </c>
      <c r="E88" s="71">
        <v>37.239574709999999</v>
      </c>
      <c r="F88" s="71">
        <v>-118.28128126999999</v>
      </c>
      <c r="G88" s="72">
        <v>1182.8499999999999</v>
      </c>
      <c r="H88" s="72">
        <v>34.200000000000003</v>
      </c>
      <c r="I88" s="72">
        <v>-22.48</v>
      </c>
      <c r="J88" s="81" t="s">
        <v>74</v>
      </c>
      <c r="K88" s="81" t="s">
        <v>74</v>
      </c>
      <c r="L88" s="90" t="s">
        <v>333</v>
      </c>
      <c r="M88" s="90" t="s">
        <v>334</v>
      </c>
      <c r="N88" s="81" t="s">
        <v>77</v>
      </c>
      <c r="O88" s="81" t="s">
        <v>77</v>
      </c>
      <c r="P88" s="64">
        <v>21</v>
      </c>
      <c r="Q88" s="64">
        <v>34</v>
      </c>
      <c r="R88" s="64">
        <f>P88</f>
        <v>21</v>
      </c>
      <c r="S88" s="64">
        <v>9</v>
      </c>
      <c r="T88" s="80">
        <f>100 * $R88 + S88</f>
        <v>2109</v>
      </c>
      <c r="U88" s="77">
        <v>10</v>
      </c>
      <c r="V88" s="80">
        <f>100 * $R88 + U88</f>
        <v>2110</v>
      </c>
      <c r="W88" s="64">
        <f>IF(ISBLANK(Y88), "", _xlfn.XLOOKUP(Y88,'SNAP2 IDs'!C$3:C$15,'SNAP2 IDs'!B$3:B$15,""))</f>
        <v>7</v>
      </c>
      <c r="X88" s="64">
        <f>_xlfn.XLOOKUP($W88, 'SNAP2 IDs'!$B$3:$B$15,'SNAP2 IDs'!D$3:D$15, "Lookup err")</f>
        <v>1</v>
      </c>
      <c r="Y88" s="64">
        <v>4</v>
      </c>
      <c r="Z88" s="64" t="str">
        <f>_xlfn.XLOOKUP($W88, 'SNAP2 IDs'!$B$3:$B$15,'SNAP2 IDs'!E$3:E$15, "Lookup err")</f>
        <v>00:00:08:4b:e4:6f</v>
      </c>
      <c r="AA88" s="64" t="str">
        <f>_xlfn.XLOOKUP($W88, 'SNAP2 IDs'!$B$3:$B$15,'SNAP2 IDs'!F$3:F$15, "Lookup err")</f>
        <v>snap04.sas.pvt</v>
      </c>
      <c r="AB88" s="64">
        <v>1</v>
      </c>
      <c r="AC88" s="64">
        <v>18</v>
      </c>
      <c r="AD88" s="64">
        <v>19</v>
      </c>
      <c r="AE88" s="64">
        <f>_xlfn.BITXOR(AC88,2) + 32*AB88</f>
        <v>48</v>
      </c>
      <c r="AF88" s="64">
        <f>_xlfn.BITXOR(AD88,2) + 32*AB88</f>
        <v>49</v>
      </c>
      <c r="AG88" s="64">
        <f>32*(Y88-1) + (AE88/2)</f>
        <v>120</v>
      </c>
      <c r="AH88" s="73" t="s">
        <v>322</v>
      </c>
    </row>
    <row r="89" spans="1:34" s="43" customFormat="1" ht="18" customHeight="1">
      <c r="A89" s="86"/>
      <c r="B89" s="83" t="s">
        <v>335</v>
      </c>
      <c r="C89" s="109" t="s">
        <v>163</v>
      </c>
      <c r="D89" s="71" t="s">
        <v>73</v>
      </c>
      <c r="E89" s="71">
        <v>37.239506259999999</v>
      </c>
      <c r="F89" s="71">
        <v>-118.28139815999999</v>
      </c>
      <c r="G89" s="72">
        <v>1182.77</v>
      </c>
      <c r="H89" s="72">
        <v>23.83</v>
      </c>
      <c r="I89" s="72">
        <v>-30.08</v>
      </c>
      <c r="J89" s="81" t="s">
        <v>74</v>
      </c>
      <c r="K89" s="81" t="s">
        <v>74</v>
      </c>
      <c r="L89" s="90" t="s">
        <v>336</v>
      </c>
      <c r="M89" s="90" t="s">
        <v>337</v>
      </c>
      <c r="N89" s="81" t="s">
        <v>77</v>
      </c>
      <c r="O89" s="81" t="s">
        <v>77</v>
      </c>
      <c r="P89" s="64">
        <v>23</v>
      </c>
      <c r="Q89" s="64">
        <v>32</v>
      </c>
      <c r="R89" s="64">
        <f>P89</f>
        <v>23</v>
      </c>
      <c r="S89" s="64">
        <v>5</v>
      </c>
      <c r="T89" s="80">
        <f>100 * $R89 + S89</f>
        <v>2305</v>
      </c>
      <c r="U89" s="77">
        <v>6</v>
      </c>
      <c r="V89" s="80">
        <f>100 * $R89 + U89</f>
        <v>2306</v>
      </c>
      <c r="W89" s="64">
        <f>IF(ISBLANK(Y89), "", _xlfn.XLOOKUP(Y89,'SNAP2 IDs'!C$3:C$15,'SNAP2 IDs'!B$3:B$15,""))</f>
        <v>5</v>
      </c>
      <c r="X89" s="64">
        <f>_xlfn.XLOOKUP($W89, 'SNAP2 IDs'!$B$3:$B$15,'SNAP2 IDs'!D$3:D$15, "Lookup err")</f>
        <v>1</v>
      </c>
      <c r="Y89" s="64">
        <v>5</v>
      </c>
      <c r="Z89" s="64" t="str">
        <f>_xlfn.XLOOKUP($W89, 'SNAP2 IDs'!$B$3:$B$15,'SNAP2 IDs'!E$3:E$15, "Lookup err")</f>
        <v>00:00:18:2d:e4:75</v>
      </c>
      <c r="AA89" s="64" t="str">
        <f>_xlfn.XLOOKUP($W89, 'SNAP2 IDs'!$B$3:$B$15,'SNAP2 IDs'!F$3:F$15, "Lookup err")</f>
        <v>snap05.sas.pvt</v>
      </c>
      <c r="AB89" s="64">
        <v>0</v>
      </c>
      <c r="AC89" s="64">
        <v>26</v>
      </c>
      <c r="AD89" s="64">
        <v>27</v>
      </c>
      <c r="AE89" s="64">
        <f>_xlfn.BITXOR(AC89,2) + 32*AB89</f>
        <v>24</v>
      </c>
      <c r="AF89" s="64">
        <f>_xlfn.BITXOR(AD89,2) + 32*AB89</f>
        <v>25</v>
      </c>
      <c r="AG89" s="64">
        <f>32*(Y89-1) + (AE89/2)</f>
        <v>140</v>
      </c>
      <c r="AH89" s="73" t="s">
        <v>322</v>
      </c>
    </row>
    <row r="90" spans="1:34" s="43" customFormat="1" ht="18" customHeight="1">
      <c r="A90" s="86"/>
      <c r="B90" s="83" t="s">
        <v>338</v>
      </c>
      <c r="C90" s="109" t="s">
        <v>163</v>
      </c>
      <c r="D90" s="71" t="s">
        <v>73</v>
      </c>
      <c r="E90" s="71">
        <v>37.239479410000001</v>
      </c>
      <c r="F90" s="71">
        <v>-118.2813026</v>
      </c>
      <c r="G90" s="72">
        <v>1182.6600000000001</v>
      </c>
      <c r="H90" s="72">
        <v>32.31</v>
      </c>
      <c r="I90" s="72">
        <v>-33.06</v>
      </c>
      <c r="J90" s="81" t="s">
        <v>74</v>
      </c>
      <c r="K90" s="81" t="s">
        <v>74</v>
      </c>
      <c r="L90" s="90" t="s">
        <v>339</v>
      </c>
      <c r="M90" s="90" t="s">
        <v>340</v>
      </c>
      <c r="N90" s="81" t="s">
        <v>77</v>
      </c>
      <c r="O90" s="81" t="s">
        <v>77</v>
      </c>
      <c r="P90" s="64">
        <v>23</v>
      </c>
      <c r="Q90" s="64">
        <v>32</v>
      </c>
      <c r="R90" s="64">
        <f>P90</f>
        <v>23</v>
      </c>
      <c r="S90" s="64">
        <v>7</v>
      </c>
      <c r="T90" s="80">
        <f>100 * $R90 + S90</f>
        <v>2307</v>
      </c>
      <c r="U90" s="77">
        <v>8</v>
      </c>
      <c r="V90" s="80">
        <f>100 * $R90 + U90</f>
        <v>2308</v>
      </c>
      <c r="W90" s="64">
        <f>IF(ISBLANK(Y90), "", _xlfn.XLOOKUP(Y90,'SNAP2 IDs'!C$3:C$15,'SNAP2 IDs'!B$3:B$15,""))</f>
        <v>5</v>
      </c>
      <c r="X90" s="64">
        <f>_xlfn.XLOOKUP($W90, 'SNAP2 IDs'!$B$3:$B$15,'SNAP2 IDs'!D$3:D$15, "Lookup err")</f>
        <v>1</v>
      </c>
      <c r="Y90" s="64">
        <v>5</v>
      </c>
      <c r="Z90" s="64" t="str">
        <f>_xlfn.XLOOKUP($W90, 'SNAP2 IDs'!$B$3:$B$15,'SNAP2 IDs'!E$3:E$15, "Lookup err")</f>
        <v>00:00:18:2d:e4:75</v>
      </c>
      <c r="AA90" s="64" t="str">
        <f>_xlfn.XLOOKUP($W90, 'SNAP2 IDs'!$B$3:$B$15,'SNAP2 IDs'!F$3:F$15, "Lookup err")</f>
        <v>snap05.sas.pvt</v>
      </c>
      <c r="AB90" s="64">
        <v>0</v>
      </c>
      <c r="AC90" s="64">
        <v>28</v>
      </c>
      <c r="AD90" s="64">
        <v>29</v>
      </c>
      <c r="AE90" s="64">
        <f>_xlfn.BITXOR(AC90,2) + 32*AB90</f>
        <v>30</v>
      </c>
      <c r="AF90" s="64">
        <f>_xlfn.BITXOR(AD90,2) + 32*AB90</f>
        <v>31</v>
      </c>
      <c r="AG90" s="64">
        <f>32*(Y90-1) + (AE90/2)</f>
        <v>143</v>
      </c>
      <c r="AH90" s="73" t="s">
        <v>322</v>
      </c>
    </row>
    <row r="91" spans="1:34" s="43" customFormat="1" ht="18" customHeight="1">
      <c r="A91" s="86"/>
      <c r="B91" s="83" t="s">
        <v>341</v>
      </c>
      <c r="C91" s="109" t="s">
        <v>163</v>
      </c>
      <c r="D91" s="71" t="s">
        <v>73</v>
      </c>
      <c r="E91" s="71">
        <v>37.23943585</v>
      </c>
      <c r="F91" s="71">
        <v>-118.28145393</v>
      </c>
      <c r="G91" s="72">
        <v>1182.45</v>
      </c>
      <c r="H91" s="72">
        <v>18.88</v>
      </c>
      <c r="I91" s="72">
        <v>-37.89</v>
      </c>
      <c r="J91" s="81" t="s">
        <v>74</v>
      </c>
      <c r="K91" s="81" t="s">
        <v>74</v>
      </c>
      <c r="L91" s="90" t="s">
        <v>342</v>
      </c>
      <c r="M91" s="90" t="s">
        <v>343</v>
      </c>
      <c r="N91" s="81" t="s">
        <v>77</v>
      </c>
      <c r="O91" s="81" t="s">
        <v>77</v>
      </c>
      <c r="P91" s="64">
        <v>23</v>
      </c>
      <c r="Q91" s="64">
        <v>32</v>
      </c>
      <c r="R91" s="64">
        <f>P91</f>
        <v>23</v>
      </c>
      <c r="S91" s="64">
        <v>9</v>
      </c>
      <c r="T91" s="80">
        <f>100 * $R91 + S91</f>
        <v>2309</v>
      </c>
      <c r="U91" s="77">
        <v>10</v>
      </c>
      <c r="V91" s="80">
        <f>100 * $R91 + U91</f>
        <v>2310</v>
      </c>
      <c r="W91" s="64">
        <f>IF(ISBLANK(Y91), "", _xlfn.XLOOKUP(Y91,'SNAP2 IDs'!C$3:C$15,'SNAP2 IDs'!B$3:B$15,""))</f>
        <v>5</v>
      </c>
      <c r="X91" s="64">
        <f>_xlfn.XLOOKUP($W91, 'SNAP2 IDs'!$B$3:$B$15,'SNAP2 IDs'!D$3:D$15, "Lookup err")</f>
        <v>1</v>
      </c>
      <c r="Y91" s="64">
        <v>5</v>
      </c>
      <c r="Z91" s="64" t="str">
        <f>_xlfn.XLOOKUP($W91, 'SNAP2 IDs'!$B$3:$B$15,'SNAP2 IDs'!E$3:E$15, "Lookup err")</f>
        <v>00:00:18:2d:e4:75</v>
      </c>
      <c r="AA91" s="64" t="str">
        <f>_xlfn.XLOOKUP($W91, 'SNAP2 IDs'!$B$3:$B$15,'SNAP2 IDs'!F$3:F$15, "Lookup err")</f>
        <v>snap05.sas.pvt</v>
      </c>
      <c r="AB91" s="64">
        <v>0</v>
      </c>
      <c r="AC91" s="64">
        <v>30</v>
      </c>
      <c r="AD91" s="64">
        <v>31</v>
      </c>
      <c r="AE91" s="64">
        <f>_xlfn.BITXOR(AC91,2) + 32*AB91</f>
        <v>28</v>
      </c>
      <c r="AF91" s="64">
        <f>_xlfn.BITXOR(AD91,2) + 32*AB91</f>
        <v>29</v>
      </c>
      <c r="AG91" s="64">
        <f>32*(Y91-1) + (AE91/2)</f>
        <v>142</v>
      </c>
      <c r="AH91" s="73" t="s">
        <v>344</v>
      </c>
    </row>
    <row r="92" spans="1:34" s="43" customFormat="1" ht="18" customHeight="1">
      <c r="A92" s="86"/>
      <c r="B92" s="83" t="s">
        <v>345</v>
      </c>
      <c r="C92" s="109"/>
      <c r="D92" s="71" t="s">
        <v>73</v>
      </c>
      <c r="E92" s="71">
        <v>37.23937961</v>
      </c>
      <c r="F92" s="71">
        <v>-118.28134322</v>
      </c>
      <c r="G92" s="72">
        <v>1182.26</v>
      </c>
      <c r="H92" s="72">
        <v>28.7</v>
      </c>
      <c r="I92" s="72">
        <v>-44.13</v>
      </c>
      <c r="J92" s="82" t="s">
        <v>198</v>
      </c>
      <c r="K92" s="82" t="s">
        <v>198</v>
      </c>
      <c r="L92" s="90"/>
      <c r="M92" s="90"/>
      <c r="N92" s="81" t="s">
        <v>77</v>
      </c>
      <c r="O92" s="82" t="s">
        <v>346</v>
      </c>
      <c r="P92" s="64"/>
      <c r="Q92" s="64" t="str">
        <f>_xlfn.XLOOKUP(P92,'ARX IDs'!B$3:B$47,'ARX IDs'!C$3:C$47,"")</f>
        <v/>
      </c>
      <c r="R92" s="64"/>
      <c r="S92" s="64"/>
      <c r="T92" s="80">
        <f>100 * $R92 + S92</f>
        <v>0</v>
      </c>
      <c r="U92" s="79"/>
      <c r="V92" s="80">
        <f>100 * $R92 + U92</f>
        <v>0</v>
      </c>
      <c r="W92" s="64" t="str">
        <f>IF(ISBLANK(Y92), "", _xlfn.XLOOKUP(Y92,'SNAP2 IDs'!C$3:C$15,'SNAP2 IDs'!B$3:B$15,""))</f>
        <v/>
      </c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73"/>
    </row>
    <row r="93" spans="1:34" s="43" customFormat="1" ht="18" customHeight="1">
      <c r="A93" s="86"/>
      <c r="B93" s="83" t="s">
        <v>347</v>
      </c>
      <c r="C93" s="109" t="s">
        <v>163</v>
      </c>
      <c r="D93" s="71" t="s">
        <v>73</v>
      </c>
      <c r="E93" s="71">
        <v>37.239301939999997</v>
      </c>
      <c r="F93" s="71">
        <v>-118.28146875</v>
      </c>
      <c r="G93" s="72">
        <v>1182.49</v>
      </c>
      <c r="H93" s="72">
        <v>17.559999999999999</v>
      </c>
      <c r="I93" s="72">
        <v>-52.75</v>
      </c>
      <c r="J93" s="81" t="s">
        <v>74</v>
      </c>
      <c r="K93" s="81" t="s">
        <v>74</v>
      </c>
      <c r="L93" s="90" t="s">
        <v>348</v>
      </c>
      <c r="M93" s="90" t="s">
        <v>349</v>
      </c>
      <c r="N93" s="81" t="s">
        <v>77</v>
      </c>
      <c r="O93" s="81" t="s">
        <v>77</v>
      </c>
      <c r="P93" s="64">
        <v>23</v>
      </c>
      <c r="Q93" s="64">
        <v>32</v>
      </c>
      <c r="R93" s="64">
        <f>P93</f>
        <v>23</v>
      </c>
      <c r="S93" s="64">
        <v>13</v>
      </c>
      <c r="T93" s="80">
        <f>100 * $R93 + S93</f>
        <v>2313</v>
      </c>
      <c r="U93" s="77">
        <v>14</v>
      </c>
      <c r="V93" s="80">
        <f>100 * $R93 + U93</f>
        <v>2314</v>
      </c>
      <c r="W93" s="64">
        <f>IF(ISBLANK(Y93), "", _xlfn.XLOOKUP(Y93,'SNAP2 IDs'!C$3:C$15,'SNAP2 IDs'!B$3:B$15,""))</f>
        <v>5</v>
      </c>
      <c r="X93" s="64">
        <f>_xlfn.XLOOKUP($W93, 'SNAP2 IDs'!$B$3:$B$15,'SNAP2 IDs'!D$3:D$15, "Lookup err")</f>
        <v>1</v>
      </c>
      <c r="Y93" s="64">
        <v>5</v>
      </c>
      <c r="Z93" s="64" t="str">
        <f>_xlfn.XLOOKUP($W93, 'SNAP2 IDs'!$B$3:$B$15,'SNAP2 IDs'!E$3:E$15, "Lookup err")</f>
        <v>00:00:18:2d:e4:75</v>
      </c>
      <c r="AA93" s="64" t="str">
        <f>_xlfn.XLOOKUP($W93, 'SNAP2 IDs'!$B$3:$B$15,'SNAP2 IDs'!F$3:F$15, "Lookup err")</f>
        <v>snap05.sas.pvt</v>
      </c>
      <c r="AB93" s="64">
        <v>1</v>
      </c>
      <c r="AC93" s="64">
        <v>2</v>
      </c>
      <c r="AD93" s="64">
        <v>3</v>
      </c>
      <c r="AE93" s="64">
        <f>_xlfn.BITXOR(AC93,2) + 32*AB93</f>
        <v>32</v>
      </c>
      <c r="AF93" s="64">
        <f>_xlfn.BITXOR(AD93,2) + 32*AB93</f>
        <v>33</v>
      </c>
      <c r="AG93" s="64">
        <f>32*(Y93-1) + (AE93/2)</f>
        <v>144</v>
      </c>
      <c r="AH93" s="73" t="s">
        <v>350</v>
      </c>
    </row>
    <row r="94" spans="1:34" s="43" customFormat="1" ht="18" customHeight="1">
      <c r="A94" s="86"/>
      <c r="B94" s="83" t="s">
        <v>351</v>
      </c>
      <c r="C94" s="109" t="s">
        <v>163</v>
      </c>
      <c r="D94" s="71" t="s">
        <v>73</v>
      </c>
      <c r="E94" s="71">
        <v>37.239231060000002</v>
      </c>
      <c r="F94" s="71">
        <v>-118.28138177</v>
      </c>
      <c r="G94" s="72">
        <v>1182.5899999999999</v>
      </c>
      <c r="H94" s="72">
        <v>25.28</v>
      </c>
      <c r="I94" s="72">
        <v>-60.62</v>
      </c>
      <c r="J94" s="81" t="s">
        <v>74</v>
      </c>
      <c r="K94" s="81" t="s">
        <v>74</v>
      </c>
      <c r="L94" s="90" t="s">
        <v>352</v>
      </c>
      <c r="M94" s="90" t="s">
        <v>353</v>
      </c>
      <c r="N94" s="81" t="s">
        <v>77</v>
      </c>
      <c r="O94" s="81" t="s">
        <v>77</v>
      </c>
      <c r="P94" s="64">
        <v>23</v>
      </c>
      <c r="Q94" s="64">
        <v>32</v>
      </c>
      <c r="R94" s="64">
        <f>P94</f>
        <v>23</v>
      </c>
      <c r="S94" s="64">
        <v>15</v>
      </c>
      <c r="T94" s="80">
        <f>100 * $R94 + S94</f>
        <v>2315</v>
      </c>
      <c r="U94" s="77">
        <v>16</v>
      </c>
      <c r="V94" s="80">
        <f>100 * $R94 + U94</f>
        <v>2316</v>
      </c>
      <c r="W94" s="64">
        <f>IF(ISBLANK(Y94), "", _xlfn.XLOOKUP(Y94,'SNAP2 IDs'!C$3:C$15,'SNAP2 IDs'!B$3:B$15,""))</f>
        <v>5</v>
      </c>
      <c r="X94" s="64">
        <f>_xlfn.XLOOKUP($W94, 'SNAP2 IDs'!$B$3:$B$15,'SNAP2 IDs'!D$3:D$15, "Lookup err")</f>
        <v>1</v>
      </c>
      <c r="Y94" s="64">
        <v>5</v>
      </c>
      <c r="Z94" s="64" t="str">
        <f>_xlfn.XLOOKUP($W94, 'SNAP2 IDs'!$B$3:$B$15,'SNAP2 IDs'!E$3:E$15, "Lookup err")</f>
        <v>00:00:18:2d:e4:75</v>
      </c>
      <c r="AA94" s="64" t="str">
        <f>_xlfn.XLOOKUP($W94, 'SNAP2 IDs'!$B$3:$B$15,'SNAP2 IDs'!F$3:F$15, "Lookup err")</f>
        <v>snap05.sas.pvt</v>
      </c>
      <c r="AB94" s="64">
        <v>1</v>
      </c>
      <c r="AC94" s="64">
        <v>4</v>
      </c>
      <c r="AD94" s="64">
        <v>5</v>
      </c>
      <c r="AE94" s="64">
        <f>_xlfn.BITXOR(AC94,2) + 32*AB94</f>
        <v>38</v>
      </c>
      <c r="AF94" s="64">
        <f>_xlfn.BITXOR(AD94,2) + 32*AB94</f>
        <v>39</v>
      </c>
      <c r="AG94" s="64">
        <f>32*(Y94-1) + (AE94/2)</f>
        <v>147</v>
      </c>
      <c r="AH94" s="73" t="s">
        <v>350</v>
      </c>
    </row>
    <row r="95" spans="1:34" s="43" customFormat="1" ht="18" customHeight="1">
      <c r="A95" s="86"/>
      <c r="B95" s="83" t="s">
        <v>354</v>
      </c>
      <c r="C95" s="109" t="s">
        <v>163</v>
      </c>
      <c r="D95" s="71" t="s">
        <v>73</v>
      </c>
      <c r="E95" s="71">
        <v>37.239166470000001</v>
      </c>
      <c r="F95" s="71">
        <v>-118.28139143999999</v>
      </c>
      <c r="G95" s="72">
        <v>1182.69</v>
      </c>
      <c r="H95" s="72">
        <v>24.42</v>
      </c>
      <c r="I95" s="72">
        <v>-67.790000000000006</v>
      </c>
      <c r="J95" s="81" t="s">
        <v>74</v>
      </c>
      <c r="K95" s="81" t="s">
        <v>74</v>
      </c>
      <c r="L95" s="90" t="s">
        <v>355</v>
      </c>
      <c r="M95" s="90" t="s">
        <v>356</v>
      </c>
      <c r="N95" s="81" t="s">
        <v>77</v>
      </c>
      <c r="O95" s="81" t="s">
        <v>77</v>
      </c>
      <c r="P95" s="64">
        <v>24</v>
      </c>
      <c r="Q95" s="64">
        <f>_xlfn.XLOOKUP(P95,'ARX IDs'!B$3:B$47,'ARX IDs'!C$3:C$47,"")</f>
        <v>43</v>
      </c>
      <c r="R95" s="64">
        <f>P95</f>
        <v>24</v>
      </c>
      <c r="S95" s="64">
        <v>1</v>
      </c>
      <c r="T95" s="80">
        <f>100 * $R95 + S95</f>
        <v>2401</v>
      </c>
      <c r="U95" s="77">
        <v>2</v>
      </c>
      <c r="V95" s="80">
        <f>100 * $R95 + U95</f>
        <v>2402</v>
      </c>
      <c r="W95" s="64">
        <f>IF(ISBLANK(Y95), "", _xlfn.XLOOKUP(Y95,'SNAP2 IDs'!C$3:C$15,'SNAP2 IDs'!B$3:B$15,""))</f>
        <v>5</v>
      </c>
      <c r="X95" s="64">
        <f>_xlfn.XLOOKUP($W95, 'SNAP2 IDs'!$B$3:$B$15,'SNAP2 IDs'!D$3:D$15, "Lookup err")</f>
        <v>1</v>
      </c>
      <c r="Y95" s="64">
        <v>5</v>
      </c>
      <c r="Z95" s="64" t="str">
        <f>_xlfn.XLOOKUP($W95, 'SNAP2 IDs'!$B$3:$B$15,'SNAP2 IDs'!E$3:E$15, "Lookup err")</f>
        <v>00:00:18:2d:e4:75</v>
      </c>
      <c r="AA95" s="64" t="str">
        <f>_xlfn.XLOOKUP($W95, 'SNAP2 IDs'!$B$3:$B$15,'SNAP2 IDs'!F$3:F$15, "Lookup err")</f>
        <v>snap05.sas.pvt</v>
      </c>
      <c r="AB95" s="64">
        <v>1</v>
      </c>
      <c r="AC95" s="64">
        <v>6</v>
      </c>
      <c r="AD95" s="64">
        <v>7</v>
      </c>
      <c r="AE95" s="64">
        <f>_xlfn.BITXOR(AC95,2) + 32*AB95</f>
        <v>36</v>
      </c>
      <c r="AF95" s="64">
        <f>_xlfn.BITXOR(AD95,2) + 32*AB95</f>
        <v>37</v>
      </c>
      <c r="AG95" s="64">
        <f>32*(Y95-1) + (AE95/2)</f>
        <v>146</v>
      </c>
      <c r="AH95" s="73" t="s">
        <v>350</v>
      </c>
    </row>
    <row r="96" spans="1:34" s="43" customFormat="1" ht="18" customHeight="1">
      <c r="A96" s="86"/>
      <c r="B96" s="83" t="s">
        <v>357</v>
      </c>
      <c r="C96" s="109" t="s">
        <v>163</v>
      </c>
      <c r="D96" s="71" t="s">
        <v>73</v>
      </c>
      <c r="E96" s="71">
        <v>37.239103440000001</v>
      </c>
      <c r="F96" s="71">
        <v>-118.28132494</v>
      </c>
      <c r="G96" s="72">
        <v>1182.74</v>
      </c>
      <c r="H96" s="72">
        <v>30.33</v>
      </c>
      <c r="I96" s="72">
        <v>-74.78</v>
      </c>
      <c r="J96" s="81" t="s">
        <v>74</v>
      </c>
      <c r="K96" s="81" t="s">
        <v>74</v>
      </c>
      <c r="L96" s="90" t="s">
        <v>358</v>
      </c>
      <c r="M96" s="90" t="s">
        <v>359</v>
      </c>
      <c r="N96" s="81" t="s">
        <v>77</v>
      </c>
      <c r="O96" s="81" t="s">
        <v>77</v>
      </c>
      <c r="P96" s="64">
        <v>24</v>
      </c>
      <c r="Q96" s="64">
        <f>_xlfn.XLOOKUP(P96,'ARX IDs'!B$3:B$47,'ARX IDs'!C$3:C$47,"")</f>
        <v>43</v>
      </c>
      <c r="R96" s="64">
        <f>P96</f>
        <v>24</v>
      </c>
      <c r="S96" s="64">
        <v>3</v>
      </c>
      <c r="T96" s="80">
        <f>100 * $R96 + S96</f>
        <v>2403</v>
      </c>
      <c r="U96" s="77">
        <v>4</v>
      </c>
      <c r="V96" s="80">
        <f>100 * $R96 + U96</f>
        <v>2404</v>
      </c>
      <c r="W96" s="64">
        <f>IF(ISBLANK(Y96), "", _xlfn.XLOOKUP(Y96,'SNAP2 IDs'!C$3:C$15,'SNAP2 IDs'!B$3:B$15,""))</f>
        <v>5</v>
      </c>
      <c r="X96" s="64">
        <f>_xlfn.XLOOKUP($W96, 'SNAP2 IDs'!$B$3:$B$15,'SNAP2 IDs'!D$3:D$15, "Lookup err")</f>
        <v>1</v>
      </c>
      <c r="Y96" s="64">
        <v>5</v>
      </c>
      <c r="Z96" s="64" t="str">
        <f>_xlfn.XLOOKUP($W96, 'SNAP2 IDs'!$B$3:$B$15,'SNAP2 IDs'!E$3:E$15, "Lookup err")</f>
        <v>00:00:18:2d:e4:75</v>
      </c>
      <c r="AA96" s="64" t="str">
        <f>_xlfn.XLOOKUP($W96, 'SNAP2 IDs'!$B$3:$B$15,'SNAP2 IDs'!F$3:F$15, "Lookup err")</f>
        <v>snap05.sas.pvt</v>
      </c>
      <c r="AB96" s="64">
        <v>1</v>
      </c>
      <c r="AC96" s="64">
        <v>8</v>
      </c>
      <c r="AD96" s="64">
        <v>9</v>
      </c>
      <c r="AE96" s="64">
        <f>_xlfn.BITXOR(AC96,2) + 32*AB96</f>
        <v>42</v>
      </c>
      <c r="AF96" s="64">
        <f>_xlfn.BITXOR(AD96,2) + 32*AB96</f>
        <v>43</v>
      </c>
      <c r="AG96" s="64">
        <f>32*(Y96-1) + (AE96/2)</f>
        <v>149</v>
      </c>
      <c r="AH96" s="73" t="s">
        <v>350</v>
      </c>
    </row>
    <row r="97" spans="1:34" s="43" customFormat="1" ht="18" customHeight="1">
      <c r="A97" s="86"/>
      <c r="B97" s="83" t="s">
        <v>360</v>
      </c>
      <c r="C97" s="109" t="s">
        <v>163</v>
      </c>
      <c r="D97" s="71" t="s">
        <v>73</v>
      </c>
      <c r="E97" s="71">
        <v>37.239025509999998</v>
      </c>
      <c r="F97" s="71">
        <v>-118.28131229</v>
      </c>
      <c r="G97" s="72">
        <v>1182.73</v>
      </c>
      <c r="H97" s="72">
        <v>31.45</v>
      </c>
      <c r="I97" s="72">
        <v>-83.43</v>
      </c>
      <c r="J97" s="81" t="s">
        <v>74</v>
      </c>
      <c r="K97" s="81" t="s">
        <v>74</v>
      </c>
      <c r="L97" s="90" t="s">
        <v>361</v>
      </c>
      <c r="M97" s="90" t="s">
        <v>362</v>
      </c>
      <c r="N97" s="81" t="s">
        <v>77</v>
      </c>
      <c r="O97" s="81" t="s">
        <v>77</v>
      </c>
      <c r="P97" s="64">
        <v>24</v>
      </c>
      <c r="Q97" s="64">
        <f>_xlfn.XLOOKUP(P97,'ARX IDs'!B$3:B$47,'ARX IDs'!C$3:C$47,"")</f>
        <v>43</v>
      </c>
      <c r="R97" s="64">
        <f>P97</f>
        <v>24</v>
      </c>
      <c r="S97" s="64">
        <v>5</v>
      </c>
      <c r="T97" s="80">
        <f>100 * $R97 + S97</f>
        <v>2405</v>
      </c>
      <c r="U97" s="77">
        <v>6</v>
      </c>
      <c r="V97" s="80">
        <f>100 * $R97 + U97</f>
        <v>2406</v>
      </c>
      <c r="W97" s="64">
        <f>IF(ISBLANK(Y97), "", _xlfn.XLOOKUP(Y97,'SNAP2 IDs'!C$3:C$15,'SNAP2 IDs'!B$3:B$15,""))</f>
        <v>5</v>
      </c>
      <c r="X97" s="64">
        <f>_xlfn.XLOOKUP($W97, 'SNAP2 IDs'!$B$3:$B$15,'SNAP2 IDs'!D$3:D$15, "Lookup err")</f>
        <v>1</v>
      </c>
      <c r="Y97" s="64">
        <v>5</v>
      </c>
      <c r="Z97" s="64" t="str">
        <f>_xlfn.XLOOKUP($W97, 'SNAP2 IDs'!$B$3:$B$15,'SNAP2 IDs'!E$3:E$15, "Lookup err")</f>
        <v>00:00:18:2d:e4:75</v>
      </c>
      <c r="AA97" s="64" t="str">
        <f>_xlfn.XLOOKUP($W97, 'SNAP2 IDs'!$B$3:$B$15,'SNAP2 IDs'!F$3:F$15, "Lookup err")</f>
        <v>snap05.sas.pvt</v>
      </c>
      <c r="AB97" s="64">
        <v>1</v>
      </c>
      <c r="AC97" s="64">
        <v>10</v>
      </c>
      <c r="AD97" s="64">
        <v>11</v>
      </c>
      <c r="AE97" s="64">
        <f>_xlfn.BITXOR(AC97,2) + 32*AB97</f>
        <v>40</v>
      </c>
      <c r="AF97" s="64">
        <f>_xlfn.BITXOR(AD97,2) + 32*AB97</f>
        <v>41</v>
      </c>
      <c r="AG97" s="64">
        <f>32*(Y97-1) + (AE97/2)</f>
        <v>148</v>
      </c>
      <c r="AH97" s="73" t="s">
        <v>350</v>
      </c>
    </row>
    <row r="98" spans="1:34" s="43" customFormat="1" ht="18" customHeight="1">
      <c r="A98" s="86"/>
      <c r="B98" s="83" t="s">
        <v>363</v>
      </c>
      <c r="C98" s="109" t="s">
        <v>163</v>
      </c>
      <c r="D98" s="71" t="s">
        <v>73</v>
      </c>
      <c r="E98" s="71">
        <v>37.23901833</v>
      </c>
      <c r="F98" s="71">
        <v>-118.28146658</v>
      </c>
      <c r="G98" s="72">
        <v>1182.7</v>
      </c>
      <c r="H98" s="72">
        <v>17.760000000000002</v>
      </c>
      <c r="I98" s="72">
        <v>-84.23</v>
      </c>
      <c r="J98" s="81" t="s">
        <v>74</v>
      </c>
      <c r="K98" s="81" t="s">
        <v>74</v>
      </c>
      <c r="L98" s="90" t="s">
        <v>364</v>
      </c>
      <c r="M98" s="90" t="s">
        <v>298</v>
      </c>
      <c r="N98" s="81" t="s">
        <v>77</v>
      </c>
      <c r="O98" s="81" t="s">
        <v>77</v>
      </c>
      <c r="P98" s="64">
        <v>24</v>
      </c>
      <c r="Q98" s="64">
        <f>_xlfn.XLOOKUP(P98,'ARX IDs'!B$3:B$47,'ARX IDs'!C$3:C$47,"")</f>
        <v>43</v>
      </c>
      <c r="R98" s="64">
        <f>P98</f>
        <v>24</v>
      </c>
      <c r="S98" s="64">
        <v>7</v>
      </c>
      <c r="T98" s="80">
        <f>100 * $R98 + S98</f>
        <v>2407</v>
      </c>
      <c r="U98" s="77">
        <v>8</v>
      </c>
      <c r="V98" s="80">
        <f>100 * $R98 + U98</f>
        <v>2408</v>
      </c>
      <c r="W98" s="64">
        <f>IF(ISBLANK(Y98), "", _xlfn.XLOOKUP(Y98,'SNAP2 IDs'!C$3:C$15,'SNAP2 IDs'!B$3:B$15,""))</f>
        <v>5</v>
      </c>
      <c r="X98" s="64">
        <f>_xlfn.XLOOKUP($W98, 'SNAP2 IDs'!$B$3:$B$15,'SNAP2 IDs'!D$3:D$15, "Lookup err")</f>
        <v>1</v>
      </c>
      <c r="Y98" s="64">
        <v>5</v>
      </c>
      <c r="Z98" s="64" t="str">
        <f>_xlfn.XLOOKUP($W98, 'SNAP2 IDs'!$B$3:$B$15,'SNAP2 IDs'!E$3:E$15, "Lookup err")</f>
        <v>00:00:18:2d:e4:75</v>
      </c>
      <c r="AA98" s="64" t="str">
        <f>_xlfn.XLOOKUP($W98, 'SNAP2 IDs'!$B$3:$B$15,'SNAP2 IDs'!F$3:F$15, "Lookup err")</f>
        <v>snap05.sas.pvt</v>
      </c>
      <c r="AB98" s="64">
        <v>1</v>
      </c>
      <c r="AC98" s="64">
        <v>12</v>
      </c>
      <c r="AD98" s="64">
        <v>13</v>
      </c>
      <c r="AE98" s="64">
        <f>_xlfn.BITXOR(AC98,2) + 32*AB98</f>
        <v>46</v>
      </c>
      <c r="AF98" s="64">
        <f>_xlfn.BITXOR(AD98,2) + 32*AB98</f>
        <v>47</v>
      </c>
      <c r="AG98" s="64">
        <f>32*(Y98-1) + (AE98/2)</f>
        <v>151</v>
      </c>
      <c r="AH98" s="73" t="s">
        <v>350</v>
      </c>
    </row>
    <row r="99" spans="1:34" s="43" customFormat="1" ht="18" customHeight="1">
      <c r="A99" s="86"/>
      <c r="B99" s="83" t="s">
        <v>365</v>
      </c>
      <c r="C99" s="109" t="s">
        <v>163</v>
      </c>
      <c r="D99" s="71" t="s">
        <v>73</v>
      </c>
      <c r="E99" s="71">
        <v>37.238938079999997</v>
      </c>
      <c r="F99" s="71">
        <v>-118.2813589</v>
      </c>
      <c r="G99" s="72">
        <v>1182.57</v>
      </c>
      <c r="H99" s="72">
        <v>27.31</v>
      </c>
      <c r="I99" s="72">
        <v>-93.14</v>
      </c>
      <c r="J99" s="81" t="s">
        <v>74</v>
      </c>
      <c r="K99" s="81" t="s">
        <v>74</v>
      </c>
      <c r="L99" s="90" t="s">
        <v>366</v>
      </c>
      <c r="M99" s="90" t="s">
        <v>367</v>
      </c>
      <c r="N99" s="81" t="s">
        <v>77</v>
      </c>
      <c r="O99" s="81" t="s">
        <v>77</v>
      </c>
      <c r="P99" s="64">
        <v>24</v>
      </c>
      <c r="Q99" s="64">
        <f>_xlfn.XLOOKUP(P99,'ARX IDs'!B$3:B$47,'ARX IDs'!C$3:C$47,"")</f>
        <v>43</v>
      </c>
      <c r="R99" s="64">
        <f>P99</f>
        <v>24</v>
      </c>
      <c r="S99" s="64">
        <v>9</v>
      </c>
      <c r="T99" s="80">
        <f>100 * $R99 + S99</f>
        <v>2409</v>
      </c>
      <c r="U99" s="77">
        <v>10</v>
      </c>
      <c r="V99" s="80">
        <f>100 * $R99 + U99</f>
        <v>2410</v>
      </c>
      <c r="W99" s="64">
        <f>IF(ISBLANK(Y99), "", _xlfn.XLOOKUP(Y99,'SNAP2 IDs'!C$3:C$15,'SNAP2 IDs'!B$3:B$15,""))</f>
        <v>5</v>
      </c>
      <c r="X99" s="64">
        <f>_xlfn.XLOOKUP($W99, 'SNAP2 IDs'!$B$3:$B$15,'SNAP2 IDs'!D$3:D$15, "Lookup err")</f>
        <v>1</v>
      </c>
      <c r="Y99" s="64">
        <v>5</v>
      </c>
      <c r="Z99" s="64" t="str">
        <f>_xlfn.XLOOKUP($W99, 'SNAP2 IDs'!$B$3:$B$15,'SNAP2 IDs'!E$3:E$15, "Lookup err")</f>
        <v>00:00:18:2d:e4:75</v>
      </c>
      <c r="AA99" s="64" t="str">
        <f>_xlfn.XLOOKUP($W99, 'SNAP2 IDs'!$B$3:$B$15,'SNAP2 IDs'!F$3:F$15, "Lookup err")</f>
        <v>snap05.sas.pvt</v>
      </c>
      <c r="AB99" s="64">
        <v>1</v>
      </c>
      <c r="AC99" s="64">
        <v>14</v>
      </c>
      <c r="AD99" s="64">
        <v>15</v>
      </c>
      <c r="AE99" s="64">
        <f>_xlfn.BITXOR(AC99,2) + 32*AB99</f>
        <v>44</v>
      </c>
      <c r="AF99" s="64">
        <f>_xlfn.BITXOR(AD99,2) + 32*AB99</f>
        <v>45</v>
      </c>
      <c r="AG99" s="64">
        <f>32*(Y99-1) + (AE99/2)</f>
        <v>150</v>
      </c>
      <c r="AH99" s="73" t="s">
        <v>350</v>
      </c>
    </row>
    <row r="100" spans="1:34" s="43" customFormat="1" ht="18" customHeight="1">
      <c r="A100" s="86"/>
      <c r="B100" s="83" t="s">
        <v>368</v>
      </c>
      <c r="C100" s="109" t="s">
        <v>163</v>
      </c>
      <c r="D100" s="71" t="s">
        <v>73</v>
      </c>
      <c r="E100" s="71">
        <v>37.238905639999999</v>
      </c>
      <c r="F100" s="71">
        <v>-118.28144514</v>
      </c>
      <c r="G100" s="72">
        <v>1182.6400000000001</v>
      </c>
      <c r="H100" s="72">
        <v>19.66</v>
      </c>
      <c r="I100" s="72">
        <v>-96.74</v>
      </c>
      <c r="J100" s="81" t="s">
        <v>74</v>
      </c>
      <c r="K100" s="81" t="s">
        <v>74</v>
      </c>
      <c r="L100" s="90" t="s">
        <v>369</v>
      </c>
      <c r="M100" s="90" t="s">
        <v>370</v>
      </c>
      <c r="N100" s="81" t="s">
        <v>77</v>
      </c>
      <c r="O100" s="81" t="s">
        <v>77</v>
      </c>
      <c r="P100" s="64">
        <v>23</v>
      </c>
      <c r="Q100" s="64">
        <v>32</v>
      </c>
      <c r="R100" s="64">
        <f>P100</f>
        <v>23</v>
      </c>
      <c r="S100" s="64">
        <v>11</v>
      </c>
      <c r="T100" s="80">
        <f>100 * $R100 + S100</f>
        <v>2311</v>
      </c>
      <c r="U100" s="77">
        <v>12</v>
      </c>
      <c r="V100" s="80">
        <f>100 * $R100 + U100</f>
        <v>2312</v>
      </c>
      <c r="W100" s="64">
        <f>IF(ISBLANK(Y100), "", _xlfn.XLOOKUP(Y100,'SNAP2 IDs'!C$3:C$15,'SNAP2 IDs'!B$3:B$15,""))</f>
        <v>5</v>
      </c>
      <c r="X100" s="64">
        <f>_xlfn.XLOOKUP($W100, 'SNAP2 IDs'!$B$3:$B$15,'SNAP2 IDs'!D$3:D$15, "Lookup err")</f>
        <v>1</v>
      </c>
      <c r="Y100" s="64">
        <v>5</v>
      </c>
      <c r="Z100" s="64" t="str">
        <f>_xlfn.XLOOKUP($W100, 'SNAP2 IDs'!$B$3:$B$15,'SNAP2 IDs'!E$3:E$15, "Lookup err")</f>
        <v>00:00:18:2d:e4:75</v>
      </c>
      <c r="AA100" s="64" t="str">
        <f>_xlfn.XLOOKUP($W100, 'SNAP2 IDs'!$B$3:$B$15,'SNAP2 IDs'!F$3:F$15, "Lookup err")</f>
        <v>snap05.sas.pvt</v>
      </c>
      <c r="AB100" s="64">
        <v>1</v>
      </c>
      <c r="AC100" s="64">
        <v>0</v>
      </c>
      <c r="AD100" s="64">
        <v>1</v>
      </c>
      <c r="AE100" s="64">
        <f>_xlfn.BITXOR(AC100,2) + 32*AB100</f>
        <v>34</v>
      </c>
      <c r="AF100" s="64">
        <f>_xlfn.BITXOR(AD100,2) + 32*AB100</f>
        <v>35</v>
      </c>
      <c r="AG100" s="64">
        <f>32*(Y100-1) + (AE100/2)</f>
        <v>145</v>
      </c>
      <c r="AH100" s="73" t="s">
        <v>350</v>
      </c>
    </row>
    <row r="101" spans="1:34" s="43" customFormat="1" ht="18" customHeight="1">
      <c r="A101" s="86"/>
      <c r="B101" s="83" t="s">
        <v>371</v>
      </c>
      <c r="C101" s="109" t="s">
        <v>179</v>
      </c>
      <c r="D101" s="71" t="s">
        <v>73</v>
      </c>
      <c r="E101" s="71">
        <v>37.24068647</v>
      </c>
      <c r="F101" s="71">
        <v>-118.28155327</v>
      </c>
      <c r="G101" s="72">
        <v>1182.8900000000001</v>
      </c>
      <c r="H101" s="72">
        <v>10.06</v>
      </c>
      <c r="I101" s="72">
        <v>100.91</v>
      </c>
      <c r="J101" s="81" t="s">
        <v>74</v>
      </c>
      <c r="K101" s="81" t="s">
        <v>74</v>
      </c>
      <c r="L101" s="90" t="s">
        <v>312</v>
      </c>
      <c r="M101" s="90" t="s">
        <v>372</v>
      </c>
      <c r="N101" s="81" t="s">
        <v>77</v>
      </c>
      <c r="O101" s="81" t="s">
        <v>77</v>
      </c>
      <c r="P101" s="64">
        <v>26</v>
      </c>
      <c r="Q101" s="64">
        <f>_xlfn.XLOOKUP(P101,'ARX IDs'!B$3:B$47,'ARX IDs'!C$3:C$47,"")</f>
        <v>17</v>
      </c>
      <c r="R101" s="64">
        <f>P101</f>
        <v>26</v>
      </c>
      <c r="S101" s="64">
        <v>5</v>
      </c>
      <c r="T101" s="80">
        <f>100 * $R101 + S101</f>
        <v>2605</v>
      </c>
      <c r="U101" s="77">
        <v>6</v>
      </c>
      <c r="V101" s="80">
        <f>100 * $R101 + U101</f>
        <v>2606</v>
      </c>
      <c r="W101" s="64">
        <f>IF(ISBLANK(Y101), "", _xlfn.XLOOKUP(Y101,'SNAP2 IDs'!C$3:C$15,'SNAP2 IDs'!B$3:B$15,""))</f>
        <v>6</v>
      </c>
      <c r="X101" s="64">
        <f>_xlfn.XLOOKUP($W101, 'SNAP2 IDs'!$B$3:$B$15,'SNAP2 IDs'!D$3:D$15, "Lookup err")</f>
        <v>1</v>
      </c>
      <c r="Y101" s="64">
        <v>6</v>
      </c>
      <c r="Z101" s="64" t="str">
        <f>_xlfn.XLOOKUP($W101, 'SNAP2 IDs'!$B$3:$B$15,'SNAP2 IDs'!E$3:E$15, "Lookup err")</f>
        <v>02:00:c2:4f:e4:75</v>
      </c>
      <c r="AA101" s="64" t="str">
        <f>_xlfn.XLOOKUP($W101, 'SNAP2 IDs'!$B$3:$B$15,'SNAP2 IDs'!F$3:F$15, "Lookup err")</f>
        <v>snap06.sas.pvt</v>
      </c>
      <c r="AB101" s="64">
        <v>0</v>
      </c>
      <c r="AC101" s="64">
        <v>22</v>
      </c>
      <c r="AD101" s="64">
        <v>23</v>
      </c>
      <c r="AE101" s="64">
        <f>_xlfn.BITXOR(AC101,2) + 32*AB101</f>
        <v>20</v>
      </c>
      <c r="AF101" s="64">
        <f>_xlfn.BITXOR(AD101,2) + 32*AB101</f>
        <v>21</v>
      </c>
      <c r="AG101" s="64">
        <f>32*(Y101-1) + (AE101/2)</f>
        <v>170</v>
      </c>
      <c r="AH101" s="73" t="s">
        <v>350</v>
      </c>
    </row>
    <row r="102" spans="1:34" s="43" customFormat="1" ht="18" customHeight="1">
      <c r="A102" s="86"/>
      <c r="B102" s="83" t="s">
        <v>373</v>
      </c>
      <c r="C102" s="109" t="s">
        <v>179</v>
      </c>
      <c r="D102" s="71" t="s">
        <v>73</v>
      </c>
      <c r="E102" s="71">
        <v>37.24047376</v>
      </c>
      <c r="F102" s="71">
        <v>-118.28155009</v>
      </c>
      <c r="G102" s="72">
        <v>1183.1199999999999</v>
      </c>
      <c r="H102" s="72">
        <v>10.35</v>
      </c>
      <c r="I102" s="72">
        <v>77.3</v>
      </c>
      <c r="J102" s="81" t="s">
        <v>74</v>
      </c>
      <c r="K102" s="81" t="s">
        <v>74</v>
      </c>
      <c r="L102" s="90" t="s">
        <v>374</v>
      </c>
      <c r="M102" s="90" t="s">
        <v>375</v>
      </c>
      <c r="N102" s="81" t="s">
        <v>77</v>
      </c>
      <c r="O102" s="81" t="s">
        <v>77</v>
      </c>
      <c r="P102" s="64">
        <v>26</v>
      </c>
      <c r="Q102" s="64">
        <f>_xlfn.XLOOKUP(P102,'ARX IDs'!B$3:B$47,'ARX IDs'!C$3:C$47,"")</f>
        <v>17</v>
      </c>
      <c r="R102" s="64">
        <f>P102</f>
        <v>26</v>
      </c>
      <c r="S102" s="64">
        <v>7</v>
      </c>
      <c r="T102" s="80">
        <f>100 * $R102 + S102</f>
        <v>2607</v>
      </c>
      <c r="U102" s="77">
        <v>8</v>
      </c>
      <c r="V102" s="80">
        <f>100 * $R102 + U102</f>
        <v>2608</v>
      </c>
      <c r="W102" s="64">
        <f>IF(ISBLANK(Y102), "", _xlfn.XLOOKUP(Y102,'SNAP2 IDs'!C$3:C$15,'SNAP2 IDs'!B$3:B$15,""))</f>
        <v>6</v>
      </c>
      <c r="X102" s="64">
        <f>_xlfn.XLOOKUP($W102, 'SNAP2 IDs'!$B$3:$B$15,'SNAP2 IDs'!D$3:D$15, "Lookup err")</f>
        <v>1</v>
      </c>
      <c r="Y102" s="64">
        <v>6</v>
      </c>
      <c r="Z102" s="64" t="str">
        <f>_xlfn.XLOOKUP($W102, 'SNAP2 IDs'!$B$3:$B$15,'SNAP2 IDs'!E$3:E$15, "Lookup err")</f>
        <v>02:00:c2:4f:e4:75</v>
      </c>
      <c r="AA102" s="64" t="str">
        <f>_xlfn.XLOOKUP($W102, 'SNAP2 IDs'!$B$3:$B$15,'SNAP2 IDs'!F$3:F$15, "Lookup err")</f>
        <v>snap06.sas.pvt</v>
      </c>
      <c r="AB102" s="64">
        <v>0</v>
      </c>
      <c r="AC102" s="64">
        <v>24</v>
      </c>
      <c r="AD102" s="64">
        <v>25</v>
      </c>
      <c r="AE102" s="64">
        <f>_xlfn.BITXOR(AC102,2) + 32*AB102</f>
        <v>26</v>
      </c>
      <c r="AF102" s="64">
        <f>_xlfn.BITXOR(AD102,2) + 32*AB102</f>
        <v>27</v>
      </c>
      <c r="AG102" s="64">
        <f>32*(Y102-1) + (AE102/2)</f>
        <v>173</v>
      </c>
      <c r="AH102" s="73" t="s">
        <v>350</v>
      </c>
    </row>
    <row r="103" spans="1:34" s="43" customFormat="1" ht="18" customHeight="1">
      <c r="A103" s="86"/>
      <c r="B103" s="83" t="s">
        <v>376</v>
      </c>
      <c r="C103" s="109" t="s">
        <v>179</v>
      </c>
      <c r="D103" s="71" t="s">
        <v>73</v>
      </c>
      <c r="E103" s="71">
        <v>37.240384560000003</v>
      </c>
      <c r="F103" s="71">
        <v>-118.28153915</v>
      </c>
      <c r="G103" s="72">
        <v>1182.99</v>
      </c>
      <c r="H103" s="72">
        <v>11.32</v>
      </c>
      <c r="I103" s="72">
        <v>67.400000000000006</v>
      </c>
      <c r="J103" s="81" t="s">
        <v>74</v>
      </c>
      <c r="K103" s="81" t="s">
        <v>74</v>
      </c>
      <c r="L103" s="90" t="s">
        <v>377</v>
      </c>
      <c r="M103" s="90" t="s">
        <v>378</v>
      </c>
      <c r="N103" s="81" t="s">
        <v>77</v>
      </c>
      <c r="O103" s="81" t="s">
        <v>77</v>
      </c>
      <c r="P103" s="64">
        <v>26</v>
      </c>
      <c r="Q103" s="64">
        <f>_xlfn.XLOOKUP(P103,'ARX IDs'!B$3:B$47,'ARX IDs'!C$3:C$47,"")</f>
        <v>17</v>
      </c>
      <c r="R103" s="64">
        <f>P103</f>
        <v>26</v>
      </c>
      <c r="S103" s="64">
        <v>9</v>
      </c>
      <c r="T103" s="80">
        <f>100 * $R103 + S103</f>
        <v>2609</v>
      </c>
      <c r="U103" s="77">
        <v>10</v>
      </c>
      <c r="V103" s="80">
        <f>100 * $R103 + U103</f>
        <v>2610</v>
      </c>
      <c r="W103" s="64">
        <f>IF(ISBLANK(Y103), "", _xlfn.XLOOKUP(Y103,'SNAP2 IDs'!C$3:C$15,'SNAP2 IDs'!B$3:B$15,""))</f>
        <v>6</v>
      </c>
      <c r="X103" s="64">
        <f>_xlfn.XLOOKUP($W103, 'SNAP2 IDs'!$B$3:$B$15,'SNAP2 IDs'!D$3:D$15, "Lookup err")</f>
        <v>1</v>
      </c>
      <c r="Y103" s="64">
        <v>6</v>
      </c>
      <c r="Z103" s="64" t="str">
        <f>_xlfn.XLOOKUP($W103, 'SNAP2 IDs'!$B$3:$B$15,'SNAP2 IDs'!E$3:E$15, "Lookup err")</f>
        <v>02:00:c2:4f:e4:75</v>
      </c>
      <c r="AA103" s="64" t="str">
        <f>_xlfn.XLOOKUP($W103, 'SNAP2 IDs'!$B$3:$B$15,'SNAP2 IDs'!F$3:F$15, "Lookup err")</f>
        <v>snap06.sas.pvt</v>
      </c>
      <c r="AB103" s="64">
        <v>0</v>
      </c>
      <c r="AC103" s="64">
        <v>26</v>
      </c>
      <c r="AD103" s="64">
        <v>27</v>
      </c>
      <c r="AE103" s="64">
        <f>_xlfn.BITXOR(AC103,2) + 32*AB103</f>
        <v>24</v>
      </c>
      <c r="AF103" s="64">
        <f>_xlfn.BITXOR(AD103,2) + 32*AB103</f>
        <v>25</v>
      </c>
      <c r="AG103" s="64">
        <f>32*(Y103-1) + (AE103/2)</f>
        <v>172</v>
      </c>
      <c r="AH103" s="73" t="s">
        <v>350</v>
      </c>
    </row>
    <row r="104" spans="1:34" s="43" customFormat="1" ht="18" customHeight="1">
      <c r="A104" s="86"/>
      <c r="B104" s="83" t="s">
        <v>379</v>
      </c>
      <c r="C104" s="109" t="s">
        <v>179</v>
      </c>
      <c r="D104" s="71" t="s">
        <v>73</v>
      </c>
      <c r="E104" s="71">
        <v>37.24030922</v>
      </c>
      <c r="F104" s="71">
        <v>-118.28161708</v>
      </c>
      <c r="G104" s="72">
        <v>1182.6500000000001</v>
      </c>
      <c r="H104" s="72">
        <v>4.4000000000000004</v>
      </c>
      <c r="I104" s="72">
        <v>59.04</v>
      </c>
      <c r="J104" s="81" t="s">
        <v>74</v>
      </c>
      <c r="K104" s="81" t="s">
        <v>74</v>
      </c>
      <c r="L104" s="90" t="s">
        <v>380</v>
      </c>
      <c r="M104" s="90" t="s">
        <v>381</v>
      </c>
      <c r="N104" s="81" t="s">
        <v>77</v>
      </c>
      <c r="O104" s="81" t="s">
        <v>77</v>
      </c>
      <c r="P104" s="64">
        <v>26</v>
      </c>
      <c r="Q104" s="64">
        <f>_xlfn.XLOOKUP(P104,'ARX IDs'!B$3:B$47,'ARX IDs'!C$3:C$47,"")</f>
        <v>17</v>
      </c>
      <c r="R104" s="64">
        <f>P104</f>
        <v>26</v>
      </c>
      <c r="S104" s="64">
        <v>11</v>
      </c>
      <c r="T104" s="80">
        <f>100 * $R104 + S104</f>
        <v>2611</v>
      </c>
      <c r="U104" s="77">
        <v>12</v>
      </c>
      <c r="V104" s="80">
        <f>100 * $R104 + U104</f>
        <v>2612</v>
      </c>
      <c r="W104" s="64">
        <f>IF(ISBLANK(Y104), "", _xlfn.XLOOKUP(Y104,'SNAP2 IDs'!C$3:C$15,'SNAP2 IDs'!B$3:B$15,""))</f>
        <v>6</v>
      </c>
      <c r="X104" s="64">
        <f>_xlfn.XLOOKUP($W104, 'SNAP2 IDs'!$B$3:$B$15,'SNAP2 IDs'!D$3:D$15, "Lookup err")</f>
        <v>1</v>
      </c>
      <c r="Y104" s="64">
        <v>6</v>
      </c>
      <c r="Z104" s="64" t="str">
        <f>_xlfn.XLOOKUP($W104, 'SNAP2 IDs'!$B$3:$B$15,'SNAP2 IDs'!E$3:E$15, "Lookup err")</f>
        <v>02:00:c2:4f:e4:75</v>
      </c>
      <c r="AA104" s="64" t="str">
        <f>_xlfn.XLOOKUP($W104, 'SNAP2 IDs'!$B$3:$B$15,'SNAP2 IDs'!F$3:F$15, "Lookup err")</f>
        <v>snap06.sas.pvt</v>
      </c>
      <c r="AB104" s="64">
        <v>0</v>
      </c>
      <c r="AC104" s="64">
        <v>28</v>
      </c>
      <c r="AD104" s="64">
        <v>29</v>
      </c>
      <c r="AE104" s="64">
        <f>_xlfn.BITXOR(AC104,2) + 32*AB104</f>
        <v>30</v>
      </c>
      <c r="AF104" s="64">
        <f>_xlfn.BITXOR(AD104,2) + 32*AB104</f>
        <v>31</v>
      </c>
      <c r="AG104" s="64">
        <f>32*(Y104-1) + (AE104/2)</f>
        <v>175</v>
      </c>
      <c r="AH104" s="73" t="s">
        <v>350</v>
      </c>
    </row>
    <row r="105" spans="1:34" s="43" customFormat="1" ht="18" customHeight="1">
      <c r="A105" s="86"/>
      <c r="B105" s="83" t="s">
        <v>382</v>
      </c>
      <c r="C105" s="109" t="s">
        <v>179</v>
      </c>
      <c r="D105" s="71" t="s">
        <v>73</v>
      </c>
      <c r="E105" s="71">
        <v>37.240238269999999</v>
      </c>
      <c r="F105" s="71">
        <v>-118.2815469</v>
      </c>
      <c r="G105" s="72">
        <v>1182.51</v>
      </c>
      <c r="H105" s="72">
        <v>10.63</v>
      </c>
      <c r="I105" s="72">
        <v>51.16</v>
      </c>
      <c r="J105" s="81" t="s">
        <v>74</v>
      </c>
      <c r="K105" s="81" t="s">
        <v>74</v>
      </c>
      <c r="L105" s="90" t="s">
        <v>383</v>
      </c>
      <c r="M105" s="90" t="s">
        <v>384</v>
      </c>
      <c r="N105" s="81" t="s">
        <v>77</v>
      </c>
      <c r="O105" s="81" t="s">
        <v>77</v>
      </c>
      <c r="P105" s="64">
        <v>26</v>
      </c>
      <c r="Q105" s="64">
        <f>_xlfn.XLOOKUP(P105,'ARX IDs'!B$3:B$47,'ARX IDs'!C$3:C$47,"")</f>
        <v>17</v>
      </c>
      <c r="R105" s="64">
        <f>P105</f>
        <v>26</v>
      </c>
      <c r="S105" s="64">
        <v>13</v>
      </c>
      <c r="T105" s="80">
        <f>100 * $R105 + S105</f>
        <v>2613</v>
      </c>
      <c r="U105" s="77">
        <v>14</v>
      </c>
      <c r="V105" s="80">
        <f>100 * $R105 + U105</f>
        <v>2614</v>
      </c>
      <c r="W105" s="64">
        <f>IF(ISBLANK(Y105), "", _xlfn.XLOOKUP(Y105,'SNAP2 IDs'!C$3:C$15,'SNAP2 IDs'!B$3:B$15,""))</f>
        <v>6</v>
      </c>
      <c r="X105" s="64">
        <f>_xlfn.XLOOKUP($W105, 'SNAP2 IDs'!$B$3:$B$15,'SNAP2 IDs'!D$3:D$15, "Lookup err")</f>
        <v>1</v>
      </c>
      <c r="Y105" s="64">
        <v>6</v>
      </c>
      <c r="Z105" s="64" t="str">
        <f>_xlfn.XLOOKUP($W105, 'SNAP2 IDs'!$B$3:$B$15,'SNAP2 IDs'!E$3:E$15, "Lookup err")</f>
        <v>02:00:c2:4f:e4:75</v>
      </c>
      <c r="AA105" s="64" t="str">
        <f>_xlfn.XLOOKUP($W105, 'SNAP2 IDs'!$B$3:$B$15,'SNAP2 IDs'!F$3:F$15, "Lookup err")</f>
        <v>snap06.sas.pvt</v>
      </c>
      <c r="AB105" s="64">
        <v>0</v>
      </c>
      <c r="AC105" s="64">
        <v>30</v>
      </c>
      <c r="AD105" s="64">
        <v>31</v>
      </c>
      <c r="AE105" s="64">
        <f>_xlfn.BITXOR(AC105,2) + 32*AB105</f>
        <v>28</v>
      </c>
      <c r="AF105" s="64">
        <f>_xlfn.BITXOR(AD105,2) + 32*AB105</f>
        <v>29</v>
      </c>
      <c r="AG105" s="64">
        <f>32*(Y105-1) + (AE105/2)</f>
        <v>174</v>
      </c>
      <c r="AH105" s="73" t="s">
        <v>350</v>
      </c>
    </row>
    <row r="106" spans="1:34" s="43" customFormat="1" ht="18" customHeight="1">
      <c r="A106" s="86"/>
      <c r="B106" s="83" t="s">
        <v>385</v>
      </c>
      <c r="C106" s="109" t="s">
        <v>179</v>
      </c>
      <c r="D106" s="71" t="s">
        <v>73</v>
      </c>
      <c r="E106" s="71">
        <v>37.240235179999999</v>
      </c>
      <c r="F106" s="71">
        <v>-118.28167586000001</v>
      </c>
      <c r="G106" s="72">
        <v>1182.52</v>
      </c>
      <c r="H106" s="72">
        <v>-0.81</v>
      </c>
      <c r="I106" s="72">
        <v>50.82</v>
      </c>
      <c r="J106" s="81" t="s">
        <v>74</v>
      </c>
      <c r="K106" s="81" t="s">
        <v>74</v>
      </c>
      <c r="L106" s="90" t="s">
        <v>386</v>
      </c>
      <c r="M106" s="90" t="s">
        <v>387</v>
      </c>
      <c r="N106" s="81" t="s">
        <v>77</v>
      </c>
      <c r="O106" s="81" t="s">
        <v>77</v>
      </c>
      <c r="P106" s="64">
        <v>26</v>
      </c>
      <c r="Q106" s="64">
        <f>_xlfn.XLOOKUP(P106,'ARX IDs'!B$3:B$47,'ARX IDs'!C$3:C$47,"")</f>
        <v>17</v>
      </c>
      <c r="R106" s="64">
        <f>P106</f>
        <v>26</v>
      </c>
      <c r="S106" s="64">
        <v>15</v>
      </c>
      <c r="T106" s="80">
        <f>100 * $R106 + S106</f>
        <v>2615</v>
      </c>
      <c r="U106" s="77">
        <v>16</v>
      </c>
      <c r="V106" s="80">
        <f>100 * $R106 + U106</f>
        <v>2616</v>
      </c>
      <c r="W106" s="64">
        <f>IF(ISBLANK(Y106), "", _xlfn.XLOOKUP(Y106,'SNAP2 IDs'!C$3:C$15,'SNAP2 IDs'!B$3:B$15,""))</f>
        <v>6</v>
      </c>
      <c r="X106" s="64">
        <f>_xlfn.XLOOKUP($W106, 'SNAP2 IDs'!$B$3:$B$15,'SNAP2 IDs'!D$3:D$15, "Lookup err")</f>
        <v>1</v>
      </c>
      <c r="Y106" s="64">
        <v>6</v>
      </c>
      <c r="Z106" s="64" t="str">
        <f>_xlfn.XLOOKUP($W106, 'SNAP2 IDs'!$B$3:$B$15,'SNAP2 IDs'!E$3:E$15, "Lookup err")</f>
        <v>02:00:c2:4f:e4:75</v>
      </c>
      <c r="AA106" s="64" t="str">
        <f>_xlfn.XLOOKUP($W106, 'SNAP2 IDs'!$B$3:$B$15,'SNAP2 IDs'!F$3:F$15, "Lookup err")</f>
        <v>snap06.sas.pvt</v>
      </c>
      <c r="AB106" s="64">
        <v>1</v>
      </c>
      <c r="AC106" s="64">
        <v>0</v>
      </c>
      <c r="AD106" s="64">
        <v>1</v>
      </c>
      <c r="AE106" s="64">
        <f>_xlfn.BITXOR(AC106,2) + 32*AB106</f>
        <v>34</v>
      </c>
      <c r="AF106" s="64">
        <f>_xlfn.BITXOR(AD106,2) + 32*AB106</f>
        <v>35</v>
      </c>
      <c r="AG106" s="64">
        <f>32*(Y106-1) + (AE106/2)</f>
        <v>177</v>
      </c>
      <c r="AH106" s="73" t="s">
        <v>350</v>
      </c>
    </row>
    <row r="107" spans="1:34" s="43" customFormat="1" ht="18" customHeight="1">
      <c r="A107" s="86"/>
      <c r="B107" s="83" t="s">
        <v>388</v>
      </c>
      <c r="C107" s="109" t="s">
        <v>179</v>
      </c>
      <c r="D107" s="71" t="s">
        <v>73</v>
      </c>
      <c r="E107" s="71">
        <v>37.240194670000001</v>
      </c>
      <c r="F107" s="71">
        <v>-118.28163367000001</v>
      </c>
      <c r="G107" s="72">
        <v>1182.6400000000001</v>
      </c>
      <c r="H107" s="72">
        <v>2.93</v>
      </c>
      <c r="I107" s="72">
        <v>46.32</v>
      </c>
      <c r="J107" s="81" t="s">
        <v>74</v>
      </c>
      <c r="K107" s="81" t="s">
        <v>74</v>
      </c>
      <c r="L107" s="90" t="s">
        <v>389</v>
      </c>
      <c r="M107" s="90" t="s">
        <v>390</v>
      </c>
      <c r="N107" s="81" t="s">
        <v>77</v>
      </c>
      <c r="O107" s="81" t="s">
        <v>77</v>
      </c>
      <c r="P107" s="64">
        <v>27</v>
      </c>
      <c r="Q107" s="64">
        <f>_xlfn.XLOOKUP(P107,'ARX IDs'!B$3:B$47,'ARX IDs'!C$3:C$47,"")</f>
        <v>21</v>
      </c>
      <c r="R107" s="64">
        <f>P107</f>
        <v>27</v>
      </c>
      <c r="S107" s="64">
        <v>1</v>
      </c>
      <c r="T107" s="80">
        <f>100 * $R107 + S107</f>
        <v>2701</v>
      </c>
      <c r="U107" s="77">
        <v>2</v>
      </c>
      <c r="V107" s="80">
        <f>100 * $R107 + U107</f>
        <v>2702</v>
      </c>
      <c r="W107" s="64">
        <f>IF(ISBLANK(Y107), "", _xlfn.XLOOKUP(Y107,'SNAP2 IDs'!C$3:C$15,'SNAP2 IDs'!B$3:B$15,""))</f>
        <v>6</v>
      </c>
      <c r="X107" s="64">
        <f>_xlfn.XLOOKUP($W107, 'SNAP2 IDs'!$B$3:$B$15,'SNAP2 IDs'!D$3:D$15, "Lookup err")</f>
        <v>1</v>
      </c>
      <c r="Y107" s="64">
        <v>6</v>
      </c>
      <c r="Z107" s="64" t="str">
        <f>_xlfn.XLOOKUP($W107, 'SNAP2 IDs'!$B$3:$B$15,'SNAP2 IDs'!E$3:E$15, "Lookup err")</f>
        <v>02:00:c2:4f:e4:75</v>
      </c>
      <c r="AA107" s="64" t="str">
        <f>_xlfn.XLOOKUP($W107, 'SNAP2 IDs'!$B$3:$B$15,'SNAP2 IDs'!F$3:F$15, "Lookup err")</f>
        <v>snap06.sas.pvt</v>
      </c>
      <c r="AB107" s="64">
        <v>1</v>
      </c>
      <c r="AC107" s="64">
        <v>2</v>
      </c>
      <c r="AD107" s="64">
        <v>3</v>
      </c>
      <c r="AE107" s="64">
        <f>_xlfn.BITXOR(AC107,2) + 32*AB107</f>
        <v>32</v>
      </c>
      <c r="AF107" s="64">
        <f>_xlfn.BITXOR(AD107,2) + 32*AB107</f>
        <v>33</v>
      </c>
      <c r="AG107" s="64">
        <f>32*(Y107-1) + (AE107/2)</f>
        <v>176</v>
      </c>
      <c r="AH107" s="73" t="s">
        <v>350</v>
      </c>
    </row>
    <row r="108" spans="1:34" s="43" customFormat="1" ht="18" customHeight="1">
      <c r="A108" s="86"/>
      <c r="B108" s="83" t="s">
        <v>391</v>
      </c>
      <c r="C108" s="109" t="s">
        <v>179</v>
      </c>
      <c r="D108" s="71" t="s">
        <v>73</v>
      </c>
      <c r="E108" s="71">
        <v>37.240182900000001</v>
      </c>
      <c r="F108" s="71">
        <v>-118.28153112</v>
      </c>
      <c r="G108" s="72">
        <v>1182.55</v>
      </c>
      <c r="H108" s="72">
        <v>12.03</v>
      </c>
      <c r="I108" s="72">
        <v>45.02</v>
      </c>
      <c r="J108" s="81" t="s">
        <v>74</v>
      </c>
      <c r="K108" s="81" t="s">
        <v>74</v>
      </c>
      <c r="L108" s="90" t="s">
        <v>392</v>
      </c>
      <c r="M108" s="90" t="s">
        <v>128</v>
      </c>
      <c r="N108" s="81" t="s">
        <v>77</v>
      </c>
      <c r="O108" s="81" t="s">
        <v>77</v>
      </c>
      <c r="P108" s="64">
        <v>27</v>
      </c>
      <c r="Q108" s="64">
        <f>_xlfn.XLOOKUP(P108,'ARX IDs'!B$3:B$47,'ARX IDs'!C$3:C$47,"")</f>
        <v>21</v>
      </c>
      <c r="R108" s="64">
        <f>P108</f>
        <v>27</v>
      </c>
      <c r="S108" s="64">
        <v>3</v>
      </c>
      <c r="T108" s="80">
        <f>100 * $R108 + S108</f>
        <v>2703</v>
      </c>
      <c r="U108" s="77">
        <v>4</v>
      </c>
      <c r="V108" s="80">
        <f>100 * $R108 + U108</f>
        <v>2704</v>
      </c>
      <c r="W108" s="64">
        <f>IF(ISBLANK(Y108), "", _xlfn.XLOOKUP(Y108,'SNAP2 IDs'!C$3:C$15,'SNAP2 IDs'!B$3:B$15,""))</f>
        <v>6</v>
      </c>
      <c r="X108" s="64">
        <f>_xlfn.XLOOKUP($W108, 'SNAP2 IDs'!$B$3:$B$15,'SNAP2 IDs'!D$3:D$15, "Lookup err")</f>
        <v>1</v>
      </c>
      <c r="Y108" s="64">
        <v>6</v>
      </c>
      <c r="Z108" s="64" t="str">
        <f>_xlfn.XLOOKUP($W108, 'SNAP2 IDs'!$B$3:$B$15,'SNAP2 IDs'!E$3:E$15, "Lookup err")</f>
        <v>02:00:c2:4f:e4:75</v>
      </c>
      <c r="AA108" s="64" t="str">
        <f>_xlfn.XLOOKUP($W108, 'SNAP2 IDs'!$B$3:$B$15,'SNAP2 IDs'!F$3:F$15, "Lookup err")</f>
        <v>snap06.sas.pvt</v>
      </c>
      <c r="AB108" s="64">
        <v>1</v>
      </c>
      <c r="AC108" s="64">
        <v>4</v>
      </c>
      <c r="AD108" s="64">
        <v>5</v>
      </c>
      <c r="AE108" s="64">
        <f>_xlfn.BITXOR(AC108,2) + 32*AB108</f>
        <v>38</v>
      </c>
      <c r="AF108" s="64">
        <f>_xlfn.BITXOR(AD108,2) + 32*AB108</f>
        <v>39</v>
      </c>
      <c r="AG108" s="64">
        <f>32*(Y108-1) + (AE108/2)</f>
        <v>179</v>
      </c>
      <c r="AH108" s="73" t="s">
        <v>350</v>
      </c>
    </row>
    <row r="109" spans="1:34" s="43" customFormat="1" ht="18" customHeight="1">
      <c r="A109" s="86"/>
      <c r="B109" s="83" t="s">
        <v>393</v>
      </c>
      <c r="C109" s="109" t="s">
        <v>179</v>
      </c>
      <c r="D109" s="71" t="s">
        <v>73</v>
      </c>
      <c r="E109" s="71">
        <v>37.240119649999997</v>
      </c>
      <c r="F109" s="71">
        <v>-118.28152037</v>
      </c>
      <c r="G109" s="72">
        <v>1182.52</v>
      </c>
      <c r="H109" s="72">
        <v>12.98</v>
      </c>
      <c r="I109" s="72">
        <v>38</v>
      </c>
      <c r="J109" s="81" t="s">
        <v>74</v>
      </c>
      <c r="K109" s="81" t="s">
        <v>74</v>
      </c>
      <c r="L109" s="90" t="s">
        <v>394</v>
      </c>
      <c r="M109" s="90" t="s">
        <v>395</v>
      </c>
      <c r="N109" s="81" t="s">
        <v>77</v>
      </c>
      <c r="O109" s="81" t="s">
        <v>77</v>
      </c>
      <c r="P109" s="64">
        <v>27</v>
      </c>
      <c r="Q109" s="64">
        <f>_xlfn.XLOOKUP(P109,'ARX IDs'!B$3:B$47,'ARX IDs'!C$3:C$47,"")</f>
        <v>21</v>
      </c>
      <c r="R109" s="64">
        <f>P109</f>
        <v>27</v>
      </c>
      <c r="S109" s="64">
        <v>5</v>
      </c>
      <c r="T109" s="80">
        <f>100 * $R109 + S109</f>
        <v>2705</v>
      </c>
      <c r="U109" s="77">
        <v>6</v>
      </c>
      <c r="V109" s="80">
        <f>100 * $R109 + U109</f>
        <v>2706</v>
      </c>
      <c r="W109" s="64">
        <f>IF(ISBLANK(Y109), "", _xlfn.XLOOKUP(Y109,'SNAP2 IDs'!C$3:C$15,'SNAP2 IDs'!B$3:B$15,""))</f>
        <v>6</v>
      </c>
      <c r="X109" s="64">
        <f>_xlfn.XLOOKUP($W109, 'SNAP2 IDs'!$B$3:$B$15,'SNAP2 IDs'!D$3:D$15, "Lookup err")</f>
        <v>1</v>
      </c>
      <c r="Y109" s="64">
        <v>6</v>
      </c>
      <c r="Z109" s="64" t="str">
        <f>_xlfn.XLOOKUP($W109, 'SNAP2 IDs'!$B$3:$B$15,'SNAP2 IDs'!E$3:E$15, "Lookup err")</f>
        <v>02:00:c2:4f:e4:75</v>
      </c>
      <c r="AA109" s="64" t="str">
        <f>_xlfn.XLOOKUP($W109, 'SNAP2 IDs'!$B$3:$B$15,'SNAP2 IDs'!F$3:F$15, "Lookup err")</f>
        <v>snap06.sas.pvt</v>
      </c>
      <c r="AB109" s="64">
        <v>1</v>
      </c>
      <c r="AC109" s="64">
        <v>6</v>
      </c>
      <c r="AD109" s="64">
        <v>7</v>
      </c>
      <c r="AE109" s="64">
        <f>_xlfn.BITXOR(AC109,2) + 32*AB109</f>
        <v>36</v>
      </c>
      <c r="AF109" s="64">
        <f>_xlfn.BITXOR(AD109,2) + 32*AB109</f>
        <v>37</v>
      </c>
      <c r="AG109" s="64">
        <f>32*(Y109-1) + (AE109/2)</f>
        <v>178</v>
      </c>
      <c r="AH109" s="73" t="s">
        <v>350</v>
      </c>
    </row>
    <row r="110" spans="1:34" s="43" customFormat="1" ht="18" customHeight="1">
      <c r="A110" s="86"/>
      <c r="B110" s="83" t="s">
        <v>396</v>
      </c>
      <c r="C110" s="109"/>
      <c r="D110" s="71" t="s">
        <v>73</v>
      </c>
      <c r="E110" s="71">
        <v>37.240104160000001</v>
      </c>
      <c r="F110" s="71">
        <v>-118.28160422000001</v>
      </c>
      <c r="G110" s="72">
        <v>1182.54</v>
      </c>
      <c r="H110" s="72">
        <v>5.54</v>
      </c>
      <c r="I110" s="72">
        <v>36.28</v>
      </c>
      <c r="J110" s="82" t="s">
        <v>198</v>
      </c>
      <c r="K110" s="82" t="s">
        <v>198</v>
      </c>
      <c r="L110" s="90"/>
      <c r="M110" s="90"/>
      <c r="N110" s="82" t="s">
        <v>346</v>
      </c>
      <c r="O110" s="81" t="s">
        <v>77</v>
      </c>
      <c r="P110" s="64"/>
      <c r="Q110" s="64" t="str">
        <f>_xlfn.XLOOKUP(P110,'ARX IDs'!B$3:B$47,'ARX IDs'!C$3:C$47,"")</f>
        <v/>
      </c>
      <c r="R110" s="64"/>
      <c r="S110" s="64"/>
      <c r="T110" s="80">
        <f>100 * $R110 + S110</f>
        <v>0</v>
      </c>
      <c r="U110" s="79"/>
      <c r="V110" s="80">
        <f>100 * $R110 + U110</f>
        <v>0</v>
      </c>
      <c r="W110" s="64" t="str">
        <f>IF(ISBLANK(Y110), "", _xlfn.XLOOKUP(Y110,'SNAP2 IDs'!C$3:C$15,'SNAP2 IDs'!B$3:B$15,""))</f>
        <v/>
      </c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73"/>
    </row>
    <row r="111" spans="1:34" s="43" customFormat="1" ht="18" customHeight="1">
      <c r="A111" s="86"/>
      <c r="B111" s="83" t="s">
        <v>397</v>
      </c>
      <c r="C111" s="109" t="s">
        <v>310</v>
      </c>
      <c r="D111" s="71" t="s">
        <v>73</v>
      </c>
      <c r="E111" s="71">
        <v>37.240028330000001</v>
      </c>
      <c r="F111" s="71">
        <v>-118.28154359</v>
      </c>
      <c r="G111" s="72">
        <v>1182.6300000000001</v>
      </c>
      <c r="H111" s="72">
        <v>10.92</v>
      </c>
      <c r="I111" s="72">
        <v>27.86</v>
      </c>
      <c r="J111" s="81" t="s">
        <v>74</v>
      </c>
      <c r="K111" s="81" t="s">
        <v>74</v>
      </c>
      <c r="L111" s="90" t="s">
        <v>398</v>
      </c>
      <c r="M111" s="90" t="s">
        <v>399</v>
      </c>
      <c r="N111" s="81" t="s">
        <v>77</v>
      </c>
      <c r="O111" s="81" t="s">
        <v>77</v>
      </c>
      <c r="P111" s="64">
        <v>28</v>
      </c>
      <c r="Q111" s="64">
        <f>_xlfn.XLOOKUP(P111,'ARX IDs'!B$3:B$47,'ARX IDs'!C$3:C$47,"")</f>
        <v>18</v>
      </c>
      <c r="R111" s="64">
        <f>P111</f>
        <v>28</v>
      </c>
      <c r="S111" s="64">
        <v>15</v>
      </c>
      <c r="T111" s="80">
        <f>100 * $R111 + S111</f>
        <v>2815</v>
      </c>
      <c r="U111" s="77">
        <v>16</v>
      </c>
      <c r="V111" s="80">
        <f>100 * $R111 + U111</f>
        <v>2816</v>
      </c>
      <c r="W111" s="64">
        <f>IF(ISBLANK(Y111), "", _xlfn.XLOOKUP(Y111,'SNAP2 IDs'!C$3:C$15,'SNAP2 IDs'!B$3:B$15,""))</f>
        <v>8</v>
      </c>
      <c r="X111" s="64">
        <f>_xlfn.XLOOKUP($W111, 'SNAP2 IDs'!$B$3:$B$15,'SNAP2 IDs'!D$3:D$15, "Lookup err")</f>
        <v>2</v>
      </c>
      <c r="Y111" s="64">
        <v>7</v>
      </c>
      <c r="Z111" s="64" t="str">
        <f>_xlfn.XLOOKUP($W111, 'SNAP2 IDs'!$B$3:$B$15,'SNAP2 IDs'!E$3:E$15, "Lookup err")</f>
        <v>00:00:d6:de:e4:75</v>
      </c>
      <c r="AA111" s="64" t="str">
        <f>_xlfn.XLOOKUP($W111, 'SNAP2 IDs'!$B$3:$B$15,'SNAP2 IDs'!F$3:F$15, "Lookup err")</f>
        <v>snap07.sas.pvt</v>
      </c>
      <c r="AB111" s="64">
        <v>0</v>
      </c>
      <c r="AC111" s="64">
        <v>8</v>
      </c>
      <c r="AD111" s="64">
        <v>9</v>
      </c>
      <c r="AE111" s="64">
        <f>_xlfn.BITXOR(AC111,2) + 32*AB111</f>
        <v>10</v>
      </c>
      <c r="AF111" s="64">
        <f>_xlfn.BITXOR(AD111,2) + 32*AB111</f>
        <v>11</v>
      </c>
      <c r="AG111" s="64">
        <f>32*(Y111-1) + (AE111/2)</f>
        <v>197</v>
      </c>
      <c r="AH111" s="73" t="s">
        <v>350</v>
      </c>
    </row>
    <row r="112" spans="1:34" s="43" customFormat="1" ht="18" customHeight="1">
      <c r="A112" s="86"/>
      <c r="B112" s="83" t="s">
        <v>400</v>
      </c>
      <c r="C112" s="109" t="s">
        <v>310</v>
      </c>
      <c r="D112" s="71" t="s">
        <v>73</v>
      </c>
      <c r="E112" s="71">
        <v>37.239932090000003</v>
      </c>
      <c r="F112" s="71">
        <v>-118.28155418</v>
      </c>
      <c r="G112" s="72">
        <v>1182.77</v>
      </c>
      <c r="H112" s="72">
        <v>9.98</v>
      </c>
      <c r="I112" s="72">
        <v>17.18</v>
      </c>
      <c r="J112" s="81" t="s">
        <v>74</v>
      </c>
      <c r="K112" s="81" t="s">
        <v>74</v>
      </c>
      <c r="L112" s="90" t="s">
        <v>401</v>
      </c>
      <c r="M112" s="90" t="s">
        <v>402</v>
      </c>
      <c r="N112" s="81" t="s">
        <v>77</v>
      </c>
      <c r="O112" s="81" t="s">
        <v>77</v>
      </c>
      <c r="P112" s="64">
        <v>29</v>
      </c>
      <c r="Q112" s="64">
        <f>_xlfn.XLOOKUP(P112,'ARX IDs'!B$3:B$47,'ARX IDs'!C$3:C$47,"")</f>
        <v>36</v>
      </c>
      <c r="R112" s="64">
        <f>P112</f>
        <v>29</v>
      </c>
      <c r="S112" s="64">
        <v>1</v>
      </c>
      <c r="T112" s="80">
        <f>100 * $R112 + S112</f>
        <v>2901</v>
      </c>
      <c r="U112" s="77">
        <v>2</v>
      </c>
      <c r="V112" s="80">
        <f>100 * $R112 + U112</f>
        <v>2902</v>
      </c>
      <c r="W112" s="64">
        <f>IF(ISBLANK(Y112), "", _xlfn.XLOOKUP(Y112,'SNAP2 IDs'!C$3:C$15,'SNAP2 IDs'!B$3:B$15,""))</f>
        <v>8</v>
      </c>
      <c r="X112" s="64">
        <f>_xlfn.XLOOKUP($W112, 'SNAP2 IDs'!$B$3:$B$15,'SNAP2 IDs'!D$3:D$15, "Lookup err")</f>
        <v>2</v>
      </c>
      <c r="Y112" s="64">
        <v>7</v>
      </c>
      <c r="Z112" s="64" t="str">
        <f>_xlfn.XLOOKUP($W112, 'SNAP2 IDs'!$B$3:$B$15,'SNAP2 IDs'!E$3:E$15, "Lookup err")</f>
        <v>00:00:d6:de:e4:75</v>
      </c>
      <c r="AA112" s="64" t="str">
        <f>_xlfn.XLOOKUP($W112, 'SNAP2 IDs'!$B$3:$B$15,'SNAP2 IDs'!F$3:F$15, "Lookup err")</f>
        <v>snap07.sas.pvt</v>
      </c>
      <c r="AB112" s="64">
        <v>0</v>
      </c>
      <c r="AC112" s="64">
        <v>10</v>
      </c>
      <c r="AD112" s="64">
        <v>11</v>
      </c>
      <c r="AE112" s="64">
        <f>_xlfn.BITXOR(AC112,2) + 32*AB112</f>
        <v>8</v>
      </c>
      <c r="AF112" s="64">
        <f>_xlfn.BITXOR(AD112,2) + 32*AB112</f>
        <v>9</v>
      </c>
      <c r="AG112" s="64">
        <f>32*(Y112-1) + (AE112/2)</f>
        <v>196</v>
      </c>
      <c r="AH112" s="73" t="s">
        <v>350</v>
      </c>
    </row>
    <row r="113" spans="1:34" s="43" customFormat="1" ht="18" customHeight="1">
      <c r="A113" s="86"/>
      <c r="B113" s="83" t="s">
        <v>403</v>
      </c>
      <c r="C113" s="109" t="s">
        <v>310</v>
      </c>
      <c r="D113" s="71" t="s">
        <v>73</v>
      </c>
      <c r="E113" s="71">
        <v>37.239918320000001</v>
      </c>
      <c r="F113" s="71">
        <v>-118.28163447999999</v>
      </c>
      <c r="G113" s="72">
        <v>1182.81</v>
      </c>
      <c r="H113" s="72">
        <v>2.86</v>
      </c>
      <c r="I113" s="72">
        <v>15.65</v>
      </c>
      <c r="J113" s="81" t="s">
        <v>74</v>
      </c>
      <c r="K113" s="81" t="s">
        <v>74</v>
      </c>
      <c r="L113" s="90" t="s">
        <v>404</v>
      </c>
      <c r="M113" s="90" t="s">
        <v>405</v>
      </c>
      <c r="N113" s="81" t="s">
        <v>77</v>
      </c>
      <c r="O113" s="81" t="s">
        <v>77</v>
      </c>
      <c r="P113" s="64">
        <v>29</v>
      </c>
      <c r="Q113" s="64">
        <f>_xlfn.XLOOKUP(P113,'ARX IDs'!B$3:B$47,'ARX IDs'!C$3:C$47,"")</f>
        <v>36</v>
      </c>
      <c r="R113" s="64">
        <f>P113</f>
        <v>29</v>
      </c>
      <c r="S113" s="64">
        <v>3</v>
      </c>
      <c r="T113" s="80">
        <f>100 * $R113 + S113</f>
        <v>2903</v>
      </c>
      <c r="U113" s="77">
        <v>4</v>
      </c>
      <c r="V113" s="80">
        <f>100 * $R113 + U113</f>
        <v>2904</v>
      </c>
      <c r="W113" s="64">
        <f>IF(ISBLANK(Y113), "", _xlfn.XLOOKUP(Y113,'SNAP2 IDs'!C$3:C$15,'SNAP2 IDs'!B$3:B$15,""))</f>
        <v>8</v>
      </c>
      <c r="X113" s="64">
        <f>_xlfn.XLOOKUP($W113, 'SNAP2 IDs'!$B$3:$B$15,'SNAP2 IDs'!D$3:D$15, "Lookup err")</f>
        <v>2</v>
      </c>
      <c r="Y113" s="64">
        <v>7</v>
      </c>
      <c r="Z113" s="64" t="str">
        <f>_xlfn.XLOOKUP($W113, 'SNAP2 IDs'!$B$3:$B$15,'SNAP2 IDs'!E$3:E$15, "Lookup err")</f>
        <v>00:00:d6:de:e4:75</v>
      </c>
      <c r="AA113" s="64" t="str">
        <f>_xlfn.XLOOKUP($W113, 'SNAP2 IDs'!$B$3:$B$15,'SNAP2 IDs'!F$3:F$15, "Lookup err")</f>
        <v>snap07.sas.pvt</v>
      </c>
      <c r="AB113" s="64">
        <v>0</v>
      </c>
      <c r="AC113" s="64">
        <v>12</v>
      </c>
      <c r="AD113" s="64">
        <v>13</v>
      </c>
      <c r="AE113" s="64">
        <f>_xlfn.BITXOR(AC113,2) + 32*AB113</f>
        <v>14</v>
      </c>
      <c r="AF113" s="64">
        <f>_xlfn.BITXOR(AD113,2) + 32*AB113</f>
        <v>15</v>
      </c>
      <c r="AG113" s="64">
        <f>32*(Y113-1) + (AE113/2)</f>
        <v>199</v>
      </c>
      <c r="AH113" s="73" t="s">
        <v>350</v>
      </c>
    </row>
    <row r="114" spans="1:34" s="43" customFormat="1" ht="18" customHeight="1">
      <c r="A114" s="86"/>
      <c r="B114" s="83" t="s">
        <v>406</v>
      </c>
      <c r="C114" s="109" t="s">
        <v>310</v>
      </c>
      <c r="D114" s="71" t="s">
        <v>73</v>
      </c>
      <c r="E114" s="71">
        <v>37.239888829999998</v>
      </c>
      <c r="F114" s="71">
        <v>-118.28167658</v>
      </c>
      <c r="G114" s="72">
        <v>1182.8599999999999</v>
      </c>
      <c r="H114" s="72">
        <v>-0.88</v>
      </c>
      <c r="I114" s="72">
        <v>12.38</v>
      </c>
      <c r="J114" s="81" t="s">
        <v>74</v>
      </c>
      <c r="K114" s="81" t="s">
        <v>74</v>
      </c>
      <c r="L114" s="90" t="s">
        <v>407</v>
      </c>
      <c r="M114" s="90" t="s">
        <v>408</v>
      </c>
      <c r="N114" s="81" t="s">
        <v>77</v>
      </c>
      <c r="O114" s="81" t="s">
        <v>77</v>
      </c>
      <c r="P114" s="64">
        <v>29</v>
      </c>
      <c r="Q114" s="64">
        <f>_xlfn.XLOOKUP(P114,'ARX IDs'!B$3:B$47,'ARX IDs'!C$3:C$47,"")</f>
        <v>36</v>
      </c>
      <c r="R114" s="64">
        <f>P114</f>
        <v>29</v>
      </c>
      <c r="S114" s="64">
        <v>5</v>
      </c>
      <c r="T114" s="80">
        <f>100 * $R114 + S114</f>
        <v>2905</v>
      </c>
      <c r="U114" s="77">
        <v>6</v>
      </c>
      <c r="V114" s="80">
        <f>100 * $R114 + U114</f>
        <v>2906</v>
      </c>
      <c r="W114" s="64">
        <f>IF(ISBLANK(Y114), "", _xlfn.XLOOKUP(Y114,'SNAP2 IDs'!C$3:C$15,'SNAP2 IDs'!B$3:B$15,""))</f>
        <v>8</v>
      </c>
      <c r="X114" s="64">
        <f>_xlfn.XLOOKUP($W114, 'SNAP2 IDs'!$B$3:$B$15,'SNAP2 IDs'!D$3:D$15, "Lookup err")</f>
        <v>2</v>
      </c>
      <c r="Y114" s="64">
        <v>7</v>
      </c>
      <c r="Z114" s="64" t="str">
        <f>_xlfn.XLOOKUP($W114, 'SNAP2 IDs'!$B$3:$B$15,'SNAP2 IDs'!E$3:E$15, "Lookup err")</f>
        <v>00:00:d6:de:e4:75</v>
      </c>
      <c r="AA114" s="64" t="str">
        <f>_xlfn.XLOOKUP($W114, 'SNAP2 IDs'!$B$3:$B$15,'SNAP2 IDs'!F$3:F$15, "Lookup err")</f>
        <v>snap07.sas.pvt</v>
      </c>
      <c r="AB114" s="64">
        <v>0</v>
      </c>
      <c r="AC114" s="64">
        <v>14</v>
      </c>
      <c r="AD114" s="64">
        <v>15</v>
      </c>
      <c r="AE114" s="64">
        <f>_xlfn.BITXOR(AC114,2) + 32*AB114</f>
        <v>12</v>
      </c>
      <c r="AF114" s="64">
        <f>_xlfn.BITXOR(AD114,2) + 32*AB114</f>
        <v>13</v>
      </c>
      <c r="AG114" s="64">
        <f>32*(Y114-1) + (AE114/2)</f>
        <v>198</v>
      </c>
      <c r="AH114" s="73" t="s">
        <v>350</v>
      </c>
    </row>
    <row r="115" spans="1:34" s="43" customFormat="1" ht="18" customHeight="1">
      <c r="A115" s="86"/>
      <c r="B115" s="83" t="s">
        <v>409</v>
      </c>
      <c r="C115" s="109" t="s">
        <v>310</v>
      </c>
      <c r="D115" s="71" t="s">
        <v>73</v>
      </c>
      <c r="E115" s="71">
        <v>37.239887119999999</v>
      </c>
      <c r="F115" s="71">
        <v>-118.28154042</v>
      </c>
      <c r="G115" s="72">
        <v>1182.8900000000001</v>
      </c>
      <c r="H115" s="72">
        <v>11.2</v>
      </c>
      <c r="I115" s="72">
        <v>12.19</v>
      </c>
      <c r="J115" s="81" t="s">
        <v>74</v>
      </c>
      <c r="K115" s="81" t="s">
        <v>74</v>
      </c>
      <c r="L115" s="90" t="s">
        <v>410</v>
      </c>
      <c r="M115" s="90" t="s">
        <v>411</v>
      </c>
      <c r="N115" s="81" t="s">
        <v>77</v>
      </c>
      <c r="O115" s="81" t="s">
        <v>77</v>
      </c>
      <c r="P115" s="64">
        <v>29</v>
      </c>
      <c r="Q115" s="64">
        <f>_xlfn.XLOOKUP(P115,'ARX IDs'!B$3:B$47,'ARX IDs'!C$3:C$47,"")</f>
        <v>36</v>
      </c>
      <c r="R115" s="64">
        <f>P115</f>
        <v>29</v>
      </c>
      <c r="S115" s="64">
        <v>7</v>
      </c>
      <c r="T115" s="80">
        <f>100 * $R115 + S115</f>
        <v>2907</v>
      </c>
      <c r="U115" s="77">
        <v>8</v>
      </c>
      <c r="V115" s="80">
        <f>100 * $R115 + U115</f>
        <v>2908</v>
      </c>
      <c r="W115" s="64">
        <f>IF(ISBLANK(Y115), "", _xlfn.XLOOKUP(Y115,'SNAP2 IDs'!C$3:C$15,'SNAP2 IDs'!B$3:B$15,""))</f>
        <v>8</v>
      </c>
      <c r="X115" s="64">
        <f>_xlfn.XLOOKUP($W115, 'SNAP2 IDs'!$B$3:$B$15,'SNAP2 IDs'!D$3:D$15, "Lookup err")</f>
        <v>2</v>
      </c>
      <c r="Y115" s="64">
        <v>7</v>
      </c>
      <c r="Z115" s="64" t="str">
        <f>_xlfn.XLOOKUP($W115, 'SNAP2 IDs'!$B$3:$B$15,'SNAP2 IDs'!E$3:E$15, "Lookup err")</f>
        <v>00:00:d6:de:e4:75</v>
      </c>
      <c r="AA115" s="64" t="str">
        <f>_xlfn.XLOOKUP($W115, 'SNAP2 IDs'!$B$3:$B$15,'SNAP2 IDs'!F$3:F$15, "Lookup err")</f>
        <v>snap07.sas.pvt</v>
      </c>
      <c r="AB115" s="64">
        <v>0</v>
      </c>
      <c r="AC115" s="64">
        <v>16</v>
      </c>
      <c r="AD115" s="64">
        <v>17</v>
      </c>
      <c r="AE115" s="64">
        <f>_xlfn.BITXOR(AC115,2) + 32*AB115</f>
        <v>18</v>
      </c>
      <c r="AF115" s="64">
        <f>_xlfn.BITXOR(AD115,2) + 32*AB115</f>
        <v>19</v>
      </c>
      <c r="AG115" s="64">
        <f>32*(Y115-1) + (AE115/2)</f>
        <v>201</v>
      </c>
      <c r="AH115" s="73" t="s">
        <v>350</v>
      </c>
    </row>
    <row r="116" spans="1:34" s="43" customFormat="1" ht="18" customHeight="1">
      <c r="A116" s="86"/>
      <c r="B116" s="83" t="s">
        <v>412</v>
      </c>
      <c r="C116" s="109" t="s">
        <v>310</v>
      </c>
      <c r="D116" s="71" t="s">
        <v>73</v>
      </c>
      <c r="E116" s="71">
        <v>37.239792479999998</v>
      </c>
      <c r="F116" s="71">
        <v>-118.28160004999999</v>
      </c>
      <c r="G116" s="72">
        <v>1183.07</v>
      </c>
      <c r="H116" s="72">
        <v>5.91</v>
      </c>
      <c r="I116" s="72">
        <v>1.69</v>
      </c>
      <c r="J116" s="81" t="s">
        <v>74</v>
      </c>
      <c r="K116" s="81" t="s">
        <v>74</v>
      </c>
      <c r="L116" s="90" t="s">
        <v>413</v>
      </c>
      <c r="M116" s="90" t="s">
        <v>414</v>
      </c>
      <c r="N116" s="81" t="s">
        <v>77</v>
      </c>
      <c r="O116" s="81" t="s">
        <v>77</v>
      </c>
      <c r="P116" s="64">
        <v>29</v>
      </c>
      <c r="Q116" s="64">
        <f>_xlfn.XLOOKUP(P116,'ARX IDs'!B$3:B$47,'ARX IDs'!C$3:C$47,"")</f>
        <v>36</v>
      </c>
      <c r="R116" s="64">
        <f>P116</f>
        <v>29</v>
      </c>
      <c r="S116" s="64">
        <v>9</v>
      </c>
      <c r="T116" s="80">
        <f>100 * $R116 + S116</f>
        <v>2909</v>
      </c>
      <c r="U116" s="77">
        <v>10</v>
      </c>
      <c r="V116" s="80">
        <f>100 * $R116 + U116</f>
        <v>2910</v>
      </c>
      <c r="W116" s="64">
        <f>IF(ISBLANK(Y116), "", _xlfn.XLOOKUP(Y116,'SNAP2 IDs'!C$3:C$15,'SNAP2 IDs'!B$3:B$15,""))</f>
        <v>8</v>
      </c>
      <c r="X116" s="64">
        <f>_xlfn.XLOOKUP($W116, 'SNAP2 IDs'!$B$3:$B$15,'SNAP2 IDs'!D$3:D$15, "Lookup err")</f>
        <v>2</v>
      </c>
      <c r="Y116" s="64">
        <v>7</v>
      </c>
      <c r="Z116" s="64" t="str">
        <f>_xlfn.XLOOKUP($W116, 'SNAP2 IDs'!$B$3:$B$15,'SNAP2 IDs'!E$3:E$15, "Lookup err")</f>
        <v>00:00:d6:de:e4:75</v>
      </c>
      <c r="AA116" s="64" t="str">
        <f>_xlfn.XLOOKUP($W116, 'SNAP2 IDs'!$B$3:$B$15,'SNAP2 IDs'!F$3:F$15, "Lookup err")</f>
        <v>snap07.sas.pvt</v>
      </c>
      <c r="AB116" s="64">
        <v>0</v>
      </c>
      <c r="AC116" s="64">
        <v>18</v>
      </c>
      <c r="AD116" s="64">
        <v>19</v>
      </c>
      <c r="AE116" s="64">
        <f>_xlfn.BITXOR(AC116,2) + 32*AB116</f>
        <v>16</v>
      </c>
      <c r="AF116" s="64">
        <f>_xlfn.BITXOR(AD116,2) + 32*AB116</f>
        <v>17</v>
      </c>
      <c r="AG116" s="64">
        <f>32*(Y116-1) + (AE116/2)</f>
        <v>200</v>
      </c>
      <c r="AH116" s="73" t="s">
        <v>350</v>
      </c>
    </row>
    <row r="117" spans="1:34" s="43" customFormat="1" ht="18" customHeight="1">
      <c r="A117" s="86"/>
      <c r="B117" s="83" t="s">
        <v>415</v>
      </c>
      <c r="C117" s="109" t="s">
        <v>310</v>
      </c>
      <c r="D117" s="71" t="s">
        <v>73</v>
      </c>
      <c r="E117" s="71">
        <v>37.239751009999999</v>
      </c>
      <c r="F117" s="71">
        <v>-118.28166363</v>
      </c>
      <c r="G117" s="72">
        <v>1183.1300000000001</v>
      </c>
      <c r="H117" s="72">
        <v>0.27</v>
      </c>
      <c r="I117" s="72">
        <v>-2.91</v>
      </c>
      <c r="J117" s="81" t="s">
        <v>74</v>
      </c>
      <c r="K117" s="81" t="s">
        <v>74</v>
      </c>
      <c r="L117" s="90" t="s">
        <v>103</v>
      </c>
      <c r="M117" s="90" t="s">
        <v>416</v>
      </c>
      <c r="N117" s="81" t="s">
        <v>77</v>
      </c>
      <c r="O117" s="81" t="s">
        <v>77</v>
      </c>
      <c r="P117" s="64">
        <v>29</v>
      </c>
      <c r="Q117" s="64">
        <f>_xlfn.XLOOKUP(P117,'ARX IDs'!B$3:B$47,'ARX IDs'!C$3:C$47,"")</f>
        <v>36</v>
      </c>
      <c r="R117" s="64">
        <f>P117</f>
        <v>29</v>
      </c>
      <c r="S117" s="64">
        <v>11</v>
      </c>
      <c r="T117" s="80">
        <f>100 * $R117 + S117</f>
        <v>2911</v>
      </c>
      <c r="U117" s="77">
        <v>12</v>
      </c>
      <c r="V117" s="80">
        <f>100 * $R117 + U117</f>
        <v>2912</v>
      </c>
      <c r="W117" s="64">
        <f>IF(ISBLANK(Y117), "", _xlfn.XLOOKUP(Y117,'SNAP2 IDs'!C$3:C$15,'SNAP2 IDs'!B$3:B$15,""))</f>
        <v>8</v>
      </c>
      <c r="X117" s="64">
        <f>_xlfn.XLOOKUP($W117, 'SNAP2 IDs'!$B$3:$B$15,'SNAP2 IDs'!D$3:D$15, "Lookup err")</f>
        <v>2</v>
      </c>
      <c r="Y117" s="64">
        <v>7</v>
      </c>
      <c r="Z117" s="64" t="str">
        <f>_xlfn.XLOOKUP($W117, 'SNAP2 IDs'!$B$3:$B$15,'SNAP2 IDs'!E$3:E$15, "Lookup err")</f>
        <v>00:00:d6:de:e4:75</v>
      </c>
      <c r="AA117" s="64" t="str">
        <f>_xlfn.XLOOKUP($W117, 'SNAP2 IDs'!$B$3:$B$15,'SNAP2 IDs'!F$3:F$15, "Lookup err")</f>
        <v>snap07.sas.pvt</v>
      </c>
      <c r="AB117" s="64">
        <v>0</v>
      </c>
      <c r="AC117" s="64">
        <v>20</v>
      </c>
      <c r="AD117" s="64">
        <v>21</v>
      </c>
      <c r="AE117" s="64">
        <f>_xlfn.BITXOR(AC117,2) + 32*AB117</f>
        <v>22</v>
      </c>
      <c r="AF117" s="64">
        <f>_xlfn.BITXOR(AD117,2) + 32*AB117</f>
        <v>23</v>
      </c>
      <c r="AG117" s="64">
        <f>32*(Y117-1) + (AE117/2)</f>
        <v>203</v>
      </c>
      <c r="AH117" s="73" t="s">
        <v>350</v>
      </c>
    </row>
    <row r="118" spans="1:34" s="43" customFormat="1" ht="18" customHeight="1">
      <c r="A118" s="86"/>
      <c r="B118" s="83" t="s">
        <v>417</v>
      </c>
      <c r="C118" s="109" t="s">
        <v>310</v>
      </c>
      <c r="D118" s="71" t="s">
        <v>73</v>
      </c>
      <c r="E118" s="71">
        <v>37.23972758</v>
      </c>
      <c r="F118" s="71">
        <v>-118.28161482</v>
      </c>
      <c r="G118" s="72">
        <v>1183.22</v>
      </c>
      <c r="H118" s="72">
        <v>4.5999999999999996</v>
      </c>
      <c r="I118" s="72">
        <v>-5.51</v>
      </c>
      <c r="J118" s="81" t="s">
        <v>74</v>
      </c>
      <c r="K118" s="81" t="s">
        <v>74</v>
      </c>
      <c r="L118" s="90" t="s">
        <v>418</v>
      </c>
      <c r="M118" s="90" t="s">
        <v>419</v>
      </c>
      <c r="N118" s="81" t="s">
        <v>77</v>
      </c>
      <c r="O118" s="81" t="s">
        <v>77</v>
      </c>
      <c r="P118" s="64">
        <v>29</v>
      </c>
      <c r="Q118" s="64">
        <f>_xlfn.XLOOKUP(P118,'ARX IDs'!B$3:B$47,'ARX IDs'!C$3:C$47,"")</f>
        <v>36</v>
      </c>
      <c r="R118" s="64">
        <f>P118</f>
        <v>29</v>
      </c>
      <c r="S118" s="64">
        <v>13</v>
      </c>
      <c r="T118" s="80">
        <f>100 * $R118 + S118</f>
        <v>2913</v>
      </c>
      <c r="U118" s="77">
        <v>14</v>
      </c>
      <c r="V118" s="80">
        <f>100 * $R118 + U118</f>
        <v>2914</v>
      </c>
      <c r="W118" s="64">
        <f>IF(ISBLANK(Y118), "", _xlfn.XLOOKUP(Y118,'SNAP2 IDs'!C$3:C$15,'SNAP2 IDs'!B$3:B$15,""))</f>
        <v>8</v>
      </c>
      <c r="X118" s="64">
        <f>_xlfn.XLOOKUP($W118, 'SNAP2 IDs'!$B$3:$B$15,'SNAP2 IDs'!D$3:D$15, "Lookup err")</f>
        <v>2</v>
      </c>
      <c r="Y118" s="64">
        <v>7</v>
      </c>
      <c r="Z118" s="64" t="str">
        <f>_xlfn.XLOOKUP($W118, 'SNAP2 IDs'!$B$3:$B$15,'SNAP2 IDs'!E$3:E$15, "Lookup err")</f>
        <v>00:00:d6:de:e4:75</v>
      </c>
      <c r="AA118" s="64" t="str">
        <f>_xlfn.XLOOKUP($W118, 'SNAP2 IDs'!$B$3:$B$15,'SNAP2 IDs'!F$3:F$15, "Lookup err")</f>
        <v>snap07.sas.pvt</v>
      </c>
      <c r="AB118" s="64">
        <v>0</v>
      </c>
      <c r="AC118" s="64">
        <v>22</v>
      </c>
      <c r="AD118" s="64">
        <v>23</v>
      </c>
      <c r="AE118" s="64">
        <f>_xlfn.BITXOR(AC118,2) + 32*AB118</f>
        <v>20</v>
      </c>
      <c r="AF118" s="64">
        <f>_xlfn.BITXOR(AD118,2) + 32*AB118</f>
        <v>21</v>
      </c>
      <c r="AG118" s="64">
        <f>32*(Y118-1) + (AE118/2)</f>
        <v>202</v>
      </c>
      <c r="AH118" s="73" t="s">
        <v>350</v>
      </c>
    </row>
    <row r="119" spans="1:34" s="43" customFormat="1" ht="18" customHeight="1">
      <c r="A119" s="86"/>
      <c r="B119" s="83" t="s">
        <v>420</v>
      </c>
      <c r="C119" s="109" t="s">
        <v>310</v>
      </c>
      <c r="D119" s="71" t="s">
        <v>73</v>
      </c>
      <c r="E119" s="71">
        <v>37.239702270000002</v>
      </c>
      <c r="F119" s="71">
        <v>-118.28167507000001</v>
      </c>
      <c r="G119" s="72">
        <v>1183.1500000000001</v>
      </c>
      <c r="H119" s="72">
        <v>-0.74</v>
      </c>
      <c r="I119" s="72">
        <v>-8.32</v>
      </c>
      <c r="J119" s="81" t="s">
        <v>74</v>
      </c>
      <c r="K119" s="81" t="s">
        <v>74</v>
      </c>
      <c r="L119" s="90" t="s">
        <v>421</v>
      </c>
      <c r="M119" s="90" t="s">
        <v>422</v>
      </c>
      <c r="N119" s="81" t="s">
        <v>77</v>
      </c>
      <c r="O119" s="81" t="s">
        <v>77</v>
      </c>
      <c r="P119" s="64">
        <v>29</v>
      </c>
      <c r="Q119" s="64">
        <f>_xlfn.XLOOKUP(P119,'ARX IDs'!B$3:B$47,'ARX IDs'!C$3:C$47,"")</f>
        <v>36</v>
      </c>
      <c r="R119" s="64">
        <f>P119</f>
        <v>29</v>
      </c>
      <c r="S119" s="64">
        <v>15</v>
      </c>
      <c r="T119" s="80">
        <f>100 * $R119 + S119</f>
        <v>2915</v>
      </c>
      <c r="U119" s="77">
        <v>16</v>
      </c>
      <c r="V119" s="80">
        <f>100 * $R119 + U119</f>
        <v>2916</v>
      </c>
      <c r="W119" s="64">
        <f>IF(ISBLANK(Y119), "", _xlfn.XLOOKUP(Y119,'SNAP2 IDs'!C$3:C$15,'SNAP2 IDs'!B$3:B$15,""))</f>
        <v>8</v>
      </c>
      <c r="X119" s="64">
        <f>_xlfn.XLOOKUP($W119, 'SNAP2 IDs'!$B$3:$B$15,'SNAP2 IDs'!D$3:D$15, "Lookup err")</f>
        <v>2</v>
      </c>
      <c r="Y119" s="64">
        <v>7</v>
      </c>
      <c r="Z119" s="64" t="str">
        <f>_xlfn.XLOOKUP($W119, 'SNAP2 IDs'!$B$3:$B$15,'SNAP2 IDs'!E$3:E$15, "Lookup err")</f>
        <v>00:00:d6:de:e4:75</v>
      </c>
      <c r="AA119" s="64" t="str">
        <f>_xlfn.XLOOKUP($W119, 'SNAP2 IDs'!$B$3:$B$15,'SNAP2 IDs'!F$3:F$15, "Lookup err")</f>
        <v>snap07.sas.pvt</v>
      </c>
      <c r="AB119" s="64">
        <v>0</v>
      </c>
      <c r="AC119" s="64">
        <v>24</v>
      </c>
      <c r="AD119" s="64">
        <v>25</v>
      </c>
      <c r="AE119" s="64">
        <f>_xlfn.BITXOR(AC119,2) + 32*AB119</f>
        <v>26</v>
      </c>
      <c r="AF119" s="64">
        <f>_xlfn.BITXOR(AD119,2) + 32*AB119</f>
        <v>27</v>
      </c>
      <c r="AG119" s="64">
        <f>32*(Y119-1) + (AE119/2)</f>
        <v>205</v>
      </c>
      <c r="AH119" s="73" t="s">
        <v>350</v>
      </c>
    </row>
    <row r="120" spans="1:34" s="43" customFormat="1" ht="18" customHeight="1">
      <c r="A120" s="86"/>
      <c r="B120" s="83" t="s">
        <v>423</v>
      </c>
      <c r="C120" s="109" t="s">
        <v>310</v>
      </c>
      <c r="D120" s="71" t="s">
        <v>73</v>
      </c>
      <c r="E120" s="71">
        <v>37.239675210000001</v>
      </c>
      <c r="F120" s="71">
        <v>-118.28162071</v>
      </c>
      <c r="G120" s="72">
        <v>1183.17</v>
      </c>
      <c r="H120" s="72">
        <v>4.08</v>
      </c>
      <c r="I120" s="72">
        <v>-11.33</v>
      </c>
      <c r="J120" s="81" t="s">
        <v>74</v>
      </c>
      <c r="K120" s="81" t="s">
        <v>74</v>
      </c>
      <c r="L120" s="90" t="s">
        <v>424</v>
      </c>
      <c r="M120" s="90" t="s">
        <v>425</v>
      </c>
      <c r="N120" s="81" t="s">
        <v>77</v>
      </c>
      <c r="O120" s="81" t="s">
        <v>77</v>
      </c>
      <c r="P120" s="64">
        <v>30</v>
      </c>
      <c r="Q120" s="64">
        <f>_xlfn.XLOOKUP(P120,'ARX IDs'!B$3:B$47,'ARX IDs'!C$3:C$47,"")</f>
        <v>22</v>
      </c>
      <c r="R120" s="64">
        <f>P120</f>
        <v>30</v>
      </c>
      <c r="S120" s="64">
        <v>1</v>
      </c>
      <c r="T120" s="80">
        <f>100 * $R120 + S120</f>
        <v>3001</v>
      </c>
      <c r="U120" s="77">
        <v>2</v>
      </c>
      <c r="V120" s="80">
        <f>100 * $R120 + U120</f>
        <v>3002</v>
      </c>
      <c r="W120" s="64">
        <f>IF(ISBLANK(Y120), "", _xlfn.XLOOKUP(Y120,'SNAP2 IDs'!C$3:C$15,'SNAP2 IDs'!B$3:B$15,""))</f>
        <v>8</v>
      </c>
      <c r="X120" s="64">
        <f>_xlfn.XLOOKUP($W120, 'SNAP2 IDs'!$B$3:$B$15,'SNAP2 IDs'!D$3:D$15, "Lookup err")</f>
        <v>2</v>
      </c>
      <c r="Y120" s="64">
        <v>7</v>
      </c>
      <c r="Z120" s="64" t="str">
        <f>_xlfn.XLOOKUP($W120, 'SNAP2 IDs'!$B$3:$B$15,'SNAP2 IDs'!E$3:E$15, "Lookup err")</f>
        <v>00:00:d6:de:e4:75</v>
      </c>
      <c r="AA120" s="64" t="str">
        <f>_xlfn.XLOOKUP($W120, 'SNAP2 IDs'!$B$3:$B$15,'SNAP2 IDs'!F$3:F$15, "Lookup err")</f>
        <v>snap07.sas.pvt</v>
      </c>
      <c r="AB120" s="64">
        <v>0</v>
      </c>
      <c r="AC120" s="64">
        <v>26</v>
      </c>
      <c r="AD120" s="64">
        <v>27</v>
      </c>
      <c r="AE120" s="64">
        <f>_xlfn.BITXOR(AC120,2) + 32*AB120</f>
        <v>24</v>
      </c>
      <c r="AF120" s="64">
        <f>_xlfn.BITXOR(AD120,2) + 32*AB120</f>
        <v>25</v>
      </c>
      <c r="AG120" s="64">
        <f>32*(Y120-1) + (AE120/2)</f>
        <v>204</v>
      </c>
      <c r="AH120" s="73" t="s">
        <v>350</v>
      </c>
    </row>
    <row r="121" spans="1:34" s="43" customFormat="1" ht="18" customHeight="1">
      <c r="A121" s="86"/>
      <c r="B121" s="83" t="s">
        <v>426</v>
      </c>
      <c r="C121" s="109" t="s">
        <v>310</v>
      </c>
      <c r="D121" s="71" t="s">
        <v>73</v>
      </c>
      <c r="E121" s="71">
        <v>37.239633140000002</v>
      </c>
      <c r="F121" s="71">
        <v>-118.28166853</v>
      </c>
      <c r="G121" s="72">
        <v>1182.98</v>
      </c>
      <c r="H121" s="72">
        <v>-0.16</v>
      </c>
      <c r="I121" s="72">
        <v>-16</v>
      </c>
      <c r="J121" s="81" t="s">
        <v>74</v>
      </c>
      <c r="K121" s="81" t="s">
        <v>74</v>
      </c>
      <c r="L121" s="90" t="s">
        <v>427</v>
      </c>
      <c r="M121" s="90" t="s">
        <v>428</v>
      </c>
      <c r="N121" s="81" t="s">
        <v>77</v>
      </c>
      <c r="O121" s="81" t="s">
        <v>77</v>
      </c>
      <c r="P121" s="64">
        <v>30</v>
      </c>
      <c r="Q121" s="64">
        <f>_xlfn.XLOOKUP(P121,'ARX IDs'!B$3:B$47,'ARX IDs'!C$3:C$47,"")</f>
        <v>22</v>
      </c>
      <c r="R121" s="64">
        <f>P121</f>
        <v>30</v>
      </c>
      <c r="S121" s="64">
        <v>3</v>
      </c>
      <c r="T121" s="80">
        <f>100 * $R121 + S121</f>
        <v>3003</v>
      </c>
      <c r="U121" s="77">
        <v>4</v>
      </c>
      <c r="V121" s="80">
        <f>100 * $R121 + U121</f>
        <v>3004</v>
      </c>
      <c r="W121" s="64">
        <f>IF(ISBLANK(Y121), "", _xlfn.XLOOKUP(Y121,'SNAP2 IDs'!C$3:C$15,'SNAP2 IDs'!B$3:B$15,""))</f>
        <v>8</v>
      </c>
      <c r="X121" s="64">
        <f>_xlfn.XLOOKUP($W121, 'SNAP2 IDs'!$B$3:$B$15,'SNAP2 IDs'!D$3:D$15, "Lookup err")</f>
        <v>2</v>
      </c>
      <c r="Y121" s="64">
        <v>7</v>
      </c>
      <c r="Z121" s="64" t="str">
        <f>_xlfn.XLOOKUP($W121, 'SNAP2 IDs'!$B$3:$B$15,'SNAP2 IDs'!E$3:E$15, "Lookup err")</f>
        <v>00:00:d6:de:e4:75</v>
      </c>
      <c r="AA121" s="64" t="str">
        <f>_xlfn.XLOOKUP($W121, 'SNAP2 IDs'!$B$3:$B$15,'SNAP2 IDs'!F$3:F$15, "Lookup err")</f>
        <v>snap07.sas.pvt</v>
      </c>
      <c r="AB121" s="64">
        <v>0</v>
      </c>
      <c r="AC121" s="64">
        <v>28</v>
      </c>
      <c r="AD121" s="64">
        <v>29</v>
      </c>
      <c r="AE121" s="64">
        <f>_xlfn.BITXOR(AC121,2) + 32*AB121</f>
        <v>30</v>
      </c>
      <c r="AF121" s="64">
        <f>_xlfn.BITXOR(AD121,2) + 32*AB121</f>
        <v>31</v>
      </c>
      <c r="AG121" s="64">
        <f>32*(Y121-1) + (AE121/2)</f>
        <v>207</v>
      </c>
      <c r="AH121" s="73" t="s">
        <v>350</v>
      </c>
    </row>
    <row r="122" spans="1:34" s="43" customFormat="1" ht="18" customHeight="1">
      <c r="A122" s="86"/>
      <c r="B122" s="83" t="s">
        <v>429</v>
      </c>
      <c r="C122" s="109" t="s">
        <v>310</v>
      </c>
      <c r="D122" s="71" t="s">
        <v>73</v>
      </c>
      <c r="E122" s="71">
        <v>37.239605619999999</v>
      </c>
      <c r="F122" s="71">
        <v>-118.28160268000001</v>
      </c>
      <c r="G122" s="72">
        <v>1182.92</v>
      </c>
      <c r="H122" s="72">
        <v>5.68</v>
      </c>
      <c r="I122" s="72">
        <v>-19.05</v>
      </c>
      <c r="J122" s="81" t="s">
        <v>74</v>
      </c>
      <c r="K122" s="81" t="s">
        <v>74</v>
      </c>
      <c r="L122" s="90" t="s">
        <v>430</v>
      </c>
      <c r="M122" s="90" t="s">
        <v>431</v>
      </c>
      <c r="N122" s="81" t="s">
        <v>77</v>
      </c>
      <c r="O122" s="81" t="s">
        <v>77</v>
      </c>
      <c r="P122" s="64">
        <v>30</v>
      </c>
      <c r="Q122" s="64">
        <f>_xlfn.XLOOKUP(P122,'ARX IDs'!B$3:B$47,'ARX IDs'!C$3:C$47,"")</f>
        <v>22</v>
      </c>
      <c r="R122" s="64">
        <f>P122</f>
        <v>30</v>
      </c>
      <c r="S122" s="64">
        <v>5</v>
      </c>
      <c r="T122" s="80">
        <f>100 * $R122 + S122</f>
        <v>3005</v>
      </c>
      <c r="U122" s="77">
        <v>6</v>
      </c>
      <c r="V122" s="80">
        <f>100 * $R122 + U122</f>
        <v>3006</v>
      </c>
      <c r="W122" s="64">
        <f>IF(ISBLANK(Y122), "", _xlfn.XLOOKUP(Y122,'SNAP2 IDs'!C$3:C$15,'SNAP2 IDs'!B$3:B$15,""))</f>
        <v>8</v>
      </c>
      <c r="X122" s="64">
        <f>_xlfn.XLOOKUP($W122, 'SNAP2 IDs'!$B$3:$B$15,'SNAP2 IDs'!D$3:D$15, "Lookup err")</f>
        <v>2</v>
      </c>
      <c r="Y122" s="64">
        <v>7</v>
      </c>
      <c r="Z122" s="64" t="str">
        <f>_xlfn.XLOOKUP($W122, 'SNAP2 IDs'!$B$3:$B$15,'SNAP2 IDs'!E$3:E$15, "Lookup err")</f>
        <v>00:00:d6:de:e4:75</v>
      </c>
      <c r="AA122" s="64" t="str">
        <f>_xlfn.XLOOKUP($W122, 'SNAP2 IDs'!$B$3:$B$15,'SNAP2 IDs'!F$3:F$15, "Lookup err")</f>
        <v>snap07.sas.pvt</v>
      </c>
      <c r="AB122" s="64">
        <v>0</v>
      </c>
      <c r="AC122" s="64">
        <v>30</v>
      </c>
      <c r="AD122" s="64">
        <v>31</v>
      </c>
      <c r="AE122" s="64">
        <f>_xlfn.BITXOR(AC122,2) + 32*AB122</f>
        <v>28</v>
      </c>
      <c r="AF122" s="64">
        <f>_xlfn.BITXOR(AD122,2) + 32*AB122</f>
        <v>29</v>
      </c>
      <c r="AG122" s="64">
        <f>32*(Y122-1) + (AE122/2)</f>
        <v>206</v>
      </c>
      <c r="AH122" s="73" t="s">
        <v>350</v>
      </c>
    </row>
    <row r="123" spans="1:34" s="43" customFormat="1" ht="18" customHeight="1">
      <c r="A123" s="86"/>
      <c r="B123" s="83" t="s">
        <v>432</v>
      </c>
      <c r="C123" s="109"/>
      <c r="D123" s="71" t="s">
        <v>73</v>
      </c>
      <c r="E123" s="71">
        <v>37.23959808</v>
      </c>
      <c r="F123" s="71">
        <v>-118.28152568</v>
      </c>
      <c r="G123" s="72">
        <v>1182.99</v>
      </c>
      <c r="H123" s="72">
        <v>12.51</v>
      </c>
      <c r="I123" s="72">
        <v>-19.89</v>
      </c>
      <c r="J123" s="82" t="s">
        <v>198</v>
      </c>
      <c r="K123" s="82" t="s">
        <v>198</v>
      </c>
      <c r="L123" s="90"/>
      <c r="M123" s="90"/>
      <c r="N123" s="113" t="s">
        <v>433</v>
      </c>
      <c r="O123" s="82" t="s">
        <v>346</v>
      </c>
      <c r="P123" s="64"/>
      <c r="Q123" s="64"/>
      <c r="R123" s="64"/>
      <c r="S123" s="64"/>
      <c r="T123" s="80"/>
      <c r="U123" s="78"/>
      <c r="V123" s="80">
        <f>100 * $R123 + U123</f>
        <v>0</v>
      </c>
      <c r="W123" s="64" t="str">
        <f>IF(ISBLANK(Y123), "", _xlfn.XLOOKUP(Y123,'SNAP2 IDs'!C$3:C$15,'SNAP2 IDs'!B$3:B$15,""))</f>
        <v/>
      </c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73" t="s">
        <v>434</v>
      </c>
    </row>
    <row r="124" spans="1:34" s="43" customFormat="1" ht="18" customHeight="1">
      <c r="A124" s="86"/>
      <c r="B124" s="83" t="s">
        <v>435</v>
      </c>
      <c r="C124" s="109" t="s">
        <v>310</v>
      </c>
      <c r="D124" s="71" t="s">
        <v>73</v>
      </c>
      <c r="E124" s="71">
        <v>37.239566609999997</v>
      </c>
      <c r="F124" s="71">
        <v>-118.28167352</v>
      </c>
      <c r="G124" s="72">
        <v>1182.7</v>
      </c>
      <c r="H124" s="72">
        <v>-0.61</v>
      </c>
      <c r="I124" s="72">
        <v>-23.38</v>
      </c>
      <c r="J124" s="81" t="s">
        <v>74</v>
      </c>
      <c r="K124" s="81" t="s">
        <v>74</v>
      </c>
      <c r="L124" s="90" t="s">
        <v>436</v>
      </c>
      <c r="M124" s="90" t="s">
        <v>437</v>
      </c>
      <c r="N124" s="81" t="s">
        <v>77</v>
      </c>
      <c r="O124" s="81" t="s">
        <v>77</v>
      </c>
      <c r="P124" s="64">
        <v>30</v>
      </c>
      <c r="Q124" s="64">
        <f>_xlfn.XLOOKUP(P124,'ARX IDs'!B$3:B$47,'ARX IDs'!C$3:C$47,"")</f>
        <v>22</v>
      </c>
      <c r="R124" s="64">
        <f>P124</f>
        <v>30</v>
      </c>
      <c r="S124" s="64">
        <v>9</v>
      </c>
      <c r="T124" s="80">
        <f>100 * $R124 + S124</f>
        <v>3009</v>
      </c>
      <c r="U124" s="77">
        <v>10</v>
      </c>
      <c r="V124" s="80">
        <f>100 * $R124 + U124</f>
        <v>3010</v>
      </c>
      <c r="W124" s="64">
        <f>IF(ISBLANK(Y124), "", _xlfn.XLOOKUP(Y124,'SNAP2 IDs'!C$3:C$15,'SNAP2 IDs'!B$3:B$15,""))</f>
        <v>8</v>
      </c>
      <c r="X124" s="64">
        <f>_xlfn.XLOOKUP($W124, 'SNAP2 IDs'!$B$3:$B$15,'SNAP2 IDs'!D$3:D$15, "Lookup err")</f>
        <v>2</v>
      </c>
      <c r="Y124" s="64">
        <v>7</v>
      </c>
      <c r="Z124" s="64" t="str">
        <f>_xlfn.XLOOKUP($W124, 'SNAP2 IDs'!$B$3:$B$15,'SNAP2 IDs'!E$3:E$15, "Lookup err")</f>
        <v>00:00:d6:de:e4:75</v>
      </c>
      <c r="AA124" s="64" t="str">
        <f>_xlfn.XLOOKUP($W124, 'SNAP2 IDs'!$B$3:$B$15,'SNAP2 IDs'!F$3:F$15, "Lookup err")</f>
        <v>snap07.sas.pvt</v>
      </c>
      <c r="AB124" s="64">
        <v>1</v>
      </c>
      <c r="AC124" s="64">
        <v>2</v>
      </c>
      <c r="AD124" s="64">
        <v>3</v>
      </c>
      <c r="AE124" s="64">
        <f>_xlfn.BITXOR(AC124,2) + 32*AB124</f>
        <v>32</v>
      </c>
      <c r="AF124" s="64">
        <f>_xlfn.BITXOR(AD124,2) + 32*AB124</f>
        <v>33</v>
      </c>
      <c r="AG124" s="64">
        <f>32*(Y124-1) + (AE124/2)</f>
        <v>208</v>
      </c>
      <c r="AH124" s="73" t="s">
        <v>350</v>
      </c>
    </row>
    <row r="125" spans="1:34" s="43" customFormat="1" ht="18" customHeight="1">
      <c r="A125" s="86"/>
      <c r="B125" s="83" t="s">
        <v>438</v>
      </c>
      <c r="C125" s="109" t="s">
        <v>163</v>
      </c>
      <c r="D125" s="71" t="s">
        <v>73</v>
      </c>
      <c r="E125" s="71">
        <v>37.239470230000002</v>
      </c>
      <c r="F125" s="71">
        <v>-118.28156878999999</v>
      </c>
      <c r="G125" s="72">
        <v>1182.69</v>
      </c>
      <c r="H125" s="72">
        <v>8.69</v>
      </c>
      <c r="I125" s="72">
        <v>-34.08</v>
      </c>
      <c r="J125" s="81" t="s">
        <v>74</v>
      </c>
      <c r="K125" s="81" t="s">
        <v>74</v>
      </c>
      <c r="L125" s="90" t="s">
        <v>439</v>
      </c>
      <c r="M125" s="90" t="s">
        <v>440</v>
      </c>
      <c r="N125" s="81" t="s">
        <v>77</v>
      </c>
      <c r="O125" s="81" t="s">
        <v>77</v>
      </c>
      <c r="P125" s="64">
        <v>24</v>
      </c>
      <c r="Q125" s="64">
        <f>_xlfn.XLOOKUP(P125,'ARX IDs'!B$3:B$47,'ARX IDs'!C$3:C$47,"")</f>
        <v>43</v>
      </c>
      <c r="R125" s="64">
        <f>P125</f>
        <v>24</v>
      </c>
      <c r="S125" s="64">
        <v>11</v>
      </c>
      <c r="T125" s="80">
        <f>100 * $R125 + S125</f>
        <v>2411</v>
      </c>
      <c r="U125" s="77">
        <v>12</v>
      </c>
      <c r="V125" s="80">
        <f>100 * $R125 + U125</f>
        <v>2412</v>
      </c>
      <c r="W125" s="64">
        <f>IF(ISBLANK(Y125), "", _xlfn.XLOOKUP(Y125,'SNAP2 IDs'!C$3:C$15,'SNAP2 IDs'!B$3:B$15,""))</f>
        <v>5</v>
      </c>
      <c r="X125" s="64">
        <f>_xlfn.XLOOKUP($W125, 'SNAP2 IDs'!$B$3:$B$15,'SNAP2 IDs'!D$3:D$15, "Lookup err")</f>
        <v>1</v>
      </c>
      <c r="Y125" s="64">
        <v>5</v>
      </c>
      <c r="Z125" s="64" t="str">
        <f>_xlfn.XLOOKUP($W125, 'SNAP2 IDs'!$B$3:$B$15,'SNAP2 IDs'!E$3:E$15, "Lookup err")</f>
        <v>00:00:18:2d:e4:75</v>
      </c>
      <c r="AA125" s="64" t="str">
        <f>_xlfn.XLOOKUP($W125, 'SNAP2 IDs'!$B$3:$B$15,'SNAP2 IDs'!F$3:F$15, "Lookup err")</f>
        <v>snap05.sas.pvt</v>
      </c>
      <c r="AB125" s="64">
        <v>1</v>
      </c>
      <c r="AC125" s="64">
        <v>16</v>
      </c>
      <c r="AD125" s="64">
        <v>17</v>
      </c>
      <c r="AE125" s="64">
        <f>_xlfn.BITXOR(AC125,2) + 32*AB125</f>
        <v>50</v>
      </c>
      <c r="AF125" s="64">
        <f>_xlfn.BITXOR(AD125,2) + 32*AB125</f>
        <v>51</v>
      </c>
      <c r="AG125" s="64">
        <f>32*(Y125-1) + (AE125/2)</f>
        <v>153</v>
      </c>
      <c r="AH125" s="73" t="s">
        <v>350</v>
      </c>
    </row>
    <row r="126" spans="1:34" s="43" customFormat="1" ht="18" customHeight="1">
      <c r="A126" s="86"/>
      <c r="B126" s="83" t="s">
        <v>441</v>
      </c>
      <c r="C126" s="109" t="s">
        <v>163</v>
      </c>
      <c r="D126" s="71" t="s">
        <v>73</v>
      </c>
      <c r="E126" s="71">
        <v>37.239372729999999</v>
      </c>
      <c r="F126" s="71">
        <v>-118.28149746</v>
      </c>
      <c r="G126" s="72">
        <v>1182.3599999999999</v>
      </c>
      <c r="H126" s="72">
        <v>15.02</v>
      </c>
      <c r="I126" s="72">
        <v>-44.9</v>
      </c>
      <c r="J126" s="81" t="s">
        <v>74</v>
      </c>
      <c r="K126" s="81" t="s">
        <v>74</v>
      </c>
      <c r="L126" s="90" t="s">
        <v>442</v>
      </c>
      <c r="M126" s="90" t="s">
        <v>443</v>
      </c>
      <c r="N126" s="81" t="s">
        <v>77</v>
      </c>
      <c r="O126" s="81" t="s">
        <v>77</v>
      </c>
      <c r="P126" s="64">
        <v>24</v>
      </c>
      <c r="Q126" s="64">
        <f>_xlfn.XLOOKUP(P126,'ARX IDs'!B$3:B$47,'ARX IDs'!C$3:C$47,"")</f>
        <v>43</v>
      </c>
      <c r="R126" s="64">
        <f>P126</f>
        <v>24</v>
      </c>
      <c r="S126" s="64">
        <v>13</v>
      </c>
      <c r="T126" s="80">
        <f>100 * $R126 + S126</f>
        <v>2413</v>
      </c>
      <c r="U126" s="77">
        <v>14</v>
      </c>
      <c r="V126" s="80">
        <f>100 * $R126 + U126</f>
        <v>2414</v>
      </c>
      <c r="W126" s="64">
        <f>IF(ISBLANK(Y126), "", _xlfn.XLOOKUP(Y126,'SNAP2 IDs'!C$3:C$15,'SNAP2 IDs'!B$3:B$15,""))</f>
        <v>5</v>
      </c>
      <c r="X126" s="64">
        <f>_xlfn.XLOOKUP($W126, 'SNAP2 IDs'!$B$3:$B$15,'SNAP2 IDs'!D$3:D$15, "Lookup err")</f>
        <v>1</v>
      </c>
      <c r="Y126" s="64">
        <v>5</v>
      </c>
      <c r="Z126" s="64" t="str">
        <f>_xlfn.XLOOKUP($W126, 'SNAP2 IDs'!$B$3:$B$15,'SNAP2 IDs'!E$3:E$15, "Lookup err")</f>
        <v>00:00:18:2d:e4:75</v>
      </c>
      <c r="AA126" s="64" t="str">
        <f>_xlfn.XLOOKUP($W126, 'SNAP2 IDs'!$B$3:$B$15,'SNAP2 IDs'!F$3:F$15, "Lookup err")</f>
        <v>snap05.sas.pvt</v>
      </c>
      <c r="AB126" s="64">
        <v>1</v>
      </c>
      <c r="AC126" s="64">
        <v>18</v>
      </c>
      <c r="AD126" s="64">
        <v>19</v>
      </c>
      <c r="AE126" s="64">
        <f>_xlfn.BITXOR(AC126,2) + 32*AB126</f>
        <v>48</v>
      </c>
      <c r="AF126" s="64">
        <f>_xlfn.BITXOR(AD126,2) + 32*AB126</f>
        <v>49</v>
      </c>
      <c r="AG126" s="64">
        <f>32*(Y126-1) + (AE126/2)</f>
        <v>152</v>
      </c>
      <c r="AH126" s="73" t="s">
        <v>350</v>
      </c>
    </row>
    <row r="127" spans="1:34" s="43" customFormat="1" ht="18" customHeight="1">
      <c r="A127" s="86"/>
      <c r="B127" s="83" t="s">
        <v>444</v>
      </c>
      <c r="C127" s="109"/>
      <c r="D127" s="71" t="s">
        <v>73</v>
      </c>
      <c r="E127" s="71">
        <v>37.239362710000002</v>
      </c>
      <c r="F127" s="71">
        <v>-118.28162315</v>
      </c>
      <c r="G127" s="72">
        <v>1182.6500000000001</v>
      </c>
      <c r="H127" s="72">
        <v>3.86</v>
      </c>
      <c r="I127" s="72">
        <v>-46.01</v>
      </c>
      <c r="J127" s="82" t="s">
        <v>198</v>
      </c>
      <c r="K127" s="110" t="s">
        <v>198</v>
      </c>
      <c r="L127" s="90"/>
      <c r="M127" s="90"/>
      <c r="N127" s="81" t="s">
        <v>77</v>
      </c>
      <c r="O127" s="82" t="s">
        <v>346</v>
      </c>
      <c r="P127" s="64"/>
      <c r="Q127" s="64"/>
      <c r="R127" s="64"/>
      <c r="S127" s="64"/>
      <c r="T127" s="80"/>
      <c r="U127" s="78"/>
      <c r="V127" s="80">
        <f>100 * $R127 + U127</f>
        <v>0</v>
      </c>
      <c r="W127" s="64" t="str">
        <f>IF(ISBLANK(Y127), "", _xlfn.XLOOKUP(Y127,'SNAP2 IDs'!C$3:C$15,'SNAP2 IDs'!B$3:B$15,""))</f>
        <v/>
      </c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73"/>
    </row>
    <row r="128" spans="1:34" s="43" customFormat="1" ht="18" customHeight="1">
      <c r="A128" s="86"/>
      <c r="B128" s="83" t="s">
        <v>445</v>
      </c>
      <c r="C128" s="109" t="s">
        <v>446</v>
      </c>
      <c r="D128" s="71" t="s">
        <v>73</v>
      </c>
      <c r="E128" s="71">
        <v>37.239280880000003</v>
      </c>
      <c r="F128" s="71">
        <v>-118.28161606</v>
      </c>
      <c r="G128" s="72">
        <v>1182.8699999999999</v>
      </c>
      <c r="H128" s="72">
        <v>4.49</v>
      </c>
      <c r="I128" s="72">
        <v>-55.09</v>
      </c>
      <c r="J128" s="89" t="s">
        <v>74</v>
      </c>
      <c r="K128" s="114" t="s">
        <v>74</v>
      </c>
      <c r="L128" s="91" t="s">
        <v>447</v>
      </c>
      <c r="M128" s="90" t="s">
        <v>448</v>
      </c>
      <c r="N128" s="81" t="s">
        <v>77</v>
      </c>
      <c r="O128" s="81" t="s">
        <v>77</v>
      </c>
      <c r="P128" s="64">
        <v>32</v>
      </c>
      <c r="Q128" s="64">
        <f>_xlfn.XLOOKUP(P128,'ARX IDs'!B$3:B$47,'ARX IDs'!C$3:C$47,"")</f>
        <v>20</v>
      </c>
      <c r="R128" s="64">
        <f>P128</f>
        <v>32</v>
      </c>
      <c r="S128" s="64">
        <v>3</v>
      </c>
      <c r="T128" s="80">
        <f>100 * $R128 + S128</f>
        <v>3203</v>
      </c>
      <c r="U128" s="77">
        <v>4</v>
      </c>
      <c r="V128" s="80">
        <f>100 * $R128 + U128</f>
        <v>3204</v>
      </c>
      <c r="W128" s="64">
        <f>IF(ISBLANK(Y128), "", _xlfn.XLOOKUP(Y128,'SNAP2 IDs'!C$3:C$15,'SNAP2 IDs'!B$3:B$15,""))</f>
        <v>3</v>
      </c>
      <c r="X128" s="64">
        <f>_xlfn.XLOOKUP($W128, 'SNAP2 IDs'!$B$3:$B$15,'SNAP2 IDs'!D$3:D$15, "Lookup err")</f>
        <v>2</v>
      </c>
      <c r="Y128" s="64">
        <v>8</v>
      </c>
      <c r="Z128" s="64" t="str">
        <f>_xlfn.XLOOKUP($W128, 'SNAP2 IDs'!$B$3:$B$15,'SNAP2 IDs'!E$3:E$15, "Lookup err")</f>
        <v>00:00:b3:f2:e4:75</v>
      </c>
      <c r="AA128" s="64" t="str">
        <f>_xlfn.XLOOKUP($W128, 'SNAP2 IDs'!$B$3:$B$15,'SNAP2 IDs'!F$3:F$15, "Lookup err")</f>
        <v>snap08.sas.pvt</v>
      </c>
      <c r="AB128" s="64">
        <v>0</v>
      </c>
      <c r="AC128" s="64">
        <v>2</v>
      </c>
      <c r="AD128" s="64">
        <v>3</v>
      </c>
      <c r="AE128" s="64">
        <f>_xlfn.BITXOR(AC128,2) + 32*AB128</f>
        <v>0</v>
      </c>
      <c r="AF128" s="64">
        <f>_xlfn.BITXOR(AD128,2) + 32*AB128</f>
        <v>1</v>
      </c>
      <c r="AG128" s="64">
        <f>32*(Y128-1) + (AE128/2)</f>
        <v>224</v>
      </c>
      <c r="AH128" s="73" t="s">
        <v>350</v>
      </c>
    </row>
    <row r="129" spans="1:34" s="43" customFormat="1" ht="18" customHeight="1">
      <c r="A129" s="86"/>
      <c r="B129" s="83" t="s">
        <v>449</v>
      </c>
      <c r="C129" s="109" t="s">
        <v>446</v>
      </c>
      <c r="D129" s="71" t="s">
        <v>73</v>
      </c>
      <c r="E129" s="71">
        <v>37.239127250000003</v>
      </c>
      <c r="F129" s="71">
        <v>-118.28160523</v>
      </c>
      <c r="G129" s="72">
        <v>1182.77</v>
      </c>
      <c r="H129" s="72">
        <v>5.45</v>
      </c>
      <c r="I129" s="72">
        <v>-72.14</v>
      </c>
      <c r="J129" s="89" t="s">
        <v>74</v>
      </c>
      <c r="K129" s="114" t="s">
        <v>74</v>
      </c>
      <c r="L129" s="91" t="s">
        <v>450</v>
      </c>
      <c r="M129" s="90" t="s">
        <v>451</v>
      </c>
      <c r="N129" s="81" t="s">
        <v>77</v>
      </c>
      <c r="O129" s="81" t="s">
        <v>77</v>
      </c>
      <c r="P129" s="64">
        <v>32</v>
      </c>
      <c r="Q129" s="64">
        <f>_xlfn.XLOOKUP(P129,'ARX IDs'!B$3:B$47,'ARX IDs'!C$3:C$47,"")</f>
        <v>20</v>
      </c>
      <c r="R129" s="64">
        <f>P129</f>
        <v>32</v>
      </c>
      <c r="S129" s="64">
        <v>5</v>
      </c>
      <c r="T129" s="80">
        <f>100 * $R129 + S129</f>
        <v>3205</v>
      </c>
      <c r="U129" s="77">
        <v>6</v>
      </c>
      <c r="V129" s="80">
        <f>100 * $R129 + U129</f>
        <v>3206</v>
      </c>
      <c r="W129" s="64">
        <f>IF(ISBLANK(Y129), "", _xlfn.XLOOKUP(Y129,'SNAP2 IDs'!C$3:C$15,'SNAP2 IDs'!B$3:B$15,""))</f>
        <v>3</v>
      </c>
      <c r="X129" s="64">
        <f>_xlfn.XLOOKUP($W129, 'SNAP2 IDs'!$B$3:$B$15,'SNAP2 IDs'!D$3:D$15, "Lookup err")</f>
        <v>2</v>
      </c>
      <c r="Y129" s="64">
        <v>8</v>
      </c>
      <c r="Z129" s="64" t="str">
        <f>_xlfn.XLOOKUP($W129, 'SNAP2 IDs'!$B$3:$B$15,'SNAP2 IDs'!E$3:E$15, "Lookup err")</f>
        <v>00:00:b3:f2:e4:75</v>
      </c>
      <c r="AA129" s="64" t="str">
        <f>_xlfn.XLOOKUP($W129, 'SNAP2 IDs'!$B$3:$B$15,'SNAP2 IDs'!F$3:F$15, "Lookup err")</f>
        <v>snap08.sas.pvt</v>
      </c>
      <c r="AB129" s="64">
        <v>0</v>
      </c>
      <c r="AC129" s="64">
        <v>4</v>
      </c>
      <c r="AD129" s="64">
        <v>5</v>
      </c>
      <c r="AE129" s="64">
        <f>_xlfn.BITXOR(AC129,2) + 32*AB129</f>
        <v>6</v>
      </c>
      <c r="AF129" s="64">
        <f>_xlfn.BITXOR(AD129,2) + 32*AB129</f>
        <v>7</v>
      </c>
      <c r="AG129" s="64">
        <f>32*(Y129-1) + (AE129/2)</f>
        <v>227</v>
      </c>
      <c r="AH129" s="73" t="s">
        <v>350</v>
      </c>
    </row>
    <row r="130" spans="1:34" s="43" customFormat="1" ht="18" customHeight="1">
      <c r="A130" s="86"/>
      <c r="B130" s="83" t="s">
        <v>452</v>
      </c>
      <c r="C130" s="109" t="s">
        <v>446</v>
      </c>
      <c r="D130" s="71" t="s">
        <v>73</v>
      </c>
      <c r="E130" s="71">
        <v>37.23911433</v>
      </c>
      <c r="F130" s="71">
        <v>-118.28151776</v>
      </c>
      <c r="G130" s="72">
        <v>1182.75</v>
      </c>
      <c r="H130" s="72">
        <v>13.22</v>
      </c>
      <c r="I130" s="72">
        <v>-73.569999999999993</v>
      </c>
      <c r="J130" s="89" t="s">
        <v>74</v>
      </c>
      <c r="K130" s="114" t="s">
        <v>74</v>
      </c>
      <c r="L130" s="91" t="s">
        <v>453</v>
      </c>
      <c r="M130" s="90" t="s">
        <v>454</v>
      </c>
      <c r="N130" s="81" t="s">
        <v>77</v>
      </c>
      <c r="O130" s="81" t="s">
        <v>77</v>
      </c>
      <c r="P130" s="64">
        <v>32</v>
      </c>
      <c r="Q130" s="64">
        <f>_xlfn.XLOOKUP(P130,'ARX IDs'!B$3:B$47,'ARX IDs'!C$3:C$47,"")</f>
        <v>20</v>
      </c>
      <c r="R130" s="64">
        <f>P130</f>
        <v>32</v>
      </c>
      <c r="S130" s="64">
        <v>7</v>
      </c>
      <c r="T130" s="80">
        <f>100 * $R130 + S130</f>
        <v>3207</v>
      </c>
      <c r="U130" s="77">
        <v>8</v>
      </c>
      <c r="V130" s="80">
        <f>100 * $R130 + U130</f>
        <v>3208</v>
      </c>
      <c r="W130" s="64">
        <f>IF(ISBLANK(Y130), "", _xlfn.XLOOKUP(Y130,'SNAP2 IDs'!C$3:C$15,'SNAP2 IDs'!B$3:B$15,""))</f>
        <v>3</v>
      </c>
      <c r="X130" s="64">
        <f>_xlfn.XLOOKUP($W130, 'SNAP2 IDs'!$B$3:$B$15,'SNAP2 IDs'!D$3:D$15, "Lookup err")</f>
        <v>2</v>
      </c>
      <c r="Y130" s="64">
        <v>8</v>
      </c>
      <c r="Z130" s="64" t="str">
        <f>_xlfn.XLOOKUP($W130, 'SNAP2 IDs'!$B$3:$B$15,'SNAP2 IDs'!E$3:E$15, "Lookup err")</f>
        <v>00:00:b3:f2:e4:75</v>
      </c>
      <c r="AA130" s="64" t="str">
        <f>_xlfn.XLOOKUP($W130, 'SNAP2 IDs'!$B$3:$B$15,'SNAP2 IDs'!F$3:F$15, "Lookup err")</f>
        <v>snap08.sas.pvt</v>
      </c>
      <c r="AB130" s="64">
        <v>0</v>
      </c>
      <c r="AC130" s="64">
        <v>6</v>
      </c>
      <c r="AD130" s="64">
        <v>7</v>
      </c>
      <c r="AE130" s="64">
        <f>_xlfn.BITXOR(AC130,2) + 32*AB130</f>
        <v>4</v>
      </c>
      <c r="AF130" s="64">
        <f>_xlfn.BITXOR(AD130,2) + 32*AB130</f>
        <v>5</v>
      </c>
      <c r="AG130" s="64">
        <f>32*(Y130-1) + (AE130/2)</f>
        <v>226</v>
      </c>
      <c r="AH130" s="73" t="s">
        <v>350</v>
      </c>
    </row>
    <row r="131" spans="1:34" s="43" customFormat="1" ht="18" customHeight="1">
      <c r="A131" s="86"/>
      <c r="B131" s="83" t="s">
        <v>455</v>
      </c>
      <c r="C131" s="109" t="s">
        <v>446</v>
      </c>
      <c r="D131" s="71" t="s">
        <v>73</v>
      </c>
      <c r="E131" s="71">
        <v>37.239038890000003</v>
      </c>
      <c r="F131" s="71">
        <v>-118.28162302</v>
      </c>
      <c r="G131" s="72">
        <v>1182.69</v>
      </c>
      <c r="H131" s="72">
        <v>3.88</v>
      </c>
      <c r="I131" s="72">
        <v>-81.95</v>
      </c>
      <c r="J131" s="89" t="s">
        <v>74</v>
      </c>
      <c r="K131" s="114" t="s">
        <v>74</v>
      </c>
      <c r="L131" s="91" t="s">
        <v>456</v>
      </c>
      <c r="M131" s="90" t="s">
        <v>457</v>
      </c>
      <c r="N131" s="81" t="s">
        <v>77</v>
      </c>
      <c r="O131" s="81" t="s">
        <v>77</v>
      </c>
      <c r="P131" s="64">
        <v>32</v>
      </c>
      <c r="Q131" s="64">
        <f>_xlfn.XLOOKUP(P131,'ARX IDs'!B$3:B$47,'ARX IDs'!C$3:C$47,"")</f>
        <v>20</v>
      </c>
      <c r="R131" s="64">
        <f>P131</f>
        <v>32</v>
      </c>
      <c r="S131" s="64">
        <v>1</v>
      </c>
      <c r="T131" s="80">
        <f>100 * $R131 + S131</f>
        <v>3201</v>
      </c>
      <c r="U131" s="77">
        <v>2</v>
      </c>
      <c r="V131" s="80">
        <f>100 * $R131 + U131</f>
        <v>3202</v>
      </c>
      <c r="W131" s="64">
        <f>IF(ISBLANK(Y131), "", _xlfn.XLOOKUP(Y131,'SNAP2 IDs'!C$3:C$15,'SNAP2 IDs'!B$3:B$15,""))</f>
        <v>3</v>
      </c>
      <c r="X131" s="64">
        <f>_xlfn.XLOOKUP($W131, 'SNAP2 IDs'!$B$3:$B$15,'SNAP2 IDs'!D$3:D$15, "Lookup err")</f>
        <v>2</v>
      </c>
      <c r="Y131" s="64">
        <v>8</v>
      </c>
      <c r="Z131" s="64" t="str">
        <f>_xlfn.XLOOKUP($W131, 'SNAP2 IDs'!$B$3:$B$15,'SNAP2 IDs'!E$3:E$15, "Lookup err")</f>
        <v>00:00:b3:f2:e4:75</v>
      </c>
      <c r="AA131" s="64" t="str">
        <f>_xlfn.XLOOKUP($W131, 'SNAP2 IDs'!$B$3:$B$15,'SNAP2 IDs'!F$3:F$15, "Lookup err")</f>
        <v>snap08.sas.pvt</v>
      </c>
      <c r="AB131" s="64">
        <v>0</v>
      </c>
      <c r="AC131" s="64">
        <v>0</v>
      </c>
      <c r="AD131" s="64">
        <v>1</v>
      </c>
      <c r="AE131" s="64">
        <f>_xlfn.BITXOR(AC131,2) + 32*AB131</f>
        <v>2</v>
      </c>
      <c r="AF131" s="64">
        <f>_xlfn.BITXOR(AD131,2) + 32*AB131</f>
        <v>3</v>
      </c>
      <c r="AG131" s="64">
        <f>32*(Y131-1) + (AE131/2)</f>
        <v>225</v>
      </c>
      <c r="AH131" s="73" t="s">
        <v>458</v>
      </c>
    </row>
    <row r="132" spans="1:34" s="43" customFormat="1" ht="18" customHeight="1">
      <c r="A132" s="86"/>
      <c r="B132" s="83" t="s">
        <v>459</v>
      </c>
      <c r="C132" s="109" t="s">
        <v>446</v>
      </c>
      <c r="D132" s="71" t="s">
        <v>73</v>
      </c>
      <c r="E132" s="71">
        <v>37.238908729999999</v>
      </c>
      <c r="F132" s="71">
        <v>-118.28165783999999</v>
      </c>
      <c r="G132" s="72">
        <v>1182.67</v>
      </c>
      <c r="H132" s="72">
        <v>0.79</v>
      </c>
      <c r="I132" s="72">
        <v>-96.39</v>
      </c>
      <c r="J132" s="89" t="s">
        <v>74</v>
      </c>
      <c r="K132" s="114" t="s">
        <v>74</v>
      </c>
      <c r="L132" s="91" t="s">
        <v>460</v>
      </c>
      <c r="M132" s="90" t="s">
        <v>461</v>
      </c>
      <c r="N132" s="81" t="s">
        <v>77</v>
      </c>
      <c r="O132" s="81" t="s">
        <v>77</v>
      </c>
      <c r="P132" s="64">
        <v>32</v>
      </c>
      <c r="Q132" s="64">
        <f>_xlfn.XLOOKUP(P132,'ARX IDs'!B$3:B$47,'ARX IDs'!C$3:C$47,"")</f>
        <v>20</v>
      </c>
      <c r="R132" s="64">
        <f>P132</f>
        <v>32</v>
      </c>
      <c r="S132" s="64">
        <v>9</v>
      </c>
      <c r="T132" s="80">
        <f>100 * $R132 + S132</f>
        <v>3209</v>
      </c>
      <c r="U132" s="77">
        <v>10</v>
      </c>
      <c r="V132" s="80">
        <f>100 * $R132 + U132</f>
        <v>3210</v>
      </c>
      <c r="W132" s="64">
        <f>IF(ISBLANK(Y132), "", _xlfn.XLOOKUP(Y132,'SNAP2 IDs'!C$3:C$15,'SNAP2 IDs'!B$3:B$15,""))</f>
        <v>3</v>
      </c>
      <c r="X132" s="64">
        <f>_xlfn.XLOOKUP($W132, 'SNAP2 IDs'!$B$3:$B$15,'SNAP2 IDs'!D$3:D$15, "Lookup err")</f>
        <v>2</v>
      </c>
      <c r="Y132" s="64">
        <v>8</v>
      </c>
      <c r="Z132" s="64" t="str">
        <f>_xlfn.XLOOKUP($W132, 'SNAP2 IDs'!$B$3:$B$15,'SNAP2 IDs'!E$3:E$15, "Lookup err")</f>
        <v>00:00:b3:f2:e4:75</v>
      </c>
      <c r="AA132" s="64" t="str">
        <f>_xlfn.XLOOKUP($W132, 'SNAP2 IDs'!$B$3:$B$15,'SNAP2 IDs'!F$3:F$15, "Lookup err")</f>
        <v>snap08.sas.pvt</v>
      </c>
      <c r="AB132" s="64">
        <v>0</v>
      </c>
      <c r="AC132" s="64">
        <v>8</v>
      </c>
      <c r="AD132" s="64">
        <v>9</v>
      </c>
      <c r="AE132" s="64">
        <f>_xlfn.BITXOR(AC132,2) + 32*AB132</f>
        <v>10</v>
      </c>
      <c r="AF132" s="64">
        <f>_xlfn.BITXOR(AD132,2) + 32*AB132</f>
        <v>11</v>
      </c>
      <c r="AG132" s="64">
        <f>32*(Y132-1) + (AE132/2)</f>
        <v>229</v>
      </c>
      <c r="AH132" s="73" t="s">
        <v>350</v>
      </c>
    </row>
    <row r="133" spans="1:34" s="43" customFormat="1" ht="18" customHeight="1">
      <c r="A133" s="86"/>
      <c r="B133" s="83" t="s">
        <v>462</v>
      </c>
      <c r="C133" s="109" t="s">
        <v>179</v>
      </c>
      <c r="D133" s="71" t="s">
        <v>73</v>
      </c>
      <c r="E133" s="71">
        <v>37.24066826</v>
      </c>
      <c r="F133" s="71">
        <v>-118.2818364</v>
      </c>
      <c r="G133" s="72">
        <v>1183.03</v>
      </c>
      <c r="H133" s="72">
        <v>-15.06</v>
      </c>
      <c r="I133" s="72">
        <v>98.88</v>
      </c>
      <c r="J133" s="81" t="s">
        <v>74</v>
      </c>
      <c r="K133" s="112" t="s">
        <v>74</v>
      </c>
      <c r="L133" s="90" t="s">
        <v>463</v>
      </c>
      <c r="M133" s="90" t="s">
        <v>464</v>
      </c>
      <c r="N133" s="81" t="s">
        <v>77</v>
      </c>
      <c r="O133" s="81" t="s">
        <v>77</v>
      </c>
      <c r="P133" s="64">
        <v>27</v>
      </c>
      <c r="Q133" s="64">
        <f>_xlfn.XLOOKUP(P133,'ARX IDs'!B$3:B$47,'ARX IDs'!C$3:C$47,"")</f>
        <v>21</v>
      </c>
      <c r="R133" s="64">
        <f>P133</f>
        <v>27</v>
      </c>
      <c r="S133" s="64">
        <v>9</v>
      </c>
      <c r="T133" s="80">
        <f>100 * $R133 + S133</f>
        <v>2709</v>
      </c>
      <c r="U133" s="77">
        <v>10</v>
      </c>
      <c r="V133" s="80">
        <f>100 * $R133 + U133</f>
        <v>2710</v>
      </c>
      <c r="W133" s="64">
        <f>IF(ISBLANK(Y133), "", _xlfn.XLOOKUP(Y133,'SNAP2 IDs'!C$3:C$15,'SNAP2 IDs'!B$3:B$15,""))</f>
        <v>6</v>
      </c>
      <c r="X133" s="64">
        <f>_xlfn.XLOOKUP($W133, 'SNAP2 IDs'!$B$3:$B$15,'SNAP2 IDs'!D$3:D$15, "Lookup err")</f>
        <v>1</v>
      </c>
      <c r="Y133" s="64">
        <v>6</v>
      </c>
      <c r="Z133" s="64" t="str">
        <f>_xlfn.XLOOKUP($W133, 'SNAP2 IDs'!$B$3:$B$15,'SNAP2 IDs'!E$3:E$15, "Lookup err")</f>
        <v>02:00:c2:4f:e4:75</v>
      </c>
      <c r="AA133" s="64" t="str">
        <f>_xlfn.XLOOKUP($W133, 'SNAP2 IDs'!$B$3:$B$15,'SNAP2 IDs'!F$3:F$15, "Lookup err")</f>
        <v>snap06.sas.pvt</v>
      </c>
      <c r="AB133" s="64">
        <v>1</v>
      </c>
      <c r="AC133" s="64">
        <v>10</v>
      </c>
      <c r="AD133" s="64">
        <v>11</v>
      </c>
      <c r="AE133" s="64">
        <f>_xlfn.BITXOR(AC133,2) + 32*AB133</f>
        <v>40</v>
      </c>
      <c r="AF133" s="64">
        <f>_xlfn.BITXOR(AD133,2) + 32*AB133</f>
        <v>41</v>
      </c>
      <c r="AG133" s="64">
        <f>32*(Y133-1) + (AE133/2)</f>
        <v>180</v>
      </c>
      <c r="AH133" s="73" t="s">
        <v>350</v>
      </c>
    </row>
    <row r="134" spans="1:34" s="43" customFormat="1" ht="18" customHeight="1">
      <c r="A134" s="86"/>
      <c r="B134" s="83" t="s">
        <v>465</v>
      </c>
      <c r="C134" s="109" t="s">
        <v>179</v>
      </c>
      <c r="D134" s="71" t="s">
        <v>73</v>
      </c>
      <c r="E134" s="71">
        <v>37.240657919999997</v>
      </c>
      <c r="F134" s="71">
        <v>-118.28171261999999</v>
      </c>
      <c r="G134" s="72">
        <v>1182.8399999999999</v>
      </c>
      <c r="H134" s="72">
        <v>-4.07</v>
      </c>
      <c r="I134" s="72">
        <v>97.74</v>
      </c>
      <c r="J134" s="81" t="s">
        <v>74</v>
      </c>
      <c r="K134" s="81" t="s">
        <v>74</v>
      </c>
      <c r="L134" s="90" t="s">
        <v>466</v>
      </c>
      <c r="M134" s="90" t="s">
        <v>467</v>
      </c>
      <c r="N134" s="81" t="s">
        <v>77</v>
      </c>
      <c r="O134" s="81" t="s">
        <v>77</v>
      </c>
      <c r="P134" s="64">
        <v>27</v>
      </c>
      <c r="Q134" s="64">
        <f>_xlfn.XLOOKUP(P134,'ARX IDs'!B$3:B$47,'ARX IDs'!C$3:C$47,"")</f>
        <v>21</v>
      </c>
      <c r="R134" s="64">
        <f>P134</f>
        <v>27</v>
      </c>
      <c r="S134" s="64">
        <v>11</v>
      </c>
      <c r="T134" s="80">
        <f>100 * $R134 + S134</f>
        <v>2711</v>
      </c>
      <c r="U134" s="77">
        <v>12</v>
      </c>
      <c r="V134" s="80">
        <f>100 * $R134 + U134</f>
        <v>2712</v>
      </c>
      <c r="W134" s="64">
        <f>IF(ISBLANK(Y134), "", _xlfn.XLOOKUP(Y134,'SNAP2 IDs'!C$3:C$15,'SNAP2 IDs'!B$3:B$15,""))</f>
        <v>6</v>
      </c>
      <c r="X134" s="64">
        <f>_xlfn.XLOOKUP($W134, 'SNAP2 IDs'!$B$3:$B$15,'SNAP2 IDs'!D$3:D$15, "Lookup err")</f>
        <v>1</v>
      </c>
      <c r="Y134" s="64">
        <v>6</v>
      </c>
      <c r="Z134" s="64" t="str">
        <f>_xlfn.XLOOKUP($W134, 'SNAP2 IDs'!$B$3:$B$15,'SNAP2 IDs'!E$3:E$15, "Lookup err")</f>
        <v>02:00:c2:4f:e4:75</v>
      </c>
      <c r="AA134" s="64" t="str">
        <f>_xlfn.XLOOKUP($W134, 'SNAP2 IDs'!$B$3:$B$15,'SNAP2 IDs'!F$3:F$15, "Lookup err")</f>
        <v>snap06.sas.pvt</v>
      </c>
      <c r="AB134" s="64">
        <v>1</v>
      </c>
      <c r="AC134" s="64">
        <v>12</v>
      </c>
      <c r="AD134" s="64">
        <v>13</v>
      </c>
      <c r="AE134" s="64">
        <f>_xlfn.BITXOR(AC134,2) + 32*AB134</f>
        <v>46</v>
      </c>
      <c r="AF134" s="64">
        <f>_xlfn.BITXOR(AD134,2) + 32*AB134</f>
        <v>47</v>
      </c>
      <c r="AG134" s="64">
        <f>32*(Y134-1) + (AE134/2)</f>
        <v>183</v>
      </c>
      <c r="AH134" s="73" t="s">
        <v>350</v>
      </c>
    </row>
    <row r="135" spans="1:34" s="43" customFormat="1" ht="18" customHeight="1">
      <c r="A135" s="86"/>
      <c r="B135" s="83" t="s">
        <v>468</v>
      </c>
      <c r="C135" s="109" t="s">
        <v>179</v>
      </c>
      <c r="D135" s="71" t="s">
        <v>73</v>
      </c>
      <c r="E135" s="71">
        <v>37.240556009999999</v>
      </c>
      <c r="F135" s="71">
        <v>-118.2817337</v>
      </c>
      <c r="G135" s="72">
        <v>1183.29</v>
      </c>
      <c r="H135" s="72">
        <v>-5.94</v>
      </c>
      <c r="I135" s="72">
        <v>86.43</v>
      </c>
      <c r="J135" s="81" t="s">
        <v>74</v>
      </c>
      <c r="K135" s="81" t="s">
        <v>74</v>
      </c>
      <c r="L135" s="90" t="s">
        <v>469</v>
      </c>
      <c r="M135" s="90" t="s">
        <v>470</v>
      </c>
      <c r="N135" s="81" t="s">
        <v>77</v>
      </c>
      <c r="O135" s="81" t="s">
        <v>77</v>
      </c>
      <c r="P135" s="64">
        <v>27</v>
      </c>
      <c r="Q135" s="64">
        <f>_xlfn.XLOOKUP(P135,'ARX IDs'!B$3:B$47,'ARX IDs'!C$3:C$47,"")</f>
        <v>21</v>
      </c>
      <c r="R135" s="64">
        <f>P135</f>
        <v>27</v>
      </c>
      <c r="S135" s="64">
        <v>13</v>
      </c>
      <c r="T135" s="80">
        <f>100 * $R135 + S135</f>
        <v>2713</v>
      </c>
      <c r="U135" s="77">
        <v>14</v>
      </c>
      <c r="V135" s="80">
        <f>100 * $R135 + U135</f>
        <v>2714</v>
      </c>
      <c r="W135" s="64">
        <f>IF(ISBLANK(Y135), "", _xlfn.XLOOKUP(Y135,'SNAP2 IDs'!C$3:C$15,'SNAP2 IDs'!B$3:B$15,""))</f>
        <v>6</v>
      </c>
      <c r="X135" s="64">
        <f>_xlfn.XLOOKUP($W135, 'SNAP2 IDs'!$B$3:$B$15,'SNAP2 IDs'!D$3:D$15, "Lookup err")</f>
        <v>1</v>
      </c>
      <c r="Y135" s="64">
        <v>6</v>
      </c>
      <c r="Z135" s="64" t="str">
        <f>_xlfn.XLOOKUP($W135, 'SNAP2 IDs'!$B$3:$B$15,'SNAP2 IDs'!E$3:E$15, "Lookup err")</f>
        <v>02:00:c2:4f:e4:75</v>
      </c>
      <c r="AA135" s="64" t="str">
        <f>_xlfn.XLOOKUP($W135, 'SNAP2 IDs'!$B$3:$B$15,'SNAP2 IDs'!F$3:F$15, "Lookup err")</f>
        <v>snap06.sas.pvt</v>
      </c>
      <c r="AB135" s="64">
        <v>1</v>
      </c>
      <c r="AC135" s="64">
        <v>14</v>
      </c>
      <c r="AD135" s="64">
        <v>15</v>
      </c>
      <c r="AE135" s="64">
        <f>_xlfn.BITXOR(AC135,2) + 32*AB135</f>
        <v>44</v>
      </c>
      <c r="AF135" s="64">
        <f>_xlfn.BITXOR(AD135,2) + 32*AB135</f>
        <v>45</v>
      </c>
      <c r="AG135" s="64">
        <f>32*(Y135-1) + (AE135/2)</f>
        <v>182</v>
      </c>
      <c r="AH135" s="73" t="s">
        <v>350</v>
      </c>
    </row>
    <row r="136" spans="1:34" s="43" customFormat="1" ht="18" customHeight="1">
      <c r="A136" s="86"/>
      <c r="B136" s="83" t="s">
        <v>471</v>
      </c>
      <c r="C136" s="109" t="s">
        <v>179</v>
      </c>
      <c r="D136" s="71" t="s">
        <v>73</v>
      </c>
      <c r="E136" s="71">
        <v>37.240504850000001</v>
      </c>
      <c r="F136" s="71">
        <v>-118.28180523</v>
      </c>
      <c r="G136" s="72">
        <v>1183.3599999999999</v>
      </c>
      <c r="H136" s="72">
        <v>-12.29</v>
      </c>
      <c r="I136" s="72">
        <v>80.75</v>
      </c>
      <c r="J136" s="81" t="s">
        <v>74</v>
      </c>
      <c r="K136" s="81" t="s">
        <v>74</v>
      </c>
      <c r="L136" s="90" t="s">
        <v>472</v>
      </c>
      <c r="M136" s="90" t="s">
        <v>473</v>
      </c>
      <c r="N136" s="81" t="s">
        <v>77</v>
      </c>
      <c r="O136" s="81" t="s">
        <v>77</v>
      </c>
      <c r="P136" s="64">
        <v>27</v>
      </c>
      <c r="Q136" s="64">
        <f>_xlfn.XLOOKUP(P136,'ARX IDs'!B$3:B$47,'ARX IDs'!C$3:C$47,"")</f>
        <v>21</v>
      </c>
      <c r="R136" s="64">
        <f>P136</f>
        <v>27</v>
      </c>
      <c r="S136" s="64">
        <v>15</v>
      </c>
      <c r="T136" s="80">
        <f>100 * $R136 + S136</f>
        <v>2715</v>
      </c>
      <c r="U136" s="77">
        <v>16</v>
      </c>
      <c r="V136" s="80">
        <f>100 * $R136 + U136</f>
        <v>2716</v>
      </c>
      <c r="W136" s="64">
        <f>IF(ISBLANK(Y136), "", _xlfn.XLOOKUP(Y136,'SNAP2 IDs'!C$3:C$15,'SNAP2 IDs'!B$3:B$15,""))</f>
        <v>6</v>
      </c>
      <c r="X136" s="64">
        <f>_xlfn.XLOOKUP($W136, 'SNAP2 IDs'!$B$3:$B$15,'SNAP2 IDs'!D$3:D$15, "Lookup err")</f>
        <v>1</v>
      </c>
      <c r="Y136" s="64">
        <v>6</v>
      </c>
      <c r="Z136" s="64" t="str">
        <f>_xlfn.XLOOKUP($W136, 'SNAP2 IDs'!$B$3:$B$15,'SNAP2 IDs'!E$3:E$15, "Lookup err")</f>
        <v>02:00:c2:4f:e4:75</v>
      </c>
      <c r="AA136" s="64" t="str">
        <f>_xlfn.XLOOKUP($W136, 'SNAP2 IDs'!$B$3:$B$15,'SNAP2 IDs'!F$3:F$15, "Lookup err")</f>
        <v>snap06.sas.pvt</v>
      </c>
      <c r="AB136" s="64">
        <v>1</v>
      </c>
      <c r="AC136" s="64">
        <v>16</v>
      </c>
      <c r="AD136" s="64">
        <v>17</v>
      </c>
      <c r="AE136" s="64">
        <f>_xlfn.BITXOR(AC136,2) + 32*AB136</f>
        <v>50</v>
      </c>
      <c r="AF136" s="64">
        <f>_xlfn.BITXOR(AD136,2) + 32*AB136</f>
        <v>51</v>
      </c>
      <c r="AG136" s="64">
        <f>32*(Y136-1) + (AE136/2)</f>
        <v>185</v>
      </c>
      <c r="AH136" s="73" t="s">
        <v>350</v>
      </c>
    </row>
    <row r="137" spans="1:34" s="43" customFormat="1" ht="18" customHeight="1">
      <c r="A137" s="86"/>
      <c r="B137" s="83" t="s">
        <v>474</v>
      </c>
      <c r="C137" s="109" t="s">
        <v>475</v>
      </c>
      <c r="D137" s="71" t="s">
        <v>73</v>
      </c>
      <c r="E137" s="71">
        <v>37.240463159999997</v>
      </c>
      <c r="F137" s="71">
        <v>-118.28184082</v>
      </c>
      <c r="G137" s="72">
        <v>1183.3399999999999</v>
      </c>
      <c r="H137" s="72">
        <v>-15.45</v>
      </c>
      <c r="I137" s="72">
        <v>76.12</v>
      </c>
      <c r="J137" s="81" t="s">
        <v>74</v>
      </c>
      <c r="K137" s="81" t="s">
        <v>74</v>
      </c>
      <c r="L137" s="90" t="s">
        <v>476</v>
      </c>
      <c r="M137" s="90" t="s">
        <v>477</v>
      </c>
      <c r="N137" s="81" t="s">
        <v>77</v>
      </c>
      <c r="O137" s="81" t="s">
        <v>77</v>
      </c>
      <c r="P137" s="64">
        <v>35</v>
      </c>
      <c r="Q137" s="64">
        <f>_xlfn.XLOOKUP(P137,'ARX IDs'!B$3:B$47,'ARX IDs'!C$3:C$47,"")</f>
        <v>29</v>
      </c>
      <c r="R137" s="64">
        <v>35</v>
      </c>
      <c r="S137" s="64">
        <v>5</v>
      </c>
      <c r="T137" s="80">
        <f>100 * $R137 + S137</f>
        <v>3505</v>
      </c>
      <c r="U137" s="77">
        <v>6</v>
      </c>
      <c r="V137" s="80">
        <f>100 * $R137 + U137</f>
        <v>3506</v>
      </c>
      <c r="W137" s="64">
        <f>IF(ISBLANK(Y137), "", _xlfn.XLOOKUP(Y137,'SNAP2 IDs'!C$3:C$15,'SNAP2 IDs'!B$3:B$15,""))</f>
        <v>1</v>
      </c>
      <c r="X137" s="64">
        <f>_xlfn.XLOOKUP($W137, 'SNAP2 IDs'!$B$3:$B$15,'SNAP2 IDs'!D$3:D$15, "Lookup err")</f>
        <v>2</v>
      </c>
      <c r="Y137" s="64">
        <v>9</v>
      </c>
      <c r="Z137" s="64" t="str">
        <f>_xlfn.XLOOKUP($W137, 'SNAP2 IDs'!$B$3:$B$15,'SNAP2 IDs'!E$3:E$15, "Lookup err")</f>
        <v>02:00:ce:ca:e4:6f</v>
      </c>
      <c r="AA137" s="64" t="str">
        <f>_xlfn.XLOOKUP($W137, 'SNAP2 IDs'!$B$3:$B$15,'SNAP2 IDs'!F$3:F$15, "Lookup err")</f>
        <v>snap09.sas.pvt</v>
      </c>
      <c r="AB137" s="64">
        <v>0</v>
      </c>
      <c r="AC137" s="64">
        <v>0</v>
      </c>
      <c r="AD137" s="64">
        <v>1</v>
      </c>
      <c r="AE137" s="64">
        <f>_xlfn.BITXOR(AC137,2) + 32*AB137</f>
        <v>2</v>
      </c>
      <c r="AF137" s="64">
        <f>_xlfn.BITXOR(AD137,2) + 32*AB137</f>
        <v>3</v>
      </c>
      <c r="AG137" s="64">
        <f>32*(Y137-1) + (AE137/2)</f>
        <v>257</v>
      </c>
      <c r="AH137" s="73" t="s">
        <v>350</v>
      </c>
    </row>
    <row r="138" spans="1:34" s="43" customFormat="1" ht="18" customHeight="1">
      <c r="A138" s="86"/>
      <c r="B138" s="83" t="s">
        <v>478</v>
      </c>
      <c r="C138" s="109" t="s">
        <v>179</v>
      </c>
      <c r="D138" s="71" t="s">
        <v>73</v>
      </c>
      <c r="E138" s="71">
        <v>37.240450439999996</v>
      </c>
      <c r="F138" s="71">
        <v>-118.28172170000001</v>
      </c>
      <c r="G138" s="72">
        <v>1183.19</v>
      </c>
      <c r="H138" s="72">
        <v>-4.88</v>
      </c>
      <c r="I138" s="72">
        <v>74.709999999999994</v>
      </c>
      <c r="J138" s="81" t="s">
        <v>74</v>
      </c>
      <c r="K138" s="81" t="s">
        <v>74</v>
      </c>
      <c r="L138" s="90" t="s">
        <v>479</v>
      </c>
      <c r="M138" s="90" t="s">
        <v>480</v>
      </c>
      <c r="N138" s="81" t="s">
        <v>77</v>
      </c>
      <c r="O138" s="81" t="s">
        <v>77</v>
      </c>
      <c r="P138" s="64">
        <v>28</v>
      </c>
      <c r="Q138" s="64">
        <f>_xlfn.XLOOKUP(P138,'ARX IDs'!B$3:B$47,'ARX IDs'!C$3:C$47,"")</f>
        <v>18</v>
      </c>
      <c r="R138" s="64">
        <f>P138</f>
        <v>28</v>
      </c>
      <c r="S138" s="64">
        <v>1</v>
      </c>
      <c r="T138" s="80">
        <f>100 * $R138 + S138</f>
        <v>2801</v>
      </c>
      <c r="U138" s="77">
        <v>2</v>
      </c>
      <c r="V138" s="80">
        <f>100 * $R138 + U138</f>
        <v>2802</v>
      </c>
      <c r="W138" s="64">
        <f>IF(ISBLANK(Y138), "", _xlfn.XLOOKUP(Y138,'SNAP2 IDs'!C$3:C$15,'SNAP2 IDs'!B$3:B$15,""))</f>
        <v>6</v>
      </c>
      <c r="X138" s="64">
        <f>_xlfn.XLOOKUP($W138, 'SNAP2 IDs'!$B$3:$B$15,'SNAP2 IDs'!D$3:D$15, "Lookup err")</f>
        <v>1</v>
      </c>
      <c r="Y138" s="64">
        <v>6</v>
      </c>
      <c r="Z138" s="64" t="str">
        <f>_xlfn.XLOOKUP($W138, 'SNAP2 IDs'!$B$3:$B$15,'SNAP2 IDs'!E$3:E$15, "Lookup err")</f>
        <v>02:00:c2:4f:e4:75</v>
      </c>
      <c r="AA138" s="64" t="str">
        <f>_xlfn.XLOOKUP($W138, 'SNAP2 IDs'!$B$3:$B$15,'SNAP2 IDs'!F$3:F$15, "Lookup err")</f>
        <v>snap06.sas.pvt</v>
      </c>
      <c r="AB138" s="64">
        <v>1</v>
      </c>
      <c r="AC138" s="64">
        <v>18</v>
      </c>
      <c r="AD138" s="64">
        <v>19</v>
      </c>
      <c r="AE138" s="64">
        <f>_xlfn.BITXOR(AC138,2) + 32*AB138</f>
        <v>48</v>
      </c>
      <c r="AF138" s="64">
        <f>_xlfn.BITXOR(AD138,2) + 32*AB138</f>
        <v>49</v>
      </c>
      <c r="AG138" s="64">
        <f>32*(Y138-1) + (AE138/2)</f>
        <v>184</v>
      </c>
      <c r="AH138" s="73" t="s">
        <v>350</v>
      </c>
    </row>
    <row r="139" spans="1:34" s="43" customFormat="1" ht="18" customHeight="1">
      <c r="A139" s="86"/>
      <c r="B139" s="83" t="s">
        <v>481</v>
      </c>
      <c r="C139" s="109" t="s">
        <v>475</v>
      </c>
      <c r="D139" s="71" t="s">
        <v>73</v>
      </c>
      <c r="E139" s="71">
        <v>37.24030174</v>
      </c>
      <c r="F139" s="71">
        <v>-118.28185662</v>
      </c>
      <c r="G139" s="72">
        <v>1182.8</v>
      </c>
      <c r="H139" s="72">
        <v>-16.850000000000001</v>
      </c>
      <c r="I139" s="72">
        <v>58.21</v>
      </c>
      <c r="J139" s="81" t="s">
        <v>74</v>
      </c>
      <c r="K139" s="81" t="s">
        <v>74</v>
      </c>
      <c r="L139" s="90" t="s">
        <v>482</v>
      </c>
      <c r="M139" s="90" t="s">
        <v>483</v>
      </c>
      <c r="N139" s="81" t="s">
        <v>77</v>
      </c>
      <c r="O139" s="81" t="s">
        <v>77</v>
      </c>
      <c r="P139" s="64">
        <v>35</v>
      </c>
      <c r="Q139" s="64">
        <f>_xlfn.XLOOKUP(P139,'ARX IDs'!B$3:B$47,'ARX IDs'!C$3:C$47,"")</f>
        <v>29</v>
      </c>
      <c r="R139" s="64">
        <v>35</v>
      </c>
      <c r="S139" s="64">
        <v>7</v>
      </c>
      <c r="T139" s="80">
        <f>100 * $R139 + S139</f>
        <v>3507</v>
      </c>
      <c r="U139" s="77">
        <v>8</v>
      </c>
      <c r="V139" s="80">
        <f>100 * $R139 + U139</f>
        <v>3508</v>
      </c>
      <c r="W139" s="64">
        <f>IF(ISBLANK(Y139), "", _xlfn.XLOOKUP(Y139,'SNAP2 IDs'!C$3:C$15,'SNAP2 IDs'!B$3:B$15,""))</f>
        <v>1</v>
      </c>
      <c r="X139" s="64">
        <f>_xlfn.XLOOKUP($W139, 'SNAP2 IDs'!$B$3:$B$15,'SNAP2 IDs'!D$3:D$15, "Lookup err")</f>
        <v>2</v>
      </c>
      <c r="Y139" s="64">
        <v>9</v>
      </c>
      <c r="Z139" s="64" t="str">
        <f>_xlfn.XLOOKUP($W139, 'SNAP2 IDs'!$B$3:$B$15,'SNAP2 IDs'!E$3:E$15, "Lookup err")</f>
        <v>02:00:ce:ca:e4:6f</v>
      </c>
      <c r="AA139" s="64" t="str">
        <f>_xlfn.XLOOKUP($W139, 'SNAP2 IDs'!$B$3:$B$15,'SNAP2 IDs'!F$3:F$15, "Lookup err")</f>
        <v>snap09.sas.pvt</v>
      </c>
      <c r="AB139" s="64">
        <v>0</v>
      </c>
      <c r="AC139" s="64">
        <v>2</v>
      </c>
      <c r="AD139" s="64">
        <v>3</v>
      </c>
      <c r="AE139" s="64">
        <f>_xlfn.BITXOR(AC139,2) + 32*AB139</f>
        <v>0</v>
      </c>
      <c r="AF139" s="64">
        <f>_xlfn.BITXOR(AD139,2) + 32*AB139</f>
        <v>1</v>
      </c>
      <c r="AG139" s="64">
        <f>32*(Y139-1) + (AE139/2)</f>
        <v>256</v>
      </c>
      <c r="AH139" s="73" t="s">
        <v>350</v>
      </c>
    </row>
    <row r="140" spans="1:34" s="43" customFormat="1" ht="18" customHeight="1">
      <c r="A140" s="86"/>
      <c r="B140" s="83" t="s">
        <v>484</v>
      </c>
      <c r="C140" s="109" t="s">
        <v>475</v>
      </c>
      <c r="D140" s="71" t="s">
        <v>73</v>
      </c>
      <c r="E140" s="71">
        <v>37.240260229999997</v>
      </c>
      <c r="F140" s="71">
        <v>-118.28181887</v>
      </c>
      <c r="G140" s="72">
        <v>1182.68</v>
      </c>
      <c r="H140" s="72">
        <v>-13.5</v>
      </c>
      <c r="I140" s="72">
        <v>53.6</v>
      </c>
      <c r="J140" s="81" t="s">
        <v>74</v>
      </c>
      <c r="K140" s="81" t="s">
        <v>74</v>
      </c>
      <c r="L140" s="90" t="s">
        <v>485</v>
      </c>
      <c r="M140" s="90" t="s">
        <v>486</v>
      </c>
      <c r="N140" s="81" t="s">
        <v>77</v>
      </c>
      <c r="O140" s="81" t="s">
        <v>77</v>
      </c>
      <c r="P140" s="64">
        <v>35</v>
      </c>
      <c r="Q140" s="64">
        <f>_xlfn.XLOOKUP(P140,'ARX IDs'!B$3:B$47,'ARX IDs'!C$3:C$47,"")</f>
        <v>29</v>
      </c>
      <c r="R140" s="64">
        <v>35</v>
      </c>
      <c r="S140" s="64">
        <v>9</v>
      </c>
      <c r="T140" s="80">
        <f>100 * $R140 + S140</f>
        <v>3509</v>
      </c>
      <c r="U140" s="77">
        <v>10</v>
      </c>
      <c r="V140" s="80">
        <f>100 * $R140 + U140</f>
        <v>3510</v>
      </c>
      <c r="W140" s="64">
        <f>IF(ISBLANK(Y140), "", _xlfn.XLOOKUP(Y140,'SNAP2 IDs'!C$3:C$15,'SNAP2 IDs'!B$3:B$15,""))</f>
        <v>1</v>
      </c>
      <c r="X140" s="64">
        <f>_xlfn.XLOOKUP($W140, 'SNAP2 IDs'!$B$3:$B$15,'SNAP2 IDs'!D$3:D$15, "Lookup err")</f>
        <v>2</v>
      </c>
      <c r="Y140" s="64">
        <v>9</v>
      </c>
      <c r="Z140" s="64" t="str">
        <f>_xlfn.XLOOKUP($W140, 'SNAP2 IDs'!$B$3:$B$15,'SNAP2 IDs'!E$3:E$15, "Lookup err")</f>
        <v>02:00:ce:ca:e4:6f</v>
      </c>
      <c r="AA140" s="64" t="str">
        <f>_xlfn.XLOOKUP($W140, 'SNAP2 IDs'!$B$3:$B$15,'SNAP2 IDs'!F$3:F$15, "Lookup err")</f>
        <v>snap09.sas.pvt</v>
      </c>
      <c r="AB140" s="64">
        <v>0</v>
      </c>
      <c r="AC140" s="64">
        <v>4</v>
      </c>
      <c r="AD140" s="64">
        <v>5</v>
      </c>
      <c r="AE140" s="64">
        <f>_xlfn.BITXOR(AC140,2) + 32*AB140</f>
        <v>6</v>
      </c>
      <c r="AF140" s="64">
        <f>_xlfn.BITXOR(AD140,2) + 32*AB140</f>
        <v>7</v>
      </c>
      <c r="AG140" s="64">
        <f>32*(Y140-1) + (AE140/2)</f>
        <v>259</v>
      </c>
      <c r="AH140" s="73" t="s">
        <v>350</v>
      </c>
    </row>
    <row r="141" spans="1:34" s="43" customFormat="1" ht="18" customHeight="1">
      <c r="A141" s="86"/>
      <c r="B141" s="83" t="s">
        <v>487</v>
      </c>
      <c r="C141" s="109" t="s">
        <v>475</v>
      </c>
      <c r="D141" s="71" t="s">
        <v>73</v>
      </c>
      <c r="E141" s="71">
        <v>37.240256799999997</v>
      </c>
      <c r="F141" s="71">
        <v>-118.28187912999999</v>
      </c>
      <c r="G141" s="72">
        <v>1182.8</v>
      </c>
      <c r="H141" s="72">
        <v>-18.850000000000001</v>
      </c>
      <c r="I141" s="72">
        <v>53.22</v>
      </c>
      <c r="J141" s="81" t="s">
        <v>74</v>
      </c>
      <c r="K141" s="81" t="s">
        <v>74</v>
      </c>
      <c r="L141" s="90" t="s">
        <v>488</v>
      </c>
      <c r="M141" s="90" t="s">
        <v>489</v>
      </c>
      <c r="N141" s="81" t="s">
        <v>77</v>
      </c>
      <c r="O141" s="81" t="s">
        <v>77</v>
      </c>
      <c r="P141" s="64">
        <v>35</v>
      </c>
      <c r="Q141" s="64">
        <f>_xlfn.XLOOKUP(P141,'ARX IDs'!B$3:B$47,'ARX IDs'!C$3:C$47,"")</f>
        <v>29</v>
      </c>
      <c r="R141" s="64">
        <v>35</v>
      </c>
      <c r="S141" s="64">
        <v>11</v>
      </c>
      <c r="T141" s="80">
        <f>100 * $R141 + S141</f>
        <v>3511</v>
      </c>
      <c r="U141" s="77">
        <v>12</v>
      </c>
      <c r="V141" s="80">
        <f>100 * $R141 + U141</f>
        <v>3512</v>
      </c>
      <c r="W141" s="64">
        <f>IF(ISBLANK(Y141), "", _xlfn.XLOOKUP(Y141,'SNAP2 IDs'!C$3:C$15,'SNAP2 IDs'!B$3:B$15,""))</f>
        <v>1</v>
      </c>
      <c r="X141" s="64">
        <f>_xlfn.XLOOKUP($W141, 'SNAP2 IDs'!$B$3:$B$15,'SNAP2 IDs'!D$3:D$15, "Lookup err")</f>
        <v>2</v>
      </c>
      <c r="Y141" s="64">
        <v>9</v>
      </c>
      <c r="Z141" s="64" t="str">
        <f>_xlfn.XLOOKUP($W141, 'SNAP2 IDs'!$B$3:$B$15,'SNAP2 IDs'!E$3:E$15, "Lookup err")</f>
        <v>02:00:ce:ca:e4:6f</v>
      </c>
      <c r="AA141" s="64" t="str">
        <f>_xlfn.XLOOKUP($W141, 'SNAP2 IDs'!$B$3:$B$15,'SNAP2 IDs'!F$3:F$15, "Lookup err")</f>
        <v>snap09.sas.pvt</v>
      </c>
      <c r="AB141" s="64">
        <v>0</v>
      </c>
      <c r="AC141" s="64">
        <v>6</v>
      </c>
      <c r="AD141" s="64">
        <v>7</v>
      </c>
      <c r="AE141" s="64">
        <f>_xlfn.BITXOR(AC141,2) + 32*AB141</f>
        <v>4</v>
      </c>
      <c r="AF141" s="64">
        <f>_xlfn.BITXOR(AD141,2) + 32*AB141</f>
        <v>5</v>
      </c>
      <c r="AG141" s="64">
        <f>32*(Y141-1) + (AE141/2)</f>
        <v>258</v>
      </c>
      <c r="AH141" s="73" t="s">
        <v>350</v>
      </c>
    </row>
    <row r="142" spans="1:34" s="43" customFormat="1" ht="18" customHeight="1">
      <c r="A142" s="86"/>
      <c r="B142" s="83" t="s">
        <v>490</v>
      </c>
      <c r="C142" s="109" t="s">
        <v>475</v>
      </c>
      <c r="D142" s="71" t="s">
        <v>73</v>
      </c>
      <c r="E142" s="71">
        <v>37.240145220000002</v>
      </c>
      <c r="F142" s="71">
        <v>-118.2817778</v>
      </c>
      <c r="G142" s="72">
        <v>1182.55</v>
      </c>
      <c r="H142" s="72">
        <v>-9.86</v>
      </c>
      <c r="I142" s="72">
        <v>40.840000000000003</v>
      </c>
      <c r="J142" s="81" t="s">
        <v>74</v>
      </c>
      <c r="K142" s="81" t="s">
        <v>74</v>
      </c>
      <c r="L142" s="90" t="s">
        <v>491</v>
      </c>
      <c r="M142" s="90" t="s">
        <v>492</v>
      </c>
      <c r="N142" s="81" t="s">
        <v>77</v>
      </c>
      <c r="O142" s="81" t="s">
        <v>77</v>
      </c>
      <c r="P142" s="64">
        <v>35</v>
      </c>
      <c r="Q142" s="64">
        <f>_xlfn.XLOOKUP(P142,'ARX IDs'!B$3:B$47,'ARX IDs'!C$3:C$47,"")</f>
        <v>29</v>
      </c>
      <c r="R142" s="64">
        <v>35</v>
      </c>
      <c r="S142" s="64">
        <v>13</v>
      </c>
      <c r="T142" s="80">
        <f>100 * $R142 + S142</f>
        <v>3513</v>
      </c>
      <c r="U142" s="77">
        <v>14</v>
      </c>
      <c r="V142" s="80">
        <f>100 * $R142 + U142</f>
        <v>3514</v>
      </c>
      <c r="W142" s="64">
        <f>IF(ISBLANK(Y142), "", _xlfn.XLOOKUP(Y142,'SNAP2 IDs'!C$3:C$15,'SNAP2 IDs'!B$3:B$15,""))</f>
        <v>1</v>
      </c>
      <c r="X142" s="64">
        <f>_xlfn.XLOOKUP($W142, 'SNAP2 IDs'!$B$3:$B$15,'SNAP2 IDs'!D$3:D$15, "Lookup err")</f>
        <v>2</v>
      </c>
      <c r="Y142" s="64">
        <v>9</v>
      </c>
      <c r="Z142" s="64" t="str">
        <f>_xlfn.XLOOKUP($W142, 'SNAP2 IDs'!$B$3:$B$15,'SNAP2 IDs'!E$3:E$15, "Lookup err")</f>
        <v>02:00:ce:ca:e4:6f</v>
      </c>
      <c r="AA142" s="64" t="str">
        <f>_xlfn.XLOOKUP($W142, 'SNAP2 IDs'!$B$3:$B$15,'SNAP2 IDs'!F$3:F$15, "Lookup err")</f>
        <v>snap09.sas.pvt</v>
      </c>
      <c r="AB142" s="64">
        <v>0</v>
      </c>
      <c r="AC142" s="64">
        <v>8</v>
      </c>
      <c r="AD142" s="64">
        <v>9</v>
      </c>
      <c r="AE142" s="64">
        <f>_xlfn.BITXOR(AC142,2) + 32*AB142</f>
        <v>10</v>
      </c>
      <c r="AF142" s="64">
        <f>_xlfn.BITXOR(AD142,2) + 32*AB142</f>
        <v>11</v>
      </c>
      <c r="AG142" s="64">
        <f>32*(Y142-1) + (AE142/2)</f>
        <v>261</v>
      </c>
      <c r="AH142" s="73" t="s">
        <v>350</v>
      </c>
    </row>
    <row r="143" spans="1:34" s="43" customFormat="1" ht="18" customHeight="1">
      <c r="A143" s="86"/>
      <c r="B143" s="83" t="s">
        <v>493</v>
      </c>
      <c r="C143" s="109" t="s">
        <v>179</v>
      </c>
      <c r="D143" s="71" t="s">
        <v>73</v>
      </c>
      <c r="E143" s="71">
        <v>37.240102440000001</v>
      </c>
      <c r="F143" s="71">
        <v>-118.28170494</v>
      </c>
      <c r="G143" s="72">
        <v>1182.48</v>
      </c>
      <c r="H143" s="72">
        <v>-3.39</v>
      </c>
      <c r="I143" s="72">
        <v>36.090000000000003</v>
      </c>
      <c r="J143" s="81" t="s">
        <v>74</v>
      </c>
      <c r="K143" s="81" t="s">
        <v>74</v>
      </c>
      <c r="L143" s="90" t="s">
        <v>494</v>
      </c>
      <c r="M143" s="90" t="s">
        <v>495</v>
      </c>
      <c r="N143" s="81" t="s">
        <v>77</v>
      </c>
      <c r="O143" s="81" t="s">
        <v>77</v>
      </c>
      <c r="P143" s="64">
        <v>28</v>
      </c>
      <c r="Q143" s="64">
        <f>_xlfn.XLOOKUP(P143,'ARX IDs'!B$3:B$47,'ARX IDs'!C$3:C$47,"")</f>
        <v>18</v>
      </c>
      <c r="R143" s="64">
        <f>P143</f>
        <v>28</v>
      </c>
      <c r="S143" s="64">
        <v>3</v>
      </c>
      <c r="T143" s="80">
        <f>100 * $R143 + S143</f>
        <v>2803</v>
      </c>
      <c r="U143" s="77">
        <v>4</v>
      </c>
      <c r="V143" s="80">
        <f>100 * $R143 + U143</f>
        <v>2804</v>
      </c>
      <c r="W143" s="64">
        <f>IF(ISBLANK(Y143), "", _xlfn.XLOOKUP(Y143,'SNAP2 IDs'!C$3:C$15,'SNAP2 IDs'!B$3:B$15,""))</f>
        <v>6</v>
      </c>
      <c r="X143" s="64">
        <f>_xlfn.XLOOKUP($W143, 'SNAP2 IDs'!$B$3:$B$15,'SNAP2 IDs'!D$3:D$15, "Lookup err")</f>
        <v>1</v>
      </c>
      <c r="Y143" s="64">
        <v>6</v>
      </c>
      <c r="Z143" s="64" t="str">
        <f>_xlfn.XLOOKUP($W143, 'SNAP2 IDs'!$B$3:$B$15,'SNAP2 IDs'!E$3:E$15, "Lookup err")</f>
        <v>02:00:c2:4f:e4:75</v>
      </c>
      <c r="AA143" s="64" t="str">
        <f>_xlfn.XLOOKUP($W143, 'SNAP2 IDs'!$B$3:$B$15,'SNAP2 IDs'!F$3:F$15, "Lookup err")</f>
        <v>snap06.sas.pvt</v>
      </c>
      <c r="AB143" s="64">
        <v>1</v>
      </c>
      <c r="AC143" s="64">
        <v>20</v>
      </c>
      <c r="AD143" s="64">
        <v>21</v>
      </c>
      <c r="AE143" s="64">
        <f>_xlfn.BITXOR(AC143,2) + 32*AB143</f>
        <v>54</v>
      </c>
      <c r="AF143" s="64">
        <f>_xlfn.BITXOR(AD143,2) + 32*AB143</f>
        <v>55</v>
      </c>
      <c r="AG143" s="64">
        <f>32*(Y143-1) + (AE143/2)</f>
        <v>187</v>
      </c>
      <c r="AH143" s="73" t="s">
        <v>350</v>
      </c>
    </row>
    <row r="144" spans="1:34" s="43" customFormat="1" ht="18" customHeight="1">
      <c r="A144" s="86"/>
      <c r="B144" s="83" t="s">
        <v>496</v>
      </c>
      <c r="C144" s="109" t="s">
        <v>475</v>
      </c>
      <c r="D144" s="71" t="s">
        <v>73</v>
      </c>
      <c r="E144" s="71">
        <v>37.240086810000001</v>
      </c>
      <c r="F144" s="71">
        <v>-118.28179152</v>
      </c>
      <c r="G144" s="72">
        <v>1182.57</v>
      </c>
      <c r="H144" s="72">
        <v>-11.08</v>
      </c>
      <c r="I144" s="72">
        <v>34.35</v>
      </c>
      <c r="J144" s="81" t="s">
        <v>74</v>
      </c>
      <c r="K144" s="81" t="s">
        <v>74</v>
      </c>
      <c r="L144" s="90" t="s">
        <v>497</v>
      </c>
      <c r="M144" s="90" t="s">
        <v>498</v>
      </c>
      <c r="N144" s="81" t="s">
        <v>77</v>
      </c>
      <c r="O144" s="81" t="s">
        <v>77</v>
      </c>
      <c r="P144" s="64">
        <v>35</v>
      </c>
      <c r="Q144" s="64">
        <f>_xlfn.XLOOKUP(P144,'ARX IDs'!B$3:B$47,'ARX IDs'!C$3:C$47,"")</f>
        <v>29</v>
      </c>
      <c r="R144" s="64">
        <v>35</v>
      </c>
      <c r="S144" s="64">
        <v>15</v>
      </c>
      <c r="T144" s="80">
        <f>100 * $R144 + S144</f>
        <v>3515</v>
      </c>
      <c r="U144" s="77">
        <v>16</v>
      </c>
      <c r="V144" s="80">
        <f>100 * $R144 + U144</f>
        <v>3516</v>
      </c>
      <c r="W144" s="64">
        <f>IF(ISBLANK(Y144), "", _xlfn.XLOOKUP(Y144,'SNAP2 IDs'!C$3:C$15,'SNAP2 IDs'!B$3:B$15,""))</f>
        <v>1</v>
      </c>
      <c r="X144" s="64">
        <f>_xlfn.XLOOKUP($W144, 'SNAP2 IDs'!$B$3:$B$15,'SNAP2 IDs'!D$3:D$15, "Lookup err")</f>
        <v>2</v>
      </c>
      <c r="Y144" s="64">
        <v>9</v>
      </c>
      <c r="Z144" s="64" t="str">
        <f>_xlfn.XLOOKUP($W144, 'SNAP2 IDs'!$B$3:$B$15,'SNAP2 IDs'!E$3:E$15, "Lookup err")</f>
        <v>02:00:ce:ca:e4:6f</v>
      </c>
      <c r="AA144" s="64" t="str">
        <f>_xlfn.XLOOKUP($W144, 'SNAP2 IDs'!$B$3:$B$15,'SNAP2 IDs'!F$3:F$15, "Lookup err")</f>
        <v>snap09.sas.pvt</v>
      </c>
      <c r="AB144" s="64">
        <v>0</v>
      </c>
      <c r="AC144" s="64">
        <v>10</v>
      </c>
      <c r="AD144" s="64">
        <v>11</v>
      </c>
      <c r="AE144" s="64">
        <f>_xlfn.BITXOR(AC144,2) + 32*AB144</f>
        <v>8</v>
      </c>
      <c r="AF144" s="64">
        <f>_xlfn.BITXOR(AD144,2) + 32*AB144</f>
        <v>9</v>
      </c>
      <c r="AG144" s="64">
        <f>32*(Y144-1) + (AE144/2)</f>
        <v>260</v>
      </c>
      <c r="AH144" s="73" t="s">
        <v>350</v>
      </c>
    </row>
    <row r="145" spans="1:34" s="43" customFormat="1" ht="18" customHeight="1">
      <c r="A145" s="86"/>
      <c r="B145" s="83" t="s">
        <v>499</v>
      </c>
      <c r="C145" s="109" t="s">
        <v>475</v>
      </c>
      <c r="D145" s="71" t="s">
        <v>73</v>
      </c>
      <c r="E145" s="71">
        <v>37.240058210000001</v>
      </c>
      <c r="F145" s="71">
        <v>-118.28186972</v>
      </c>
      <c r="G145" s="72">
        <v>1182.6500000000001</v>
      </c>
      <c r="H145" s="72">
        <v>-18.010000000000002</v>
      </c>
      <c r="I145" s="72">
        <v>31.18</v>
      </c>
      <c r="J145" s="81" t="s">
        <v>74</v>
      </c>
      <c r="K145" s="81" t="s">
        <v>74</v>
      </c>
      <c r="L145" s="90" t="s">
        <v>500</v>
      </c>
      <c r="M145" s="90" t="s">
        <v>501</v>
      </c>
      <c r="N145" s="81" t="s">
        <v>77</v>
      </c>
      <c r="O145" s="81" t="s">
        <v>77</v>
      </c>
      <c r="P145" s="64">
        <v>36</v>
      </c>
      <c r="Q145" s="64">
        <f>_xlfn.XLOOKUP(P145,'ARX IDs'!B$3:B$47,'ARX IDs'!C$3:C$47,"")</f>
        <v>41</v>
      </c>
      <c r="R145" s="64">
        <v>36</v>
      </c>
      <c r="S145" s="64">
        <v>1</v>
      </c>
      <c r="T145" s="80">
        <f>100 * $R145 + S145</f>
        <v>3601</v>
      </c>
      <c r="U145" s="77">
        <v>2</v>
      </c>
      <c r="V145" s="80">
        <f>100 * $R145 + U145</f>
        <v>3602</v>
      </c>
      <c r="W145" s="64">
        <f>IF(ISBLANK(Y145), "", _xlfn.XLOOKUP(Y145,'SNAP2 IDs'!C$3:C$15,'SNAP2 IDs'!B$3:B$15,""))</f>
        <v>1</v>
      </c>
      <c r="X145" s="64">
        <f>_xlfn.XLOOKUP($W145, 'SNAP2 IDs'!$B$3:$B$15,'SNAP2 IDs'!D$3:D$15, "Lookup err")</f>
        <v>2</v>
      </c>
      <c r="Y145" s="64">
        <v>9</v>
      </c>
      <c r="Z145" s="64" t="str">
        <f>_xlfn.XLOOKUP($W145, 'SNAP2 IDs'!$B$3:$B$15,'SNAP2 IDs'!E$3:E$15, "Lookup err")</f>
        <v>02:00:ce:ca:e4:6f</v>
      </c>
      <c r="AA145" s="64" t="str">
        <f>_xlfn.XLOOKUP($W145, 'SNAP2 IDs'!$B$3:$B$15,'SNAP2 IDs'!F$3:F$15, "Lookup err")</f>
        <v>snap09.sas.pvt</v>
      </c>
      <c r="AB145" s="64">
        <v>0</v>
      </c>
      <c r="AC145" s="64">
        <v>12</v>
      </c>
      <c r="AD145" s="64">
        <v>13</v>
      </c>
      <c r="AE145" s="64">
        <f>_xlfn.BITXOR(AC145,2) + 32*AB145</f>
        <v>14</v>
      </c>
      <c r="AF145" s="64">
        <f>_xlfn.BITXOR(AD145,2) + 32*AB145</f>
        <v>15</v>
      </c>
      <c r="AG145" s="64">
        <f>32*(Y145-1) + (AE145/2)</f>
        <v>263</v>
      </c>
      <c r="AH145" s="73" t="s">
        <v>350</v>
      </c>
    </row>
    <row r="146" spans="1:34" s="43" customFormat="1" ht="18" customHeight="1">
      <c r="A146" s="86"/>
      <c r="B146" s="83" t="s">
        <v>502</v>
      </c>
      <c r="C146" s="109" t="s">
        <v>310</v>
      </c>
      <c r="D146" s="71" t="s">
        <v>73</v>
      </c>
      <c r="E146" s="71">
        <v>37.240032339999999</v>
      </c>
      <c r="F146" s="71">
        <v>-118.28173251</v>
      </c>
      <c r="G146" s="72">
        <v>1182.52</v>
      </c>
      <c r="H146" s="72">
        <v>-5.84</v>
      </c>
      <c r="I146" s="72">
        <v>28.31</v>
      </c>
      <c r="J146" s="81" t="s">
        <v>74</v>
      </c>
      <c r="K146" s="81" t="s">
        <v>74</v>
      </c>
      <c r="L146" s="90" t="s">
        <v>503</v>
      </c>
      <c r="M146" s="90" t="s">
        <v>139</v>
      </c>
      <c r="N146" s="81" t="s">
        <v>77</v>
      </c>
      <c r="O146" s="81" t="s">
        <v>77</v>
      </c>
      <c r="P146" s="64">
        <v>30</v>
      </c>
      <c r="Q146" s="64">
        <f>_xlfn.XLOOKUP(P146,'ARX IDs'!B$3:B$47,'ARX IDs'!C$3:C$47,"")</f>
        <v>22</v>
      </c>
      <c r="R146" s="64">
        <f>P146</f>
        <v>30</v>
      </c>
      <c r="S146" s="64">
        <v>11</v>
      </c>
      <c r="T146" s="80">
        <f>100 * $R146 + S146</f>
        <v>3011</v>
      </c>
      <c r="U146" s="77">
        <v>12</v>
      </c>
      <c r="V146" s="80">
        <f>100 * $R146 + U146</f>
        <v>3012</v>
      </c>
      <c r="W146" s="64">
        <f>IF(ISBLANK(Y146), "", _xlfn.XLOOKUP(Y146,'SNAP2 IDs'!C$3:C$15,'SNAP2 IDs'!B$3:B$15,""))</f>
        <v>8</v>
      </c>
      <c r="X146" s="64">
        <f>_xlfn.XLOOKUP($W146, 'SNAP2 IDs'!$B$3:$B$15,'SNAP2 IDs'!D$3:D$15, "Lookup err")</f>
        <v>2</v>
      </c>
      <c r="Y146" s="64">
        <v>7</v>
      </c>
      <c r="Z146" s="64" t="str">
        <f>_xlfn.XLOOKUP($W146, 'SNAP2 IDs'!$B$3:$B$15,'SNAP2 IDs'!E$3:E$15, "Lookup err")</f>
        <v>00:00:d6:de:e4:75</v>
      </c>
      <c r="AA146" s="64" t="str">
        <f>_xlfn.XLOOKUP($W146, 'SNAP2 IDs'!$B$3:$B$15,'SNAP2 IDs'!F$3:F$15, "Lookup err")</f>
        <v>snap07.sas.pvt</v>
      </c>
      <c r="AB146" s="64">
        <v>1</v>
      </c>
      <c r="AC146" s="64">
        <v>4</v>
      </c>
      <c r="AD146" s="64">
        <v>5</v>
      </c>
      <c r="AE146" s="64">
        <f>_xlfn.BITXOR(AC146,2) + 32*AB146</f>
        <v>38</v>
      </c>
      <c r="AF146" s="64">
        <f>_xlfn.BITXOR(AD146,2) + 32*AB146</f>
        <v>39</v>
      </c>
      <c r="AG146" s="64">
        <f>32*(Y146-1) + (AE146/2)</f>
        <v>211</v>
      </c>
      <c r="AH146" s="73" t="s">
        <v>504</v>
      </c>
    </row>
    <row r="147" spans="1:34" s="43" customFormat="1" ht="18" customHeight="1">
      <c r="A147" s="86"/>
      <c r="B147" s="83" t="s">
        <v>505</v>
      </c>
      <c r="C147" s="109" t="s">
        <v>310</v>
      </c>
      <c r="D147" s="71" t="s">
        <v>73</v>
      </c>
      <c r="E147" s="71">
        <v>37.23999336</v>
      </c>
      <c r="F147" s="71">
        <v>-118.28170397</v>
      </c>
      <c r="G147" s="72">
        <v>1182.52</v>
      </c>
      <c r="H147" s="72">
        <v>-3.31</v>
      </c>
      <c r="I147" s="72">
        <v>23.98</v>
      </c>
      <c r="J147" s="81" t="s">
        <v>74</v>
      </c>
      <c r="K147" s="81" t="s">
        <v>74</v>
      </c>
      <c r="L147" s="90" t="s">
        <v>506</v>
      </c>
      <c r="M147" s="90" t="s">
        <v>507</v>
      </c>
      <c r="N147" s="81" t="s">
        <v>77</v>
      </c>
      <c r="O147" s="81" t="s">
        <v>77</v>
      </c>
      <c r="P147" s="64">
        <v>30</v>
      </c>
      <c r="Q147" s="64">
        <f>_xlfn.XLOOKUP(P147,'ARX IDs'!B$3:B$47,'ARX IDs'!C$3:C$47,"")</f>
        <v>22</v>
      </c>
      <c r="R147" s="64">
        <f>P147</f>
        <v>30</v>
      </c>
      <c r="S147" s="64">
        <v>13</v>
      </c>
      <c r="T147" s="80">
        <f>100 * $R147 + S147</f>
        <v>3013</v>
      </c>
      <c r="U147" s="77">
        <v>14</v>
      </c>
      <c r="V147" s="80">
        <f>100 * $R147 + U147</f>
        <v>3014</v>
      </c>
      <c r="W147" s="64">
        <f>IF(ISBLANK(Y147), "", _xlfn.XLOOKUP(Y147,'SNAP2 IDs'!C$3:C$15,'SNAP2 IDs'!B$3:B$15,""))</f>
        <v>8</v>
      </c>
      <c r="X147" s="64">
        <f>_xlfn.XLOOKUP($W147, 'SNAP2 IDs'!$B$3:$B$15,'SNAP2 IDs'!D$3:D$15, "Lookup err")</f>
        <v>2</v>
      </c>
      <c r="Y147" s="64">
        <v>7</v>
      </c>
      <c r="Z147" s="64" t="str">
        <f>_xlfn.XLOOKUP($W147, 'SNAP2 IDs'!$B$3:$B$15,'SNAP2 IDs'!E$3:E$15, "Lookup err")</f>
        <v>00:00:d6:de:e4:75</v>
      </c>
      <c r="AA147" s="64" t="str">
        <f>_xlfn.XLOOKUP($W147, 'SNAP2 IDs'!$B$3:$B$15,'SNAP2 IDs'!F$3:F$15, "Lookup err")</f>
        <v>snap07.sas.pvt</v>
      </c>
      <c r="AB147" s="64">
        <v>1</v>
      </c>
      <c r="AC147" s="64">
        <v>6</v>
      </c>
      <c r="AD147" s="64">
        <v>7</v>
      </c>
      <c r="AE147" s="64">
        <f>_xlfn.BITXOR(AC147,2) + 32*AB147</f>
        <v>36</v>
      </c>
      <c r="AF147" s="64">
        <f>_xlfn.BITXOR(AD147,2) + 32*AB147</f>
        <v>37</v>
      </c>
      <c r="AG147" s="64">
        <f>32*(Y147-1) + (AE147/2)</f>
        <v>210</v>
      </c>
      <c r="AH147" s="73" t="s">
        <v>504</v>
      </c>
    </row>
    <row r="148" spans="1:34" s="43" customFormat="1" ht="18" customHeight="1">
      <c r="A148" s="86"/>
      <c r="B148" s="83" t="s">
        <v>508</v>
      </c>
      <c r="C148" s="109" t="s">
        <v>310</v>
      </c>
      <c r="D148" s="71" t="s">
        <v>73</v>
      </c>
      <c r="E148" s="71">
        <v>37.239981370000002</v>
      </c>
      <c r="F148" s="71">
        <v>-118.28182151</v>
      </c>
      <c r="G148" s="72">
        <v>1182.5899999999999</v>
      </c>
      <c r="H148" s="72">
        <v>-13.74</v>
      </c>
      <c r="I148" s="72">
        <v>22.65</v>
      </c>
      <c r="J148" s="81" t="s">
        <v>74</v>
      </c>
      <c r="K148" s="81" t="s">
        <v>74</v>
      </c>
      <c r="L148" s="90" t="s">
        <v>509</v>
      </c>
      <c r="M148" s="90" t="s">
        <v>510</v>
      </c>
      <c r="N148" s="81" t="s">
        <v>77</v>
      </c>
      <c r="O148" s="81" t="s">
        <v>77</v>
      </c>
      <c r="P148" s="64">
        <v>30</v>
      </c>
      <c r="Q148" s="64">
        <f>_xlfn.XLOOKUP(P148,'ARX IDs'!B$3:B$47,'ARX IDs'!C$3:C$47,"")</f>
        <v>22</v>
      </c>
      <c r="R148" s="64">
        <f>P148</f>
        <v>30</v>
      </c>
      <c r="S148" s="64">
        <v>15</v>
      </c>
      <c r="T148" s="80">
        <f>100 * $R148 + S148</f>
        <v>3015</v>
      </c>
      <c r="U148" s="77">
        <v>16</v>
      </c>
      <c r="V148" s="80">
        <f>100 * $R148 + U148</f>
        <v>3016</v>
      </c>
      <c r="W148" s="64">
        <f>IF(ISBLANK(Y148), "", _xlfn.XLOOKUP(Y148,'SNAP2 IDs'!C$3:C$15,'SNAP2 IDs'!B$3:B$15,""))</f>
        <v>8</v>
      </c>
      <c r="X148" s="64">
        <f>_xlfn.XLOOKUP($W148, 'SNAP2 IDs'!$B$3:$B$15,'SNAP2 IDs'!D$3:D$15, "Lookup err")</f>
        <v>2</v>
      </c>
      <c r="Y148" s="64">
        <v>7</v>
      </c>
      <c r="Z148" s="64" t="str">
        <f>_xlfn.XLOOKUP($W148, 'SNAP2 IDs'!$B$3:$B$15,'SNAP2 IDs'!E$3:E$15, "Lookup err")</f>
        <v>00:00:d6:de:e4:75</v>
      </c>
      <c r="AA148" s="64" t="str">
        <f>_xlfn.XLOOKUP($W148, 'SNAP2 IDs'!$B$3:$B$15,'SNAP2 IDs'!F$3:F$15, "Lookup err")</f>
        <v>snap07.sas.pvt</v>
      </c>
      <c r="AB148" s="64">
        <v>1</v>
      </c>
      <c r="AC148" s="64">
        <v>8</v>
      </c>
      <c r="AD148" s="64">
        <v>9</v>
      </c>
      <c r="AE148" s="64">
        <f>_xlfn.BITXOR(AC148,2) + 32*AB148</f>
        <v>42</v>
      </c>
      <c r="AF148" s="64">
        <f>_xlfn.BITXOR(AD148,2) + 32*AB148</f>
        <v>43</v>
      </c>
      <c r="AG148" s="64">
        <f>32*(Y148-1) + (AE148/2)</f>
        <v>213</v>
      </c>
      <c r="AH148" s="73" t="s">
        <v>504</v>
      </c>
    </row>
    <row r="149" spans="1:34" s="43" customFormat="1" ht="18" customHeight="1">
      <c r="A149" s="86"/>
      <c r="B149" s="83" t="s">
        <v>511</v>
      </c>
      <c r="C149" s="109" t="s">
        <v>310</v>
      </c>
      <c r="D149" s="71" t="s">
        <v>73</v>
      </c>
      <c r="E149" s="71">
        <v>37.239921119999998</v>
      </c>
      <c r="F149" s="71">
        <v>-118.28174098</v>
      </c>
      <c r="G149" s="72">
        <v>1182.73</v>
      </c>
      <c r="H149" s="72">
        <v>-6.59</v>
      </c>
      <c r="I149" s="72">
        <v>15.96</v>
      </c>
      <c r="J149" s="81" t="s">
        <v>74</v>
      </c>
      <c r="K149" s="81" t="s">
        <v>74</v>
      </c>
      <c r="L149" s="90" t="s">
        <v>512</v>
      </c>
      <c r="M149" s="90" t="s">
        <v>102</v>
      </c>
      <c r="N149" s="81" t="s">
        <v>77</v>
      </c>
      <c r="O149" s="81" t="s">
        <v>77</v>
      </c>
      <c r="P149" s="64">
        <v>31</v>
      </c>
      <c r="Q149" s="64">
        <f>_xlfn.XLOOKUP(P149,'ARX IDs'!B$3:B$47,'ARX IDs'!C$3:C$47,"")</f>
        <v>19</v>
      </c>
      <c r="R149" s="64">
        <f>P149</f>
        <v>31</v>
      </c>
      <c r="S149" s="64">
        <v>1</v>
      </c>
      <c r="T149" s="80">
        <f>100 * $R149 + S149</f>
        <v>3101</v>
      </c>
      <c r="U149" s="77">
        <v>2</v>
      </c>
      <c r="V149" s="80">
        <f>100 * $R149 + U149</f>
        <v>3102</v>
      </c>
      <c r="W149" s="64">
        <f>IF(ISBLANK(Y149), "", _xlfn.XLOOKUP(Y149,'SNAP2 IDs'!C$3:C$15,'SNAP2 IDs'!B$3:B$15,""))</f>
        <v>8</v>
      </c>
      <c r="X149" s="64">
        <f>_xlfn.XLOOKUP($W149, 'SNAP2 IDs'!$B$3:$B$15,'SNAP2 IDs'!D$3:D$15, "Lookup err")</f>
        <v>2</v>
      </c>
      <c r="Y149" s="64">
        <v>7</v>
      </c>
      <c r="Z149" s="64" t="str">
        <f>_xlfn.XLOOKUP($W149, 'SNAP2 IDs'!$B$3:$B$15,'SNAP2 IDs'!E$3:E$15, "Lookup err")</f>
        <v>00:00:d6:de:e4:75</v>
      </c>
      <c r="AA149" s="64" t="str">
        <f>_xlfn.XLOOKUP($W149, 'SNAP2 IDs'!$B$3:$B$15,'SNAP2 IDs'!F$3:F$15, "Lookup err")</f>
        <v>snap07.sas.pvt</v>
      </c>
      <c r="AB149" s="64">
        <v>1</v>
      </c>
      <c r="AC149" s="64">
        <v>10</v>
      </c>
      <c r="AD149" s="64">
        <v>11</v>
      </c>
      <c r="AE149" s="64">
        <f>_xlfn.BITXOR(AC149,2) + 32*AB149</f>
        <v>40</v>
      </c>
      <c r="AF149" s="64">
        <f>_xlfn.BITXOR(AD149,2) + 32*AB149</f>
        <v>41</v>
      </c>
      <c r="AG149" s="64">
        <f>32*(Y149-1) + (AE149/2)</f>
        <v>212</v>
      </c>
      <c r="AH149" s="73" t="s">
        <v>504</v>
      </c>
    </row>
    <row r="150" spans="1:34" s="43" customFormat="1" ht="18" customHeight="1">
      <c r="A150" s="86"/>
      <c r="B150" s="83" t="s">
        <v>513</v>
      </c>
      <c r="C150" s="109"/>
      <c r="D150" s="71" t="s">
        <v>73</v>
      </c>
      <c r="E150" s="71">
        <v>37.239827419999997</v>
      </c>
      <c r="F150" s="71">
        <v>-118.28177534</v>
      </c>
      <c r="G150" s="72">
        <v>1182.78</v>
      </c>
      <c r="H150" s="72">
        <v>-9.64</v>
      </c>
      <c r="I150" s="72">
        <v>5.57</v>
      </c>
      <c r="J150" s="82" t="s">
        <v>198</v>
      </c>
      <c r="K150" s="82" t="s">
        <v>198</v>
      </c>
      <c r="L150" s="90"/>
      <c r="M150" s="90"/>
      <c r="N150" s="113" t="s">
        <v>514</v>
      </c>
      <c r="O150" s="82" t="s">
        <v>346</v>
      </c>
      <c r="P150" s="64"/>
      <c r="Q150" s="64" t="str">
        <f>_xlfn.XLOOKUP(P150,'ARX IDs'!B$3:B$47,'ARX IDs'!C$3:C$47,"")</f>
        <v/>
      </c>
      <c r="R150" s="64"/>
      <c r="S150" s="64"/>
      <c r="T150" s="80">
        <f>100 * $R150 + S150</f>
        <v>0</v>
      </c>
      <c r="U150" s="79"/>
      <c r="V150" s="80">
        <f>100 * $R150 + U150</f>
        <v>0</v>
      </c>
      <c r="W150" s="64" t="str">
        <f>IF(ISBLANK(Y150), "", _xlfn.XLOOKUP(Y150,'SNAP2 IDs'!C$3:C$15,'SNAP2 IDs'!B$3:B$15,""))</f>
        <v/>
      </c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73"/>
    </row>
    <row r="151" spans="1:34" s="43" customFormat="1" ht="18" customHeight="1">
      <c r="A151" s="86"/>
      <c r="B151" s="83" t="s">
        <v>515</v>
      </c>
      <c r="C151" s="109" t="s">
        <v>310</v>
      </c>
      <c r="D151" s="71" t="s">
        <v>73</v>
      </c>
      <c r="E151" s="71">
        <v>37.239815030000003</v>
      </c>
      <c r="F151" s="71">
        <v>-118.28183121000001</v>
      </c>
      <c r="G151" s="72">
        <v>1182.78</v>
      </c>
      <c r="H151" s="72">
        <v>-14.6</v>
      </c>
      <c r="I151" s="72">
        <v>4.1900000000000004</v>
      </c>
      <c r="J151" s="81" t="s">
        <v>74</v>
      </c>
      <c r="K151" s="81" t="s">
        <v>74</v>
      </c>
      <c r="L151" s="90" t="s">
        <v>516</v>
      </c>
      <c r="M151" s="90" t="s">
        <v>307</v>
      </c>
      <c r="N151" s="81" t="s">
        <v>77</v>
      </c>
      <c r="O151" s="81" t="s">
        <v>77</v>
      </c>
      <c r="P151" s="64">
        <v>31</v>
      </c>
      <c r="Q151" s="64">
        <f>_xlfn.XLOOKUP(P151,'ARX IDs'!B$3:B$47,'ARX IDs'!C$3:C$47,"")</f>
        <v>19</v>
      </c>
      <c r="R151" s="64">
        <f>P151</f>
        <v>31</v>
      </c>
      <c r="S151" s="64">
        <v>5</v>
      </c>
      <c r="T151" s="80">
        <f>100 * $R151 + S151</f>
        <v>3105</v>
      </c>
      <c r="U151" s="77">
        <v>6</v>
      </c>
      <c r="V151" s="80">
        <f>100 * $R151 + U151</f>
        <v>3106</v>
      </c>
      <c r="W151" s="64">
        <f>IF(ISBLANK(Y151), "", _xlfn.XLOOKUP(Y151,'SNAP2 IDs'!C$3:C$15,'SNAP2 IDs'!B$3:B$15,""))</f>
        <v>8</v>
      </c>
      <c r="X151" s="64">
        <f>_xlfn.XLOOKUP($W151, 'SNAP2 IDs'!$B$3:$B$15,'SNAP2 IDs'!D$3:D$15, "Lookup err")</f>
        <v>2</v>
      </c>
      <c r="Y151" s="64">
        <v>7</v>
      </c>
      <c r="Z151" s="64" t="str">
        <f>_xlfn.XLOOKUP($W151, 'SNAP2 IDs'!$B$3:$B$15,'SNAP2 IDs'!E$3:E$15, "Lookup err")</f>
        <v>00:00:d6:de:e4:75</v>
      </c>
      <c r="AA151" s="64" t="str">
        <f>_xlfn.XLOOKUP($W151, 'SNAP2 IDs'!$B$3:$B$15,'SNAP2 IDs'!F$3:F$15, "Lookup err")</f>
        <v>snap07.sas.pvt</v>
      </c>
      <c r="AB151" s="64">
        <v>1</v>
      </c>
      <c r="AC151" s="64">
        <v>14</v>
      </c>
      <c r="AD151" s="64">
        <v>15</v>
      </c>
      <c r="AE151" s="64">
        <f>_xlfn.BITXOR(AC151,2) + 32*AB151</f>
        <v>44</v>
      </c>
      <c r="AF151" s="64">
        <f>_xlfn.BITXOR(AD151,2) + 32*AB151</f>
        <v>45</v>
      </c>
      <c r="AG151" s="64">
        <f>32*(Y151-1) + (AE151/2)</f>
        <v>214</v>
      </c>
      <c r="AH151" s="73" t="s">
        <v>504</v>
      </c>
    </row>
    <row r="152" spans="1:34" s="43" customFormat="1" ht="18" customHeight="1">
      <c r="A152" s="86"/>
      <c r="B152" s="83" t="s">
        <v>517</v>
      </c>
      <c r="C152" s="109" t="s">
        <v>310</v>
      </c>
      <c r="D152" s="71" t="s">
        <v>73</v>
      </c>
      <c r="E152" s="71">
        <v>37.239717079999998</v>
      </c>
      <c r="F152" s="71">
        <v>-118.2817838</v>
      </c>
      <c r="G152" s="72">
        <v>1182.79</v>
      </c>
      <c r="H152" s="72">
        <v>-10.39</v>
      </c>
      <c r="I152" s="72">
        <v>-6.68</v>
      </c>
      <c r="J152" s="81" t="s">
        <v>74</v>
      </c>
      <c r="K152" s="81" t="s">
        <v>74</v>
      </c>
      <c r="L152" s="90" t="s">
        <v>518</v>
      </c>
      <c r="M152" s="90" t="s">
        <v>519</v>
      </c>
      <c r="N152" s="81" t="s">
        <v>77</v>
      </c>
      <c r="O152" s="81" t="s">
        <v>77</v>
      </c>
      <c r="P152" s="64">
        <v>31</v>
      </c>
      <c r="Q152" s="64">
        <f>_xlfn.XLOOKUP(P152,'ARX IDs'!B$3:B$47,'ARX IDs'!C$3:C$47,"")</f>
        <v>19</v>
      </c>
      <c r="R152" s="64">
        <f>P152</f>
        <v>31</v>
      </c>
      <c r="S152" s="64">
        <v>7</v>
      </c>
      <c r="T152" s="80">
        <f>100 * $R152 + S152</f>
        <v>3107</v>
      </c>
      <c r="U152" s="77">
        <v>8</v>
      </c>
      <c r="V152" s="80">
        <f>100 * $R152 + U152</f>
        <v>3108</v>
      </c>
      <c r="W152" s="64">
        <f>IF(ISBLANK(Y152), "", _xlfn.XLOOKUP(Y152,'SNAP2 IDs'!C$3:C$15,'SNAP2 IDs'!B$3:B$15,""))</f>
        <v>8</v>
      </c>
      <c r="X152" s="64">
        <f>_xlfn.XLOOKUP($W152, 'SNAP2 IDs'!$B$3:$B$15,'SNAP2 IDs'!D$3:D$15, "Lookup err")</f>
        <v>2</v>
      </c>
      <c r="Y152" s="64">
        <v>7</v>
      </c>
      <c r="Z152" s="64" t="str">
        <f>_xlfn.XLOOKUP($W152, 'SNAP2 IDs'!$B$3:$B$15,'SNAP2 IDs'!E$3:E$15, "Lookup err")</f>
        <v>00:00:d6:de:e4:75</v>
      </c>
      <c r="AA152" s="64" t="str">
        <f>_xlfn.XLOOKUP($W152, 'SNAP2 IDs'!$B$3:$B$15,'SNAP2 IDs'!F$3:F$15, "Lookup err")</f>
        <v>snap07.sas.pvt</v>
      </c>
      <c r="AB152" s="64">
        <v>1</v>
      </c>
      <c r="AC152" s="64">
        <v>16</v>
      </c>
      <c r="AD152" s="64">
        <v>17</v>
      </c>
      <c r="AE152" s="64">
        <f>_xlfn.BITXOR(AC152,2) + 32*AB152</f>
        <v>50</v>
      </c>
      <c r="AF152" s="64">
        <f>_xlfn.BITXOR(AD152,2) + 32*AB152</f>
        <v>51</v>
      </c>
      <c r="AG152" s="64">
        <f>32*(Y152-1) + (AE152/2)</f>
        <v>217</v>
      </c>
      <c r="AH152" s="73" t="s">
        <v>504</v>
      </c>
    </row>
    <row r="153" spans="1:34" s="43" customFormat="1" ht="18" customHeight="1">
      <c r="A153" s="86"/>
      <c r="B153" s="83" t="s">
        <v>520</v>
      </c>
      <c r="C153" s="109" t="s">
        <v>310</v>
      </c>
      <c r="D153" s="71" t="s">
        <v>73</v>
      </c>
      <c r="E153" s="71">
        <v>37.239651649999999</v>
      </c>
      <c r="F153" s="71">
        <v>-118.28177691</v>
      </c>
      <c r="G153" s="72">
        <v>1182.8399999999999</v>
      </c>
      <c r="H153" s="72">
        <v>-9.7799999999999994</v>
      </c>
      <c r="I153" s="72">
        <v>-13.94</v>
      </c>
      <c r="J153" s="81" t="s">
        <v>74</v>
      </c>
      <c r="K153" s="81" t="s">
        <v>74</v>
      </c>
      <c r="L153" s="90" t="s">
        <v>521</v>
      </c>
      <c r="M153" s="90" t="s">
        <v>522</v>
      </c>
      <c r="N153" s="81" t="s">
        <v>77</v>
      </c>
      <c r="O153" s="81" t="s">
        <v>77</v>
      </c>
      <c r="P153" s="64">
        <v>31</v>
      </c>
      <c r="Q153" s="64">
        <f>_xlfn.XLOOKUP(P153,'ARX IDs'!B$3:B$47,'ARX IDs'!C$3:C$47,"")</f>
        <v>19</v>
      </c>
      <c r="R153" s="64">
        <f>P153</f>
        <v>31</v>
      </c>
      <c r="S153" s="64">
        <v>9</v>
      </c>
      <c r="T153" s="80">
        <f>100 * $R153 + S153</f>
        <v>3109</v>
      </c>
      <c r="U153" s="77">
        <v>10</v>
      </c>
      <c r="V153" s="80">
        <f>100 * $R153 + U153</f>
        <v>3110</v>
      </c>
      <c r="W153" s="64">
        <f>IF(ISBLANK(Y153), "", _xlfn.XLOOKUP(Y153,'SNAP2 IDs'!C$3:C$15,'SNAP2 IDs'!B$3:B$15,""))</f>
        <v>8</v>
      </c>
      <c r="X153" s="64">
        <f>_xlfn.XLOOKUP($W153, 'SNAP2 IDs'!$B$3:$B$15,'SNAP2 IDs'!D$3:D$15, "Lookup err")</f>
        <v>2</v>
      </c>
      <c r="Y153" s="64">
        <v>7</v>
      </c>
      <c r="Z153" s="64" t="str">
        <f>_xlfn.XLOOKUP($W153, 'SNAP2 IDs'!$B$3:$B$15,'SNAP2 IDs'!E$3:E$15, "Lookup err")</f>
        <v>00:00:d6:de:e4:75</v>
      </c>
      <c r="AA153" s="64" t="str">
        <f>_xlfn.XLOOKUP($W153, 'SNAP2 IDs'!$B$3:$B$15,'SNAP2 IDs'!F$3:F$15, "Lookup err")</f>
        <v>snap07.sas.pvt</v>
      </c>
      <c r="AB153" s="64">
        <v>1</v>
      </c>
      <c r="AC153" s="64">
        <v>18</v>
      </c>
      <c r="AD153" s="64">
        <v>19</v>
      </c>
      <c r="AE153" s="64">
        <f>_xlfn.BITXOR(AC153,2) + 32*AB153</f>
        <v>48</v>
      </c>
      <c r="AF153" s="64">
        <f>_xlfn.BITXOR(AD153,2) + 32*AB153</f>
        <v>49</v>
      </c>
      <c r="AG153" s="64">
        <f>32*(Y153-1) + (AE153/2)</f>
        <v>216</v>
      </c>
      <c r="AH153" s="73" t="s">
        <v>504</v>
      </c>
    </row>
    <row r="154" spans="1:34" s="43" customFormat="1" ht="18" customHeight="1">
      <c r="A154" s="86"/>
      <c r="B154" s="83" t="s">
        <v>523</v>
      </c>
      <c r="C154" s="109" t="s">
        <v>310</v>
      </c>
      <c r="D154" s="71" t="s">
        <v>73</v>
      </c>
      <c r="E154" s="71">
        <v>37.239579409999997</v>
      </c>
      <c r="F154" s="71">
        <v>-118.28173965000001</v>
      </c>
      <c r="G154" s="72">
        <v>1182.76</v>
      </c>
      <c r="H154" s="72">
        <v>-6.47</v>
      </c>
      <c r="I154" s="72">
        <v>-21.96</v>
      </c>
      <c r="J154" s="81" t="s">
        <v>74</v>
      </c>
      <c r="K154" s="81" t="s">
        <v>74</v>
      </c>
      <c r="L154" s="90" t="s">
        <v>524</v>
      </c>
      <c r="M154" s="90" t="s">
        <v>525</v>
      </c>
      <c r="N154" s="81" t="s">
        <v>77</v>
      </c>
      <c r="O154" s="81" t="s">
        <v>77</v>
      </c>
      <c r="P154" s="64">
        <v>31</v>
      </c>
      <c r="Q154" s="64">
        <f>_xlfn.XLOOKUP(P154,'ARX IDs'!B$3:B$47,'ARX IDs'!C$3:C$47,"")</f>
        <v>19</v>
      </c>
      <c r="R154" s="64">
        <f>P154</f>
        <v>31</v>
      </c>
      <c r="S154" s="64">
        <v>3</v>
      </c>
      <c r="T154" s="80">
        <f>100 * $R154 + S154</f>
        <v>3103</v>
      </c>
      <c r="U154" s="77">
        <v>4</v>
      </c>
      <c r="V154" s="80">
        <f>100 * $R154 + U154</f>
        <v>3104</v>
      </c>
      <c r="W154" s="64">
        <f>IF(ISBLANK(Y154), "", _xlfn.XLOOKUP(Y154,'SNAP2 IDs'!C$3:C$15,'SNAP2 IDs'!B$3:B$15,""))</f>
        <v>8</v>
      </c>
      <c r="X154" s="64">
        <f>_xlfn.XLOOKUP($W154, 'SNAP2 IDs'!$B$3:$B$15,'SNAP2 IDs'!D$3:D$15, "Lookup err")</f>
        <v>2</v>
      </c>
      <c r="Y154" s="64">
        <v>7</v>
      </c>
      <c r="Z154" s="64" t="str">
        <f>_xlfn.XLOOKUP($W154, 'SNAP2 IDs'!$B$3:$B$15,'SNAP2 IDs'!E$3:E$15, "Lookup err")</f>
        <v>00:00:d6:de:e4:75</v>
      </c>
      <c r="AA154" s="64" t="str">
        <f>_xlfn.XLOOKUP($W154, 'SNAP2 IDs'!$B$3:$B$15,'SNAP2 IDs'!F$3:F$15, "Lookup err")</f>
        <v>snap07.sas.pvt</v>
      </c>
      <c r="AB154" s="64">
        <v>1</v>
      </c>
      <c r="AC154" s="64">
        <v>12</v>
      </c>
      <c r="AD154" s="64">
        <v>13</v>
      </c>
      <c r="AE154" s="64">
        <f>_xlfn.BITXOR(AC154,2) + 32*AB154</f>
        <v>46</v>
      </c>
      <c r="AF154" s="64">
        <f>_xlfn.BITXOR(AD154,2) + 32*AB154</f>
        <v>47</v>
      </c>
      <c r="AG154" s="64">
        <f>32*(Y154-1) + (AE154/2)</f>
        <v>215</v>
      </c>
      <c r="AH154" s="73" t="s">
        <v>504</v>
      </c>
    </row>
    <row r="155" spans="1:34" s="43" customFormat="1" ht="18" customHeight="1">
      <c r="A155" s="86"/>
      <c r="B155" s="83" t="s">
        <v>526</v>
      </c>
      <c r="C155" s="109" t="s">
        <v>310</v>
      </c>
      <c r="D155" s="71" t="s">
        <v>73</v>
      </c>
      <c r="E155" s="71">
        <v>37.239575889999998</v>
      </c>
      <c r="F155" s="71">
        <v>-118.28187092</v>
      </c>
      <c r="G155" s="72">
        <v>1182.8</v>
      </c>
      <c r="H155" s="72">
        <v>-18.12</v>
      </c>
      <c r="I155" s="72">
        <v>-22.35</v>
      </c>
      <c r="J155" s="81" t="s">
        <v>74</v>
      </c>
      <c r="K155" s="81" t="s">
        <v>74</v>
      </c>
      <c r="L155" s="90" t="s">
        <v>527</v>
      </c>
      <c r="M155" s="90" t="s">
        <v>528</v>
      </c>
      <c r="N155" s="81" t="s">
        <v>77</v>
      </c>
      <c r="O155" s="81" t="s">
        <v>77</v>
      </c>
      <c r="P155" s="64">
        <v>31</v>
      </c>
      <c r="Q155" s="64">
        <f>_xlfn.XLOOKUP(P155,'ARX IDs'!B$3:B$47,'ARX IDs'!C$3:C$47,"")</f>
        <v>19</v>
      </c>
      <c r="R155" s="64">
        <f>P155</f>
        <v>31</v>
      </c>
      <c r="S155" s="64">
        <v>13</v>
      </c>
      <c r="T155" s="80">
        <f>100 * $R155 + S155</f>
        <v>3113</v>
      </c>
      <c r="U155" s="77">
        <v>14</v>
      </c>
      <c r="V155" s="80">
        <f>100 * $R155 + U155</f>
        <v>3114</v>
      </c>
      <c r="W155" s="64">
        <f>IF(ISBLANK(Y155), "", _xlfn.XLOOKUP(Y155,'SNAP2 IDs'!C$3:C$15,'SNAP2 IDs'!B$3:B$15,""))</f>
        <v>8</v>
      </c>
      <c r="X155" s="64">
        <f>_xlfn.XLOOKUP($W155, 'SNAP2 IDs'!$B$3:$B$15,'SNAP2 IDs'!D$3:D$15, "Lookup err")</f>
        <v>2</v>
      </c>
      <c r="Y155" s="64">
        <v>7</v>
      </c>
      <c r="Z155" s="64" t="str">
        <f>_xlfn.XLOOKUP($W155, 'SNAP2 IDs'!$B$3:$B$15,'SNAP2 IDs'!E$3:E$15, "Lookup err")</f>
        <v>00:00:d6:de:e4:75</v>
      </c>
      <c r="AA155" s="64" t="str">
        <f>_xlfn.XLOOKUP($W155, 'SNAP2 IDs'!$B$3:$B$15,'SNAP2 IDs'!F$3:F$15, "Lookup err")</f>
        <v>snap07.sas.pvt</v>
      </c>
      <c r="AB155" s="64">
        <v>1</v>
      </c>
      <c r="AC155" s="64">
        <v>22</v>
      </c>
      <c r="AD155" s="64">
        <v>23</v>
      </c>
      <c r="AE155" s="64">
        <f>_xlfn.BITXOR(AC155,2) + 32*AB155</f>
        <v>52</v>
      </c>
      <c r="AF155" s="64">
        <f>_xlfn.BITXOR(AD155,2) + 32*AB155</f>
        <v>53</v>
      </c>
      <c r="AG155" s="64">
        <f>32*(Y155-1) + (AE155/2)</f>
        <v>218</v>
      </c>
      <c r="AH155" s="73" t="s">
        <v>114</v>
      </c>
    </row>
    <row r="156" spans="1:34" s="43" customFormat="1" ht="18" customHeight="1">
      <c r="A156" s="86"/>
      <c r="B156" s="83" t="s">
        <v>529</v>
      </c>
      <c r="C156" s="109"/>
      <c r="D156" s="71" t="s">
        <v>73</v>
      </c>
      <c r="E156" s="71">
        <v>37.239511950000001</v>
      </c>
      <c r="F156" s="71">
        <v>-118.28182427</v>
      </c>
      <c r="G156" s="72">
        <v>1182.72</v>
      </c>
      <c r="H156" s="72">
        <v>-13.98</v>
      </c>
      <c r="I156" s="72">
        <v>-29.45</v>
      </c>
      <c r="J156" s="82" t="s">
        <v>198</v>
      </c>
      <c r="K156" s="82" t="s">
        <v>198</v>
      </c>
      <c r="L156" s="90"/>
      <c r="M156" s="90"/>
      <c r="N156" s="82" t="s">
        <v>346</v>
      </c>
      <c r="O156" s="81" t="s">
        <v>77</v>
      </c>
      <c r="AH156" s="73"/>
    </row>
    <row r="157" spans="1:34" s="43" customFormat="1" ht="18" customHeight="1">
      <c r="A157" s="86"/>
      <c r="B157" s="83" t="s">
        <v>530</v>
      </c>
      <c r="C157" s="109" t="s">
        <v>446</v>
      </c>
      <c r="D157" s="71" t="s">
        <v>73</v>
      </c>
      <c r="E157" s="71">
        <v>37.23945389</v>
      </c>
      <c r="F157" s="71">
        <v>-118.28177201</v>
      </c>
      <c r="G157" s="72">
        <v>1182.76</v>
      </c>
      <c r="H157" s="72">
        <v>-9.34</v>
      </c>
      <c r="I157" s="72">
        <v>-35.89</v>
      </c>
      <c r="J157" s="81" t="s">
        <v>74</v>
      </c>
      <c r="K157" s="88" t="s">
        <v>74</v>
      </c>
      <c r="L157" s="90" t="s">
        <v>531</v>
      </c>
      <c r="M157" s="90" t="s">
        <v>532</v>
      </c>
      <c r="N157" s="81" t="s">
        <v>77</v>
      </c>
      <c r="O157" s="81" t="s">
        <v>77</v>
      </c>
      <c r="P157" s="64">
        <v>32</v>
      </c>
      <c r="Q157" s="64">
        <f>_xlfn.XLOOKUP(P157,'ARX IDs'!B$3:B$47,'ARX IDs'!C$3:C$47,"")</f>
        <v>20</v>
      </c>
      <c r="R157" s="64">
        <f>P157</f>
        <v>32</v>
      </c>
      <c r="S157" s="64">
        <v>15</v>
      </c>
      <c r="T157" s="80">
        <f>100 * $R157 + S157</f>
        <v>3215</v>
      </c>
      <c r="U157" s="77">
        <v>16</v>
      </c>
      <c r="V157" s="80">
        <f>100 * $R157 + U157</f>
        <v>3216</v>
      </c>
      <c r="W157" s="64">
        <f>IF(ISBLANK(Y157), "", _xlfn.XLOOKUP(Y157,'SNAP2 IDs'!C$3:C$15,'SNAP2 IDs'!B$3:B$15,""))</f>
        <v>3</v>
      </c>
      <c r="X157" s="64">
        <f>_xlfn.XLOOKUP($W157, 'SNAP2 IDs'!$B$3:$B$15,'SNAP2 IDs'!D$3:D$15, "Lookup err")</f>
        <v>2</v>
      </c>
      <c r="Y157" s="64">
        <v>8</v>
      </c>
      <c r="Z157" s="64" t="str">
        <f>_xlfn.XLOOKUP($W157, 'SNAP2 IDs'!$B$3:$B$15,'SNAP2 IDs'!E$3:E$15, "Lookup err")</f>
        <v>00:00:b3:f2:e4:75</v>
      </c>
      <c r="AA157" s="64" t="str">
        <f>_xlfn.XLOOKUP($W157, 'SNAP2 IDs'!$B$3:$B$15,'SNAP2 IDs'!F$3:F$15, "Lookup err")</f>
        <v>snap08.sas.pvt</v>
      </c>
      <c r="AB157" s="64">
        <v>0</v>
      </c>
      <c r="AC157" s="64">
        <v>14</v>
      </c>
      <c r="AD157" s="64">
        <v>15</v>
      </c>
      <c r="AE157" s="64">
        <f>_xlfn.BITXOR(AC157,2) + 32*AB157</f>
        <v>12</v>
      </c>
      <c r="AF157" s="64">
        <f>_xlfn.BITXOR(AD157,2) + 32*AB157</f>
        <v>13</v>
      </c>
      <c r="AG157" s="64">
        <f>32*(Y157-1) + (AE157/2)</f>
        <v>230</v>
      </c>
      <c r="AH157" s="73" t="s">
        <v>504</v>
      </c>
    </row>
    <row r="158" spans="1:34" s="43" customFormat="1" ht="18" customHeight="1">
      <c r="A158" s="86"/>
      <c r="B158" s="83" t="s">
        <v>533</v>
      </c>
      <c r="C158" s="109" t="s">
        <v>446</v>
      </c>
      <c r="D158" s="71" t="s">
        <v>73</v>
      </c>
      <c r="E158" s="71">
        <v>37.239378000000002</v>
      </c>
      <c r="F158" s="71">
        <v>-118.28175883999999</v>
      </c>
      <c r="G158" s="72">
        <v>1182.8800000000001</v>
      </c>
      <c r="H158" s="72">
        <v>-8.18</v>
      </c>
      <c r="I158" s="72">
        <v>-44.31</v>
      </c>
      <c r="J158" s="81" t="s">
        <v>74</v>
      </c>
      <c r="K158" s="81" t="s">
        <v>74</v>
      </c>
      <c r="L158" s="90" t="s">
        <v>534</v>
      </c>
      <c r="M158" s="90" t="s">
        <v>535</v>
      </c>
      <c r="N158" s="81" t="s">
        <v>77</v>
      </c>
      <c r="O158" s="81" t="s">
        <v>77</v>
      </c>
      <c r="P158" s="64">
        <v>33</v>
      </c>
      <c r="Q158" s="64">
        <f>_xlfn.XLOOKUP(P158,'ARX IDs'!B$3:B$47,'ARX IDs'!C$3:C$47,"")</f>
        <v>25</v>
      </c>
      <c r="R158" s="64">
        <f>P158</f>
        <v>33</v>
      </c>
      <c r="S158" s="64">
        <v>1</v>
      </c>
      <c r="T158" s="80">
        <f>100 * $R158 + S158</f>
        <v>3301</v>
      </c>
      <c r="U158" s="77">
        <v>2</v>
      </c>
      <c r="V158" s="80">
        <f>100 * $R158 + U158</f>
        <v>3302</v>
      </c>
      <c r="W158" s="64">
        <f>IF(ISBLANK(Y158), "", _xlfn.XLOOKUP(Y158,'SNAP2 IDs'!C$3:C$15,'SNAP2 IDs'!B$3:B$15,""))</f>
        <v>3</v>
      </c>
      <c r="X158" s="64">
        <f>_xlfn.XLOOKUP($W158, 'SNAP2 IDs'!$B$3:$B$15,'SNAP2 IDs'!D$3:D$15, "Lookup err")</f>
        <v>2</v>
      </c>
      <c r="Y158" s="64">
        <v>8</v>
      </c>
      <c r="Z158" s="64" t="str">
        <f>_xlfn.XLOOKUP($W158, 'SNAP2 IDs'!$B$3:$B$15,'SNAP2 IDs'!E$3:E$15, "Lookup err")</f>
        <v>00:00:b3:f2:e4:75</v>
      </c>
      <c r="AA158" s="64" t="str">
        <f>_xlfn.XLOOKUP($W158, 'SNAP2 IDs'!$B$3:$B$15,'SNAP2 IDs'!F$3:F$15, "Lookup err")</f>
        <v>snap08.sas.pvt</v>
      </c>
      <c r="AB158" s="64">
        <v>0</v>
      </c>
      <c r="AC158" s="64">
        <v>16</v>
      </c>
      <c r="AD158" s="64">
        <v>17</v>
      </c>
      <c r="AE158" s="64">
        <f>_xlfn.BITXOR(AC158,2) + 32*AB158</f>
        <v>18</v>
      </c>
      <c r="AF158" s="64">
        <f>_xlfn.BITXOR(AD158,2) + 32*AB158</f>
        <v>19</v>
      </c>
      <c r="AG158" s="64">
        <f>32*(Y158-1) + (AE158/2)</f>
        <v>233</v>
      </c>
      <c r="AH158" s="73" t="s">
        <v>504</v>
      </c>
    </row>
    <row r="159" spans="1:34" s="43" customFormat="1" ht="18" customHeight="1">
      <c r="A159" s="86"/>
      <c r="B159" s="83" t="s">
        <v>536</v>
      </c>
      <c r="C159" s="109" t="s">
        <v>446</v>
      </c>
      <c r="D159" s="71" t="s">
        <v>73</v>
      </c>
      <c r="E159" s="71">
        <v>37.239356530000002</v>
      </c>
      <c r="F159" s="71">
        <v>-118.2817072</v>
      </c>
      <c r="G159" s="72">
        <v>1182.8399999999999</v>
      </c>
      <c r="H159" s="72">
        <v>-3.59</v>
      </c>
      <c r="I159" s="72">
        <v>-46.69</v>
      </c>
      <c r="J159" s="81" t="s">
        <v>74</v>
      </c>
      <c r="K159" s="81" t="s">
        <v>74</v>
      </c>
      <c r="L159" s="90" t="s">
        <v>537</v>
      </c>
      <c r="M159" s="90" t="s">
        <v>538</v>
      </c>
      <c r="N159" s="81" t="s">
        <v>77</v>
      </c>
      <c r="O159" s="81" t="s">
        <v>77</v>
      </c>
      <c r="P159" s="64">
        <v>33</v>
      </c>
      <c r="Q159" s="64">
        <f>_xlfn.XLOOKUP(P159,'ARX IDs'!B$3:B$47,'ARX IDs'!C$3:C$47,"")</f>
        <v>25</v>
      </c>
      <c r="R159" s="64">
        <f>P159</f>
        <v>33</v>
      </c>
      <c r="S159" s="64">
        <v>3</v>
      </c>
      <c r="T159" s="80">
        <f>100 * $R159 + S159</f>
        <v>3303</v>
      </c>
      <c r="U159" s="77">
        <v>4</v>
      </c>
      <c r="V159" s="80">
        <f>100 * $R159 + U159</f>
        <v>3304</v>
      </c>
      <c r="W159" s="64">
        <f>IF(ISBLANK(Y159), "", _xlfn.XLOOKUP(Y159,'SNAP2 IDs'!C$3:C$15,'SNAP2 IDs'!B$3:B$15,""))</f>
        <v>3</v>
      </c>
      <c r="X159" s="64">
        <f>_xlfn.XLOOKUP($W159, 'SNAP2 IDs'!$B$3:$B$15,'SNAP2 IDs'!D$3:D$15, "Lookup err")</f>
        <v>2</v>
      </c>
      <c r="Y159" s="64">
        <v>8</v>
      </c>
      <c r="Z159" s="64" t="str">
        <f>_xlfn.XLOOKUP($W159, 'SNAP2 IDs'!$B$3:$B$15,'SNAP2 IDs'!E$3:E$15, "Lookup err")</f>
        <v>00:00:b3:f2:e4:75</v>
      </c>
      <c r="AA159" s="64" t="str">
        <f>_xlfn.XLOOKUP($W159, 'SNAP2 IDs'!$B$3:$B$15,'SNAP2 IDs'!F$3:F$15, "Lookup err")</f>
        <v>snap08.sas.pvt</v>
      </c>
      <c r="AB159" s="64">
        <v>0</v>
      </c>
      <c r="AC159" s="64">
        <v>18</v>
      </c>
      <c r="AD159" s="64">
        <v>19</v>
      </c>
      <c r="AE159" s="64">
        <f>_xlfn.BITXOR(AC159,2) + 32*AB159</f>
        <v>16</v>
      </c>
      <c r="AF159" s="64">
        <f>_xlfn.BITXOR(AD159,2) + 32*AB159</f>
        <v>17</v>
      </c>
      <c r="AG159" s="64">
        <f>32*(Y159-1) + (AE159/2)</f>
        <v>232</v>
      </c>
      <c r="AH159" s="73" t="s">
        <v>504</v>
      </c>
    </row>
    <row r="160" spans="1:34" s="43" customFormat="1" ht="18" customHeight="1">
      <c r="A160" s="86"/>
      <c r="B160" s="83" t="s">
        <v>539</v>
      </c>
      <c r="C160" s="109" t="s">
        <v>446</v>
      </c>
      <c r="D160" s="71" t="s">
        <v>73</v>
      </c>
      <c r="E160" s="71">
        <v>37.239309939999998</v>
      </c>
      <c r="F160" s="71">
        <v>-118.28178137</v>
      </c>
      <c r="G160" s="72">
        <v>1182.98</v>
      </c>
      <c r="H160" s="72">
        <v>-10.17</v>
      </c>
      <c r="I160" s="72">
        <v>-51.87</v>
      </c>
      <c r="J160" s="81" t="s">
        <v>74</v>
      </c>
      <c r="K160" s="81" t="s">
        <v>74</v>
      </c>
      <c r="L160" s="90" t="s">
        <v>540</v>
      </c>
      <c r="M160" s="90" t="s">
        <v>541</v>
      </c>
      <c r="N160" s="81" t="s">
        <v>77</v>
      </c>
      <c r="O160" s="81" t="s">
        <v>77</v>
      </c>
      <c r="P160" s="64">
        <v>33</v>
      </c>
      <c r="Q160" s="64">
        <f>_xlfn.XLOOKUP(P160,'ARX IDs'!B$3:B$47,'ARX IDs'!C$3:C$47,"")</f>
        <v>25</v>
      </c>
      <c r="R160" s="64">
        <f>P160</f>
        <v>33</v>
      </c>
      <c r="S160" s="64">
        <v>5</v>
      </c>
      <c r="T160" s="80">
        <f>100 * $R160 + S160</f>
        <v>3305</v>
      </c>
      <c r="U160" s="77">
        <v>6</v>
      </c>
      <c r="V160" s="80">
        <f>100 * $R160 + U160</f>
        <v>3306</v>
      </c>
      <c r="W160" s="64">
        <f>IF(ISBLANK(Y160), "", _xlfn.XLOOKUP(Y160,'SNAP2 IDs'!C$3:C$15,'SNAP2 IDs'!B$3:B$15,""))</f>
        <v>3</v>
      </c>
      <c r="X160" s="64">
        <f>_xlfn.XLOOKUP($W160, 'SNAP2 IDs'!$B$3:$B$15,'SNAP2 IDs'!D$3:D$15, "Lookup err")</f>
        <v>2</v>
      </c>
      <c r="Y160" s="64">
        <v>8</v>
      </c>
      <c r="Z160" s="64" t="str">
        <f>_xlfn.XLOOKUP($W160, 'SNAP2 IDs'!$B$3:$B$15,'SNAP2 IDs'!E$3:E$15, "Lookup err")</f>
        <v>00:00:b3:f2:e4:75</v>
      </c>
      <c r="AA160" s="64" t="str">
        <f>_xlfn.XLOOKUP($W160, 'SNAP2 IDs'!$B$3:$B$15,'SNAP2 IDs'!F$3:F$15, "Lookup err")</f>
        <v>snap08.sas.pvt</v>
      </c>
      <c r="AB160" s="64">
        <v>0</v>
      </c>
      <c r="AC160" s="64">
        <v>20</v>
      </c>
      <c r="AD160" s="64">
        <v>21</v>
      </c>
      <c r="AE160" s="64">
        <f>_xlfn.BITXOR(AC160,2) + 32*AB160</f>
        <v>22</v>
      </c>
      <c r="AF160" s="64">
        <f>_xlfn.BITXOR(AD160,2) + 32*AB160</f>
        <v>23</v>
      </c>
      <c r="AG160" s="64">
        <f>32*(Y160-1) + (AE160/2)</f>
        <v>235</v>
      </c>
      <c r="AH160" s="73" t="s">
        <v>504</v>
      </c>
    </row>
    <row r="161" spans="1:34" s="43" customFormat="1" ht="18" customHeight="1">
      <c r="A161" s="86"/>
      <c r="B161" s="83" t="s">
        <v>542</v>
      </c>
      <c r="C161" s="109" t="s">
        <v>446</v>
      </c>
      <c r="D161" s="71" t="s">
        <v>73</v>
      </c>
      <c r="E161" s="71">
        <v>37.239267810000001</v>
      </c>
      <c r="F161" s="71">
        <v>-118.28176021</v>
      </c>
      <c r="G161" s="72">
        <v>1182.9000000000001</v>
      </c>
      <c r="H161" s="72">
        <v>-8.3000000000000007</v>
      </c>
      <c r="I161" s="72">
        <v>-56.54</v>
      </c>
      <c r="J161" s="81" t="s">
        <v>74</v>
      </c>
      <c r="K161" s="81" t="s">
        <v>74</v>
      </c>
      <c r="L161" s="90" t="s">
        <v>543</v>
      </c>
      <c r="M161" s="90" t="s">
        <v>544</v>
      </c>
      <c r="N161" s="81" t="s">
        <v>77</v>
      </c>
      <c r="O161" s="81" t="s">
        <v>77</v>
      </c>
      <c r="P161" s="64">
        <v>33</v>
      </c>
      <c r="Q161" s="64">
        <f>_xlfn.XLOOKUP(P161,'ARX IDs'!B$3:B$47,'ARX IDs'!C$3:C$47,"")</f>
        <v>25</v>
      </c>
      <c r="R161" s="64">
        <f>P161</f>
        <v>33</v>
      </c>
      <c r="S161" s="64">
        <v>7</v>
      </c>
      <c r="T161" s="80">
        <f>100 * $R161 + S161</f>
        <v>3307</v>
      </c>
      <c r="U161" s="77">
        <v>8</v>
      </c>
      <c r="V161" s="80">
        <f>100 * $R161 + U161</f>
        <v>3308</v>
      </c>
      <c r="W161" s="64">
        <f>IF(ISBLANK(Y161), "", _xlfn.XLOOKUP(Y161,'SNAP2 IDs'!C$3:C$15,'SNAP2 IDs'!B$3:B$15,""))</f>
        <v>3</v>
      </c>
      <c r="X161" s="64">
        <f>_xlfn.XLOOKUP($W161, 'SNAP2 IDs'!$B$3:$B$15,'SNAP2 IDs'!D$3:D$15, "Lookup err")</f>
        <v>2</v>
      </c>
      <c r="Y161" s="64">
        <v>8</v>
      </c>
      <c r="Z161" s="64" t="str">
        <f>_xlfn.XLOOKUP($W161, 'SNAP2 IDs'!$B$3:$B$15,'SNAP2 IDs'!E$3:E$15, "Lookup err")</f>
        <v>00:00:b3:f2:e4:75</v>
      </c>
      <c r="AA161" s="64" t="str">
        <f>_xlfn.XLOOKUP($W161, 'SNAP2 IDs'!$B$3:$B$15,'SNAP2 IDs'!F$3:F$15, "Lookup err")</f>
        <v>snap08.sas.pvt</v>
      </c>
      <c r="AB161" s="64">
        <v>0</v>
      </c>
      <c r="AC161" s="64">
        <v>22</v>
      </c>
      <c r="AD161" s="64">
        <v>23</v>
      </c>
      <c r="AE161" s="64">
        <f>_xlfn.BITXOR(AC161,2) + 32*AB161</f>
        <v>20</v>
      </c>
      <c r="AF161" s="64">
        <f>_xlfn.BITXOR(AD161,2) + 32*AB161</f>
        <v>21</v>
      </c>
      <c r="AG161" s="64">
        <f>32*(Y161-1) + (AE161/2)</f>
        <v>234</v>
      </c>
      <c r="AH161" s="73" t="s">
        <v>504</v>
      </c>
    </row>
    <row r="162" spans="1:34" s="43" customFormat="1" ht="18" customHeight="1">
      <c r="A162" s="86"/>
      <c r="B162" s="83" t="s">
        <v>545</v>
      </c>
      <c r="C162" s="109" t="s">
        <v>446</v>
      </c>
      <c r="D162" s="71" t="s">
        <v>73</v>
      </c>
      <c r="E162" s="71">
        <v>37.239053249999998</v>
      </c>
      <c r="F162" s="71">
        <v>-118.2817099</v>
      </c>
      <c r="G162" s="72">
        <v>1182.5899999999999</v>
      </c>
      <c r="H162" s="72">
        <v>-3.83</v>
      </c>
      <c r="I162" s="72">
        <v>-80.349999999999994</v>
      </c>
      <c r="J162" s="81" t="s">
        <v>74</v>
      </c>
      <c r="K162" s="81" t="s">
        <v>74</v>
      </c>
      <c r="L162" s="90" t="s">
        <v>546</v>
      </c>
      <c r="M162" s="90" t="s">
        <v>221</v>
      </c>
      <c r="N162" s="81" t="s">
        <v>77</v>
      </c>
      <c r="O162" s="81" t="s">
        <v>77</v>
      </c>
      <c r="P162" s="64">
        <v>33</v>
      </c>
      <c r="Q162" s="64">
        <f>_xlfn.XLOOKUP(P162,'ARX IDs'!B$3:B$47,'ARX IDs'!C$3:C$47,"")</f>
        <v>25</v>
      </c>
      <c r="R162" s="64">
        <f>P162</f>
        <v>33</v>
      </c>
      <c r="S162" s="64">
        <v>9</v>
      </c>
      <c r="T162" s="80">
        <f>100 * $R162 + S162</f>
        <v>3309</v>
      </c>
      <c r="U162" s="77">
        <v>10</v>
      </c>
      <c r="V162" s="80">
        <f>100 * $R162 + U162</f>
        <v>3310</v>
      </c>
      <c r="W162" s="64">
        <f>IF(ISBLANK(Y162), "", _xlfn.XLOOKUP(Y162,'SNAP2 IDs'!C$3:C$15,'SNAP2 IDs'!B$3:B$15,""))</f>
        <v>3</v>
      </c>
      <c r="X162" s="64">
        <f>_xlfn.XLOOKUP($W162, 'SNAP2 IDs'!$B$3:$B$15,'SNAP2 IDs'!D$3:D$15, "Lookup err")</f>
        <v>2</v>
      </c>
      <c r="Y162" s="64">
        <v>8</v>
      </c>
      <c r="Z162" s="64" t="str">
        <f>_xlfn.XLOOKUP($W162, 'SNAP2 IDs'!$B$3:$B$15,'SNAP2 IDs'!E$3:E$15, "Lookup err")</f>
        <v>00:00:b3:f2:e4:75</v>
      </c>
      <c r="AA162" s="64" t="str">
        <f>_xlfn.XLOOKUP($W162, 'SNAP2 IDs'!$B$3:$B$15,'SNAP2 IDs'!F$3:F$15, "Lookup err")</f>
        <v>snap08.sas.pvt</v>
      </c>
      <c r="AB162" s="64">
        <v>0</v>
      </c>
      <c r="AC162" s="64">
        <v>24</v>
      </c>
      <c r="AD162" s="64">
        <v>25</v>
      </c>
      <c r="AE162" s="64">
        <f>_xlfn.BITXOR(AC162,2) + 32*AB162</f>
        <v>26</v>
      </c>
      <c r="AF162" s="64">
        <f>_xlfn.BITXOR(AD162,2) + 32*AB162</f>
        <v>27</v>
      </c>
      <c r="AG162" s="64">
        <f>32*(Y162-1) + (AE162/2)</f>
        <v>237</v>
      </c>
      <c r="AH162" s="73" t="s">
        <v>504</v>
      </c>
    </row>
    <row r="163" spans="1:34" s="43" customFormat="1" ht="18" customHeight="1">
      <c r="A163" s="86"/>
      <c r="B163" s="83" t="s">
        <v>547</v>
      </c>
      <c r="C163" s="109" t="s">
        <v>446</v>
      </c>
      <c r="D163" s="71" t="s">
        <v>73</v>
      </c>
      <c r="E163" s="71">
        <v>37.238998379999998</v>
      </c>
      <c r="F163" s="71">
        <v>-118.2817955</v>
      </c>
      <c r="G163" s="72">
        <v>1182.58</v>
      </c>
      <c r="H163" s="72">
        <v>-11.43</v>
      </c>
      <c r="I163" s="72">
        <v>-86.44</v>
      </c>
      <c r="J163" s="81" t="s">
        <v>74</v>
      </c>
      <c r="K163" s="81" t="s">
        <v>74</v>
      </c>
      <c r="L163" s="90" t="s">
        <v>548</v>
      </c>
      <c r="M163" s="90" t="s">
        <v>549</v>
      </c>
      <c r="N163" s="81" t="s">
        <v>77</v>
      </c>
      <c r="O163" s="81" t="s">
        <v>77</v>
      </c>
      <c r="P163" s="64">
        <v>33</v>
      </c>
      <c r="Q163" s="64">
        <f>_xlfn.XLOOKUP(P163,'ARX IDs'!B$3:B$47,'ARX IDs'!C$3:C$47,"")</f>
        <v>25</v>
      </c>
      <c r="R163" s="64">
        <f>P163</f>
        <v>33</v>
      </c>
      <c r="S163" s="64">
        <v>11</v>
      </c>
      <c r="T163" s="80">
        <f>100 * $R163 + S163</f>
        <v>3311</v>
      </c>
      <c r="U163" s="77">
        <v>12</v>
      </c>
      <c r="V163" s="80">
        <f>100 * $R163 + U163</f>
        <v>3312</v>
      </c>
      <c r="W163" s="64">
        <f>IF(ISBLANK(Y163), "", _xlfn.XLOOKUP(Y163,'SNAP2 IDs'!C$3:C$15,'SNAP2 IDs'!B$3:B$15,""))</f>
        <v>3</v>
      </c>
      <c r="X163" s="64">
        <f>_xlfn.XLOOKUP($W163, 'SNAP2 IDs'!$B$3:$B$15,'SNAP2 IDs'!D$3:D$15, "Lookup err")</f>
        <v>2</v>
      </c>
      <c r="Y163" s="64">
        <v>8</v>
      </c>
      <c r="Z163" s="64" t="str">
        <f>_xlfn.XLOOKUP($W163, 'SNAP2 IDs'!$B$3:$B$15,'SNAP2 IDs'!E$3:E$15, "Lookup err")</f>
        <v>00:00:b3:f2:e4:75</v>
      </c>
      <c r="AA163" s="64" t="str">
        <f>_xlfn.XLOOKUP($W163, 'SNAP2 IDs'!$B$3:$B$15,'SNAP2 IDs'!F$3:F$15, "Lookup err")</f>
        <v>snap08.sas.pvt</v>
      </c>
      <c r="AB163" s="64">
        <v>0</v>
      </c>
      <c r="AC163" s="64">
        <v>26</v>
      </c>
      <c r="AD163" s="64">
        <v>27</v>
      </c>
      <c r="AE163" s="64">
        <f>_xlfn.BITXOR(AC163,2) + 32*AB163</f>
        <v>24</v>
      </c>
      <c r="AF163" s="64">
        <f>_xlfn.BITXOR(AD163,2) + 32*AB163</f>
        <v>25</v>
      </c>
      <c r="AG163" s="64">
        <f>32*(Y163-1) + (AE163/2)</f>
        <v>236</v>
      </c>
      <c r="AH163" s="73" t="s">
        <v>504</v>
      </c>
    </row>
    <row r="164" spans="1:34" s="43" customFormat="1" ht="18" customHeight="1">
      <c r="A164" s="86"/>
      <c r="B164" s="83" t="s">
        <v>550</v>
      </c>
      <c r="C164" s="109" t="s">
        <v>446</v>
      </c>
      <c r="D164" s="71" t="s">
        <v>73</v>
      </c>
      <c r="E164" s="71">
        <v>37.23888067</v>
      </c>
      <c r="F164" s="71">
        <v>-118.2818386</v>
      </c>
      <c r="G164" s="72">
        <v>1182.6600000000001</v>
      </c>
      <c r="H164" s="72">
        <v>-15.25</v>
      </c>
      <c r="I164" s="72">
        <v>-99.51</v>
      </c>
      <c r="J164" s="81" t="s">
        <v>74</v>
      </c>
      <c r="K164" s="81" t="s">
        <v>74</v>
      </c>
      <c r="L164" s="90" t="s">
        <v>551</v>
      </c>
      <c r="M164" s="90" t="s">
        <v>552</v>
      </c>
      <c r="N164" s="81" t="s">
        <v>77</v>
      </c>
      <c r="O164" s="81" t="s">
        <v>77</v>
      </c>
      <c r="P164" s="64">
        <v>33</v>
      </c>
      <c r="Q164" s="64">
        <f>_xlfn.XLOOKUP(P164,'ARX IDs'!B$3:B$47,'ARX IDs'!C$3:C$47,"")</f>
        <v>25</v>
      </c>
      <c r="R164" s="64">
        <f>P164</f>
        <v>33</v>
      </c>
      <c r="S164" s="64">
        <v>13</v>
      </c>
      <c r="T164" s="80">
        <f>100 * $R164 + S164</f>
        <v>3313</v>
      </c>
      <c r="U164" s="77">
        <v>14</v>
      </c>
      <c r="V164" s="80">
        <f>100 * $R164 + U164</f>
        <v>3314</v>
      </c>
      <c r="W164" s="64">
        <f>IF(ISBLANK(Y164), "", _xlfn.XLOOKUP(Y164,'SNAP2 IDs'!C$3:C$15,'SNAP2 IDs'!B$3:B$15,""))</f>
        <v>3</v>
      </c>
      <c r="X164" s="64">
        <f>_xlfn.XLOOKUP($W164, 'SNAP2 IDs'!$B$3:$B$15,'SNAP2 IDs'!D$3:D$15, "Lookup err")</f>
        <v>2</v>
      </c>
      <c r="Y164" s="64">
        <v>8</v>
      </c>
      <c r="Z164" s="64" t="str">
        <f>_xlfn.XLOOKUP($W164, 'SNAP2 IDs'!$B$3:$B$15,'SNAP2 IDs'!E$3:E$15, "Lookup err")</f>
        <v>00:00:b3:f2:e4:75</v>
      </c>
      <c r="AA164" s="64" t="str">
        <f>_xlfn.XLOOKUP($W164, 'SNAP2 IDs'!$B$3:$B$15,'SNAP2 IDs'!F$3:F$15, "Lookup err")</f>
        <v>snap08.sas.pvt</v>
      </c>
      <c r="AB164" s="64">
        <v>0</v>
      </c>
      <c r="AC164" s="64">
        <v>28</v>
      </c>
      <c r="AD164" s="64">
        <v>29</v>
      </c>
      <c r="AE164" s="64">
        <f>_xlfn.BITXOR(AC164,2) + 32*AB164</f>
        <v>30</v>
      </c>
      <c r="AF164" s="64">
        <f>_xlfn.BITXOR(AD164,2) + 32*AB164</f>
        <v>31</v>
      </c>
      <c r="AG164" s="64">
        <f>32*(Y164-1) + (AE164/2)</f>
        <v>239</v>
      </c>
      <c r="AH164" s="73" t="s">
        <v>504</v>
      </c>
    </row>
    <row r="165" spans="1:34" s="43" customFormat="1" ht="18" customHeight="1">
      <c r="A165" s="86"/>
      <c r="B165" s="83" t="s">
        <v>553</v>
      </c>
      <c r="C165" s="109" t="s">
        <v>475</v>
      </c>
      <c r="D165" s="71" t="s">
        <v>73</v>
      </c>
      <c r="E165" s="71">
        <v>37.240680920000003</v>
      </c>
      <c r="F165" s="71">
        <v>-118.28206328</v>
      </c>
      <c r="G165" s="72">
        <v>1182.8800000000001</v>
      </c>
      <c r="H165" s="72">
        <v>-35.19</v>
      </c>
      <c r="I165" s="72">
        <v>100.29</v>
      </c>
      <c r="J165" s="81" t="s">
        <v>74</v>
      </c>
      <c r="K165" s="81" t="s">
        <v>74</v>
      </c>
      <c r="L165" s="90" t="s">
        <v>554</v>
      </c>
      <c r="M165" s="90" t="s">
        <v>413</v>
      </c>
      <c r="N165" s="81" t="s">
        <v>77</v>
      </c>
      <c r="O165" s="81" t="s">
        <v>77</v>
      </c>
      <c r="P165" s="64">
        <v>36</v>
      </c>
      <c r="Q165" s="64">
        <f>_xlfn.XLOOKUP(P165,'ARX IDs'!B$3:B$47,'ARX IDs'!C$3:C$47,"")</f>
        <v>41</v>
      </c>
      <c r="R165" s="64">
        <v>36</v>
      </c>
      <c r="S165" s="64">
        <v>3</v>
      </c>
      <c r="T165" s="80">
        <f>100 * $R165 + S165</f>
        <v>3603</v>
      </c>
      <c r="U165" s="77">
        <v>4</v>
      </c>
      <c r="V165" s="80">
        <f>100 * $R165 + U165</f>
        <v>3604</v>
      </c>
      <c r="W165" s="64">
        <f>IF(ISBLANK(Y165), "", _xlfn.XLOOKUP(Y165,'SNAP2 IDs'!C$3:C$15,'SNAP2 IDs'!B$3:B$15,""))</f>
        <v>1</v>
      </c>
      <c r="X165" s="64">
        <f>_xlfn.XLOOKUP($W165, 'SNAP2 IDs'!$B$3:$B$15,'SNAP2 IDs'!D$3:D$15, "Lookup err")</f>
        <v>2</v>
      </c>
      <c r="Y165" s="64">
        <v>9</v>
      </c>
      <c r="Z165" s="64" t="str">
        <f>_xlfn.XLOOKUP($W165, 'SNAP2 IDs'!$B$3:$B$15,'SNAP2 IDs'!E$3:E$15, "Lookup err")</f>
        <v>02:00:ce:ca:e4:6f</v>
      </c>
      <c r="AA165" s="64" t="str">
        <f>_xlfn.XLOOKUP($W165, 'SNAP2 IDs'!$B$3:$B$15,'SNAP2 IDs'!F$3:F$15, "Lookup err")</f>
        <v>snap09.sas.pvt</v>
      </c>
      <c r="AB165" s="64">
        <v>0</v>
      </c>
      <c r="AC165" s="64">
        <v>14</v>
      </c>
      <c r="AD165" s="64">
        <v>15</v>
      </c>
      <c r="AE165" s="64">
        <f>_xlfn.BITXOR(AC165,2) + 32*AB165</f>
        <v>12</v>
      </c>
      <c r="AF165" s="64">
        <f>_xlfn.BITXOR(AD165,2) + 32*AB165</f>
        <v>13</v>
      </c>
      <c r="AG165" s="64">
        <f>32*(Y165-1) + (AE165/2)</f>
        <v>262</v>
      </c>
      <c r="AH165" s="73" t="s">
        <v>350</v>
      </c>
    </row>
    <row r="166" spans="1:34" s="43" customFormat="1" ht="18" customHeight="1">
      <c r="A166" s="86"/>
      <c r="B166" s="83" t="s">
        <v>555</v>
      </c>
      <c r="C166" s="109" t="s">
        <v>475</v>
      </c>
      <c r="D166" s="71" t="s">
        <v>73</v>
      </c>
      <c r="E166" s="71">
        <v>37.240519259999999</v>
      </c>
      <c r="F166" s="71">
        <v>-118.28191434</v>
      </c>
      <c r="G166" s="72">
        <v>1183.55</v>
      </c>
      <c r="H166" s="72">
        <v>-21.97</v>
      </c>
      <c r="I166" s="72">
        <v>82.35</v>
      </c>
      <c r="J166" s="81" t="s">
        <v>74</v>
      </c>
      <c r="K166" s="81" t="s">
        <v>74</v>
      </c>
      <c r="L166" s="90" t="s">
        <v>556</v>
      </c>
      <c r="M166" s="90" t="s">
        <v>557</v>
      </c>
      <c r="N166" s="81" t="s">
        <v>77</v>
      </c>
      <c r="O166" s="81" t="s">
        <v>77</v>
      </c>
      <c r="P166" s="64">
        <v>36</v>
      </c>
      <c r="Q166" s="64">
        <f>_xlfn.XLOOKUP(P166,'ARX IDs'!B$3:B$47,'ARX IDs'!C$3:C$47,"")</f>
        <v>41</v>
      </c>
      <c r="R166" s="64">
        <v>36</v>
      </c>
      <c r="S166" s="64">
        <v>5</v>
      </c>
      <c r="T166" s="80">
        <f>100 * $R166 + S166</f>
        <v>3605</v>
      </c>
      <c r="U166" s="77">
        <v>6</v>
      </c>
      <c r="V166" s="80">
        <f>100 * $R166 + U166</f>
        <v>3606</v>
      </c>
      <c r="W166" s="64">
        <f>IF(ISBLANK(Y166), "", _xlfn.XLOOKUP(Y166,'SNAP2 IDs'!C$3:C$15,'SNAP2 IDs'!B$3:B$15,""))</f>
        <v>1</v>
      </c>
      <c r="X166" s="64">
        <f>_xlfn.XLOOKUP($W166, 'SNAP2 IDs'!$B$3:$B$15,'SNAP2 IDs'!D$3:D$15, "Lookup err")</f>
        <v>2</v>
      </c>
      <c r="Y166" s="64">
        <v>9</v>
      </c>
      <c r="Z166" s="64" t="str">
        <f>_xlfn.XLOOKUP($W166, 'SNAP2 IDs'!$B$3:$B$15,'SNAP2 IDs'!E$3:E$15, "Lookup err")</f>
        <v>02:00:ce:ca:e4:6f</v>
      </c>
      <c r="AA166" s="64" t="str">
        <f>_xlfn.XLOOKUP($W166, 'SNAP2 IDs'!$B$3:$B$15,'SNAP2 IDs'!F$3:F$15, "Lookup err")</f>
        <v>snap09.sas.pvt</v>
      </c>
      <c r="AB166" s="64">
        <v>0</v>
      </c>
      <c r="AC166" s="64">
        <v>16</v>
      </c>
      <c r="AD166" s="64">
        <v>17</v>
      </c>
      <c r="AE166" s="64">
        <f>_xlfn.BITXOR(AC166,2) + 32*AB166</f>
        <v>18</v>
      </c>
      <c r="AF166" s="64">
        <f>_xlfn.BITXOR(AD166,2) + 32*AB166</f>
        <v>19</v>
      </c>
      <c r="AG166" s="64">
        <f>32*(Y166-1) + (AE166/2)</f>
        <v>265</v>
      </c>
      <c r="AH166" s="73" t="s">
        <v>350</v>
      </c>
    </row>
    <row r="167" spans="1:34" s="43" customFormat="1" ht="18" customHeight="1">
      <c r="A167" s="86"/>
      <c r="B167" s="83" t="s">
        <v>558</v>
      </c>
      <c r="C167" s="109" t="s">
        <v>475</v>
      </c>
      <c r="D167" s="71" t="s">
        <v>73</v>
      </c>
      <c r="E167" s="71">
        <v>37.240451720000003</v>
      </c>
      <c r="F167" s="71">
        <v>-118.28207648999999</v>
      </c>
      <c r="G167" s="72">
        <v>1183.54</v>
      </c>
      <c r="H167" s="72">
        <v>-36.36</v>
      </c>
      <c r="I167" s="72">
        <v>74.849999999999994</v>
      </c>
      <c r="J167" s="81" t="s">
        <v>74</v>
      </c>
      <c r="K167" s="81" t="s">
        <v>74</v>
      </c>
      <c r="L167" s="90" t="s">
        <v>559</v>
      </c>
      <c r="M167" s="90" t="s">
        <v>560</v>
      </c>
      <c r="N167" s="81" t="s">
        <v>77</v>
      </c>
      <c r="O167" s="81" t="s">
        <v>77</v>
      </c>
      <c r="P167" s="64">
        <v>36</v>
      </c>
      <c r="Q167" s="64">
        <f>_xlfn.XLOOKUP(P167,'ARX IDs'!B$3:B$47,'ARX IDs'!C$3:C$47,"")</f>
        <v>41</v>
      </c>
      <c r="R167" s="64">
        <v>36</v>
      </c>
      <c r="S167" s="64">
        <v>7</v>
      </c>
      <c r="T167" s="80">
        <f>100 * $R167 + S167</f>
        <v>3607</v>
      </c>
      <c r="U167" s="77">
        <v>8</v>
      </c>
      <c r="V167" s="80">
        <f>100 * $R167 + U167</f>
        <v>3608</v>
      </c>
      <c r="W167" s="64">
        <f>IF(ISBLANK(Y167), "", _xlfn.XLOOKUP(Y167,'SNAP2 IDs'!C$3:C$15,'SNAP2 IDs'!B$3:B$15,""))</f>
        <v>1</v>
      </c>
      <c r="X167" s="64">
        <f>_xlfn.XLOOKUP($W167, 'SNAP2 IDs'!$B$3:$B$15,'SNAP2 IDs'!D$3:D$15, "Lookup err")</f>
        <v>2</v>
      </c>
      <c r="Y167" s="64">
        <v>9</v>
      </c>
      <c r="Z167" s="64" t="str">
        <f>_xlfn.XLOOKUP($W167, 'SNAP2 IDs'!$B$3:$B$15,'SNAP2 IDs'!E$3:E$15, "Lookup err")</f>
        <v>02:00:ce:ca:e4:6f</v>
      </c>
      <c r="AA167" s="64" t="str">
        <f>_xlfn.XLOOKUP($W167, 'SNAP2 IDs'!$B$3:$B$15,'SNAP2 IDs'!F$3:F$15, "Lookup err")</f>
        <v>snap09.sas.pvt</v>
      </c>
      <c r="AB167" s="64">
        <v>0</v>
      </c>
      <c r="AC167" s="64">
        <v>18</v>
      </c>
      <c r="AD167" s="64">
        <v>19</v>
      </c>
      <c r="AE167" s="64">
        <f>_xlfn.BITXOR(AC167,2) + 32*AB167</f>
        <v>16</v>
      </c>
      <c r="AF167" s="64">
        <f>_xlfn.BITXOR(AD167,2) + 32*AB167</f>
        <v>17</v>
      </c>
      <c r="AG167" s="64">
        <f>32*(Y167-1) + (AE167/2)</f>
        <v>264</v>
      </c>
      <c r="AH167" s="73" t="s">
        <v>561</v>
      </c>
    </row>
    <row r="168" spans="1:34" s="43" customFormat="1" ht="18" customHeight="1">
      <c r="A168" s="86"/>
      <c r="B168" s="83" t="s">
        <v>562</v>
      </c>
      <c r="C168" s="109" t="s">
        <v>475</v>
      </c>
      <c r="D168" s="71" t="s">
        <v>73</v>
      </c>
      <c r="E168" s="71">
        <v>37.240366889999997</v>
      </c>
      <c r="F168" s="71">
        <v>-118.28189045000001</v>
      </c>
      <c r="G168" s="72">
        <v>1183.1300000000001</v>
      </c>
      <c r="H168" s="72">
        <v>-19.850000000000001</v>
      </c>
      <c r="I168" s="72">
        <v>65.44</v>
      </c>
      <c r="J168" s="81" t="s">
        <v>74</v>
      </c>
      <c r="K168" s="81" t="s">
        <v>74</v>
      </c>
      <c r="L168" s="90" t="s">
        <v>563</v>
      </c>
      <c r="M168" s="90" t="s">
        <v>564</v>
      </c>
      <c r="N168" s="81" t="s">
        <v>77</v>
      </c>
      <c r="O168" s="81" t="s">
        <v>77</v>
      </c>
      <c r="P168" s="64">
        <v>36</v>
      </c>
      <c r="Q168" s="64">
        <f>_xlfn.XLOOKUP(P168,'ARX IDs'!B$3:B$47,'ARX IDs'!C$3:C$47,"")</f>
        <v>41</v>
      </c>
      <c r="R168" s="64">
        <v>36</v>
      </c>
      <c r="S168" s="64">
        <v>9</v>
      </c>
      <c r="T168" s="80">
        <f>100 * $R168 + S168</f>
        <v>3609</v>
      </c>
      <c r="U168" s="77">
        <v>10</v>
      </c>
      <c r="V168" s="80">
        <f>100 * $R168 + U168</f>
        <v>3610</v>
      </c>
      <c r="W168" s="64">
        <f>IF(ISBLANK(Y168), "", _xlfn.XLOOKUP(Y168,'SNAP2 IDs'!C$3:C$15,'SNAP2 IDs'!B$3:B$15,""))</f>
        <v>1</v>
      </c>
      <c r="X168" s="64">
        <f>_xlfn.XLOOKUP($W168, 'SNAP2 IDs'!$B$3:$B$15,'SNAP2 IDs'!D$3:D$15, "Lookup err")</f>
        <v>2</v>
      </c>
      <c r="Y168" s="64">
        <v>9</v>
      </c>
      <c r="Z168" s="64" t="str">
        <f>_xlfn.XLOOKUP($W168, 'SNAP2 IDs'!$B$3:$B$15,'SNAP2 IDs'!E$3:E$15, "Lookup err")</f>
        <v>02:00:ce:ca:e4:6f</v>
      </c>
      <c r="AA168" s="64" t="str">
        <f>_xlfn.XLOOKUP($W168, 'SNAP2 IDs'!$B$3:$B$15,'SNAP2 IDs'!F$3:F$15, "Lookup err")</f>
        <v>snap09.sas.pvt</v>
      </c>
      <c r="AB168" s="64">
        <v>0</v>
      </c>
      <c r="AC168" s="64">
        <v>20</v>
      </c>
      <c r="AD168" s="64">
        <v>21</v>
      </c>
      <c r="AE168" s="64">
        <f>_xlfn.BITXOR(AC168,2) + 32*AB168</f>
        <v>22</v>
      </c>
      <c r="AF168" s="64">
        <f>_xlfn.BITXOR(AD168,2) + 32*AB168</f>
        <v>23</v>
      </c>
      <c r="AG168" s="64">
        <f>32*(Y168-1) + (AE168/2)</f>
        <v>267</v>
      </c>
      <c r="AH168" s="73" t="s">
        <v>350</v>
      </c>
    </row>
    <row r="169" spans="1:34" s="43" customFormat="1" ht="18" customHeight="1">
      <c r="A169" s="86"/>
      <c r="B169" s="83" t="s">
        <v>565</v>
      </c>
      <c r="C169" s="109" t="s">
        <v>475</v>
      </c>
      <c r="D169" s="71" t="s">
        <v>73</v>
      </c>
      <c r="E169" s="71">
        <v>37.240253180000003</v>
      </c>
      <c r="F169" s="71">
        <v>-118.28205730000001</v>
      </c>
      <c r="G169" s="72">
        <v>1183.1400000000001</v>
      </c>
      <c r="H169" s="72">
        <v>-34.659999999999997</v>
      </c>
      <c r="I169" s="72">
        <v>52.82</v>
      </c>
      <c r="J169" s="81" t="s">
        <v>74</v>
      </c>
      <c r="K169" s="81" t="s">
        <v>74</v>
      </c>
      <c r="L169" s="90" t="s">
        <v>566</v>
      </c>
      <c r="M169" s="90" t="s">
        <v>567</v>
      </c>
      <c r="N169" s="81" t="s">
        <v>77</v>
      </c>
      <c r="O169" s="81" t="s">
        <v>77</v>
      </c>
      <c r="P169" s="64">
        <v>36</v>
      </c>
      <c r="Q169" s="64">
        <f>_xlfn.XLOOKUP(P169,'ARX IDs'!B$3:B$47,'ARX IDs'!C$3:C$47,"")</f>
        <v>41</v>
      </c>
      <c r="R169" s="64">
        <v>36</v>
      </c>
      <c r="S169" s="64">
        <v>11</v>
      </c>
      <c r="T169" s="80">
        <f>100 * $R169 + S169</f>
        <v>3611</v>
      </c>
      <c r="U169" s="77">
        <v>12</v>
      </c>
      <c r="V169" s="80">
        <f>100 * $R169 + U169</f>
        <v>3612</v>
      </c>
      <c r="W169" s="64">
        <f>IF(ISBLANK(Y169), "", _xlfn.XLOOKUP(Y169,'SNAP2 IDs'!C$3:C$15,'SNAP2 IDs'!B$3:B$15,""))</f>
        <v>1</v>
      </c>
      <c r="X169" s="64">
        <f>_xlfn.XLOOKUP($W169, 'SNAP2 IDs'!$B$3:$B$15,'SNAP2 IDs'!D$3:D$15, "Lookup err")</f>
        <v>2</v>
      </c>
      <c r="Y169" s="64">
        <v>9</v>
      </c>
      <c r="Z169" s="64" t="str">
        <f>_xlfn.XLOOKUP($W169, 'SNAP2 IDs'!$B$3:$B$15,'SNAP2 IDs'!E$3:E$15, "Lookup err")</f>
        <v>02:00:ce:ca:e4:6f</v>
      </c>
      <c r="AA169" s="64" t="str">
        <f>_xlfn.XLOOKUP($W169, 'SNAP2 IDs'!$B$3:$B$15,'SNAP2 IDs'!F$3:F$15, "Lookup err")</f>
        <v>snap09.sas.pvt</v>
      </c>
      <c r="AB169" s="64">
        <v>0</v>
      </c>
      <c r="AC169" s="64">
        <v>22</v>
      </c>
      <c r="AD169" s="64">
        <v>23</v>
      </c>
      <c r="AE169" s="64">
        <f>_xlfn.BITXOR(AC169,2) + 32*AB169</f>
        <v>20</v>
      </c>
      <c r="AF169" s="64">
        <f>_xlfn.BITXOR(AD169,2) + 32*AB169</f>
        <v>21</v>
      </c>
      <c r="AG169" s="64">
        <f>32*(Y169-1) + (AE169/2)</f>
        <v>266</v>
      </c>
      <c r="AH169" s="73" t="s">
        <v>350</v>
      </c>
    </row>
    <row r="170" spans="1:34" s="43" customFormat="1" ht="18" customHeight="1">
      <c r="A170" s="86"/>
      <c r="B170" s="83" t="s">
        <v>568</v>
      </c>
      <c r="C170" s="109" t="s">
        <v>475</v>
      </c>
      <c r="D170" s="71" t="s">
        <v>73</v>
      </c>
      <c r="E170" s="71">
        <v>37.240169710000004</v>
      </c>
      <c r="F170" s="71">
        <v>-118.28189408999999</v>
      </c>
      <c r="G170" s="72">
        <v>1182.79</v>
      </c>
      <c r="H170" s="72">
        <v>-20.18</v>
      </c>
      <c r="I170" s="72">
        <v>43.55</v>
      </c>
      <c r="J170" s="81" t="s">
        <v>74</v>
      </c>
      <c r="K170" s="81" t="s">
        <v>74</v>
      </c>
      <c r="L170" s="90" t="s">
        <v>569</v>
      </c>
      <c r="M170" s="90" t="s">
        <v>570</v>
      </c>
      <c r="N170" s="81" t="s">
        <v>77</v>
      </c>
      <c r="O170" s="81" t="s">
        <v>77</v>
      </c>
      <c r="P170" s="64">
        <v>36</v>
      </c>
      <c r="Q170" s="64">
        <f>_xlfn.XLOOKUP(P170,'ARX IDs'!B$3:B$47,'ARX IDs'!C$3:C$47,"")</f>
        <v>41</v>
      </c>
      <c r="R170" s="64">
        <v>36</v>
      </c>
      <c r="S170" s="64">
        <v>13</v>
      </c>
      <c r="T170" s="80">
        <f>100 * $R170 + S170</f>
        <v>3613</v>
      </c>
      <c r="U170" s="77">
        <v>14</v>
      </c>
      <c r="V170" s="80">
        <f>100 * $R170 + U170</f>
        <v>3614</v>
      </c>
      <c r="W170" s="64">
        <f>IF(ISBLANK(Y170), "", _xlfn.XLOOKUP(Y170,'SNAP2 IDs'!C$3:C$15,'SNAP2 IDs'!B$3:B$15,""))</f>
        <v>1</v>
      </c>
      <c r="X170" s="64">
        <f>_xlfn.XLOOKUP($W170, 'SNAP2 IDs'!$B$3:$B$15,'SNAP2 IDs'!D$3:D$15, "Lookup err")</f>
        <v>2</v>
      </c>
      <c r="Y170" s="64">
        <v>9</v>
      </c>
      <c r="Z170" s="64" t="str">
        <f>_xlfn.XLOOKUP($W170, 'SNAP2 IDs'!$B$3:$B$15,'SNAP2 IDs'!E$3:E$15, "Lookup err")</f>
        <v>02:00:ce:ca:e4:6f</v>
      </c>
      <c r="AA170" s="64" t="str">
        <f>_xlfn.XLOOKUP($W170, 'SNAP2 IDs'!$B$3:$B$15,'SNAP2 IDs'!F$3:F$15, "Lookup err")</f>
        <v>snap09.sas.pvt</v>
      </c>
      <c r="AB170" s="64">
        <v>0</v>
      </c>
      <c r="AC170" s="64">
        <v>24</v>
      </c>
      <c r="AD170" s="64">
        <v>25</v>
      </c>
      <c r="AE170" s="64">
        <f>_xlfn.BITXOR(AC170,2) + 32*AB170</f>
        <v>26</v>
      </c>
      <c r="AF170" s="64">
        <f>_xlfn.BITXOR(AD170,2) + 32*AB170</f>
        <v>27</v>
      </c>
      <c r="AG170" s="64">
        <f>32*(Y170-1) + (AE170/2)</f>
        <v>269</v>
      </c>
      <c r="AH170" s="73" t="s">
        <v>350</v>
      </c>
    </row>
    <row r="171" spans="1:34" s="43" customFormat="1" ht="18" customHeight="1">
      <c r="A171" s="86"/>
      <c r="B171" s="83" t="s">
        <v>571</v>
      </c>
      <c r="C171" s="109" t="s">
        <v>475</v>
      </c>
      <c r="D171" s="71" t="s">
        <v>73</v>
      </c>
      <c r="E171" s="71">
        <v>37.240093000000002</v>
      </c>
      <c r="F171" s="71">
        <v>-118.28199327</v>
      </c>
      <c r="G171" s="72">
        <v>1183.1099999999999</v>
      </c>
      <c r="H171" s="72">
        <v>-28.98</v>
      </c>
      <c r="I171" s="72">
        <v>35.04</v>
      </c>
      <c r="J171" s="81" t="s">
        <v>74</v>
      </c>
      <c r="K171" s="81" t="s">
        <v>74</v>
      </c>
      <c r="L171" s="90" t="s">
        <v>293</v>
      </c>
      <c r="M171" s="90" t="s">
        <v>572</v>
      </c>
      <c r="N171" s="81" t="s">
        <v>77</v>
      </c>
      <c r="O171" s="81" t="s">
        <v>77</v>
      </c>
      <c r="P171" s="64">
        <v>36</v>
      </c>
      <c r="Q171" s="64">
        <f>_xlfn.XLOOKUP(P171,'ARX IDs'!B$3:B$47,'ARX IDs'!C$3:C$47,"")</f>
        <v>41</v>
      </c>
      <c r="R171" s="64">
        <v>36</v>
      </c>
      <c r="S171" s="64">
        <v>15</v>
      </c>
      <c r="T171" s="80">
        <f>100 * $R171 + S171</f>
        <v>3615</v>
      </c>
      <c r="U171" s="77">
        <v>16</v>
      </c>
      <c r="V171" s="80">
        <f>100 * $R171 + U171</f>
        <v>3616</v>
      </c>
      <c r="W171" s="64">
        <f>IF(ISBLANK(Y171), "", _xlfn.XLOOKUP(Y171,'SNAP2 IDs'!C$3:C$15,'SNAP2 IDs'!B$3:B$15,""))</f>
        <v>1</v>
      </c>
      <c r="X171" s="64">
        <f>_xlfn.XLOOKUP($W171, 'SNAP2 IDs'!$B$3:$B$15,'SNAP2 IDs'!D$3:D$15, "Lookup err")</f>
        <v>2</v>
      </c>
      <c r="Y171" s="64">
        <v>9</v>
      </c>
      <c r="Z171" s="64" t="str">
        <f>_xlfn.XLOOKUP($W171, 'SNAP2 IDs'!$B$3:$B$15,'SNAP2 IDs'!E$3:E$15, "Lookup err")</f>
        <v>02:00:ce:ca:e4:6f</v>
      </c>
      <c r="AA171" s="64" t="str">
        <f>_xlfn.XLOOKUP($W171, 'SNAP2 IDs'!$B$3:$B$15,'SNAP2 IDs'!F$3:F$15, "Lookup err")</f>
        <v>snap09.sas.pvt</v>
      </c>
      <c r="AB171" s="64">
        <v>0</v>
      </c>
      <c r="AC171" s="64">
        <v>26</v>
      </c>
      <c r="AD171" s="64">
        <v>27</v>
      </c>
      <c r="AE171" s="64">
        <f>_xlfn.BITXOR(AC171,2) + 32*AB171</f>
        <v>24</v>
      </c>
      <c r="AF171" s="64">
        <f>_xlfn.BITXOR(AD171,2) + 32*AB171</f>
        <v>25</v>
      </c>
      <c r="AG171" s="64">
        <f>32*(Y171-1) + (AE171/2)</f>
        <v>268</v>
      </c>
      <c r="AH171" s="73" t="s">
        <v>350</v>
      </c>
    </row>
    <row r="172" spans="1:34" s="43" customFormat="1" ht="18" customHeight="1">
      <c r="A172" s="86"/>
      <c r="B172" s="83" t="s">
        <v>573</v>
      </c>
      <c r="C172" s="109"/>
      <c r="D172" s="71" t="s">
        <v>73</v>
      </c>
      <c r="E172" s="71">
        <v>37.240059469999998</v>
      </c>
      <c r="F172" s="71">
        <v>-118.28205377</v>
      </c>
      <c r="G172" s="72">
        <v>1183.31</v>
      </c>
      <c r="H172" s="72">
        <v>-34.35</v>
      </c>
      <c r="I172" s="72">
        <v>31.32</v>
      </c>
      <c r="J172" s="82" t="s">
        <v>198</v>
      </c>
      <c r="K172" s="82" t="s">
        <v>198</v>
      </c>
      <c r="L172" s="90"/>
      <c r="M172" s="90"/>
      <c r="N172" s="81" t="s">
        <v>77</v>
      </c>
      <c r="O172" s="82" t="s">
        <v>346</v>
      </c>
      <c r="P172" s="64"/>
      <c r="Q172" s="64" t="str">
        <f>_xlfn.XLOOKUP(P172,'ARX IDs'!B$3:B$47,'ARX IDs'!C$3:C$47,"")</f>
        <v/>
      </c>
      <c r="R172" s="64"/>
      <c r="S172" s="64"/>
      <c r="T172" s="80">
        <f>100 * $R172 + S172</f>
        <v>0</v>
      </c>
      <c r="U172" s="79"/>
      <c r="V172" s="80">
        <f>100 * $R172 + U172</f>
        <v>0</v>
      </c>
      <c r="W172" s="64" t="str">
        <f>IF(ISBLANK(Y172), "", _xlfn.XLOOKUP(Y172,'SNAP2 IDs'!C$3:C$15,'SNAP2 IDs'!B$3:B$15,""))</f>
        <v/>
      </c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73"/>
    </row>
    <row r="173" spans="1:34" s="43" customFormat="1" ht="18" customHeight="1">
      <c r="A173" s="86"/>
      <c r="B173" s="83" t="s">
        <v>574</v>
      </c>
      <c r="C173" s="109" t="s">
        <v>575</v>
      </c>
      <c r="D173" s="71" t="s">
        <v>73</v>
      </c>
      <c r="E173" s="71">
        <v>37.240019060000002</v>
      </c>
      <c r="F173" s="71">
        <v>-118.28199712999999</v>
      </c>
      <c r="G173" s="72">
        <v>1183.06</v>
      </c>
      <c r="H173" s="72">
        <v>-29.32</v>
      </c>
      <c r="I173" s="72">
        <v>26.83</v>
      </c>
      <c r="J173" s="81" t="s">
        <v>74</v>
      </c>
      <c r="K173" s="81" t="s">
        <v>74</v>
      </c>
      <c r="L173" s="90" t="s">
        <v>414</v>
      </c>
      <c r="M173" s="90" t="s">
        <v>576</v>
      </c>
      <c r="N173" s="81" t="s">
        <v>77</v>
      </c>
      <c r="O173" s="81" t="s">
        <v>77</v>
      </c>
      <c r="P173" s="64">
        <v>39</v>
      </c>
      <c r="Q173" s="64">
        <f>_xlfn.XLOOKUP(P173,'ARX IDs'!B$3:B$47,'ARX IDs'!C$3:C$47,"")</f>
        <v>44</v>
      </c>
      <c r="R173" s="64">
        <v>39</v>
      </c>
      <c r="S173" s="64">
        <v>5</v>
      </c>
      <c r="T173" s="80">
        <f>100 * $R173 + S173</f>
        <v>3905</v>
      </c>
      <c r="U173" s="77">
        <v>6</v>
      </c>
      <c r="V173" s="80">
        <f>100 * $R173 + U173</f>
        <v>3906</v>
      </c>
      <c r="W173" s="64">
        <f>IF(ISBLANK(Y173), "", _xlfn.XLOOKUP(Y173,'SNAP2 IDs'!C$3:C$15,'SNAP2 IDs'!B$3:B$15,""))</f>
        <v>2</v>
      </c>
      <c r="X173" s="64">
        <f>_xlfn.XLOOKUP($W173, 'SNAP2 IDs'!$B$3:$B$15,'SNAP2 IDs'!D$3:D$15, "Lookup err")</f>
        <v>2</v>
      </c>
      <c r="Y173" s="64">
        <v>10</v>
      </c>
      <c r="Z173" s="64" t="str">
        <f>_xlfn.XLOOKUP($W173, 'SNAP2 IDs'!$B$3:$B$15,'SNAP2 IDs'!E$3:E$15, "Lookup err")</f>
        <v>00:00:41:1e:e4:75</v>
      </c>
      <c r="AA173" s="64" t="str">
        <f>_xlfn.XLOOKUP($W173, 'SNAP2 IDs'!$B$3:$B$15,'SNAP2 IDs'!F$3:F$15, "Lookup err")</f>
        <v>snap10.sas.pvt</v>
      </c>
      <c r="AB173" s="64">
        <v>0</v>
      </c>
      <c r="AC173" s="64">
        <v>10</v>
      </c>
      <c r="AD173" s="64">
        <v>11</v>
      </c>
      <c r="AE173" s="64">
        <f>_xlfn.BITXOR(AC173,2) + 32*AB173</f>
        <v>8</v>
      </c>
      <c r="AF173" s="64">
        <f>_xlfn.BITXOR(AD173,2) + 32*AB173</f>
        <v>9</v>
      </c>
      <c r="AG173" s="64">
        <f>32*(Y173-1) + (AE173/2)</f>
        <v>292</v>
      </c>
      <c r="AH173" s="73" t="s">
        <v>344</v>
      </c>
    </row>
    <row r="174" spans="1:34" s="43" customFormat="1" ht="18" customHeight="1">
      <c r="A174" s="86"/>
      <c r="B174" s="83" t="s">
        <v>577</v>
      </c>
      <c r="C174" s="109" t="s">
        <v>575</v>
      </c>
      <c r="D174" s="71" t="s">
        <v>73</v>
      </c>
      <c r="E174" s="71">
        <v>37.239953900000003</v>
      </c>
      <c r="F174" s="71">
        <v>-118.28208360000001</v>
      </c>
      <c r="G174" s="72">
        <v>1183.19</v>
      </c>
      <c r="H174" s="72">
        <v>-36.99</v>
      </c>
      <c r="I174" s="72">
        <v>19.600000000000001</v>
      </c>
      <c r="J174" s="81" t="s">
        <v>74</v>
      </c>
      <c r="K174" s="81" t="s">
        <v>74</v>
      </c>
      <c r="L174" s="90" t="s">
        <v>578</v>
      </c>
      <c r="M174" s="90" t="s">
        <v>292</v>
      </c>
      <c r="N174" s="81" t="s">
        <v>77</v>
      </c>
      <c r="O174" s="81" t="s">
        <v>77</v>
      </c>
      <c r="P174" s="64">
        <v>38</v>
      </c>
      <c r="Q174" s="64">
        <f>_xlfn.XLOOKUP(P174,'ARX IDs'!B$3:B$47,'ARX IDs'!C$3:C$47,"")</f>
        <v>43</v>
      </c>
      <c r="R174" s="64">
        <v>38</v>
      </c>
      <c r="S174" s="64">
        <v>13</v>
      </c>
      <c r="T174" s="80">
        <f>100 * $R174 + S174</f>
        <v>3813</v>
      </c>
      <c r="U174" s="77">
        <v>14</v>
      </c>
      <c r="V174" s="80">
        <f>100 * $R174 + U174</f>
        <v>3814</v>
      </c>
      <c r="W174" s="64">
        <f>IF(ISBLANK(Y174), "", _xlfn.XLOOKUP(Y174,'SNAP2 IDs'!C$3:C$15,'SNAP2 IDs'!B$3:B$15,""))</f>
        <v>2</v>
      </c>
      <c r="X174" s="64">
        <f>_xlfn.XLOOKUP($W174, 'SNAP2 IDs'!$B$3:$B$15,'SNAP2 IDs'!D$3:D$15, "Lookup err")</f>
        <v>2</v>
      </c>
      <c r="Y174" s="64">
        <v>10</v>
      </c>
      <c r="Z174" s="64" t="str">
        <f>_xlfn.XLOOKUP($W174, 'SNAP2 IDs'!$B$3:$B$15,'SNAP2 IDs'!E$3:E$15, "Lookup err")</f>
        <v>00:00:41:1e:e4:75</v>
      </c>
      <c r="AA174" s="64" t="str">
        <f>_xlfn.XLOOKUP($W174, 'SNAP2 IDs'!$B$3:$B$15,'SNAP2 IDs'!F$3:F$15, "Lookup err")</f>
        <v>snap10.sas.pvt</v>
      </c>
      <c r="AB174" s="64">
        <v>0</v>
      </c>
      <c r="AC174" s="64">
        <v>2</v>
      </c>
      <c r="AD174" s="64">
        <v>3</v>
      </c>
      <c r="AE174" s="64">
        <f>_xlfn.BITXOR(AC174,2) + 32*AB174</f>
        <v>0</v>
      </c>
      <c r="AF174" s="64">
        <f>_xlfn.BITXOR(AD174,2) + 32*AB174</f>
        <v>1</v>
      </c>
      <c r="AG174" s="64">
        <f>32*(Y174-1) + (AE174/2)</f>
        <v>288</v>
      </c>
      <c r="AH174" s="73" t="s">
        <v>350</v>
      </c>
    </row>
    <row r="175" spans="1:34" s="43" customFormat="1" ht="18" customHeight="1">
      <c r="A175" s="86"/>
      <c r="B175" s="83" t="s">
        <v>579</v>
      </c>
      <c r="C175" s="109" t="s">
        <v>575</v>
      </c>
      <c r="D175" s="71" t="s">
        <v>73</v>
      </c>
      <c r="E175" s="71">
        <v>37.239923900000001</v>
      </c>
      <c r="F175" s="71">
        <v>-118.28194697000001</v>
      </c>
      <c r="G175" s="72">
        <v>1182.75</v>
      </c>
      <c r="H175" s="72">
        <v>-24.87</v>
      </c>
      <c r="I175" s="72">
        <v>16.27</v>
      </c>
      <c r="J175" s="81" t="s">
        <v>74</v>
      </c>
      <c r="K175" s="81" t="s">
        <v>74</v>
      </c>
      <c r="L175" s="90" t="s">
        <v>580</v>
      </c>
      <c r="M175" s="90" t="s">
        <v>581</v>
      </c>
      <c r="N175" s="81" t="s">
        <v>77</v>
      </c>
      <c r="O175" s="81" t="s">
        <v>77</v>
      </c>
      <c r="P175" s="64">
        <v>38</v>
      </c>
      <c r="Q175" s="64">
        <f>_xlfn.XLOOKUP(P175,'ARX IDs'!B$3:B$47,'ARX IDs'!C$3:C$47,"")</f>
        <v>43</v>
      </c>
      <c r="R175" s="64">
        <v>38</v>
      </c>
      <c r="S175" s="64">
        <v>15</v>
      </c>
      <c r="T175" s="80">
        <f>100 * $R175 + S175</f>
        <v>3815</v>
      </c>
      <c r="U175" s="77">
        <v>16</v>
      </c>
      <c r="V175" s="80">
        <f>100 * $R175 + U175</f>
        <v>3816</v>
      </c>
      <c r="W175" s="64">
        <f>IF(ISBLANK(Y175), "", _xlfn.XLOOKUP(Y175,'SNAP2 IDs'!C$3:C$15,'SNAP2 IDs'!B$3:B$15,""))</f>
        <v>2</v>
      </c>
      <c r="X175" s="64">
        <f>_xlfn.XLOOKUP($W175, 'SNAP2 IDs'!$B$3:$B$15,'SNAP2 IDs'!D$3:D$15, "Lookup err")</f>
        <v>2</v>
      </c>
      <c r="Y175" s="64">
        <v>10</v>
      </c>
      <c r="Z175" s="64" t="str">
        <f>_xlfn.XLOOKUP($W175, 'SNAP2 IDs'!$B$3:$B$15,'SNAP2 IDs'!E$3:E$15, "Lookup err")</f>
        <v>00:00:41:1e:e4:75</v>
      </c>
      <c r="AA175" s="64" t="str">
        <f>_xlfn.XLOOKUP($W175, 'SNAP2 IDs'!$B$3:$B$15,'SNAP2 IDs'!F$3:F$15, "Lookup err")</f>
        <v>snap10.sas.pvt</v>
      </c>
      <c r="AB175" s="64">
        <v>0</v>
      </c>
      <c r="AC175" s="64">
        <v>4</v>
      </c>
      <c r="AD175" s="64">
        <v>5</v>
      </c>
      <c r="AE175" s="64">
        <f>_xlfn.BITXOR(AC175,2) + 32*AB175</f>
        <v>6</v>
      </c>
      <c r="AF175" s="64">
        <f>_xlfn.BITXOR(AD175,2) + 32*AB175</f>
        <v>7</v>
      </c>
      <c r="AG175" s="64">
        <f>32*(Y175-1) + (AE175/2)</f>
        <v>291</v>
      </c>
      <c r="AH175" s="73" t="s">
        <v>504</v>
      </c>
    </row>
    <row r="176" spans="1:34" s="43" customFormat="1" ht="18" customHeight="1">
      <c r="A176" s="86"/>
      <c r="B176" s="83" t="s">
        <v>582</v>
      </c>
      <c r="C176" s="109" t="s">
        <v>310</v>
      </c>
      <c r="D176" s="71" t="s">
        <v>73</v>
      </c>
      <c r="E176" s="71">
        <v>37.239846460000003</v>
      </c>
      <c r="F176" s="71">
        <v>-118.28193358</v>
      </c>
      <c r="G176" s="72">
        <v>1182.72</v>
      </c>
      <c r="H176" s="72">
        <v>-23.68</v>
      </c>
      <c r="I176" s="72">
        <v>7.68</v>
      </c>
      <c r="J176" s="81" t="s">
        <v>74</v>
      </c>
      <c r="K176" s="81" t="s">
        <v>74</v>
      </c>
      <c r="L176" s="90" t="s">
        <v>583</v>
      </c>
      <c r="M176" s="90" t="s">
        <v>311</v>
      </c>
      <c r="N176" s="81" t="s">
        <v>77</v>
      </c>
      <c r="O176" s="81" t="s">
        <v>77</v>
      </c>
      <c r="P176" s="64">
        <v>31</v>
      </c>
      <c r="Q176" s="64">
        <f>_xlfn.XLOOKUP(P176,'ARX IDs'!B$3:B$47,'ARX IDs'!C$3:C$47,"")</f>
        <v>19</v>
      </c>
      <c r="R176" s="64">
        <f>P176</f>
        <v>31</v>
      </c>
      <c r="S176" s="64">
        <v>11</v>
      </c>
      <c r="T176" s="80">
        <f>100 * $R176 + S176</f>
        <v>3111</v>
      </c>
      <c r="U176" s="77">
        <v>12</v>
      </c>
      <c r="V176" s="80">
        <f>100 * $R176 + U176</f>
        <v>3112</v>
      </c>
      <c r="W176" s="64">
        <f>IF(ISBLANK(Y176), "", _xlfn.XLOOKUP(Y176,'SNAP2 IDs'!C$3:C$15,'SNAP2 IDs'!B$3:B$15,""))</f>
        <v>8</v>
      </c>
      <c r="X176" s="64">
        <f>_xlfn.XLOOKUP($W176, 'SNAP2 IDs'!$B$3:$B$15,'SNAP2 IDs'!D$3:D$15, "Lookup err")</f>
        <v>2</v>
      </c>
      <c r="Y176" s="64">
        <v>7</v>
      </c>
      <c r="Z176" s="64" t="str">
        <f>_xlfn.XLOOKUP($W176, 'SNAP2 IDs'!$B$3:$B$15,'SNAP2 IDs'!E$3:E$15, "Lookup err")</f>
        <v>00:00:d6:de:e4:75</v>
      </c>
      <c r="AA176" s="64" t="str">
        <f>_xlfn.XLOOKUP($W176, 'SNAP2 IDs'!$B$3:$B$15,'SNAP2 IDs'!F$3:F$15, "Lookup err")</f>
        <v>snap07.sas.pvt</v>
      </c>
      <c r="AB176" s="64">
        <v>1</v>
      </c>
      <c r="AC176" s="64">
        <v>20</v>
      </c>
      <c r="AD176" s="64">
        <v>21</v>
      </c>
      <c r="AE176" s="64">
        <f>_xlfn.BITXOR(AC176,2) + 32*AB176</f>
        <v>54</v>
      </c>
      <c r="AF176" s="64">
        <f>_xlfn.BITXOR(AD176,2) + 32*AB176</f>
        <v>55</v>
      </c>
      <c r="AG176" s="64">
        <f>32*(Y176-1) + (AE176/2)</f>
        <v>219</v>
      </c>
      <c r="AH176" s="73" t="s">
        <v>504</v>
      </c>
    </row>
    <row r="177" spans="1:34" s="43" customFormat="1" ht="18" customHeight="1">
      <c r="A177" s="86"/>
      <c r="B177" s="83" t="s">
        <v>584</v>
      </c>
      <c r="C177" s="109" t="s">
        <v>575</v>
      </c>
      <c r="D177" s="71" t="s">
        <v>73</v>
      </c>
      <c r="E177" s="71">
        <v>37.239832030000002</v>
      </c>
      <c r="F177" s="71">
        <v>-118.28207759999999</v>
      </c>
      <c r="G177" s="72">
        <v>1183.1600000000001</v>
      </c>
      <c r="H177" s="72">
        <v>-36.46</v>
      </c>
      <c r="I177" s="72">
        <v>6.08</v>
      </c>
      <c r="J177" s="81" t="s">
        <v>74</v>
      </c>
      <c r="K177" s="81" t="s">
        <v>74</v>
      </c>
      <c r="L177" s="90" t="s">
        <v>585</v>
      </c>
      <c r="M177" s="90" t="s">
        <v>472</v>
      </c>
      <c r="N177" s="81" t="s">
        <v>77</v>
      </c>
      <c r="O177" s="81" t="s">
        <v>77</v>
      </c>
      <c r="P177" s="64">
        <v>39</v>
      </c>
      <c r="Q177" s="64">
        <f>_xlfn.XLOOKUP(P177,'ARX IDs'!B$3:B$47,'ARX IDs'!C$3:C$47,"")</f>
        <v>44</v>
      </c>
      <c r="R177" s="64">
        <v>39</v>
      </c>
      <c r="S177" s="64">
        <v>1</v>
      </c>
      <c r="T177" s="80">
        <f>100 * $R177 + S177</f>
        <v>3901</v>
      </c>
      <c r="U177" s="77">
        <v>2</v>
      </c>
      <c r="V177" s="80">
        <f>100 * $R177 + U177</f>
        <v>3902</v>
      </c>
      <c r="W177" s="64">
        <f>IF(ISBLANK(Y177), "", _xlfn.XLOOKUP(Y177,'SNAP2 IDs'!C$3:C$15,'SNAP2 IDs'!B$3:B$15,""))</f>
        <v>2</v>
      </c>
      <c r="X177" s="64">
        <f>_xlfn.XLOOKUP($W177, 'SNAP2 IDs'!$B$3:$B$15,'SNAP2 IDs'!D$3:D$15, "Lookup err")</f>
        <v>2</v>
      </c>
      <c r="Y177" s="64">
        <v>10</v>
      </c>
      <c r="Z177" s="64" t="str">
        <f>_xlfn.XLOOKUP($W177, 'SNAP2 IDs'!$B$3:$B$15,'SNAP2 IDs'!E$3:E$15, "Lookup err")</f>
        <v>00:00:41:1e:e4:75</v>
      </c>
      <c r="AA177" s="64" t="str">
        <f>_xlfn.XLOOKUP($W177, 'SNAP2 IDs'!$B$3:$B$15,'SNAP2 IDs'!F$3:F$15, "Lookup err")</f>
        <v>snap10.sas.pvt</v>
      </c>
      <c r="AB177" s="64">
        <v>0</v>
      </c>
      <c r="AC177" s="64">
        <v>6</v>
      </c>
      <c r="AD177" s="64">
        <v>7</v>
      </c>
      <c r="AE177" s="64">
        <f>_xlfn.BITXOR(AC177,2) + 32*AB177</f>
        <v>4</v>
      </c>
      <c r="AF177" s="64">
        <f>_xlfn.BITXOR(AD177,2) + 32*AB177</f>
        <v>5</v>
      </c>
      <c r="AG177" s="64">
        <f>32*(Y177-1) + (AE177/2)</f>
        <v>290</v>
      </c>
      <c r="AH177" s="73" t="s">
        <v>586</v>
      </c>
    </row>
    <row r="178" spans="1:34" s="43" customFormat="1" ht="18" customHeight="1">
      <c r="A178" s="86"/>
      <c r="B178" s="83" t="s">
        <v>587</v>
      </c>
      <c r="C178" s="109"/>
      <c r="D178" s="71" t="s">
        <v>73</v>
      </c>
      <c r="E178" s="71">
        <v>37.239814469999999</v>
      </c>
      <c r="F178" s="71">
        <v>-118.28188566999999</v>
      </c>
      <c r="G178" s="72">
        <v>1182.6400000000001</v>
      </c>
      <c r="H178" s="72">
        <v>-19.43</v>
      </c>
      <c r="I178" s="72">
        <v>4.13</v>
      </c>
      <c r="J178" s="82" t="s">
        <v>198</v>
      </c>
      <c r="K178" s="82" t="s">
        <v>198</v>
      </c>
      <c r="L178" s="90"/>
      <c r="M178" s="90"/>
      <c r="N178" s="81" t="s">
        <v>77</v>
      </c>
      <c r="O178" s="113" t="s">
        <v>433</v>
      </c>
      <c r="P178" s="64"/>
      <c r="Q178" s="64"/>
      <c r="R178" s="64"/>
      <c r="S178" s="64"/>
      <c r="T178" s="80"/>
      <c r="U178" s="78"/>
      <c r="V178" s="80">
        <f>100 * $R178 + U178</f>
        <v>0</v>
      </c>
      <c r="W178" s="64" t="str">
        <f>IF(ISBLANK(Y178), "", _xlfn.XLOOKUP(Y178,'SNAP2 IDs'!C$3:C$15,'SNAP2 IDs'!B$3:B$15,""))</f>
        <v/>
      </c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73"/>
    </row>
    <row r="179" spans="1:34" s="43" customFormat="1" ht="18" customHeight="1">
      <c r="A179" s="86"/>
      <c r="B179" s="83" t="s">
        <v>588</v>
      </c>
      <c r="C179" s="109" t="s">
        <v>575</v>
      </c>
      <c r="D179" s="71" t="s">
        <v>73</v>
      </c>
      <c r="E179" s="71">
        <v>37.239807110000001</v>
      </c>
      <c r="F179" s="71">
        <v>-118.28201393000001</v>
      </c>
      <c r="G179" s="72">
        <v>1182.95</v>
      </c>
      <c r="H179" s="72">
        <v>-30.81</v>
      </c>
      <c r="I179" s="72">
        <v>3.31</v>
      </c>
      <c r="J179" s="81" t="s">
        <v>74</v>
      </c>
      <c r="K179" s="81" t="s">
        <v>74</v>
      </c>
      <c r="L179" s="90" t="s">
        <v>589</v>
      </c>
      <c r="M179" s="90" t="s">
        <v>590</v>
      </c>
      <c r="N179" s="81" t="s">
        <v>77</v>
      </c>
      <c r="O179" s="81" t="s">
        <v>77</v>
      </c>
      <c r="P179" s="64">
        <v>39</v>
      </c>
      <c r="Q179" s="64">
        <f>_xlfn.XLOOKUP(P179,'ARX IDs'!B$3:B$47,'ARX IDs'!C$3:C$47,"")</f>
        <v>44</v>
      </c>
      <c r="R179" s="64">
        <v>39</v>
      </c>
      <c r="S179" s="64">
        <v>3</v>
      </c>
      <c r="T179" s="80">
        <f>100 * $R179 + S179</f>
        <v>3903</v>
      </c>
      <c r="U179" s="77">
        <v>4</v>
      </c>
      <c r="V179" s="80">
        <f>100 * $R179 + U179</f>
        <v>3904</v>
      </c>
      <c r="W179" s="64">
        <f>IF(ISBLANK(Y179), "", _xlfn.XLOOKUP(Y179,'SNAP2 IDs'!C$3:C$15,'SNAP2 IDs'!B$3:B$15,""))</f>
        <v>2</v>
      </c>
      <c r="X179" s="64">
        <f>_xlfn.XLOOKUP($W179, 'SNAP2 IDs'!$B$3:$B$15,'SNAP2 IDs'!D$3:D$15, "Lookup err")</f>
        <v>2</v>
      </c>
      <c r="Y179" s="64">
        <v>10</v>
      </c>
      <c r="Z179" s="64" t="str">
        <f>_xlfn.XLOOKUP($W179, 'SNAP2 IDs'!$B$3:$B$15,'SNAP2 IDs'!E$3:E$15, "Lookup err")</f>
        <v>00:00:41:1e:e4:75</v>
      </c>
      <c r="AA179" s="64" t="str">
        <f>_xlfn.XLOOKUP($W179, 'SNAP2 IDs'!$B$3:$B$15,'SNAP2 IDs'!F$3:F$15, "Lookup err")</f>
        <v>snap10.sas.pvt</v>
      </c>
      <c r="AB179" s="64">
        <v>0</v>
      </c>
      <c r="AC179" s="64">
        <v>8</v>
      </c>
      <c r="AD179" s="64">
        <v>9</v>
      </c>
      <c r="AE179" s="64">
        <f>_xlfn.BITXOR(AC179,2) + 32*AB179</f>
        <v>10</v>
      </c>
      <c r="AF179" s="64">
        <f>_xlfn.BITXOR(AD179,2) + 32*AB179</f>
        <v>11</v>
      </c>
      <c r="AG179" s="64">
        <f>32*(Y179-1) + (AE179/2)</f>
        <v>293</v>
      </c>
      <c r="AH179" s="73" t="s">
        <v>504</v>
      </c>
    </row>
    <row r="180" spans="1:34" s="43" customFormat="1" ht="18" customHeight="1">
      <c r="A180" s="86"/>
      <c r="B180" s="83" t="s">
        <v>591</v>
      </c>
      <c r="C180" s="109" t="s">
        <v>592</v>
      </c>
      <c r="D180" s="71" t="s">
        <v>73</v>
      </c>
      <c r="E180" s="71">
        <v>37.239733469999997</v>
      </c>
      <c r="F180" s="71">
        <v>-118.28197898000001</v>
      </c>
      <c r="G180" s="72">
        <v>1182.8699999999999</v>
      </c>
      <c r="H180" s="72">
        <v>-27.71</v>
      </c>
      <c r="I180" s="72">
        <v>-4.8600000000000003</v>
      </c>
      <c r="J180" s="81" t="s">
        <v>74</v>
      </c>
      <c r="K180" s="81" t="s">
        <v>74</v>
      </c>
      <c r="L180" s="90" t="s">
        <v>593</v>
      </c>
      <c r="M180" s="90" t="s">
        <v>594</v>
      </c>
      <c r="N180" s="81" t="s">
        <v>77</v>
      </c>
      <c r="O180" s="81" t="s">
        <v>77</v>
      </c>
      <c r="P180" s="64">
        <v>42</v>
      </c>
      <c r="Q180" s="64">
        <f>_xlfn.XLOOKUP(P180,'ARX IDs'!B$3:B$47,'ARX IDs'!C$3:C$47,"")</f>
        <v>47</v>
      </c>
      <c r="R180" s="64">
        <v>42</v>
      </c>
      <c r="S180" s="64">
        <v>9</v>
      </c>
      <c r="T180" s="80">
        <f>100 * $R180 + S180</f>
        <v>4209</v>
      </c>
      <c r="U180" s="77">
        <v>10</v>
      </c>
      <c r="V180" s="80">
        <f>100 * $R180 + U180</f>
        <v>4210</v>
      </c>
      <c r="W180" s="64">
        <f>IF(ISBLANK(Y180), "", _xlfn.XLOOKUP(Y180,'SNAP2 IDs'!C$3:C$15,'SNAP2 IDs'!B$3:B$15,""))</f>
        <v>4</v>
      </c>
      <c r="X180" s="64">
        <f>_xlfn.XLOOKUP($W180, 'SNAP2 IDs'!$B$3:$B$15,'SNAP2 IDs'!D$3:D$15, "Lookup err")</f>
        <v>2</v>
      </c>
      <c r="Y180" s="64">
        <v>11</v>
      </c>
      <c r="Z180" s="64" t="str">
        <f>_xlfn.XLOOKUP($W180, 'SNAP2 IDs'!$B$3:$B$15,'SNAP2 IDs'!E$3:E$15, "Lookup err")</f>
        <v>00:00:b3:fc:e4:6f</v>
      </c>
      <c r="AA180" s="64" t="str">
        <f>_xlfn.XLOOKUP($W180, 'SNAP2 IDs'!$B$3:$B$15,'SNAP2 IDs'!F$3:F$15, "Lookup err")</f>
        <v>snap11.sas.pvt</v>
      </c>
      <c r="AB180" s="64">
        <v>0</v>
      </c>
      <c r="AC180" s="64">
        <v>8</v>
      </c>
      <c r="AD180" s="64">
        <v>9</v>
      </c>
      <c r="AE180" s="64">
        <f>_xlfn.BITXOR(AC180,2) + 32*AB180</f>
        <v>10</v>
      </c>
      <c r="AF180" s="64">
        <f>_xlfn.BITXOR(AD180,2) + 32*AB180</f>
        <v>11</v>
      </c>
      <c r="AG180" s="64">
        <f>32*(Y180-1) + (AE180/2)</f>
        <v>325</v>
      </c>
      <c r="AH180" s="73" t="s">
        <v>344</v>
      </c>
    </row>
    <row r="181" spans="1:34" s="43" customFormat="1" ht="18" customHeight="1">
      <c r="A181" s="86"/>
      <c r="B181" s="83" t="s">
        <v>595</v>
      </c>
      <c r="C181" s="109" t="s">
        <v>592</v>
      </c>
      <c r="D181" s="71" t="s">
        <v>73</v>
      </c>
      <c r="E181" s="71">
        <v>37.239693090000003</v>
      </c>
      <c r="F181" s="71">
        <v>-118.28201878</v>
      </c>
      <c r="G181" s="72">
        <v>1183.03</v>
      </c>
      <c r="H181" s="72">
        <v>-31.24</v>
      </c>
      <c r="I181" s="72">
        <v>-9.34</v>
      </c>
      <c r="J181" s="81" t="s">
        <v>74</v>
      </c>
      <c r="K181" s="81" t="s">
        <v>74</v>
      </c>
      <c r="L181" s="90" t="s">
        <v>596</v>
      </c>
      <c r="M181" s="90" t="s">
        <v>597</v>
      </c>
      <c r="N181" s="81" t="s">
        <v>77</v>
      </c>
      <c r="O181" s="81" t="s">
        <v>77</v>
      </c>
      <c r="P181" s="64">
        <v>42</v>
      </c>
      <c r="Q181" s="64">
        <f>_xlfn.XLOOKUP(P181,'ARX IDs'!B$3:B$47,'ARX IDs'!C$3:C$47,"")</f>
        <v>47</v>
      </c>
      <c r="R181" s="64">
        <v>42</v>
      </c>
      <c r="S181" s="64">
        <v>3</v>
      </c>
      <c r="T181" s="80">
        <f>100 * $R181 + S181</f>
        <v>4203</v>
      </c>
      <c r="U181" s="77">
        <v>4</v>
      </c>
      <c r="V181" s="80">
        <f>100 * $R181 + U181</f>
        <v>4204</v>
      </c>
      <c r="W181" s="64">
        <f>IF(ISBLANK(Y181), "", _xlfn.XLOOKUP(Y181,'SNAP2 IDs'!C$3:C$15,'SNAP2 IDs'!B$3:B$15,""))</f>
        <v>4</v>
      </c>
      <c r="X181" s="64">
        <f>_xlfn.XLOOKUP($W181, 'SNAP2 IDs'!$B$3:$B$15,'SNAP2 IDs'!D$3:D$15, "Lookup err")</f>
        <v>2</v>
      </c>
      <c r="Y181" s="64">
        <v>11</v>
      </c>
      <c r="Z181" s="64" t="str">
        <f>_xlfn.XLOOKUP($W181, 'SNAP2 IDs'!$B$3:$B$15,'SNAP2 IDs'!E$3:E$15, "Lookup err")</f>
        <v>00:00:b3:fc:e4:6f</v>
      </c>
      <c r="AA181" s="64" t="str">
        <f>_xlfn.XLOOKUP($W181, 'SNAP2 IDs'!$B$3:$B$15,'SNAP2 IDs'!F$3:F$15, "Lookup err")</f>
        <v>snap11.sas.pvt</v>
      </c>
      <c r="AB181" s="64">
        <v>0</v>
      </c>
      <c r="AC181" s="64">
        <v>2</v>
      </c>
      <c r="AD181" s="64">
        <v>3</v>
      </c>
      <c r="AE181" s="64">
        <f>_xlfn.BITXOR(AC181,2) + 32*AB181</f>
        <v>0</v>
      </c>
      <c r="AF181" s="64">
        <f>_xlfn.BITXOR(AD181,2) + 32*AB181</f>
        <v>1</v>
      </c>
      <c r="AG181" s="64">
        <f>32*(Y181-1) + (AE181/2)</f>
        <v>320</v>
      </c>
      <c r="AH181" s="73" t="s">
        <v>504</v>
      </c>
    </row>
    <row r="182" spans="1:34" s="43" customFormat="1" ht="18" customHeight="1">
      <c r="A182" s="86"/>
      <c r="B182" s="83" t="s">
        <v>598</v>
      </c>
      <c r="C182" s="109" t="s">
        <v>310</v>
      </c>
      <c r="D182" s="71" t="s">
        <v>73</v>
      </c>
      <c r="E182" s="71">
        <v>37.239644220000002</v>
      </c>
      <c r="F182" s="71">
        <v>-118.28188461000001</v>
      </c>
      <c r="G182" s="72">
        <v>1182.83</v>
      </c>
      <c r="H182" s="72">
        <v>-19.34</v>
      </c>
      <c r="I182" s="72">
        <v>-14.77</v>
      </c>
      <c r="J182" s="81" t="s">
        <v>74</v>
      </c>
      <c r="K182" s="81" t="s">
        <v>74</v>
      </c>
      <c r="L182" s="90" t="s">
        <v>599</v>
      </c>
      <c r="M182" s="90" t="s">
        <v>600</v>
      </c>
      <c r="N182" s="81" t="s">
        <v>77</v>
      </c>
      <c r="O182" s="81" t="s">
        <v>77</v>
      </c>
      <c r="P182" s="64">
        <v>31</v>
      </c>
      <c r="Q182" s="64">
        <f>_xlfn.XLOOKUP(P182,'ARX IDs'!B$3:B$47,'ARX IDs'!C$3:C$47,"")</f>
        <v>19</v>
      </c>
      <c r="R182" s="64">
        <f>P182</f>
        <v>31</v>
      </c>
      <c r="S182" s="64">
        <v>15</v>
      </c>
      <c r="T182" s="80">
        <f>100 * $R182 + S182</f>
        <v>3115</v>
      </c>
      <c r="U182" s="77">
        <v>16</v>
      </c>
      <c r="V182" s="80">
        <f>100 * $R182 + U182</f>
        <v>3116</v>
      </c>
      <c r="W182" s="64">
        <f>IF(ISBLANK(Y182), "", _xlfn.XLOOKUP(Y182,'SNAP2 IDs'!C$3:C$15,'SNAP2 IDs'!B$3:B$15,""))</f>
        <v>8</v>
      </c>
      <c r="X182" s="64">
        <f>_xlfn.XLOOKUP($W182, 'SNAP2 IDs'!$B$3:$B$15,'SNAP2 IDs'!D$3:D$15, "Lookup err")</f>
        <v>2</v>
      </c>
      <c r="Y182" s="64">
        <v>7</v>
      </c>
      <c r="Z182" s="64" t="str">
        <f>_xlfn.XLOOKUP($W182, 'SNAP2 IDs'!$B$3:$B$15,'SNAP2 IDs'!E$3:E$15, "Lookup err")</f>
        <v>00:00:d6:de:e4:75</v>
      </c>
      <c r="AA182" s="64" t="str">
        <f>_xlfn.XLOOKUP($W182, 'SNAP2 IDs'!$B$3:$B$15,'SNAP2 IDs'!F$3:F$15, "Lookup err")</f>
        <v>snap07.sas.pvt</v>
      </c>
      <c r="AB182" s="64">
        <v>1</v>
      </c>
      <c r="AC182" s="64">
        <v>24</v>
      </c>
      <c r="AD182" s="64">
        <v>25</v>
      </c>
      <c r="AE182" s="64">
        <f>_xlfn.BITXOR(AC182,2) + 32*AB182</f>
        <v>58</v>
      </c>
      <c r="AF182" s="64">
        <f>_xlfn.BITXOR(AD182,2) + 32*AB182</f>
        <v>59</v>
      </c>
      <c r="AG182" s="64">
        <f>32*(Y182-1) + (AE182/2)</f>
        <v>221</v>
      </c>
      <c r="AH182" s="73" t="s">
        <v>504</v>
      </c>
    </row>
    <row r="183" spans="1:34" s="43" customFormat="1" ht="18" customHeight="1">
      <c r="A183" s="86"/>
      <c r="B183" s="83" t="s">
        <v>601</v>
      </c>
      <c r="C183" s="109" t="s">
        <v>592</v>
      </c>
      <c r="D183" s="71" t="s">
        <v>73</v>
      </c>
      <c r="E183" s="71">
        <v>37.239630689999998</v>
      </c>
      <c r="F183" s="71">
        <v>-118.28199204000001</v>
      </c>
      <c r="G183" s="72">
        <v>1183.01</v>
      </c>
      <c r="H183" s="72">
        <v>-28.87</v>
      </c>
      <c r="I183" s="72">
        <v>-16.27</v>
      </c>
      <c r="J183" s="81" t="s">
        <v>74</v>
      </c>
      <c r="K183" s="81" t="s">
        <v>74</v>
      </c>
      <c r="L183" s="90" t="s">
        <v>602</v>
      </c>
      <c r="M183" s="90" t="s">
        <v>603</v>
      </c>
      <c r="N183" s="81" t="s">
        <v>77</v>
      </c>
      <c r="O183" s="81" t="s">
        <v>77</v>
      </c>
      <c r="P183" s="64">
        <v>42</v>
      </c>
      <c r="Q183" s="64">
        <f>_xlfn.XLOOKUP(P183,'ARX IDs'!B$3:B$47,'ARX IDs'!C$3:C$47,"")</f>
        <v>47</v>
      </c>
      <c r="R183" s="64">
        <v>42</v>
      </c>
      <c r="S183" s="64">
        <v>5</v>
      </c>
      <c r="T183" s="80">
        <f>100 * $R183 + S183</f>
        <v>4205</v>
      </c>
      <c r="U183" s="77">
        <v>6</v>
      </c>
      <c r="V183" s="80">
        <f>100 * $R183 + U183</f>
        <v>4206</v>
      </c>
      <c r="W183" s="64">
        <f>IF(ISBLANK(Y183), "", _xlfn.XLOOKUP(Y183,'SNAP2 IDs'!C$3:C$15,'SNAP2 IDs'!B$3:B$15,""))</f>
        <v>4</v>
      </c>
      <c r="X183" s="64">
        <f>_xlfn.XLOOKUP($W183, 'SNAP2 IDs'!$B$3:$B$15,'SNAP2 IDs'!D$3:D$15, "Lookup err")</f>
        <v>2</v>
      </c>
      <c r="Y183" s="64">
        <v>11</v>
      </c>
      <c r="Z183" s="64" t="str">
        <f>_xlfn.XLOOKUP($W183, 'SNAP2 IDs'!$B$3:$B$15,'SNAP2 IDs'!E$3:E$15, "Lookup err")</f>
        <v>00:00:b3:fc:e4:6f</v>
      </c>
      <c r="AA183" s="64" t="str">
        <f>_xlfn.XLOOKUP($W183, 'SNAP2 IDs'!$B$3:$B$15,'SNAP2 IDs'!F$3:F$15, "Lookup err")</f>
        <v>snap11.sas.pvt</v>
      </c>
      <c r="AB183" s="64">
        <v>0</v>
      </c>
      <c r="AC183" s="64">
        <v>4</v>
      </c>
      <c r="AD183" s="64">
        <v>5</v>
      </c>
      <c r="AE183" s="64">
        <f>_xlfn.BITXOR(AC183,2) + 32*AB183</f>
        <v>6</v>
      </c>
      <c r="AF183" s="64">
        <f>_xlfn.BITXOR(AD183,2) + 32*AB183</f>
        <v>7</v>
      </c>
      <c r="AG183" s="64">
        <f>32*(Y183-1) + (AE183/2)</f>
        <v>323</v>
      </c>
      <c r="AH183" s="73" t="s">
        <v>504</v>
      </c>
    </row>
    <row r="184" spans="1:34" s="43" customFormat="1" ht="18" customHeight="1">
      <c r="A184" s="86"/>
      <c r="B184" s="83" t="s">
        <v>604</v>
      </c>
      <c r="C184" s="109" t="s">
        <v>592</v>
      </c>
      <c r="D184" s="71" t="s">
        <v>73</v>
      </c>
      <c r="E184" s="71">
        <v>37.239563859999997</v>
      </c>
      <c r="F184" s="71">
        <v>-118.28206107</v>
      </c>
      <c r="G184" s="72">
        <v>1182.95</v>
      </c>
      <c r="H184" s="72">
        <v>-34.99</v>
      </c>
      <c r="I184" s="72">
        <v>-23.68</v>
      </c>
      <c r="J184" s="81" t="s">
        <v>74</v>
      </c>
      <c r="K184" s="81" t="s">
        <v>74</v>
      </c>
      <c r="L184" s="90" t="s">
        <v>605</v>
      </c>
      <c r="M184" s="90" t="s">
        <v>366</v>
      </c>
      <c r="N184" s="81" t="s">
        <v>77</v>
      </c>
      <c r="O184" s="81" t="s">
        <v>77</v>
      </c>
      <c r="P184" s="64">
        <v>42</v>
      </c>
      <c r="Q184" s="64">
        <f>_xlfn.XLOOKUP(P184,'ARX IDs'!B$3:B$47,'ARX IDs'!C$3:C$47,"")</f>
        <v>47</v>
      </c>
      <c r="R184" s="64">
        <v>42</v>
      </c>
      <c r="S184" s="64">
        <v>7</v>
      </c>
      <c r="T184" s="80">
        <f>100 * $R184 + S184</f>
        <v>4207</v>
      </c>
      <c r="U184" s="77">
        <v>8</v>
      </c>
      <c r="V184" s="80">
        <f>100 * $R184 + U184</f>
        <v>4208</v>
      </c>
      <c r="W184" s="64">
        <f>IF(ISBLANK(Y184), "", _xlfn.XLOOKUP(Y184,'SNAP2 IDs'!C$3:C$15,'SNAP2 IDs'!B$3:B$15,""))</f>
        <v>4</v>
      </c>
      <c r="X184" s="64">
        <f>_xlfn.XLOOKUP($W184, 'SNAP2 IDs'!$B$3:$B$15,'SNAP2 IDs'!D$3:D$15, "Lookup err")</f>
        <v>2</v>
      </c>
      <c r="Y184" s="64">
        <v>11</v>
      </c>
      <c r="Z184" s="64" t="str">
        <f>_xlfn.XLOOKUP($W184, 'SNAP2 IDs'!$B$3:$B$15,'SNAP2 IDs'!E$3:E$15, "Lookup err")</f>
        <v>00:00:b3:fc:e4:6f</v>
      </c>
      <c r="AA184" s="64" t="str">
        <f>_xlfn.XLOOKUP($W184, 'SNAP2 IDs'!$B$3:$B$15,'SNAP2 IDs'!F$3:F$15, "Lookup err")</f>
        <v>snap11.sas.pvt</v>
      </c>
      <c r="AB184" s="64">
        <v>0</v>
      </c>
      <c r="AC184" s="64">
        <v>6</v>
      </c>
      <c r="AD184" s="64">
        <v>7</v>
      </c>
      <c r="AE184" s="64">
        <f>_xlfn.BITXOR(AC184,2) + 32*AB184</f>
        <v>4</v>
      </c>
      <c r="AF184" s="64">
        <f>_xlfn.BITXOR(AD184,2) + 32*AB184</f>
        <v>5</v>
      </c>
      <c r="AG184" s="64">
        <f>32*(Y184-1) + (AE184/2)</f>
        <v>322</v>
      </c>
      <c r="AH184" s="73" t="s">
        <v>504</v>
      </c>
    </row>
    <row r="185" spans="1:34" s="43" customFormat="1" ht="18" customHeight="1">
      <c r="A185" s="86"/>
      <c r="B185" s="83" t="s">
        <v>606</v>
      </c>
      <c r="C185" s="109" t="s">
        <v>446</v>
      </c>
      <c r="D185" s="71" t="s">
        <v>73</v>
      </c>
      <c r="E185" s="71">
        <v>37.23954294</v>
      </c>
      <c r="F185" s="71">
        <v>-118.28191311</v>
      </c>
      <c r="G185" s="72">
        <v>1182.92</v>
      </c>
      <c r="H185" s="72">
        <v>-21.86</v>
      </c>
      <c r="I185" s="72">
        <v>-26.01</v>
      </c>
      <c r="J185" s="81" t="s">
        <v>74</v>
      </c>
      <c r="K185" s="81" t="s">
        <v>74</v>
      </c>
      <c r="L185" s="90" t="s">
        <v>607</v>
      </c>
      <c r="M185" s="90" t="s">
        <v>608</v>
      </c>
      <c r="N185" s="81" t="s">
        <v>77</v>
      </c>
      <c r="O185" s="81" t="s">
        <v>77</v>
      </c>
      <c r="P185" s="64">
        <v>32</v>
      </c>
      <c r="Q185" s="64">
        <f>_xlfn.XLOOKUP(P185,'ARX IDs'!B$3:B$47,'ARX IDs'!C$3:C$47,"")</f>
        <v>20</v>
      </c>
      <c r="R185" s="64">
        <f>P185</f>
        <v>32</v>
      </c>
      <c r="S185" s="64">
        <v>13</v>
      </c>
      <c r="T185" s="80">
        <f>100 * $R185 + S185</f>
        <v>3213</v>
      </c>
      <c r="U185" s="77">
        <v>14</v>
      </c>
      <c r="V185" s="80">
        <f>100 * $R185 + U185</f>
        <v>3214</v>
      </c>
      <c r="W185" s="64">
        <f>IF(ISBLANK(Y185), "", _xlfn.XLOOKUP(Y185,'SNAP2 IDs'!C$3:C$15,'SNAP2 IDs'!B$3:B$15,""))</f>
        <v>3</v>
      </c>
      <c r="X185" s="64">
        <f>_xlfn.XLOOKUP($W185, 'SNAP2 IDs'!$B$3:$B$15,'SNAP2 IDs'!D$3:D$15, "Lookup err")</f>
        <v>2</v>
      </c>
      <c r="Y185" s="64">
        <v>8</v>
      </c>
      <c r="Z185" s="64" t="str">
        <f>_xlfn.XLOOKUP($W185, 'SNAP2 IDs'!$B$3:$B$15,'SNAP2 IDs'!E$3:E$15, "Lookup err")</f>
        <v>00:00:b3:f2:e4:75</v>
      </c>
      <c r="AA185" s="64" t="str">
        <f>_xlfn.XLOOKUP($W185, 'SNAP2 IDs'!$B$3:$B$15,'SNAP2 IDs'!F$3:F$15, "Lookup err")</f>
        <v>snap08.sas.pvt</v>
      </c>
      <c r="AB185" s="64">
        <v>0</v>
      </c>
      <c r="AC185" s="64">
        <v>12</v>
      </c>
      <c r="AD185" s="64">
        <v>13</v>
      </c>
      <c r="AE185" s="64">
        <f>_xlfn.BITXOR(AC185,2) + 32*AB185</f>
        <v>14</v>
      </c>
      <c r="AF185" s="64">
        <f>_xlfn.BITXOR(AD185,2) + 32*AB185</f>
        <v>15</v>
      </c>
      <c r="AG185" s="64">
        <f>32*(Y185-1) + (AE185/2)</f>
        <v>231</v>
      </c>
      <c r="AH185" s="73" t="s">
        <v>504</v>
      </c>
    </row>
    <row r="186" spans="1:34" s="43" customFormat="1" ht="18" customHeight="1">
      <c r="A186" s="86"/>
      <c r="B186" s="83" t="s">
        <v>609</v>
      </c>
      <c r="C186" s="109" t="s">
        <v>446</v>
      </c>
      <c r="D186" s="71" t="s">
        <v>73</v>
      </c>
      <c r="E186" s="71">
        <v>37.239406760000001</v>
      </c>
      <c r="F186" s="71">
        <v>-118.28196497</v>
      </c>
      <c r="G186" s="72">
        <v>1182.93</v>
      </c>
      <c r="H186" s="72">
        <v>-26.47</v>
      </c>
      <c r="I186" s="72">
        <v>-41.12</v>
      </c>
      <c r="J186" s="81" t="s">
        <v>74</v>
      </c>
      <c r="K186" s="81" t="s">
        <v>74</v>
      </c>
      <c r="L186" s="90" t="s">
        <v>610</v>
      </c>
      <c r="M186" s="90" t="s">
        <v>195</v>
      </c>
      <c r="N186" s="81" t="s">
        <v>77</v>
      </c>
      <c r="O186" s="81" t="s">
        <v>77</v>
      </c>
      <c r="P186" s="64">
        <v>33</v>
      </c>
      <c r="Q186" s="64">
        <f>_xlfn.XLOOKUP(P186,'ARX IDs'!B$3:B$47,'ARX IDs'!C$3:C$47,"")</f>
        <v>25</v>
      </c>
      <c r="R186" s="64">
        <f>P186</f>
        <v>33</v>
      </c>
      <c r="S186" s="64">
        <v>15</v>
      </c>
      <c r="T186" s="80">
        <f>100 * $R186 + S186</f>
        <v>3315</v>
      </c>
      <c r="U186" s="77">
        <v>16</v>
      </c>
      <c r="V186" s="80">
        <f>100 * $R186 + U186</f>
        <v>3316</v>
      </c>
      <c r="W186" s="64">
        <f>IF(ISBLANK(Y186), "", _xlfn.XLOOKUP(Y186,'SNAP2 IDs'!C$3:C$15,'SNAP2 IDs'!B$3:B$15,""))</f>
        <v>3</v>
      </c>
      <c r="X186" s="64">
        <f>_xlfn.XLOOKUP($W186, 'SNAP2 IDs'!$B$3:$B$15,'SNAP2 IDs'!D$3:D$15, "Lookup err")</f>
        <v>2</v>
      </c>
      <c r="Y186" s="64">
        <v>8</v>
      </c>
      <c r="Z186" s="64" t="str">
        <f>_xlfn.XLOOKUP($W186, 'SNAP2 IDs'!$B$3:$B$15,'SNAP2 IDs'!E$3:E$15, "Lookup err")</f>
        <v>00:00:b3:f2:e4:75</v>
      </c>
      <c r="AA186" s="64" t="str">
        <f>_xlfn.XLOOKUP($W186, 'SNAP2 IDs'!$B$3:$B$15,'SNAP2 IDs'!F$3:F$15, "Lookup err")</f>
        <v>snap08.sas.pvt</v>
      </c>
      <c r="AB186" s="64">
        <v>0</v>
      </c>
      <c r="AC186" s="64">
        <v>30</v>
      </c>
      <c r="AD186" s="64">
        <v>31</v>
      </c>
      <c r="AE186" s="64">
        <f>_xlfn.BITXOR(AC186,2) + 32*AB186</f>
        <v>28</v>
      </c>
      <c r="AF186" s="64">
        <f>_xlfn.BITXOR(AD186,2) + 32*AB186</f>
        <v>29</v>
      </c>
      <c r="AG186" s="64">
        <f>32*(Y186-1) + (AE186/2)</f>
        <v>238</v>
      </c>
      <c r="AH186" s="73" t="s">
        <v>504</v>
      </c>
    </row>
    <row r="187" spans="1:34" s="43" customFormat="1" ht="18" customHeight="1">
      <c r="A187" s="86"/>
      <c r="B187" s="83" t="s">
        <v>611</v>
      </c>
      <c r="C187" s="109" t="s">
        <v>592</v>
      </c>
      <c r="D187" s="71" t="s">
        <v>73</v>
      </c>
      <c r="E187" s="71">
        <v>37.239404200000003</v>
      </c>
      <c r="F187" s="71">
        <v>-118.28202494</v>
      </c>
      <c r="G187" s="72">
        <v>1182.92</v>
      </c>
      <c r="H187" s="72">
        <v>-31.79</v>
      </c>
      <c r="I187" s="72">
        <v>-41.4</v>
      </c>
      <c r="J187" s="81" t="s">
        <v>74</v>
      </c>
      <c r="K187" s="81" t="s">
        <v>74</v>
      </c>
      <c r="L187" s="90" t="s">
        <v>612</v>
      </c>
      <c r="M187" s="90" t="s">
        <v>613</v>
      </c>
      <c r="N187" s="81" t="s">
        <v>77</v>
      </c>
      <c r="O187" s="81" t="s">
        <v>77</v>
      </c>
      <c r="P187" s="64">
        <v>42</v>
      </c>
      <c r="Q187" s="64">
        <f>_xlfn.XLOOKUP(P187,'ARX IDs'!B$3:B$47,'ARX IDs'!C$3:C$47,"")</f>
        <v>47</v>
      </c>
      <c r="R187" s="64">
        <v>42</v>
      </c>
      <c r="S187" s="64">
        <v>11</v>
      </c>
      <c r="T187" s="80">
        <f>100 * $R187 + S187</f>
        <v>4211</v>
      </c>
      <c r="U187" s="77">
        <v>12</v>
      </c>
      <c r="V187" s="80">
        <f>100 * $R187 + U187</f>
        <v>4212</v>
      </c>
      <c r="W187" s="64">
        <f>IF(ISBLANK(Y187), "", _xlfn.XLOOKUP(Y187,'SNAP2 IDs'!C$3:C$15,'SNAP2 IDs'!B$3:B$15,""))</f>
        <v>4</v>
      </c>
      <c r="X187" s="64">
        <f>_xlfn.XLOOKUP($W187, 'SNAP2 IDs'!$B$3:$B$15,'SNAP2 IDs'!D$3:D$15, "Lookup err")</f>
        <v>2</v>
      </c>
      <c r="Y187" s="64">
        <v>11</v>
      </c>
      <c r="Z187" s="64" t="str">
        <f>_xlfn.XLOOKUP($W187, 'SNAP2 IDs'!$B$3:$B$15,'SNAP2 IDs'!E$3:E$15, "Lookup err")</f>
        <v>00:00:b3:fc:e4:6f</v>
      </c>
      <c r="AA187" s="64" t="str">
        <f>_xlfn.XLOOKUP($W187, 'SNAP2 IDs'!$B$3:$B$15,'SNAP2 IDs'!F$3:F$15, "Lookup err")</f>
        <v>snap11.sas.pvt</v>
      </c>
      <c r="AB187" s="64">
        <v>0</v>
      </c>
      <c r="AC187" s="64">
        <v>10</v>
      </c>
      <c r="AD187" s="64">
        <v>11</v>
      </c>
      <c r="AE187" s="64">
        <f>_xlfn.BITXOR(AC187,2) + 32*AB187</f>
        <v>8</v>
      </c>
      <c r="AF187" s="64">
        <f>_xlfn.BITXOR(AD187,2) + 32*AB187</f>
        <v>9</v>
      </c>
      <c r="AG187" s="64">
        <f>32*(Y187-1) + (AE187/2)</f>
        <v>324</v>
      </c>
      <c r="AH187" s="73" t="s">
        <v>504</v>
      </c>
    </row>
    <row r="188" spans="1:34" s="43" customFormat="1" ht="18" customHeight="1">
      <c r="A188" s="86"/>
      <c r="B188" s="83" t="s">
        <v>614</v>
      </c>
      <c r="C188" s="109" t="s">
        <v>446</v>
      </c>
      <c r="D188" s="71" t="s">
        <v>73</v>
      </c>
      <c r="E188" s="71">
        <v>37.239393049999997</v>
      </c>
      <c r="F188" s="71">
        <v>-118.28188019</v>
      </c>
      <c r="G188" s="72">
        <v>1182.8699999999999</v>
      </c>
      <c r="H188" s="72">
        <v>-18.940000000000001</v>
      </c>
      <c r="I188" s="72">
        <v>-42.64</v>
      </c>
      <c r="J188" s="81" t="s">
        <v>74</v>
      </c>
      <c r="K188" s="81" t="s">
        <v>74</v>
      </c>
      <c r="L188" s="90" t="s">
        <v>615</v>
      </c>
      <c r="M188" s="90" t="s">
        <v>616</v>
      </c>
      <c r="N188" s="81" t="s">
        <v>77</v>
      </c>
      <c r="O188" s="81" t="s">
        <v>77</v>
      </c>
      <c r="P188" s="64">
        <v>34</v>
      </c>
      <c r="Q188" s="64">
        <f>_xlfn.XLOOKUP(P188,'ARX IDs'!B$3:B$47,'ARX IDs'!C$3:C$47,"")</f>
        <v>28</v>
      </c>
      <c r="R188" s="64">
        <f>P188</f>
        <v>34</v>
      </c>
      <c r="S188" s="64">
        <v>1</v>
      </c>
      <c r="T188" s="80">
        <f>100 * $R188 + S188</f>
        <v>3401</v>
      </c>
      <c r="U188" s="77">
        <v>2</v>
      </c>
      <c r="V188" s="80">
        <f>100 * $R188 + U188</f>
        <v>3402</v>
      </c>
      <c r="W188" s="64">
        <f>IF(ISBLANK(Y188), "", _xlfn.XLOOKUP(Y188,'SNAP2 IDs'!C$3:C$15,'SNAP2 IDs'!B$3:B$15,""))</f>
        <v>3</v>
      </c>
      <c r="X188" s="64">
        <f>_xlfn.XLOOKUP($W188, 'SNAP2 IDs'!$B$3:$B$15,'SNAP2 IDs'!D$3:D$15, "Lookup err")</f>
        <v>2</v>
      </c>
      <c r="Y188" s="64">
        <v>8</v>
      </c>
      <c r="Z188" s="64" t="str">
        <f>_xlfn.XLOOKUP($W188, 'SNAP2 IDs'!$B$3:$B$15,'SNAP2 IDs'!E$3:E$15, "Lookup err")</f>
        <v>00:00:b3:f2:e4:75</v>
      </c>
      <c r="AA188" s="64" t="str">
        <f>_xlfn.XLOOKUP($W188, 'SNAP2 IDs'!$B$3:$B$15,'SNAP2 IDs'!F$3:F$15, "Lookup err")</f>
        <v>snap08.sas.pvt</v>
      </c>
      <c r="AB188" s="64">
        <v>1</v>
      </c>
      <c r="AC188" s="64">
        <v>0</v>
      </c>
      <c r="AD188" s="64">
        <v>1</v>
      </c>
      <c r="AE188" s="64">
        <f>_xlfn.BITXOR(AC188,2) + 32*AB188</f>
        <v>34</v>
      </c>
      <c r="AF188" s="64">
        <f>_xlfn.BITXOR(AD188,2) + 32*AB188</f>
        <v>35</v>
      </c>
      <c r="AG188" s="64">
        <f>32*(Y188-1) + (AE188/2)</f>
        <v>241</v>
      </c>
      <c r="AH188" s="73" t="s">
        <v>504</v>
      </c>
    </row>
    <row r="189" spans="1:34" s="43" customFormat="1" ht="18" customHeight="1">
      <c r="A189" s="86"/>
      <c r="B189" s="83" t="s">
        <v>617</v>
      </c>
      <c r="C189" s="109" t="s">
        <v>446</v>
      </c>
      <c r="D189" s="71" t="s">
        <v>73</v>
      </c>
      <c r="E189" s="71">
        <v>37.239334620000001</v>
      </c>
      <c r="F189" s="71">
        <v>-118.28189389000001</v>
      </c>
      <c r="G189" s="72">
        <v>1182.96</v>
      </c>
      <c r="H189" s="72">
        <v>-20.16</v>
      </c>
      <c r="I189" s="72">
        <v>-49.13</v>
      </c>
      <c r="J189" s="81" t="s">
        <v>74</v>
      </c>
      <c r="K189" s="81" t="s">
        <v>74</v>
      </c>
      <c r="L189" s="90" t="s">
        <v>618</v>
      </c>
      <c r="M189" s="90" t="s">
        <v>619</v>
      </c>
      <c r="N189" s="81" t="s">
        <v>77</v>
      </c>
      <c r="O189" s="81" t="s">
        <v>77</v>
      </c>
      <c r="P189" s="64">
        <v>34</v>
      </c>
      <c r="Q189" s="64">
        <f>_xlfn.XLOOKUP(P189,'ARX IDs'!B$3:B$47,'ARX IDs'!C$3:C$47,"")</f>
        <v>28</v>
      </c>
      <c r="R189" s="64">
        <f>P189</f>
        <v>34</v>
      </c>
      <c r="S189" s="64">
        <v>3</v>
      </c>
      <c r="T189" s="80">
        <f>100 * $R189 + S189</f>
        <v>3403</v>
      </c>
      <c r="U189" s="77">
        <v>4</v>
      </c>
      <c r="V189" s="80">
        <f>100 * $R189 + U189</f>
        <v>3404</v>
      </c>
      <c r="W189" s="64">
        <f>IF(ISBLANK(Y189), "", _xlfn.XLOOKUP(Y189,'SNAP2 IDs'!C$3:C$15,'SNAP2 IDs'!B$3:B$15,""))</f>
        <v>3</v>
      </c>
      <c r="X189" s="64">
        <f>_xlfn.XLOOKUP($W189, 'SNAP2 IDs'!$B$3:$B$15,'SNAP2 IDs'!D$3:D$15, "Lookup err")</f>
        <v>2</v>
      </c>
      <c r="Y189" s="64">
        <v>8</v>
      </c>
      <c r="Z189" s="64" t="str">
        <f>_xlfn.XLOOKUP($W189, 'SNAP2 IDs'!$B$3:$B$15,'SNAP2 IDs'!E$3:E$15, "Lookup err")</f>
        <v>00:00:b3:f2:e4:75</v>
      </c>
      <c r="AA189" s="64" t="str">
        <f>_xlfn.XLOOKUP($W189, 'SNAP2 IDs'!$B$3:$B$15,'SNAP2 IDs'!F$3:F$15, "Lookup err")</f>
        <v>snap08.sas.pvt</v>
      </c>
      <c r="AB189" s="64">
        <v>1</v>
      </c>
      <c r="AC189" s="64">
        <v>2</v>
      </c>
      <c r="AD189" s="64">
        <v>3</v>
      </c>
      <c r="AE189" s="64">
        <f>_xlfn.BITXOR(AC189,2) + 32*AB189</f>
        <v>32</v>
      </c>
      <c r="AF189" s="64">
        <f>_xlfn.BITXOR(AD189,2) + 32*AB189</f>
        <v>33</v>
      </c>
      <c r="AG189" s="64">
        <f>32*(Y189-1) + (AE189/2)</f>
        <v>240</v>
      </c>
      <c r="AH189" s="73" t="s">
        <v>504</v>
      </c>
    </row>
    <row r="190" spans="1:34" s="43" customFormat="1" ht="18" customHeight="1">
      <c r="A190" s="86"/>
      <c r="B190" s="83" t="s">
        <v>620</v>
      </c>
      <c r="C190" s="109" t="s">
        <v>446</v>
      </c>
      <c r="D190" s="71" t="s">
        <v>73</v>
      </c>
      <c r="E190" s="71">
        <v>37.239317880000002</v>
      </c>
      <c r="F190" s="71">
        <v>-118.2820626</v>
      </c>
      <c r="G190" s="72">
        <v>1182.8699999999999</v>
      </c>
      <c r="H190" s="72">
        <v>-35.130000000000003</v>
      </c>
      <c r="I190" s="72">
        <v>-50.98</v>
      </c>
      <c r="J190" s="81" t="s">
        <v>74</v>
      </c>
      <c r="K190" s="81" t="s">
        <v>74</v>
      </c>
      <c r="L190" s="90" t="s">
        <v>621</v>
      </c>
      <c r="M190" s="90" t="s">
        <v>622</v>
      </c>
      <c r="N190" s="81" t="s">
        <v>77</v>
      </c>
      <c r="O190" s="81" t="s">
        <v>77</v>
      </c>
      <c r="P190" s="64">
        <v>34</v>
      </c>
      <c r="Q190" s="64">
        <f>_xlfn.XLOOKUP(P190,'ARX IDs'!B$3:B$47,'ARX IDs'!C$3:C$47,"")</f>
        <v>28</v>
      </c>
      <c r="R190" s="64">
        <f>P190</f>
        <v>34</v>
      </c>
      <c r="S190" s="64">
        <v>5</v>
      </c>
      <c r="T190" s="80">
        <f>100 * $R190 + S190</f>
        <v>3405</v>
      </c>
      <c r="U190" s="77">
        <v>6</v>
      </c>
      <c r="V190" s="80">
        <f>100 * $R190 + U190</f>
        <v>3406</v>
      </c>
      <c r="W190" s="64">
        <f>IF(ISBLANK(Y190), "", _xlfn.XLOOKUP(Y190,'SNAP2 IDs'!C$3:C$15,'SNAP2 IDs'!B$3:B$15,""))</f>
        <v>3</v>
      </c>
      <c r="X190" s="64">
        <f>_xlfn.XLOOKUP($W190, 'SNAP2 IDs'!$B$3:$B$15,'SNAP2 IDs'!D$3:D$15, "Lookup err")</f>
        <v>2</v>
      </c>
      <c r="Y190" s="64">
        <v>8</v>
      </c>
      <c r="Z190" s="64" t="str">
        <f>_xlfn.XLOOKUP($W190, 'SNAP2 IDs'!$B$3:$B$15,'SNAP2 IDs'!E$3:E$15, "Lookup err")</f>
        <v>00:00:b3:f2:e4:75</v>
      </c>
      <c r="AA190" s="64" t="str">
        <f>_xlfn.XLOOKUP($W190, 'SNAP2 IDs'!$B$3:$B$15,'SNAP2 IDs'!F$3:F$15, "Lookup err")</f>
        <v>snap08.sas.pvt</v>
      </c>
      <c r="AB190" s="64">
        <v>1</v>
      </c>
      <c r="AC190" s="64">
        <v>4</v>
      </c>
      <c r="AD190" s="64">
        <v>5</v>
      </c>
      <c r="AE190" s="64">
        <f>_xlfn.BITXOR(AC190,2) + 32*AB190</f>
        <v>38</v>
      </c>
      <c r="AF190" s="64">
        <f>_xlfn.BITXOR(AD190,2) + 32*AB190</f>
        <v>39</v>
      </c>
      <c r="AG190" s="64">
        <f>32*(Y190-1) + (AE190/2)</f>
        <v>243</v>
      </c>
      <c r="AH190" s="73" t="s">
        <v>504</v>
      </c>
    </row>
    <row r="191" spans="1:34" s="43" customFormat="1" ht="18" customHeight="1">
      <c r="A191" s="86"/>
      <c r="B191" s="83" t="s">
        <v>623</v>
      </c>
      <c r="C191" s="109" t="s">
        <v>446</v>
      </c>
      <c r="D191" s="71" t="s">
        <v>73</v>
      </c>
      <c r="E191" s="71">
        <v>37.239227829999997</v>
      </c>
      <c r="F191" s="71">
        <v>-118.28198704</v>
      </c>
      <c r="G191" s="72">
        <v>1182.82</v>
      </c>
      <c r="H191" s="72">
        <v>-28.42</v>
      </c>
      <c r="I191" s="72">
        <v>-60.98</v>
      </c>
      <c r="J191" s="81" t="s">
        <v>74</v>
      </c>
      <c r="K191" s="81" t="s">
        <v>74</v>
      </c>
      <c r="L191" s="90" t="s">
        <v>624</v>
      </c>
      <c r="M191" s="90" t="s">
        <v>625</v>
      </c>
      <c r="N191" s="81" t="s">
        <v>77</v>
      </c>
      <c r="O191" s="81" t="s">
        <v>77</v>
      </c>
      <c r="P191" s="64">
        <v>34</v>
      </c>
      <c r="Q191" s="64">
        <f>_xlfn.XLOOKUP(P191,'ARX IDs'!B$3:B$47,'ARX IDs'!C$3:C$47,"")</f>
        <v>28</v>
      </c>
      <c r="R191" s="64">
        <f>P191</f>
        <v>34</v>
      </c>
      <c r="S191" s="64">
        <v>7</v>
      </c>
      <c r="T191" s="80">
        <f>100 * $R191 + S191</f>
        <v>3407</v>
      </c>
      <c r="U191" s="77">
        <v>8</v>
      </c>
      <c r="V191" s="80">
        <f>100 * $R191 + U191</f>
        <v>3408</v>
      </c>
      <c r="W191" s="64">
        <f>IF(ISBLANK(Y191), "", _xlfn.XLOOKUP(Y191,'SNAP2 IDs'!C$3:C$15,'SNAP2 IDs'!B$3:B$15,""))</f>
        <v>3</v>
      </c>
      <c r="X191" s="64">
        <f>_xlfn.XLOOKUP($W191, 'SNAP2 IDs'!$B$3:$B$15,'SNAP2 IDs'!D$3:D$15, "Lookup err")</f>
        <v>2</v>
      </c>
      <c r="Y191" s="64">
        <v>8</v>
      </c>
      <c r="Z191" s="64" t="str">
        <f>_xlfn.XLOOKUP($W191, 'SNAP2 IDs'!$B$3:$B$15,'SNAP2 IDs'!E$3:E$15, "Lookup err")</f>
        <v>00:00:b3:f2:e4:75</v>
      </c>
      <c r="AA191" s="64" t="str">
        <f>_xlfn.XLOOKUP($W191, 'SNAP2 IDs'!$B$3:$B$15,'SNAP2 IDs'!F$3:F$15, "Lookup err")</f>
        <v>snap08.sas.pvt</v>
      </c>
      <c r="AB191" s="64">
        <v>1</v>
      </c>
      <c r="AC191" s="64">
        <v>6</v>
      </c>
      <c r="AD191" s="64">
        <v>7</v>
      </c>
      <c r="AE191" s="64">
        <f>_xlfn.BITXOR(AC191,2) + 32*AB191</f>
        <v>36</v>
      </c>
      <c r="AF191" s="64">
        <f>_xlfn.BITXOR(AD191,2) + 32*AB191</f>
        <v>37</v>
      </c>
      <c r="AG191" s="64">
        <f>32*(Y191-1) + (AE191/2)</f>
        <v>242</v>
      </c>
      <c r="AH191" s="73" t="s">
        <v>626</v>
      </c>
    </row>
    <row r="192" spans="1:34" s="43" customFormat="1" ht="18" customHeight="1">
      <c r="A192" s="86"/>
      <c r="B192" s="83" t="s">
        <v>627</v>
      </c>
      <c r="C192" s="109" t="s">
        <v>446</v>
      </c>
      <c r="D192" s="71" t="s">
        <v>73</v>
      </c>
      <c r="E192" s="71">
        <v>37.239132589999997</v>
      </c>
      <c r="F192" s="71">
        <v>-118.2818888</v>
      </c>
      <c r="G192" s="72">
        <v>1182.7</v>
      </c>
      <c r="H192" s="72">
        <v>-19.71</v>
      </c>
      <c r="I192" s="72">
        <v>-71.55</v>
      </c>
      <c r="J192" s="81" t="s">
        <v>74</v>
      </c>
      <c r="K192" s="81" t="s">
        <v>74</v>
      </c>
      <c r="L192" s="90" t="s">
        <v>628</v>
      </c>
      <c r="M192" s="90" t="s">
        <v>218</v>
      </c>
      <c r="N192" s="81" t="s">
        <v>77</v>
      </c>
      <c r="O192" s="81" t="s">
        <v>77</v>
      </c>
      <c r="P192" s="64">
        <v>32</v>
      </c>
      <c r="Q192" s="64">
        <f>_xlfn.XLOOKUP(P192,'ARX IDs'!B$3:B$47,'ARX IDs'!C$3:C$47,"")</f>
        <v>20</v>
      </c>
      <c r="R192" s="64">
        <f>P192</f>
        <v>32</v>
      </c>
      <c r="S192" s="64">
        <v>11</v>
      </c>
      <c r="T192" s="80">
        <f>100 * $R192 + S192</f>
        <v>3211</v>
      </c>
      <c r="U192" s="77">
        <v>12</v>
      </c>
      <c r="V192" s="80">
        <f>100 * $R192 + U192</f>
        <v>3212</v>
      </c>
      <c r="W192" s="64">
        <f>IF(ISBLANK(Y192), "", _xlfn.XLOOKUP(Y192,'SNAP2 IDs'!C$3:C$15,'SNAP2 IDs'!B$3:B$15,""))</f>
        <v>3</v>
      </c>
      <c r="X192" s="64">
        <f>_xlfn.XLOOKUP($W192, 'SNAP2 IDs'!$B$3:$B$15,'SNAP2 IDs'!D$3:D$15, "Lookup err")</f>
        <v>2</v>
      </c>
      <c r="Y192" s="64">
        <v>8</v>
      </c>
      <c r="Z192" s="64" t="str">
        <f>_xlfn.XLOOKUP($W192, 'SNAP2 IDs'!$B$3:$B$15,'SNAP2 IDs'!E$3:E$15, "Lookup err")</f>
        <v>00:00:b3:f2:e4:75</v>
      </c>
      <c r="AA192" s="64" t="str">
        <f>_xlfn.XLOOKUP($W192, 'SNAP2 IDs'!$B$3:$B$15,'SNAP2 IDs'!F$3:F$15, "Lookup err")</f>
        <v>snap08.sas.pvt</v>
      </c>
      <c r="AB192" s="64">
        <v>0</v>
      </c>
      <c r="AC192" s="64">
        <v>10</v>
      </c>
      <c r="AD192" s="64">
        <v>11</v>
      </c>
      <c r="AE192" s="64">
        <f>_xlfn.BITXOR(AC192,2) + 32*AB192</f>
        <v>8</v>
      </c>
      <c r="AF192" s="64">
        <f>_xlfn.BITXOR(AD192,2) + 32*AB192</f>
        <v>9</v>
      </c>
      <c r="AG192" s="64">
        <f>32*(Y192-1) + (AE192/2)</f>
        <v>228</v>
      </c>
      <c r="AH192" s="73" t="s">
        <v>350</v>
      </c>
    </row>
    <row r="193" spans="1:37" s="43" customFormat="1" ht="18" customHeight="1">
      <c r="A193" s="86"/>
      <c r="B193" s="83" t="s">
        <v>629</v>
      </c>
      <c r="C193" s="109" t="s">
        <v>446</v>
      </c>
      <c r="D193" s="71" t="s">
        <v>73</v>
      </c>
      <c r="E193" s="71">
        <v>37.23906865</v>
      </c>
      <c r="F193" s="71">
        <v>-118.28200525</v>
      </c>
      <c r="G193" s="72">
        <v>1182.71</v>
      </c>
      <c r="H193" s="72">
        <v>-30.04</v>
      </c>
      <c r="I193" s="72">
        <v>-78.64</v>
      </c>
      <c r="J193" s="81" t="s">
        <v>74</v>
      </c>
      <c r="K193" s="81" t="s">
        <v>74</v>
      </c>
      <c r="L193" s="90" t="s">
        <v>630</v>
      </c>
      <c r="M193" s="90" t="s">
        <v>631</v>
      </c>
      <c r="N193" s="81" t="s">
        <v>77</v>
      </c>
      <c r="O193" s="81" t="s">
        <v>77</v>
      </c>
      <c r="P193" s="64">
        <v>34</v>
      </c>
      <c r="Q193" s="64">
        <f>_xlfn.XLOOKUP(P193,'ARX IDs'!B$3:B$47,'ARX IDs'!C$3:C$47,"")</f>
        <v>28</v>
      </c>
      <c r="R193" s="64">
        <f>P193</f>
        <v>34</v>
      </c>
      <c r="S193" s="64">
        <v>9</v>
      </c>
      <c r="T193" s="80">
        <f>100 * $R193 + S193</f>
        <v>3409</v>
      </c>
      <c r="U193" s="77">
        <v>10</v>
      </c>
      <c r="V193" s="80">
        <f>100 * $R193 + U193</f>
        <v>3410</v>
      </c>
      <c r="W193" s="64">
        <f>IF(ISBLANK(Y193), "", _xlfn.XLOOKUP(Y193,'SNAP2 IDs'!C$3:C$15,'SNAP2 IDs'!B$3:B$15,""))</f>
        <v>3</v>
      </c>
      <c r="X193" s="64">
        <f>_xlfn.XLOOKUP($W193, 'SNAP2 IDs'!$B$3:$B$15,'SNAP2 IDs'!D$3:D$15, "Lookup err")</f>
        <v>2</v>
      </c>
      <c r="Y193" s="64">
        <v>8</v>
      </c>
      <c r="Z193" s="64" t="str">
        <f>_xlfn.XLOOKUP($W193, 'SNAP2 IDs'!$B$3:$B$15,'SNAP2 IDs'!E$3:E$15, "Lookup err")</f>
        <v>00:00:b3:f2:e4:75</v>
      </c>
      <c r="AA193" s="64" t="str">
        <f>_xlfn.XLOOKUP($W193, 'SNAP2 IDs'!$B$3:$B$15,'SNAP2 IDs'!F$3:F$15, "Lookup err")</f>
        <v>snap08.sas.pvt</v>
      </c>
      <c r="AB193" s="64">
        <v>1</v>
      </c>
      <c r="AC193" s="64">
        <v>8</v>
      </c>
      <c r="AD193" s="64">
        <v>9</v>
      </c>
      <c r="AE193" s="64">
        <f>_xlfn.BITXOR(AC193,2) + 32*AB193</f>
        <v>42</v>
      </c>
      <c r="AF193" s="64">
        <f>_xlfn.BITXOR(AD193,2) + 32*AB193</f>
        <v>43</v>
      </c>
      <c r="AG193" s="64">
        <f>32*(Y193-1) + (AE193/2)</f>
        <v>245</v>
      </c>
      <c r="AH193" s="73" t="s">
        <v>350</v>
      </c>
    </row>
    <row r="194" spans="1:37" s="43" customFormat="1" ht="18" customHeight="1">
      <c r="A194" s="86"/>
      <c r="B194" s="83" t="s">
        <v>632</v>
      </c>
      <c r="C194" s="109" t="s">
        <v>446</v>
      </c>
      <c r="D194" s="71" t="s">
        <v>73</v>
      </c>
      <c r="E194" s="71">
        <v>37.239065089999997</v>
      </c>
      <c r="F194" s="71">
        <v>-118.28189494999999</v>
      </c>
      <c r="G194" s="72">
        <v>1182.6600000000001</v>
      </c>
      <c r="H194" s="72">
        <v>-20.25</v>
      </c>
      <c r="I194" s="72">
        <v>-79.040000000000006</v>
      </c>
      <c r="J194" s="81" t="s">
        <v>74</v>
      </c>
      <c r="K194" s="81" t="s">
        <v>74</v>
      </c>
      <c r="L194" s="90" t="s">
        <v>633</v>
      </c>
      <c r="M194" s="90" t="s">
        <v>634</v>
      </c>
      <c r="N194" s="81" t="s">
        <v>77</v>
      </c>
      <c r="O194" s="81" t="s">
        <v>77</v>
      </c>
      <c r="P194" s="64">
        <v>34</v>
      </c>
      <c r="Q194" s="64">
        <f>_xlfn.XLOOKUP(P194,'ARX IDs'!B$3:B$47,'ARX IDs'!C$3:C$47,"")</f>
        <v>28</v>
      </c>
      <c r="R194" s="64">
        <f>P194</f>
        <v>34</v>
      </c>
      <c r="S194" s="64">
        <v>11</v>
      </c>
      <c r="T194" s="80">
        <f>100 * $R194 + S194</f>
        <v>3411</v>
      </c>
      <c r="U194" s="77">
        <v>12</v>
      </c>
      <c r="V194" s="80">
        <f>100 * $R194 + U194</f>
        <v>3412</v>
      </c>
      <c r="W194" s="64">
        <f>IF(ISBLANK(Y194), "", _xlfn.XLOOKUP(Y194,'SNAP2 IDs'!C$3:C$15,'SNAP2 IDs'!B$3:B$15,""))</f>
        <v>3</v>
      </c>
      <c r="X194" s="64">
        <f>_xlfn.XLOOKUP($W194, 'SNAP2 IDs'!$B$3:$B$15,'SNAP2 IDs'!D$3:D$15, "Lookup err")</f>
        <v>2</v>
      </c>
      <c r="Y194" s="64">
        <v>8</v>
      </c>
      <c r="Z194" s="64" t="str">
        <f>_xlfn.XLOOKUP($W194, 'SNAP2 IDs'!$B$3:$B$15,'SNAP2 IDs'!E$3:E$15, "Lookup err")</f>
        <v>00:00:b3:f2:e4:75</v>
      </c>
      <c r="AA194" s="64" t="str">
        <f>_xlfn.XLOOKUP($W194, 'SNAP2 IDs'!$B$3:$B$15,'SNAP2 IDs'!F$3:F$15, "Lookup err")</f>
        <v>snap08.sas.pvt</v>
      </c>
      <c r="AB194" s="64">
        <v>1</v>
      </c>
      <c r="AC194" s="64">
        <v>10</v>
      </c>
      <c r="AD194" s="64">
        <v>11</v>
      </c>
      <c r="AE194" s="64">
        <f>_xlfn.BITXOR(AC194,2) + 32*AB194</f>
        <v>40</v>
      </c>
      <c r="AF194" s="64">
        <f>_xlfn.BITXOR(AD194,2) + 32*AB194</f>
        <v>41</v>
      </c>
      <c r="AG194" s="64">
        <f>32*(Y194-1) + (AE194/2)</f>
        <v>244</v>
      </c>
      <c r="AH194" s="73" t="s">
        <v>350</v>
      </c>
    </row>
    <row r="195" spans="1:37" s="43" customFormat="1" ht="18" customHeight="1">
      <c r="A195" s="86"/>
      <c r="B195" s="83" t="s">
        <v>635</v>
      </c>
      <c r="C195" s="109" t="s">
        <v>446</v>
      </c>
      <c r="D195" s="71" t="s">
        <v>73</v>
      </c>
      <c r="E195" s="71">
        <v>37.239002259999999</v>
      </c>
      <c r="F195" s="71">
        <v>-118.28198365999999</v>
      </c>
      <c r="G195" s="72">
        <v>1182.71</v>
      </c>
      <c r="H195" s="72">
        <v>-28.12</v>
      </c>
      <c r="I195" s="72">
        <v>-86.01</v>
      </c>
      <c r="J195" s="81" t="s">
        <v>74</v>
      </c>
      <c r="K195" s="81" t="s">
        <v>74</v>
      </c>
      <c r="L195" s="90" t="s">
        <v>636</v>
      </c>
      <c r="M195" s="90" t="s">
        <v>637</v>
      </c>
      <c r="N195" s="81" t="s">
        <v>77</v>
      </c>
      <c r="O195" s="81" t="s">
        <v>77</v>
      </c>
      <c r="P195" s="64">
        <v>34</v>
      </c>
      <c r="Q195" s="64">
        <f>_xlfn.XLOOKUP(P195,'ARX IDs'!B$3:B$47,'ARX IDs'!C$3:C$47,"")</f>
        <v>28</v>
      </c>
      <c r="R195" s="64">
        <f>P195</f>
        <v>34</v>
      </c>
      <c r="S195" s="64">
        <v>15</v>
      </c>
      <c r="T195" s="80">
        <f>100 * $R195 + S195</f>
        <v>3415</v>
      </c>
      <c r="U195" s="77">
        <v>16</v>
      </c>
      <c r="V195" s="80">
        <f>100 * $R195 + U195</f>
        <v>3416</v>
      </c>
      <c r="W195" s="64">
        <f>IF(ISBLANK(Y195), "", _xlfn.XLOOKUP(Y195,'SNAP2 IDs'!C$3:C$15,'SNAP2 IDs'!B$3:B$15,""))</f>
        <v>3</v>
      </c>
      <c r="X195" s="64">
        <f>_xlfn.XLOOKUP($W195, 'SNAP2 IDs'!$B$3:$B$15,'SNAP2 IDs'!D$3:D$15, "Lookup err")</f>
        <v>2</v>
      </c>
      <c r="Y195" s="64">
        <v>8</v>
      </c>
      <c r="Z195" s="64" t="str">
        <f>_xlfn.XLOOKUP($W195, 'SNAP2 IDs'!$B$3:$B$15,'SNAP2 IDs'!E$3:E$15, "Lookup err")</f>
        <v>00:00:b3:f2:e4:75</v>
      </c>
      <c r="AA195" s="64" t="str">
        <f>_xlfn.XLOOKUP($W195, 'SNAP2 IDs'!$B$3:$B$15,'SNAP2 IDs'!F$3:F$15, "Lookup err")</f>
        <v>snap08.sas.pvt</v>
      </c>
      <c r="AB195" s="64">
        <v>1</v>
      </c>
      <c r="AC195" s="64">
        <v>14</v>
      </c>
      <c r="AD195" s="64">
        <v>15</v>
      </c>
      <c r="AE195" s="64">
        <f>_xlfn.BITXOR(AC195,2) + 32*AB195</f>
        <v>44</v>
      </c>
      <c r="AF195" s="64">
        <f>_xlfn.BITXOR(AD195,2) + 32*AB195</f>
        <v>45</v>
      </c>
      <c r="AG195" s="64">
        <f>32*(Y195-1) + (AE195/2)</f>
        <v>246</v>
      </c>
      <c r="AH195" s="73" t="s">
        <v>350</v>
      </c>
    </row>
    <row r="196" spans="1:37" s="43" customFormat="1" ht="18" customHeight="1">
      <c r="A196" s="86"/>
      <c r="B196" s="83" t="s">
        <v>638</v>
      </c>
      <c r="C196" s="109" t="s">
        <v>446</v>
      </c>
      <c r="D196" s="71" t="s">
        <v>73</v>
      </c>
      <c r="E196" s="71">
        <v>37.238949159999997</v>
      </c>
      <c r="F196" s="71">
        <v>-118.28197328</v>
      </c>
      <c r="G196" s="72">
        <v>1182.8</v>
      </c>
      <c r="H196" s="72">
        <v>-27.2</v>
      </c>
      <c r="I196" s="72">
        <v>-91.91</v>
      </c>
      <c r="J196" s="81" t="s">
        <v>74</v>
      </c>
      <c r="K196" s="81" t="s">
        <v>74</v>
      </c>
      <c r="L196" s="90" t="s">
        <v>639</v>
      </c>
      <c r="M196" s="90" t="s">
        <v>640</v>
      </c>
      <c r="N196" s="81" t="s">
        <v>77</v>
      </c>
      <c r="O196" s="81" t="s">
        <v>77</v>
      </c>
      <c r="P196" s="64">
        <v>34</v>
      </c>
      <c r="Q196" s="64">
        <f>_xlfn.XLOOKUP(P196,'ARX IDs'!B$3:B$47,'ARX IDs'!C$3:C$47,"")</f>
        <v>28</v>
      </c>
      <c r="R196" s="64">
        <f>P196</f>
        <v>34</v>
      </c>
      <c r="S196" s="64">
        <v>13</v>
      </c>
      <c r="T196" s="80">
        <f>100 * $R196 + S196</f>
        <v>3413</v>
      </c>
      <c r="U196" s="77">
        <v>14</v>
      </c>
      <c r="V196" s="80">
        <f>100 * $R196 + U196</f>
        <v>3414</v>
      </c>
      <c r="W196" s="64">
        <f>IF(ISBLANK(Y196), "", _xlfn.XLOOKUP(Y196,'SNAP2 IDs'!C$3:C$15,'SNAP2 IDs'!B$3:B$15,""))</f>
        <v>3</v>
      </c>
      <c r="X196" s="64">
        <f>_xlfn.XLOOKUP($W196, 'SNAP2 IDs'!$B$3:$B$15,'SNAP2 IDs'!D$3:D$15, "Lookup err")</f>
        <v>2</v>
      </c>
      <c r="Y196" s="64">
        <v>8</v>
      </c>
      <c r="Z196" s="64" t="str">
        <f>_xlfn.XLOOKUP($W196, 'SNAP2 IDs'!$B$3:$B$15,'SNAP2 IDs'!E$3:E$15, "Lookup err")</f>
        <v>00:00:b3:f2:e4:75</v>
      </c>
      <c r="AA196" s="64" t="str">
        <f>_xlfn.XLOOKUP($W196, 'SNAP2 IDs'!$B$3:$B$15,'SNAP2 IDs'!F$3:F$15, "Lookup err")</f>
        <v>snap08.sas.pvt</v>
      </c>
      <c r="AB196" s="64">
        <v>1</v>
      </c>
      <c r="AC196" s="64">
        <v>12</v>
      </c>
      <c r="AD196" s="64">
        <v>13</v>
      </c>
      <c r="AE196" s="64">
        <f>_xlfn.BITXOR(AC196,2) + 32*AB196</f>
        <v>46</v>
      </c>
      <c r="AF196" s="64">
        <f>_xlfn.BITXOR(AD196,2) + 32*AB196</f>
        <v>47</v>
      </c>
      <c r="AG196" s="64">
        <f>32*(Y196-1) + (AE196/2)</f>
        <v>247</v>
      </c>
      <c r="AH196" s="73" t="s">
        <v>350</v>
      </c>
    </row>
    <row r="197" spans="1:37" s="43" customFormat="1" ht="18" customHeight="1">
      <c r="A197" s="86"/>
      <c r="B197" s="83" t="s">
        <v>641</v>
      </c>
      <c r="C197" s="109" t="s">
        <v>475</v>
      </c>
      <c r="D197" s="71" t="s">
        <v>73</v>
      </c>
      <c r="E197" s="71">
        <v>37.240584370000001</v>
      </c>
      <c r="F197" s="71">
        <v>-118.28226773999999</v>
      </c>
      <c r="G197" s="72">
        <v>1182.95</v>
      </c>
      <c r="H197" s="72">
        <v>-53.33</v>
      </c>
      <c r="I197" s="72">
        <v>89.57</v>
      </c>
      <c r="J197" s="81" t="s">
        <v>74</v>
      </c>
      <c r="K197" s="81" t="s">
        <v>74</v>
      </c>
      <c r="L197" s="90" t="s">
        <v>642</v>
      </c>
      <c r="M197" s="90" t="s">
        <v>643</v>
      </c>
      <c r="N197" s="81" t="s">
        <v>77</v>
      </c>
      <c r="O197" s="81" t="s">
        <v>77</v>
      </c>
      <c r="P197" s="64">
        <v>37</v>
      </c>
      <c r="Q197" s="64">
        <f>_xlfn.XLOOKUP(P197,'ARX IDs'!B$3:B$47,'ARX IDs'!C$3:C$47,"")</f>
        <v>42</v>
      </c>
      <c r="R197" s="64">
        <v>37</v>
      </c>
      <c r="S197" s="64">
        <v>3</v>
      </c>
      <c r="T197" s="80">
        <f>100 * $R197 + S197</f>
        <v>3703</v>
      </c>
      <c r="U197" s="77">
        <v>4</v>
      </c>
      <c r="V197" s="80">
        <f>100 * $R197 + U197</f>
        <v>3704</v>
      </c>
      <c r="W197" s="64">
        <f>IF(ISBLANK(Y197), "", _xlfn.XLOOKUP(Y197,'SNAP2 IDs'!C$3:C$15,'SNAP2 IDs'!B$3:B$15,""))</f>
        <v>1</v>
      </c>
      <c r="X197" s="64">
        <f>_xlfn.XLOOKUP($W197, 'SNAP2 IDs'!$B$3:$B$15,'SNAP2 IDs'!D$3:D$15, "Lookup err")</f>
        <v>2</v>
      </c>
      <c r="Y197" s="64">
        <v>9</v>
      </c>
      <c r="Z197" s="64" t="str">
        <f>_xlfn.XLOOKUP($W197, 'SNAP2 IDs'!$B$3:$B$15,'SNAP2 IDs'!E$3:E$15, "Lookup err")</f>
        <v>02:00:ce:ca:e4:6f</v>
      </c>
      <c r="AA197" s="64" t="str">
        <f>_xlfn.XLOOKUP($W197, 'SNAP2 IDs'!$B$3:$B$15,'SNAP2 IDs'!F$3:F$15, "Lookup err")</f>
        <v>snap09.sas.pvt</v>
      </c>
      <c r="AB197" s="64">
        <v>0</v>
      </c>
      <c r="AC197" s="64">
        <v>30</v>
      </c>
      <c r="AD197" s="64">
        <v>31</v>
      </c>
      <c r="AE197" s="64">
        <f>_xlfn.BITXOR(AC197,2) + 32*AB197</f>
        <v>28</v>
      </c>
      <c r="AF197" s="64">
        <f>_xlfn.BITXOR(AD197,2) + 32*AB197</f>
        <v>29</v>
      </c>
      <c r="AG197" s="64">
        <f>32*(Y197-1) + (AE197/2)</f>
        <v>270</v>
      </c>
      <c r="AH197" s="73" t="s">
        <v>626</v>
      </c>
    </row>
    <row r="198" spans="1:37" s="43" customFormat="1" ht="18" customHeight="1">
      <c r="A198" s="86"/>
      <c r="B198" s="83" t="s">
        <v>644</v>
      </c>
      <c r="C198" s="109" t="s">
        <v>475</v>
      </c>
      <c r="D198" s="71" t="s">
        <v>73</v>
      </c>
      <c r="E198" s="71">
        <v>37.240541759999999</v>
      </c>
      <c r="F198" s="71">
        <v>-118.28216682</v>
      </c>
      <c r="G198" s="72">
        <v>1183.06</v>
      </c>
      <c r="H198" s="72">
        <v>-44.38</v>
      </c>
      <c r="I198" s="72">
        <v>84.85</v>
      </c>
      <c r="J198" s="81" t="s">
        <v>74</v>
      </c>
      <c r="K198" s="81" t="s">
        <v>74</v>
      </c>
      <c r="L198" s="90" t="s">
        <v>645</v>
      </c>
      <c r="M198" s="90" t="s">
        <v>646</v>
      </c>
      <c r="N198" s="81" t="s">
        <v>77</v>
      </c>
      <c r="O198" s="81" t="s">
        <v>77</v>
      </c>
      <c r="P198" s="64">
        <v>37</v>
      </c>
      <c r="Q198" s="64">
        <f>_xlfn.XLOOKUP(P198,'ARX IDs'!B$3:B$47,'ARX IDs'!C$3:C$47,"")</f>
        <v>42</v>
      </c>
      <c r="R198" s="64">
        <v>37</v>
      </c>
      <c r="S198" s="64">
        <v>5</v>
      </c>
      <c r="T198" s="80">
        <f>100 * $R198 + S198</f>
        <v>3705</v>
      </c>
      <c r="U198" s="77">
        <v>6</v>
      </c>
      <c r="V198" s="80">
        <f>100 * $R198 + U198</f>
        <v>3706</v>
      </c>
      <c r="W198" s="64">
        <f>IF(ISBLANK(Y198), "", _xlfn.XLOOKUP(Y198,'SNAP2 IDs'!C$3:C$15,'SNAP2 IDs'!B$3:B$15,""))</f>
        <v>1</v>
      </c>
      <c r="X198" s="64">
        <f>_xlfn.XLOOKUP($W198, 'SNAP2 IDs'!$B$3:$B$15,'SNAP2 IDs'!D$3:D$15, "Lookup err")</f>
        <v>2</v>
      </c>
      <c r="Y198" s="64">
        <v>9</v>
      </c>
      <c r="Z198" s="64" t="str">
        <f>_xlfn.XLOOKUP($W198, 'SNAP2 IDs'!$B$3:$B$15,'SNAP2 IDs'!E$3:E$15, "Lookup err")</f>
        <v>02:00:ce:ca:e4:6f</v>
      </c>
      <c r="AA198" s="64" t="str">
        <f>_xlfn.XLOOKUP($W198, 'SNAP2 IDs'!$B$3:$B$15,'SNAP2 IDs'!F$3:F$15, "Lookup err")</f>
        <v>snap09.sas.pvt</v>
      </c>
      <c r="AB198" s="64">
        <v>1</v>
      </c>
      <c r="AC198" s="64">
        <v>0</v>
      </c>
      <c r="AD198" s="64">
        <v>1</v>
      </c>
      <c r="AE198" s="64">
        <f>_xlfn.BITXOR(AC198,2) + 32*AB198</f>
        <v>34</v>
      </c>
      <c r="AF198" s="64">
        <f>_xlfn.BITXOR(AD198,2) + 32*AB198</f>
        <v>35</v>
      </c>
      <c r="AG198" s="64">
        <f>32*(Y198-1) + (AE198/2)</f>
        <v>273</v>
      </c>
      <c r="AH198" s="73" t="s">
        <v>350</v>
      </c>
      <c r="AI198" s="61"/>
      <c r="AK198" s="62"/>
    </row>
    <row r="199" spans="1:37" s="43" customFormat="1" ht="18" customHeight="1">
      <c r="A199" s="86"/>
      <c r="B199" s="83" t="s">
        <v>647</v>
      </c>
      <c r="C199" s="109" t="s">
        <v>475</v>
      </c>
      <c r="D199" s="71" t="s">
        <v>73</v>
      </c>
      <c r="E199" s="71">
        <v>37.240509899999999</v>
      </c>
      <c r="F199" s="71">
        <v>-118.28234137</v>
      </c>
      <c r="G199" s="72">
        <v>1183.1500000000001</v>
      </c>
      <c r="H199" s="72">
        <v>-59.86</v>
      </c>
      <c r="I199" s="72">
        <v>81.31</v>
      </c>
      <c r="J199" s="81" t="s">
        <v>74</v>
      </c>
      <c r="K199" s="81" t="s">
        <v>74</v>
      </c>
      <c r="L199" s="90" t="s">
        <v>648</v>
      </c>
      <c r="M199" s="90" t="s">
        <v>649</v>
      </c>
      <c r="N199" s="81" t="s">
        <v>77</v>
      </c>
      <c r="O199" s="81" t="s">
        <v>77</v>
      </c>
      <c r="P199" s="64">
        <v>37</v>
      </c>
      <c r="Q199" s="64">
        <f>_xlfn.XLOOKUP(P199,'ARX IDs'!B$3:B$47,'ARX IDs'!C$3:C$47,"")</f>
        <v>42</v>
      </c>
      <c r="R199" s="64">
        <v>37</v>
      </c>
      <c r="S199" s="64">
        <v>7</v>
      </c>
      <c r="T199" s="80">
        <f>100 * $R199 + S199</f>
        <v>3707</v>
      </c>
      <c r="U199" s="77">
        <v>8</v>
      </c>
      <c r="V199" s="80">
        <f>100 * $R199 + U199</f>
        <v>3708</v>
      </c>
      <c r="W199" s="64">
        <f>IF(ISBLANK(Y199), "", _xlfn.XLOOKUP(Y199,'SNAP2 IDs'!C$3:C$15,'SNAP2 IDs'!B$3:B$15,""))</f>
        <v>1</v>
      </c>
      <c r="X199" s="64">
        <f>_xlfn.XLOOKUP($W199, 'SNAP2 IDs'!$B$3:$B$15,'SNAP2 IDs'!D$3:D$15, "Lookup err")</f>
        <v>2</v>
      </c>
      <c r="Y199" s="64">
        <v>9</v>
      </c>
      <c r="Z199" s="64" t="str">
        <f>_xlfn.XLOOKUP($W199, 'SNAP2 IDs'!$B$3:$B$15,'SNAP2 IDs'!E$3:E$15, "Lookup err")</f>
        <v>02:00:ce:ca:e4:6f</v>
      </c>
      <c r="AA199" s="64" t="str">
        <f>_xlfn.XLOOKUP($W199, 'SNAP2 IDs'!$B$3:$B$15,'SNAP2 IDs'!F$3:F$15, "Lookup err")</f>
        <v>snap09.sas.pvt</v>
      </c>
      <c r="AB199" s="64">
        <v>1</v>
      </c>
      <c r="AC199" s="64">
        <v>2</v>
      </c>
      <c r="AD199" s="64">
        <v>3</v>
      </c>
      <c r="AE199" s="64">
        <f>_xlfn.BITXOR(AC199,2) + 32*AB199</f>
        <v>32</v>
      </c>
      <c r="AF199" s="64">
        <f>_xlfn.BITXOR(AD199,2) + 32*AB199</f>
        <v>33</v>
      </c>
      <c r="AG199" s="64">
        <f>32*(Y199-1) + (AE199/2)</f>
        <v>272</v>
      </c>
      <c r="AH199" s="73" t="s">
        <v>626</v>
      </c>
    </row>
    <row r="200" spans="1:37" s="43" customFormat="1" ht="18" customHeight="1">
      <c r="A200" s="86"/>
      <c r="B200" s="83" t="s">
        <v>650</v>
      </c>
      <c r="C200" s="109" t="s">
        <v>475</v>
      </c>
      <c r="D200" s="71" t="s">
        <v>73</v>
      </c>
      <c r="E200" s="71">
        <v>37.240353489999997</v>
      </c>
      <c r="F200" s="71">
        <v>-118.2821551</v>
      </c>
      <c r="G200" s="72">
        <v>1183.3800000000001</v>
      </c>
      <c r="H200" s="72">
        <v>-43.34</v>
      </c>
      <c r="I200" s="72">
        <v>63.95</v>
      </c>
      <c r="J200" s="81" t="s">
        <v>74</v>
      </c>
      <c r="K200" s="81" t="s">
        <v>74</v>
      </c>
      <c r="L200" s="90" t="s">
        <v>651</v>
      </c>
      <c r="M200" s="90" t="s">
        <v>652</v>
      </c>
      <c r="N200" s="81" t="s">
        <v>77</v>
      </c>
      <c r="O200" s="81" t="s">
        <v>77</v>
      </c>
      <c r="P200" s="64">
        <v>37</v>
      </c>
      <c r="Q200" s="64">
        <f>_xlfn.XLOOKUP(P200,'ARX IDs'!B$3:B$47,'ARX IDs'!C$3:C$47,"")</f>
        <v>42</v>
      </c>
      <c r="R200" s="64">
        <v>37</v>
      </c>
      <c r="S200" s="64">
        <v>9</v>
      </c>
      <c r="T200" s="80">
        <f>100 * $R200 + S200</f>
        <v>3709</v>
      </c>
      <c r="U200" s="77">
        <v>10</v>
      </c>
      <c r="V200" s="80">
        <f>100 * $R200 + U200</f>
        <v>3710</v>
      </c>
      <c r="W200" s="64">
        <f>IF(ISBLANK(Y200), "", _xlfn.XLOOKUP(Y200,'SNAP2 IDs'!C$3:C$15,'SNAP2 IDs'!B$3:B$15,""))</f>
        <v>1</v>
      </c>
      <c r="X200" s="64">
        <f>_xlfn.XLOOKUP($W200, 'SNAP2 IDs'!$B$3:$B$15,'SNAP2 IDs'!D$3:D$15, "Lookup err")</f>
        <v>2</v>
      </c>
      <c r="Y200" s="64">
        <v>9</v>
      </c>
      <c r="Z200" s="64" t="str">
        <f>_xlfn.XLOOKUP($W200, 'SNAP2 IDs'!$B$3:$B$15,'SNAP2 IDs'!E$3:E$15, "Lookup err")</f>
        <v>02:00:ce:ca:e4:6f</v>
      </c>
      <c r="AA200" s="64" t="str">
        <f>_xlfn.XLOOKUP($W200, 'SNAP2 IDs'!$B$3:$B$15,'SNAP2 IDs'!F$3:F$15, "Lookup err")</f>
        <v>snap09.sas.pvt</v>
      </c>
      <c r="AB200" s="64">
        <v>1</v>
      </c>
      <c r="AC200" s="64">
        <v>4</v>
      </c>
      <c r="AD200" s="64">
        <v>5</v>
      </c>
      <c r="AE200" s="64">
        <f>_xlfn.BITXOR(AC200,2) + 32*AB200</f>
        <v>38</v>
      </c>
      <c r="AF200" s="64">
        <f>_xlfn.BITXOR(AD200,2) + 32*AB200</f>
        <v>39</v>
      </c>
      <c r="AG200" s="64">
        <f>32*(Y200-1) + (AE200/2)</f>
        <v>275</v>
      </c>
      <c r="AH200" s="73" t="s">
        <v>350</v>
      </c>
    </row>
    <row r="201" spans="1:37" s="43" customFormat="1" ht="18" customHeight="1">
      <c r="A201" s="86"/>
      <c r="B201" s="83" t="s">
        <v>653</v>
      </c>
      <c r="C201" s="109" t="s">
        <v>475</v>
      </c>
      <c r="D201" s="71" t="s">
        <v>73</v>
      </c>
      <c r="E201" s="71">
        <v>37.240329850000002</v>
      </c>
      <c r="F201" s="71">
        <v>-118.28228752</v>
      </c>
      <c r="G201" s="72">
        <v>1183.5</v>
      </c>
      <c r="H201" s="72">
        <v>-55.09</v>
      </c>
      <c r="I201" s="72">
        <v>61.33</v>
      </c>
      <c r="J201" s="81" t="s">
        <v>74</v>
      </c>
      <c r="K201" s="81" t="s">
        <v>74</v>
      </c>
      <c r="L201" s="90" t="s">
        <v>654</v>
      </c>
      <c r="M201" s="90" t="s">
        <v>655</v>
      </c>
      <c r="N201" s="81" t="s">
        <v>77</v>
      </c>
      <c r="O201" s="81" t="s">
        <v>77</v>
      </c>
      <c r="P201" s="64">
        <v>37</v>
      </c>
      <c r="Q201" s="64">
        <f>_xlfn.XLOOKUP(P201,'ARX IDs'!B$3:B$47,'ARX IDs'!C$3:C$47,"")</f>
        <v>42</v>
      </c>
      <c r="R201" s="64">
        <v>37</v>
      </c>
      <c r="S201" s="64">
        <v>11</v>
      </c>
      <c r="T201" s="80">
        <f>100 * $R201 + S201</f>
        <v>3711</v>
      </c>
      <c r="U201" s="77">
        <v>12</v>
      </c>
      <c r="V201" s="80">
        <f>100 * $R201 + U201</f>
        <v>3712</v>
      </c>
      <c r="W201" s="64">
        <f>IF(ISBLANK(Y201), "", _xlfn.XLOOKUP(Y201,'SNAP2 IDs'!C$3:C$15,'SNAP2 IDs'!B$3:B$15,""))</f>
        <v>1</v>
      </c>
      <c r="X201" s="64">
        <f>_xlfn.XLOOKUP($W201, 'SNAP2 IDs'!$B$3:$B$15,'SNAP2 IDs'!D$3:D$15, "Lookup err")</f>
        <v>2</v>
      </c>
      <c r="Y201" s="64">
        <v>9</v>
      </c>
      <c r="Z201" s="64" t="str">
        <f>_xlfn.XLOOKUP($W201, 'SNAP2 IDs'!$B$3:$B$15,'SNAP2 IDs'!E$3:E$15, "Lookup err")</f>
        <v>02:00:ce:ca:e4:6f</v>
      </c>
      <c r="AA201" s="64" t="str">
        <f>_xlfn.XLOOKUP($W201, 'SNAP2 IDs'!$B$3:$B$15,'SNAP2 IDs'!F$3:F$15, "Lookup err")</f>
        <v>snap09.sas.pvt</v>
      </c>
      <c r="AB201" s="64">
        <v>1</v>
      </c>
      <c r="AC201" s="64">
        <v>6</v>
      </c>
      <c r="AD201" s="64">
        <v>7</v>
      </c>
      <c r="AE201" s="64">
        <f>_xlfn.BITXOR(AC201,2) + 32*AB201</f>
        <v>36</v>
      </c>
      <c r="AF201" s="64">
        <f>_xlfn.BITXOR(AD201,2) + 32*AB201</f>
        <v>37</v>
      </c>
      <c r="AG201" s="64">
        <f>32*(Y201-1) + (AE201/2)</f>
        <v>274</v>
      </c>
      <c r="AH201" s="73" t="s">
        <v>350</v>
      </c>
    </row>
    <row r="202" spans="1:37" s="43" customFormat="1" ht="18" customHeight="1">
      <c r="A202" s="86"/>
      <c r="B202" s="83" t="s">
        <v>656</v>
      </c>
      <c r="C202" s="109"/>
      <c r="D202" s="71" t="s">
        <v>73</v>
      </c>
      <c r="E202" s="71">
        <v>37.240317019999999</v>
      </c>
      <c r="F202" s="71">
        <v>-118.28209914999999</v>
      </c>
      <c r="G202" s="72">
        <v>1183.3399999999999</v>
      </c>
      <c r="H202" s="72">
        <v>-38.369999999999997</v>
      </c>
      <c r="I202" s="72">
        <v>59.9</v>
      </c>
      <c r="J202" s="82" t="s">
        <v>198</v>
      </c>
      <c r="K202" s="82" t="s">
        <v>198</v>
      </c>
      <c r="L202" s="90"/>
      <c r="M202" s="90"/>
      <c r="N202" s="81" t="s">
        <v>77</v>
      </c>
      <c r="O202" s="81" t="s">
        <v>77</v>
      </c>
      <c r="P202" s="64"/>
      <c r="Q202" s="64" t="str">
        <f>_xlfn.XLOOKUP(P202,'ARX IDs'!B$3:B$47,'ARX IDs'!C$3:C$47,"")</f>
        <v/>
      </c>
      <c r="R202" s="64"/>
      <c r="S202" s="64"/>
      <c r="T202" s="80">
        <f>100 * $R202 + S202</f>
        <v>0</v>
      </c>
      <c r="U202" s="79"/>
      <c r="V202" s="80">
        <f>100 * $R202 + U202</f>
        <v>0</v>
      </c>
      <c r="W202" s="64" t="str">
        <f>IF(ISBLANK(Y202), "", _xlfn.XLOOKUP(Y202,'SNAP2 IDs'!C$3:C$15,'SNAP2 IDs'!B$3:B$15,""))</f>
        <v/>
      </c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73"/>
    </row>
    <row r="203" spans="1:37" s="43" customFormat="1" ht="18" customHeight="1">
      <c r="A203" s="86"/>
      <c r="B203" s="83" t="s">
        <v>657</v>
      </c>
      <c r="C203" s="109" t="s">
        <v>475</v>
      </c>
      <c r="D203" s="71" t="s">
        <v>73</v>
      </c>
      <c r="E203" s="71">
        <v>37.240255560000001</v>
      </c>
      <c r="F203" s="71">
        <v>-118.28235668000001</v>
      </c>
      <c r="G203" s="72">
        <v>1183.51</v>
      </c>
      <c r="H203" s="72">
        <v>-61.22</v>
      </c>
      <c r="I203" s="72">
        <v>53.08</v>
      </c>
      <c r="J203" s="81" t="s">
        <v>74</v>
      </c>
      <c r="K203" s="81" t="s">
        <v>74</v>
      </c>
      <c r="L203" s="90" t="s">
        <v>658</v>
      </c>
      <c r="M203" s="90" t="s">
        <v>659</v>
      </c>
      <c r="N203" s="81" t="s">
        <v>77</v>
      </c>
      <c r="O203" s="81" t="s">
        <v>77</v>
      </c>
      <c r="P203" s="64">
        <v>37</v>
      </c>
      <c r="Q203" s="64">
        <f>_xlfn.XLOOKUP(P203,'ARX IDs'!B$3:B$47,'ARX IDs'!C$3:C$47,"")</f>
        <v>42</v>
      </c>
      <c r="R203" s="64">
        <v>37</v>
      </c>
      <c r="S203" s="64">
        <v>13</v>
      </c>
      <c r="T203" s="80">
        <f>100 * $R203 + S203</f>
        <v>3713</v>
      </c>
      <c r="U203" s="77">
        <v>14</v>
      </c>
      <c r="V203" s="80">
        <f>100 * $R203 + U203</f>
        <v>3714</v>
      </c>
      <c r="W203" s="64">
        <f>IF(ISBLANK(Y203), "", _xlfn.XLOOKUP(Y203,'SNAP2 IDs'!C$3:C$15,'SNAP2 IDs'!B$3:B$15,""))</f>
        <v>1</v>
      </c>
      <c r="X203" s="64">
        <f>_xlfn.XLOOKUP($W203, 'SNAP2 IDs'!$B$3:$B$15,'SNAP2 IDs'!D$3:D$15, "Lookup err")</f>
        <v>2</v>
      </c>
      <c r="Y203" s="64">
        <v>9</v>
      </c>
      <c r="Z203" s="64" t="str">
        <f>_xlfn.XLOOKUP($W203, 'SNAP2 IDs'!$B$3:$B$15,'SNAP2 IDs'!E$3:E$15, "Lookup err")</f>
        <v>02:00:ce:ca:e4:6f</v>
      </c>
      <c r="AA203" s="64" t="str">
        <f>_xlfn.XLOOKUP($W203, 'SNAP2 IDs'!$B$3:$B$15,'SNAP2 IDs'!F$3:F$15, "Lookup err")</f>
        <v>snap09.sas.pvt</v>
      </c>
      <c r="AB203" s="64">
        <v>1</v>
      </c>
      <c r="AC203" s="64">
        <v>8</v>
      </c>
      <c r="AD203" s="64">
        <v>9</v>
      </c>
      <c r="AE203" s="64">
        <f>_xlfn.BITXOR(AC203,2) + 32*AB203</f>
        <v>42</v>
      </c>
      <c r="AF203" s="64">
        <f>_xlfn.BITXOR(AD203,2) + 32*AB203</f>
        <v>43</v>
      </c>
      <c r="AG203" s="64">
        <f>32*(Y203-1) + (AE203/2)</f>
        <v>277</v>
      </c>
      <c r="AH203" s="73" t="s">
        <v>350</v>
      </c>
    </row>
    <row r="204" spans="1:37" s="43" customFormat="1" ht="18" customHeight="1">
      <c r="A204" s="86"/>
      <c r="B204" s="83" t="s">
        <v>660</v>
      </c>
      <c r="C204" s="109" t="s">
        <v>475</v>
      </c>
      <c r="D204" s="71" t="s">
        <v>73</v>
      </c>
      <c r="E204" s="71">
        <v>37.240234979999997</v>
      </c>
      <c r="F204" s="71">
        <v>-118.28223104999999</v>
      </c>
      <c r="G204" s="72">
        <v>1183.3499999999999</v>
      </c>
      <c r="H204" s="72">
        <v>-50.08</v>
      </c>
      <c r="I204" s="72">
        <v>50.8</v>
      </c>
      <c r="J204" s="81" t="s">
        <v>74</v>
      </c>
      <c r="K204" s="81" t="s">
        <v>74</v>
      </c>
      <c r="L204" s="90" t="s">
        <v>661</v>
      </c>
      <c r="M204" s="90" t="s">
        <v>662</v>
      </c>
      <c r="N204" s="81" t="s">
        <v>77</v>
      </c>
      <c r="O204" s="81" t="s">
        <v>77</v>
      </c>
      <c r="P204" s="64">
        <v>37</v>
      </c>
      <c r="Q204" s="64">
        <f>_xlfn.XLOOKUP(P204,'ARX IDs'!B$3:B$47,'ARX IDs'!C$3:C$47,"")</f>
        <v>42</v>
      </c>
      <c r="R204" s="64">
        <v>37</v>
      </c>
      <c r="S204" s="64">
        <v>15</v>
      </c>
      <c r="T204" s="80">
        <f>100 * $R204 + S204</f>
        <v>3715</v>
      </c>
      <c r="U204" s="77">
        <v>16</v>
      </c>
      <c r="V204" s="80">
        <f>100 * $R204 + U204</f>
        <v>3716</v>
      </c>
      <c r="W204" s="64">
        <f>IF(ISBLANK(Y204), "", _xlfn.XLOOKUP(Y204,'SNAP2 IDs'!C$3:C$15,'SNAP2 IDs'!B$3:B$15,""))</f>
        <v>1</v>
      </c>
      <c r="X204" s="64">
        <f>_xlfn.XLOOKUP($W204, 'SNAP2 IDs'!$B$3:$B$15,'SNAP2 IDs'!D$3:D$15, "Lookup err")</f>
        <v>2</v>
      </c>
      <c r="Y204" s="64">
        <v>9</v>
      </c>
      <c r="Z204" s="64" t="str">
        <f>_xlfn.XLOOKUP($W204, 'SNAP2 IDs'!$B$3:$B$15,'SNAP2 IDs'!E$3:E$15, "Lookup err")</f>
        <v>02:00:ce:ca:e4:6f</v>
      </c>
      <c r="AA204" s="64" t="str">
        <f>_xlfn.XLOOKUP($W204, 'SNAP2 IDs'!$B$3:$B$15,'SNAP2 IDs'!F$3:F$15, "Lookup err")</f>
        <v>snap09.sas.pvt</v>
      </c>
      <c r="AB204" s="64">
        <v>1</v>
      </c>
      <c r="AC204" s="64">
        <v>10</v>
      </c>
      <c r="AD204" s="64">
        <v>11</v>
      </c>
      <c r="AE204" s="64">
        <f>_xlfn.BITXOR(AC204,2) + 32*AB204</f>
        <v>40</v>
      </c>
      <c r="AF204" s="64">
        <f>_xlfn.BITXOR(AD204,2) + 32*AB204</f>
        <v>41</v>
      </c>
      <c r="AG204" s="64">
        <f>32*(Y204-1) + (AE204/2)</f>
        <v>276</v>
      </c>
      <c r="AH204" s="73" t="s">
        <v>350</v>
      </c>
    </row>
    <row r="205" spans="1:37" s="43" customFormat="1" ht="18" customHeight="1">
      <c r="A205" s="86"/>
      <c r="B205" s="83" t="s">
        <v>663</v>
      </c>
      <c r="C205" s="109" t="s">
        <v>475</v>
      </c>
      <c r="D205" s="71" t="s">
        <v>73</v>
      </c>
      <c r="E205" s="71">
        <v>37.240206270000002</v>
      </c>
      <c r="F205" s="71">
        <v>-118.28212559000001</v>
      </c>
      <c r="G205" s="72">
        <v>1183.2</v>
      </c>
      <c r="H205" s="72">
        <v>-40.72</v>
      </c>
      <c r="I205" s="72">
        <v>47.61</v>
      </c>
      <c r="J205" s="81" t="s">
        <v>74</v>
      </c>
      <c r="K205" s="81" t="s">
        <v>74</v>
      </c>
      <c r="L205" s="90" t="s">
        <v>664</v>
      </c>
      <c r="M205" s="90" t="s">
        <v>665</v>
      </c>
      <c r="N205" s="81" t="s">
        <v>77</v>
      </c>
      <c r="O205" s="81" t="s">
        <v>77</v>
      </c>
      <c r="P205" s="64">
        <v>38</v>
      </c>
      <c r="Q205" s="64">
        <f>_xlfn.XLOOKUP(P205,'ARX IDs'!B$3:B$47,'ARX IDs'!C$3:C$47,"")</f>
        <v>43</v>
      </c>
      <c r="R205" s="64">
        <v>38</v>
      </c>
      <c r="S205" s="64">
        <v>1</v>
      </c>
      <c r="T205" s="80">
        <f>100 * $R205 + S205</f>
        <v>3801</v>
      </c>
      <c r="U205" s="77">
        <v>2</v>
      </c>
      <c r="V205" s="80">
        <f>100 * $R205 + U205</f>
        <v>3802</v>
      </c>
      <c r="W205" s="64">
        <f>IF(ISBLANK(Y205), "", _xlfn.XLOOKUP(Y205,'SNAP2 IDs'!C$3:C$15,'SNAP2 IDs'!B$3:B$15,""))</f>
        <v>1</v>
      </c>
      <c r="X205" s="64">
        <f>_xlfn.XLOOKUP($W205, 'SNAP2 IDs'!$B$3:$B$15,'SNAP2 IDs'!D$3:D$15, "Lookup err")</f>
        <v>2</v>
      </c>
      <c r="Y205" s="64">
        <v>9</v>
      </c>
      <c r="Z205" s="64" t="str">
        <f>_xlfn.XLOOKUP($W205, 'SNAP2 IDs'!$B$3:$B$15,'SNAP2 IDs'!E$3:E$15, "Lookup err")</f>
        <v>02:00:ce:ca:e4:6f</v>
      </c>
      <c r="AA205" s="64" t="str">
        <f>_xlfn.XLOOKUP($W205, 'SNAP2 IDs'!$B$3:$B$15,'SNAP2 IDs'!F$3:F$15, "Lookup err")</f>
        <v>snap09.sas.pvt</v>
      </c>
      <c r="AB205" s="64">
        <v>1</v>
      </c>
      <c r="AC205" s="64">
        <v>12</v>
      </c>
      <c r="AD205" s="64">
        <v>13</v>
      </c>
      <c r="AE205" s="64">
        <f>_xlfn.BITXOR(AC205,2) + 32*AB205</f>
        <v>46</v>
      </c>
      <c r="AF205" s="64">
        <f>_xlfn.BITXOR(AD205,2) + 32*AB205</f>
        <v>47</v>
      </c>
      <c r="AG205" s="64">
        <f>32*(Y205-1) + (AE205/2)</f>
        <v>279</v>
      </c>
      <c r="AH205" s="73" t="s">
        <v>350</v>
      </c>
    </row>
    <row r="206" spans="1:37" s="43" customFormat="1" ht="18" customHeight="1">
      <c r="A206" s="86"/>
      <c r="B206" s="83" t="s">
        <v>666</v>
      </c>
      <c r="C206" s="109" t="s">
        <v>475</v>
      </c>
      <c r="D206" s="71" t="s">
        <v>73</v>
      </c>
      <c r="E206" s="71">
        <v>37.24013446</v>
      </c>
      <c r="F206" s="71">
        <v>-118.28213357</v>
      </c>
      <c r="G206" s="72">
        <v>1183.24</v>
      </c>
      <c r="H206" s="72">
        <v>-41.43</v>
      </c>
      <c r="I206" s="72">
        <v>39.64</v>
      </c>
      <c r="J206" s="81" t="s">
        <v>74</v>
      </c>
      <c r="K206" s="81" t="s">
        <v>74</v>
      </c>
      <c r="L206" s="90" t="s">
        <v>667</v>
      </c>
      <c r="M206" s="90" t="s">
        <v>668</v>
      </c>
      <c r="N206" s="81" t="s">
        <v>77</v>
      </c>
      <c r="O206" s="81" t="s">
        <v>77</v>
      </c>
      <c r="P206" s="64">
        <v>38</v>
      </c>
      <c r="Q206" s="64">
        <f>_xlfn.XLOOKUP(P206,'ARX IDs'!B$3:B$47,'ARX IDs'!C$3:C$47,"")</f>
        <v>43</v>
      </c>
      <c r="R206" s="64">
        <v>38</v>
      </c>
      <c r="S206" s="64">
        <v>3</v>
      </c>
      <c r="T206" s="80">
        <f>100 * $R206 + S206</f>
        <v>3803</v>
      </c>
      <c r="U206" s="77">
        <v>4</v>
      </c>
      <c r="V206" s="80">
        <f>100 * $R206 + U206</f>
        <v>3804</v>
      </c>
      <c r="W206" s="64">
        <f>IF(ISBLANK(Y206), "", _xlfn.XLOOKUP(Y206,'SNAP2 IDs'!C$3:C$15,'SNAP2 IDs'!B$3:B$15,""))</f>
        <v>1</v>
      </c>
      <c r="X206" s="64">
        <f>_xlfn.XLOOKUP($W206, 'SNAP2 IDs'!$B$3:$B$15,'SNAP2 IDs'!D$3:D$15, "Lookup err")</f>
        <v>2</v>
      </c>
      <c r="Y206" s="64">
        <v>9</v>
      </c>
      <c r="Z206" s="64" t="str">
        <f>_xlfn.XLOOKUP($W206, 'SNAP2 IDs'!$B$3:$B$15,'SNAP2 IDs'!E$3:E$15, "Lookup err")</f>
        <v>02:00:ce:ca:e4:6f</v>
      </c>
      <c r="AA206" s="64" t="str">
        <f>_xlfn.XLOOKUP($W206, 'SNAP2 IDs'!$B$3:$B$15,'SNAP2 IDs'!F$3:F$15, "Lookup err")</f>
        <v>snap09.sas.pvt</v>
      </c>
      <c r="AB206" s="64">
        <v>1</v>
      </c>
      <c r="AC206" s="64">
        <v>14</v>
      </c>
      <c r="AD206" s="64">
        <v>15</v>
      </c>
      <c r="AE206" s="64">
        <f>_xlfn.BITXOR(AC206,2) + 32*AB206</f>
        <v>44</v>
      </c>
      <c r="AF206" s="64">
        <f>_xlfn.BITXOR(AD206,2) + 32*AB206</f>
        <v>45</v>
      </c>
      <c r="AG206" s="64">
        <f>32*(Y206-1) + (AE206/2)</f>
        <v>278</v>
      </c>
      <c r="AH206" s="73" t="s">
        <v>350</v>
      </c>
    </row>
    <row r="207" spans="1:37" s="43" customFormat="1" ht="18" customHeight="1">
      <c r="A207" s="86"/>
      <c r="B207" s="83" t="s">
        <v>669</v>
      </c>
      <c r="C207" s="109" t="s">
        <v>575</v>
      </c>
      <c r="D207" s="71" t="s">
        <v>73</v>
      </c>
      <c r="E207" s="71">
        <v>37.240084709999998</v>
      </c>
      <c r="F207" s="71">
        <v>-118.28237799999999</v>
      </c>
      <c r="G207" s="72">
        <v>1183.44</v>
      </c>
      <c r="H207" s="72">
        <v>-63.11</v>
      </c>
      <c r="I207" s="72">
        <v>34.119999999999997</v>
      </c>
      <c r="J207" s="81" t="s">
        <v>74</v>
      </c>
      <c r="K207" s="81" t="s">
        <v>74</v>
      </c>
      <c r="L207" s="90" t="s">
        <v>670</v>
      </c>
      <c r="M207" s="90" t="s">
        <v>671</v>
      </c>
      <c r="N207" s="81" t="s">
        <v>77</v>
      </c>
      <c r="O207" s="81" t="s">
        <v>77</v>
      </c>
      <c r="P207" s="64">
        <v>39</v>
      </c>
      <c r="Q207" s="64">
        <f>_xlfn.XLOOKUP(P207,'ARX IDs'!B$3:B$47,'ARX IDs'!C$3:C$47,"")</f>
        <v>44</v>
      </c>
      <c r="R207" s="64">
        <v>39</v>
      </c>
      <c r="S207" s="64">
        <v>7</v>
      </c>
      <c r="T207" s="80">
        <f>100 * $R207 + S207</f>
        <v>3907</v>
      </c>
      <c r="U207" s="77">
        <v>8</v>
      </c>
      <c r="V207" s="80">
        <f>100 * $R207 + U207</f>
        <v>3908</v>
      </c>
      <c r="W207" s="64">
        <f>IF(ISBLANK(Y207), "", _xlfn.XLOOKUP(Y207,'SNAP2 IDs'!C$3:C$15,'SNAP2 IDs'!B$3:B$15,""))</f>
        <v>2</v>
      </c>
      <c r="X207" s="64">
        <f>_xlfn.XLOOKUP($W207, 'SNAP2 IDs'!$B$3:$B$15,'SNAP2 IDs'!D$3:D$15, "Lookup err")</f>
        <v>2</v>
      </c>
      <c r="Y207" s="64">
        <v>10</v>
      </c>
      <c r="Z207" s="64" t="str">
        <f>_xlfn.XLOOKUP($W207, 'SNAP2 IDs'!$B$3:$B$15,'SNAP2 IDs'!E$3:E$15, "Lookup err")</f>
        <v>00:00:41:1e:e4:75</v>
      </c>
      <c r="AA207" s="64" t="str">
        <f>_xlfn.XLOOKUP($W207, 'SNAP2 IDs'!$B$3:$B$15,'SNAP2 IDs'!F$3:F$15, "Lookup err")</f>
        <v>snap10.sas.pvt</v>
      </c>
      <c r="AB207" s="64">
        <v>0</v>
      </c>
      <c r="AC207" s="64">
        <v>12</v>
      </c>
      <c r="AD207" s="64">
        <v>13</v>
      </c>
      <c r="AE207" s="64">
        <f>_xlfn.BITXOR(AC207,2) + 32*AB207</f>
        <v>14</v>
      </c>
      <c r="AF207" s="64">
        <f>_xlfn.BITXOR(AD207,2) + 32*AB207</f>
        <v>15</v>
      </c>
      <c r="AG207" s="64">
        <f>32*(Y207-1) + (AE207/2)</f>
        <v>295</v>
      </c>
      <c r="AH207" s="73" t="s">
        <v>107</v>
      </c>
    </row>
    <row r="208" spans="1:37" s="43" customFormat="1" ht="18" customHeight="1">
      <c r="A208" s="86"/>
      <c r="B208" s="83" t="s">
        <v>672</v>
      </c>
      <c r="C208" s="109" t="s">
        <v>575</v>
      </c>
      <c r="D208" s="71" t="s">
        <v>73</v>
      </c>
      <c r="E208" s="71">
        <v>37.240027959999999</v>
      </c>
      <c r="F208" s="71">
        <v>-118.2822074</v>
      </c>
      <c r="G208" s="72">
        <v>1183.3599999999999</v>
      </c>
      <c r="H208" s="72">
        <v>-47.98</v>
      </c>
      <c r="I208" s="72">
        <v>27.82</v>
      </c>
      <c r="J208" s="81" t="s">
        <v>74</v>
      </c>
      <c r="K208" s="81" t="s">
        <v>74</v>
      </c>
      <c r="L208" s="90" t="s">
        <v>673</v>
      </c>
      <c r="M208" s="90" t="s">
        <v>674</v>
      </c>
      <c r="N208" s="81" t="s">
        <v>77</v>
      </c>
      <c r="O208" s="81" t="s">
        <v>77</v>
      </c>
      <c r="P208" s="64">
        <v>39</v>
      </c>
      <c r="Q208" s="64">
        <f>_xlfn.XLOOKUP(P208,'ARX IDs'!B$3:B$47,'ARX IDs'!C$3:C$47,"")</f>
        <v>44</v>
      </c>
      <c r="R208" s="64">
        <v>39</v>
      </c>
      <c r="S208" s="64">
        <v>9</v>
      </c>
      <c r="T208" s="80">
        <f>100 * $R208 + S208</f>
        <v>3909</v>
      </c>
      <c r="U208" s="77">
        <v>10</v>
      </c>
      <c r="V208" s="80">
        <f>100 * $R208 + U208</f>
        <v>3910</v>
      </c>
      <c r="W208" s="64">
        <f>IF(ISBLANK(Y208), "", _xlfn.XLOOKUP(Y208,'SNAP2 IDs'!C$3:C$15,'SNAP2 IDs'!B$3:B$15,""))</f>
        <v>2</v>
      </c>
      <c r="X208" s="64">
        <f>_xlfn.XLOOKUP($W208, 'SNAP2 IDs'!$B$3:$B$15,'SNAP2 IDs'!D$3:D$15, "Lookup err")</f>
        <v>2</v>
      </c>
      <c r="Y208" s="64">
        <v>10</v>
      </c>
      <c r="Z208" s="64" t="str">
        <f>_xlfn.XLOOKUP($W208, 'SNAP2 IDs'!$B$3:$B$15,'SNAP2 IDs'!E$3:E$15, "Lookup err")</f>
        <v>00:00:41:1e:e4:75</v>
      </c>
      <c r="AA208" s="64" t="str">
        <f>_xlfn.XLOOKUP($W208, 'SNAP2 IDs'!$B$3:$B$15,'SNAP2 IDs'!F$3:F$15, "Lookup err")</f>
        <v>snap10.sas.pvt</v>
      </c>
      <c r="AB208" s="64">
        <v>0</v>
      </c>
      <c r="AC208" s="64">
        <v>14</v>
      </c>
      <c r="AD208" s="64">
        <v>15</v>
      </c>
      <c r="AE208" s="64">
        <f>_xlfn.BITXOR(AC208,2) + 32*AB208</f>
        <v>12</v>
      </c>
      <c r="AF208" s="64">
        <f>_xlfn.BITXOR(AD208,2) + 32*AB208</f>
        <v>13</v>
      </c>
      <c r="AG208" s="64">
        <f>32*(Y208-1) + (AE208/2)</f>
        <v>294</v>
      </c>
      <c r="AH208" s="73" t="s">
        <v>350</v>
      </c>
    </row>
    <row r="209" spans="1:34" s="43" customFormat="1" ht="18" customHeight="1">
      <c r="A209" s="86"/>
      <c r="B209" s="83" t="s">
        <v>675</v>
      </c>
      <c r="C209" s="109" t="s">
        <v>575</v>
      </c>
      <c r="D209" s="71" t="s">
        <v>73</v>
      </c>
      <c r="E209" s="71">
        <v>37.239958459999997</v>
      </c>
      <c r="F209" s="71">
        <v>-118.2823332</v>
      </c>
      <c r="G209" s="72">
        <v>1183.43</v>
      </c>
      <c r="H209" s="72">
        <v>-59.14</v>
      </c>
      <c r="I209" s="72">
        <v>20.11</v>
      </c>
      <c r="J209" s="81" t="s">
        <v>74</v>
      </c>
      <c r="K209" s="81" t="s">
        <v>74</v>
      </c>
      <c r="L209" s="90" t="s">
        <v>676</v>
      </c>
      <c r="M209" s="90" t="s">
        <v>677</v>
      </c>
      <c r="N209" s="81" t="s">
        <v>77</v>
      </c>
      <c r="O209" s="81" t="s">
        <v>77</v>
      </c>
      <c r="P209" s="64">
        <v>39</v>
      </c>
      <c r="Q209" s="64">
        <f>_xlfn.XLOOKUP(P209,'ARX IDs'!B$3:B$47,'ARX IDs'!C$3:C$47,"")</f>
        <v>44</v>
      </c>
      <c r="R209" s="64">
        <v>39</v>
      </c>
      <c r="S209" s="64">
        <v>11</v>
      </c>
      <c r="T209" s="80">
        <f>100 * $R209 + S209</f>
        <v>3911</v>
      </c>
      <c r="U209" s="77">
        <v>12</v>
      </c>
      <c r="V209" s="80">
        <f>100 * $R209 + U209</f>
        <v>3912</v>
      </c>
      <c r="W209" s="64">
        <f>IF(ISBLANK(Y209), "", _xlfn.XLOOKUP(Y209,'SNAP2 IDs'!C$3:C$15,'SNAP2 IDs'!B$3:B$15,""))</f>
        <v>2</v>
      </c>
      <c r="X209" s="64">
        <f>_xlfn.XLOOKUP($W209, 'SNAP2 IDs'!$B$3:$B$15,'SNAP2 IDs'!D$3:D$15, "Lookup err")</f>
        <v>2</v>
      </c>
      <c r="Y209" s="64">
        <v>10</v>
      </c>
      <c r="Z209" s="64" t="str">
        <f>_xlfn.XLOOKUP($W209, 'SNAP2 IDs'!$B$3:$B$15,'SNAP2 IDs'!E$3:E$15, "Lookup err")</f>
        <v>00:00:41:1e:e4:75</v>
      </c>
      <c r="AA209" s="64" t="str">
        <f>_xlfn.XLOOKUP($W209, 'SNAP2 IDs'!$B$3:$B$15,'SNAP2 IDs'!F$3:F$15, "Lookup err")</f>
        <v>snap10.sas.pvt</v>
      </c>
      <c r="AB209" s="64">
        <v>0</v>
      </c>
      <c r="AC209" s="64">
        <v>16</v>
      </c>
      <c r="AD209" s="64">
        <v>17</v>
      </c>
      <c r="AE209" s="64">
        <f>_xlfn.BITXOR(AC209,2) + 32*AB209</f>
        <v>18</v>
      </c>
      <c r="AF209" s="64">
        <f>_xlfn.BITXOR(AD209,2) + 32*AB209</f>
        <v>19</v>
      </c>
      <c r="AG209" s="64">
        <f>32*(Y209-1) + (AE209/2)</f>
        <v>297</v>
      </c>
      <c r="AH209" s="73" t="s">
        <v>350</v>
      </c>
    </row>
    <row r="210" spans="1:34" s="43" customFormat="1" ht="18" customHeight="1">
      <c r="A210" s="86"/>
      <c r="B210" s="83" t="s">
        <v>678</v>
      </c>
      <c r="C210" s="109" t="s">
        <v>575</v>
      </c>
      <c r="D210" s="71" t="s">
        <v>73</v>
      </c>
      <c r="E210" s="71">
        <v>37.23992045</v>
      </c>
      <c r="F210" s="71">
        <v>-118.28220659</v>
      </c>
      <c r="G210" s="72">
        <v>1183.27</v>
      </c>
      <c r="H210" s="72">
        <v>-47.91</v>
      </c>
      <c r="I210" s="72">
        <v>15.89</v>
      </c>
      <c r="J210" s="81" t="s">
        <v>74</v>
      </c>
      <c r="K210" s="81" t="s">
        <v>74</v>
      </c>
      <c r="L210" s="90" t="s">
        <v>679</v>
      </c>
      <c r="M210" s="90" t="s">
        <v>680</v>
      </c>
      <c r="N210" s="81" t="s">
        <v>77</v>
      </c>
      <c r="O210" s="81" t="s">
        <v>77</v>
      </c>
      <c r="P210" s="64">
        <v>39</v>
      </c>
      <c r="Q210" s="64">
        <f>_xlfn.XLOOKUP(P210,'ARX IDs'!B$3:B$47,'ARX IDs'!C$3:C$47,"")</f>
        <v>44</v>
      </c>
      <c r="R210" s="64">
        <v>39</v>
      </c>
      <c r="S210" s="64">
        <v>13</v>
      </c>
      <c r="T210" s="80">
        <f>100 * $R210 + S210</f>
        <v>3913</v>
      </c>
      <c r="U210" s="77">
        <v>14</v>
      </c>
      <c r="V210" s="80">
        <f>100 * $R210 + U210</f>
        <v>3914</v>
      </c>
      <c r="W210" s="64">
        <f>IF(ISBLANK(Y210), "", _xlfn.XLOOKUP(Y210,'SNAP2 IDs'!C$3:C$15,'SNAP2 IDs'!B$3:B$15,""))</f>
        <v>2</v>
      </c>
      <c r="X210" s="64">
        <f>_xlfn.XLOOKUP($W210, 'SNAP2 IDs'!$B$3:$B$15,'SNAP2 IDs'!D$3:D$15, "Lookup err")</f>
        <v>2</v>
      </c>
      <c r="Y210" s="64">
        <v>10</v>
      </c>
      <c r="Z210" s="64" t="str">
        <f>_xlfn.XLOOKUP($W210, 'SNAP2 IDs'!$B$3:$B$15,'SNAP2 IDs'!E$3:E$15, "Lookup err")</f>
        <v>00:00:41:1e:e4:75</v>
      </c>
      <c r="AA210" s="64" t="str">
        <f>_xlfn.XLOOKUP($W210, 'SNAP2 IDs'!$B$3:$B$15,'SNAP2 IDs'!F$3:F$15, "Lookup err")</f>
        <v>snap10.sas.pvt</v>
      </c>
      <c r="AB210" s="64">
        <v>0</v>
      </c>
      <c r="AC210" s="64">
        <v>18</v>
      </c>
      <c r="AD210" s="64">
        <v>19</v>
      </c>
      <c r="AE210" s="64">
        <f>_xlfn.BITXOR(AC210,2) + 32*AB210</f>
        <v>16</v>
      </c>
      <c r="AF210" s="64">
        <f>_xlfn.BITXOR(AD210,2) + 32*AB210</f>
        <v>17</v>
      </c>
      <c r="AG210" s="64">
        <f>32*(Y210-1) + (AE210/2)</f>
        <v>296</v>
      </c>
      <c r="AH210" s="73" t="s">
        <v>350</v>
      </c>
    </row>
    <row r="211" spans="1:34" s="43" customFormat="1" ht="18" customHeight="1">
      <c r="A211" s="86"/>
      <c r="B211" s="83" t="s">
        <v>681</v>
      </c>
      <c r="C211" s="109" t="s">
        <v>575</v>
      </c>
      <c r="D211" s="71" t="s">
        <v>73</v>
      </c>
      <c r="E211" s="71">
        <v>37.239885440000002</v>
      </c>
      <c r="F211" s="71">
        <v>-118.28211116</v>
      </c>
      <c r="G211" s="72">
        <v>1183.1600000000001</v>
      </c>
      <c r="H211" s="72">
        <v>-39.44</v>
      </c>
      <c r="I211" s="72">
        <v>12.01</v>
      </c>
      <c r="J211" s="81" t="s">
        <v>74</v>
      </c>
      <c r="K211" s="81" t="s">
        <v>74</v>
      </c>
      <c r="L211" s="90" t="s">
        <v>682</v>
      </c>
      <c r="M211" s="90" t="s">
        <v>509</v>
      </c>
      <c r="N211" s="81" t="s">
        <v>77</v>
      </c>
      <c r="O211" s="81" t="s">
        <v>77</v>
      </c>
      <c r="P211" s="64">
        <v>39</v>
      </c>
      <c r="Q211" s="64">
        <f>_xlfn.XLOOKUP(P211,'ARX IDs'!B$3:B$47,'ARX IDs'!C$3:C$47,"")</f>
        <v>44</v>
      </c>
      <c r="R211" s="64">
        <v>39</v>
      </c>
      <c r="S211" s="64">
        <v>15</v>
      </c>
      <c r="T211" s="80">
        <f>100 * $R211 + S211</f>
        <v>3915</v>
      </c>
      <c r="U211" s="77">
        <v>16</v>
      </c>
      <c r="V211" s="80">
        <f>100 * $R211 + U211</f>
        <v>3916</v>
      </c>
      <c r="W211" s="64">
        <f>IF(ISBLANK(Y211), "", _xlfn.XLOOKUP(Y211,'SNAP2 IDs'!C$3:C$15,'SNAP2 IDs'!B$3:B$15,""))</f>
        <v>2</v>
      </c>
      <c r="X211" s="64">
        <f>_xlfn.XLOOKUP($W211, 'SNAP2 IDs'!$B$3:$B$15,'SNAP2 IDs'!D$3:D$15, "Lookup err")</f>
        <v>2</v>
      </c>
      <c r="Y211" s="64">
        <v>10</v>
      </c>
      <c r="Z211" s="64" t="str">
        <f>_xlfn.XLOOKUP($W211, 'SNAP2 IDs'!$B$3:$B$15,'SNAP2 IDs'!E$3:E$15, "Lookup err")</f>
        <v>00:00:41:1e:e4:75</v>
      </c>
      <c r="AA211" s="64" t="str">
        <f>_xlfn.XLOOKUP($W211, 'SNAP2 IDs'!$B$3:$B$15,'SNAP2 IDs'!F$3:F$15, "Lookup err")</f>
        <v>snap10.sas.pvt</v>
      </c>
      <c r="AB211" s="64">
        <v>0</v>
      </c>
      <c r="AC211" s="64">
        <v>20</v>
      </c>
      <c r="AD211" s="64">
        <v>21</v>
      </c>
      <c r="AE211" s="64">
        <f>_xlfn.BITXOR(AC211,2) + 32*AB211</f>
        <v>22</v>
      </c>
      <c r="AF211" s="64">
        <f>_xlfn.BITXOR(AD211,2) + 32*AB211</f>
        <v>23</v>
      </c>
      <c r="AG211" s="64">
        <f>32*(Y211-1) + (AE211/2)</f>
        <v>299</v>
      </c>
      <c r="AH211" s="73" t="s">
        <v>350</v>
      </c>
    </row>
    <row r="212" spans="1:34" s="43" customFormat="1" ht="18" customHeight="1">
      <c r="A212" s="86"/>
      <c r="B212" s="83" t="s">
        <v>683</v>
      </c>
      <c r="C212" s="109" t="s">
        <v>575</v>
      </c>
      <c r="D212" s="71" t="s">
        <v>73</v>
      </c>
      <c r="E212" s="71">
        <v>37.239849159999999</v>
      </c>
      <c r="F212" s="71">
        <v>-118.28222094</v>
      </c>
      <c r="G212" s="72">
        <v>1183.3900000000001</v>
      </c>
      <c r="H212" s="72">
        <v>-49.18</v>
      </c>
      <c r="I212" s="72">
        <v>7.98</v>
      </c>
      <c r="J212" s="81" t="s">
        <v>74</v>
      </c>
      <c r="K212" s="81" t="s">
        <v>74</v>
      </c>
      <c r="L212" s="90" t="s">
        <v>684</v>
      </c>
      <c r="M212" s="90" t="s">
        <v>685</v>
      </c>
      <c r="N212" s="81" t="s">
        <v>77</v>
      </c>
      <c r="O212" s="81" t="s">
        <v>77</v>
      </c>
      <c r="P212" s="64">
        <v>40</v>
      </c>
      <c r="Q212" s="64">
        <f>_xlfn.XLOOKUP(P212,'ARX IDs'!B$3:B$47,'ARX IDs'!C$3:C$47,"")</f>
        <v>45</v>
      </c>
      <c r="R212" s="64">
        <v>40</v>
      </c>
      <c r="S212" s="64">
        <v>1</v>
      </c>
      <c r="T212" s="80">
        <f>100 * $R212 + S212</f>
        <v>4001</v>
      </c>
      <c r="U212" s="77">
        <v>2</v>
      </c>
      <c r="V212" s="80">
        <f>100 * $R212 + U212</f>
        <v>4002</v>
      </c>
      <c r="W212" s="64">
        <f>IF(ISBLANK(Y212), "", _xlfn.XLOOKUP(Y212,'SNAP2 IDs'!C$3:C$15,'SNAP2 IDs'!B$3:B$15,""))</f>
        <v>2</v>
      </c>
      <c r="X212" s="64">
        <f>_xlfn.XLOOKUP($W212, 'SNAP2 IDs'!$B$3:$B$15,'SNAP2 IDs'!D$3:D$15, "Lookup err")</f>
        <v>2</v>
      </c>
      <c r="Y212" s="64">
        <v>10</v>
      </c>
      <c r="Z212" s="64" t="str">
        <f>_xlfn.XLOOKUP($W212, 'SNAP2 IDs'!$B$3:$B$15,'SNAP2 IDs'!E$3:E$15, "Lookup err")</f>
        <v>00:00:41:1e:e4:75</v>
      </c>
      <c r="AA212" s="64" t="str">
        <f>_xlfn.XLOOKUP($W212, 'SNAP2 IDs'!$B$3:$B$15,'SNAP2 IDs'!F$3:F$15, "Lookup err")</f>
        <v>snap10.sas.pvt</v>
      </c>
      <c r="AB212" s="64">
        <v>0</v>
      </c>
      <c r="AC212" s="64">
        <v>22</v>
      </c>
      <c r="AD212" s="64">
        <v>23</v>
      </c>
      <c r="AE212" s="64">
        <f>_xlfn.BITXOR(AC212,2) + 32*AB212</f>
        <v>20</v>
      </c>
      <c r="AF212" s="64">
        <f>_xlfn.BITXOR(AD212,2) + 32*AB212</f>
        <v>21</v>
      </c>
      <c r="AG212" s="64">
        <f>32*(Y212-1) + (AE212/2)</f>
        <v>298</v>
      </c>
      <c r="AH212" s="73" t="s">
        <v>350</v>
      </c>
    </row>
    <row r="213" spans="1:34" s="43" customFormat="1" ht="18" customHeight="1">
      <c r="A213" s="86"/>
      <c r="B213" s="83" t="s">
        <v>686</v>
      </c>
      <c r="C213" s="109" t="s">
        <v>575</v>
      </c>
      <c r="D213" s="71" t="s">
        <v>73</v>
      </c>
      <c r="E213" s="71">
        <v>37.23980315</v>
      </c>
      <c r="F213" s="71">
        <v>-118.28222262</v>
      </c>
      <c r="G213" s="72">
        <v>1183.3599999999999</v>
      </c>
      <c r="H213" s="72">
        <v>-49.33</v>
      </c>
      <c r="I213" s="72">
        <v>2.87</v>
      </c>
      <c r="J213" s="81" t="s">
        <v>74</v>
      </c>
      <c r="K213" s="81" t="s">
        <v>74</v>
      </c>
      <c r="L213" s="90" t="s">
        <v>687</v>
      </c>
      <c r="M213" s="90" t="s">
        <v>688</v>
      </c>
      <c r="N213" s="81" t="s">
        <v>77</v>
      </c>
      <c r="O213" s="81" t="s">
        <v>77</v>
      </c>
      <c r="P213" s="64">
        <v>40</v>
      </c>
      <c r="Q213" s="64">
        <f>_xlfn.XLOOKUP(P213,'ARX IDs'!B$3:B$47,'ARX IDs'!C$3:C$47,"")</f>
        <v>45</v>
      </c>
      <c r="R213" s="64">
        <v>40</v>
      </c>
      <c r="S213" s="64">
        <v>3</v>
      </c>
      <c r="T213" s="80">
        <f>100 * $R213 + S213</f>
        <v>4003</v>
      </c>
      <c r="U213" s="77">
        <v>4</v>
      </c>
      <c r="V213" s="80">
        <f>100 * $R213 + U213</f>
        <v>4004</v>
      </c>
      <c r="W213" s="64">
        <f>IF(ISBLANK(Y213), "", _xlfn.XLOOKUP(Y213,'SNAP2 IDs'!C$3:C$15,'SNAP2 IDs'!B$3:B$15,""))</f>
        <v>2</v>
      </c>
      <c r="X213" s="64">
        <f>_xlfn.XLOOKUP($W213, 'SNAP2 IDs'!$B$3:$B$15,'SNAP2 IDs'!D$3:D$15, "Lookup err")</f>
        <v>2</v>
      </c>
      <c r="Y213" s="64">
        <v>10</v>
      </c>
      <c r="Z213" s="64" t="str">
        <f>_xlfn.XLOOKUP($W213, 'SNAP2 IDs'!$B$3:$B$15,'SNAP2 IDs'!E$3:E$15, "Lookup err")</f>
        <v>00:00:41:1e:e4:75</v>
      </c>
      <c r="AA213" s="64" t="str">
        <f>_xlfn.XLOOKUP($W213, 'SNAP2 IDs'!$B$3:$B$15,'SNAP2 IDs'!F$3:F$15, "Lookup err")</f>
        <v>snap10.sas.pvt</v>
      </c>
      <c r="AB213" s="64">
        <v>0</v>
      </c>
      <c r="AC213" s="64">
        <v>24</v>
      </c>
      <c r="AD213" s="64">
        <v>25</v>
      </c>
      <c r="AE213" s="64">
        <f>_xlfn.BITXOR(AC213,2) + 32*AB213</f>
        <v>26</v>
      </c>
      <c r="AF213" s="64">
        <f>_xlfn.BITXOR(AD213,2) + 32*AB213</f>
        <v>27</v>
      </c>
      <c r="AG213" s="64">
        <f>32*(Y213-1) + (AE213/2)</f>
        <v>301</v>
      </c>
      <c r="AH213" s="73" t="s">
        <v>350</v>
      </c>
    </row>
    <row r="214" spans="1:34" s="43" customFormat="1" ht="18" customHeight="1">
      <c r="A214" s="86"/>
      <c r="B214" s="83" t="s">
        <v>689</v>
      </c>
      <c r="C214" s="109" t="s">
        <v>575</v>
      </c>
      <c r="D214" s="71" t="s">
        <v>73</v>
      </c>
      <c r="E214" s="71">
        <v>37.239756380000003</v>
      </c>
      <c r="F214" s="71">
        <v>-118.28218373999999</v>
      </c>
      <c r="G214" s="72">
        <v>1183.3</v>
      </c>
      <c r="H214" s="72">
        <v>-45.88</v>
      </c>
      <c r="I214" s="72">
        <v>-2.3199999999999998</v>
      </c>
      <c r="J214" s="81" t="s">
        <v>74</v>
      </c>
      <c r="K214" s="81" t="s">
        <v>74</v>
      </c>
      <c r="L214" s="90" t="s">
        <v>690</v>
      </c>
      <c r="M214" s="90" t="s">
        <v>691</v>
      </c>
      <c r="N214" s="81" t="s">
        <v>77</v>
      </c>
      <c r="O214" s="81" t="s">
        <v>77</v>
      </c>
      <c r="P214" s="64">
        <v>40</v>
      </c>
      <c r="Q214" s="64">
        <f>_xlfn.XLOOKUP(P214,'ARX IDs'!B$3:B$47,'ARX IDs'!C$3:C$47,"")</f>
        <v>45</v>
      </c>
      <c r="R214" s="64">
        <v>40</v>
      </c>
      <c r="S214" s="64">
        <v>5</v>
      </c>
      <c r="T214" s="80">
        <f>100 * $R214 + S214</f>
        <v>4005</v>
      </c>
      <c r="U214" s="77">
        <v>6</v>
      </c>
      <c r="V214" s="80">
        <f>100 * $R214 + U214</f>
        <v>4006</v>
      </c>
      <c r="W214" s="64">
        <f>IF(ISBLANK(Y214), "", _xlfn.XLOOKUP(Y214,'SNAP2 IDs'!C$3:C$15,'SNAP2 IDs'!B$3:B$15,""))</f>
        <v>2</v>
      </c>
      <c r="X214" s="64">
        <f>_xlfn.XLOOKUP($W214, 'SNAP2 IDs'!$B$3:$B$15,'SNAP2 IDs'!D$3:D$15, "Lookup err")</f>
        <v>2</v>
      </c>
      <c r="Y214" s="64">
        <v>10</v>
      </c>
      <c r="Z214" s="64" t="str">
        <f>_xlfn.XLOOKUP($W214, 'SNAP2 IDs'!$B$3:$B$15,'SNAP2 IDs'!E$3:E$15, "Lookup err")</f>
        <v>00:00:41:1e:e4:75</v>
      </c>
      <c r="AA214" s="64" t="str">
        <f>_xlfn.XLOOKUP($W214, 'SNAP2 IDs'!$B$3:$B$15,'SNAP2 IDs'!F$3:F$15, "Lookup err")</f>
        <v>snap10.sas.pvt</v>
      </c>
      <c r="AB214" s="64">
        <v>0</v>
      </c>
      <c r="AC214" s="64">
        <v>26</v>
      </c>
      <c r="AD214" s="64">
        <v>27</v>
      </c>
      <c r="AE214" s="64">
        <f>_xlfn.BITXOR(AC214,2) + 32*AB214</f>
        <v>24</v>
      </c>
      <c r="AF214" s="64">
        <f>_xlfn.BITXOR(AD214,2) + 32*AB214</f>
        <v>25</v>
      </c>
      <c r="AG214" s="64">
        <f>32*(Y214-1) + (AE214/2)</f>
        <v>300</v>
      </c>
      <c r="AH214" s="73" t="s">
        <v>350</v>
      </c>
    </row>
    <row r="215" spans="1:34" s="43" customFormat="1" ht="18" customHeight="1">
      <c r="A215" s="86"/>
      <c r="B215" s="83" t="s">
        <v>692</v>
      </c>
      <c r="C215" s="109" t="s">
        <v>592</v>
      </c>
      <c r="D215" s="71" t="s">
        <v>73</v>
      </c>
      <c r="E215" s="71">
        <v>37.23966566</v>
      </c>
      <c r="F215" s="71">
        <v>-118.28220099000001</v>
      </c>
      <c r="G215" s="72">
        <v>1183.0899999999999</v>
      </c>
      <c r="H215" s="72">
        <v>-47.41</v>
      </c>
      <c r="I215" s="72">
        <v>-12.39</v>
      </c>
      <c r="J215" s="81" t="s">
        <v>74</v>
      </c>
      <c r="K215" s="81" t="s">
        <v>74</v>
      </c>
      <c r="L215" s="90" t="s">
        <v>693</v>
      </c>
      <c r="M215" s="90" t="s">
        <v>694</v>
      </c>
      <c r="N215" s="81" t="s">
        <v>77</v>
      </c>
      <c r="O215" s="81" t="s">
        <v>77</v>
      </c>
      <c r="P215" s="64">
        <v>42</v>
      </c>
      <c r="Q215" s="64">
        <f>_xlfn.XLOOKUP(P215,'ARX IDs'!B$3:B$47,'ARX IDs'!C$3:C$47,"")</f>
        <v>47</v>
      </c>
      <c r="R215" s="64">
        <v>42</v>
      </c>
      <c r="S215" s="64">
        <v>13</v>
      </c>
      <c r="T215" s="80">
        <f>100 * $R215 + S215</f>
        <v>4213</v>
      </c>
      <c r="U215" s="77">
        <v>14</v>
      </c>
      <c r="V215" s="80">
        <f>100 * $R215 + U215</f>
        <v>4214</v>
      </c>
      <c r="W215" s="64">
        <f>IF(ISBLANK(Y215), "", _xlfn.XLOOKUP(Y215,'SNAP2 IDs'!C$3:C$15,'SNAP2 IDs'!B$3:B$15,""))</f>
        <v>4</v>
      </c>
      <c r="X215" s="64">
        <f>_xlfn.XLOOKUP($W215, 'SNAP2 IDs'!$B$3:$B$15,'SNAP2 IDs'!D$3:D$15, "Lookup err")</f>
        <v>2</v>
      </c>
      <c r="Y215" s="64">
        <v>11</v>
      </c>
      <c r="Z215" s="64" t="str">
        <f>_xlfn.XLOOKUP($W215, 'SNAP2 IDs'!$B$3:$B$15,'SNAP2 IDs'!E$3:E$15, "Lookup err")</f>
        <v>00:00:b3:fc:e4:6f</v>
      </c>
      <c r="AA215" s="64" t="str">
        <f>_xlfn.XLOOKUP($W215, 'SNAP2 IDs'!$B$3:$B$15,'SNAP2 IDs'!F$3:F$15, "Lookup err")</f>
        <v>snap11.sas.pvt</v>
      </c>
      <c r="AB215" s="64">
        <v>0</v>
      </c>
      <c r="AC215" s="64">
        <v>12</v>
      </c>
      <c r="AD215" s="64">
        <v>13</v>
      </c>
      <c r="AE215" s="64">
        <f>_xlfn.BITXOR(AC215,2) + 32*AB215</f>
        <v>14</v>
      </c>
      <c r="AF215" s="64">
        <f>_xlfn.BITXOR(AD215,2) + 32*AB215</f>
        <v>15</v>
      </c>
      <c r="AG215" s="64">
        <f>32*(Y215-1) + (AE215/2)</f>
        <v>327</v>
      </c>
      <c r="AH215" s="73" t="s">
        <v>350</v>
      </c>
    </row>
    <row r="216" spans="1:34" s="43" customFormat="1" ht="18" customHeight="1">
      <c r="A216" s="86"/>
      <c r="B216" s="83" t="s">
        <v>695</v>
      </c>
      <c r="C216" s="109" t="s">
        <v>592</v>
      </c>
      <c r="D216" s="71" t="s">
        <v>73</v>
      </c>
      <c r="E216" s="71">
        <v>37.239611349999997</v>
      </c>
      <c r="F216" s="71">
        <v>-118.28213313000001</v>
      </c>
      <c r="G216" s="72">
        <v>1183.0999999999999</v>
      </c>
      <c r="H216" s="72">
        <v>-41.39</v>
      </c>
      <c r="I216" s="72">
        <v>-18.41</v>
      </c>
      <c r="J216" s="81" t="s">
        <v>74</v>
      </c>
      <c r="K216" s="81" t="s">
        <v>74</v>
      </c>
      <c r="L216" s="90" t="s">
        <v>696</v>
      </c>
      <c r="M216" s="90" t="s">
        <v>697</v>
      </c>
      <c r="N216" s="81" t="s">
        <v>77</v>
      </c>
      <c r="O216" s="81" t="s">
        <v>77</v>
      </c>
      <c r="P216" s="64">
        <v>42</v>
      </c>
      <c r="Q216" s="64">
        <f>_xlfn.XLOOKUP(P216,'ARX IDs'!B$3:B$47,'ARX IDs'!C$3:C$47,"")</f>
        <v>47</v>
      </c>
      <c r="R216" s="64">
        <v>42</v>
      </c>
      <c r="S216" s="64">
        <v>15</v>
      </c>
      <c r="T216" s="80">
        <f>100 * $R216 + S216</f>
        <v>4215</v>
      </c>
      <c r="U216" s="77">
        <v>16</v>
      </c>
      <c r="V216" s="80">
        <f>100 * $R216 + U216</f>
        <v>4216</v>
      </c>
      <c r="W216" s="64">
        <f>IF(ISBLANK(Y216), "", _xlfn.XLOOKUP(Y216,'SNAP2 IDs'!C$3:C$15,'SNAP2 IDs'!B$3:B$15,""))</f>
        <v>4</v>
      </c>
      <c r="X216" s="64">
        <f>_xlfn.XLOOKUP($W216, 'SNAP2 IDs'!$B$3:$B$15,'SNAP2 IDs'!D$3:D$15, "Lookup err")</f>
        <v>2</v>
      </c>
      <c r="Y216" s="64">
        <v>11</v>
      </c>
      <c r="Z216" s="64" t="str">
        <f>_xlfn.XLOOKUP($W216, 'SNAP2 IDs'!$B$3:$B$15,'SNAP2 IDs'!E$3:E$15, "Lookup err")</f>
        <v>00:00:b3:fc:e4:6f</v>
      </c>
      <c r="AA216" s="64" t="str">
        <f>_xlfn.XLOOKUP($W216, 'SNAP2 IDs'!$B$3:$B$15,'SNAP2 IDs'!F$3:F$15, "Lookup err")</f>
        <v>snap11.sas.pvt</v>
      </c>
      <c r="AB216" s="64">
        <v>0</v>
      </c>
      <c r="AC216" s="64">
        <v>14</v>
      </c>
      <c r="AD216" s="64">
        <v>15</v>
      </c>
      <c r="AE216" s="64">
        <f>_xlfn.BITXOR(AC216,2) + 32*AB216</f>
        <v>12</v>
      </c>
      <c r="AF216" s="64">
        <f>_xlfn.BITXOR(AD216,2) + 32*AB216</f>
        <v>13</v>
      </c>
      <c r="AG216" s="64">
        <f>32*(Y216-1) + (AE216/2)</f>
        <v>326</v>
      </c>
      <c r="AH216" s="73" t="s">
        <v>350</v>
      </c>
    </row>
    <row r="217" spans="1:34" s="43" customFormat="1" ht="18" customHeight="1">
      <c r="A217" s="86"/>
      <c r="B217" s="83" t="s">
        <v>698</v>
      </c>
      <c r="C217" s="109" t="s">
        <v>592</v>
      </c>
      <c r="D217" s="71" t="s">
        <v>73</v>
      </c>
      <c r="E217" s="71">
        <v>37.239601120000003</v>
      </c>
      <c r="F217" s="71">
        <v>-118.28232615</v>
      </c>
      <c r="G217" s="72">
        <v>1182.98</v>
      </c>
      <c r="H217" s="72">
        <v>-58.51</v>
      </c>
      <c r="I217" s="72">
        <v>-19.55</v>
      </c>
      <c r="J217" s="81" t="s">
        <v>74</v>
      </c>
      <c r="K217" s="81" t="s">
        <v>74</v>
      </c>
      <c r="L217" s="90" t="s">
        <v>349</v>
      </c>
      <c r="M217" s="90" t="s">
        <v>699</v>
      </c>
      <c r="N217" s="81" t="s">
        <v>77</v>
      </c>
      <c r="O217" s="81" t="s">
        <v>77</v>
      </c>
      <c r="P217" s="64">
        <v>43</v>
      </c>
      <c r="Q217" s="64">
        <f>_xlfn.XLOOKUP(P217,'ARX IDs'!B$3:B$47,'ARX IDs'!C$3:C$47,"")</f>
        <v>48</v>
      </c>
      <c r="R217" s="64">
        <v>43</v>
      </c>
      <c r="S217" s="64">
        <v>1</v>
      </c>
      <c r="T217" s="80">
        <f>100 * $R217 + S217</f>
        <v>4301</v>
      </c>
      <c r="U217" s="77">
        <v>2</v>
      </c>
      <c r="V217" s="80">
        <f>100 * $R217 + U217</f>
        <v>4302</v>
      </c>
      <c r="W217" s="64">
        <f>IF(ISBLANK(Y217), "", _xlfn.XLOOKUP(Y217,'SNAP2 IDs'!C$3:C$15,'SNAP2 IDs'!B$3:B$15,""))</f>
        <v>4</v>
      </c>
      <c r="X217" s="64">
        <f>_xlfn.XLOOKUP($W217, 'SNAP2 IDs'!$B$3:$B$15,'SNAP2 IDs'!D$3:D$15, "Lookup err")</f>
        <v>2</v>
      </c>
      <c r="Y217" s="64">
        <v>11</v>
      </c>
      <c r="Z217" s="64" t="str">
        <f>_xlfn.XLOOKUP($W217, 'SNAP2 IDs'!$B$3:$B$15,'SNAP2 IDs'!E$3:E$15, "Lookup err")</f>
        <v>00:00:b3:fc:e4:6f</v>
      </c>
      <c r="AA217" s="64" t="str">
        <f>_xlfn.XLOOKUP($W217, 'SNAP2 IDs'!$B$3:$B$15,'SNAP2 IDs'!F$3:F$15, "Lookup err")</f>
        <v>snap11.sas.pvt</v>
      </c>
      <c r="AB217" s="64">
        <v>0</v>
      </c>
      <c r="AC217" s="64">
        <v>16</v>
      </c>
      <c r="AD217" s="64">
        <v>17</v>
      </c>
      <c r="AE217" s="64">
        <f>_xlfn.BITXOR(AC217,2) + 32*AB217</f>
        <v>18</v>
      </c>
      <c r="AF217" s="64">
        <f>_xlfn.BITXOR(AD217,2) + 32*AB217</f>
        <v>19</v>
      </c>
      <c r="AG217" s="64">
        <f>32*(Y217-1) + (AE217/2)</f>
        <v>329</v>
      </c>
      <c r="AH217" s="73" t="s">
        <v>700</v>
      </c>
    </row>
    <row r="218" spans="1:34" s="43" customFormat="1" ht="18" customHeight="1">
      <c r="A218" s="86"/>
      <c r="B218" s="83" t="s">
        <v>701</v>
      </c>
      <c r="C218" s="109" t="s">
        <v>592</v>
      </c>
      <c r="D218" s="71" t="s">
        <v>73</v>
      </c>
      <c r="E218" s="71">
        <v>37.239557089999998</v>
      </c>
      <c r="F218" s="71">
        <v>-118.28224926999999</v>
      </c>
      <c r="G218" s="72">
        <v>1182.99</v>
      </c>
      <c r="H218" s="72">
        <v>-51.69</v>
      </c>
      <c r="I218" s="72">
        <v>-24.44</v>
      </c>
      <c r="J218" s="81" t="s">
        <v>74</v>
      </c>
      <c r="K218" s="81" t="s">
        <v>74</v>
      </c>
      <c r="L218" s="90" t="s">
        <v>702</v>
      </c>
      <c r="M218" s="90" t="s">
        <v>703</v>
      </c>
      <c r="N218" s="81" t="s">
        <v>77</v>
      </c>
      <c r="O218" s="81" t="s">
        <v>77</v>
      </c>
      <c r="P218" s="64">
        <v>43</v>
      </c>
      <c r="Q218" s="64">
        <f>_xlfn.XLOOKUP(P218,'ARX IDs'!B$3:B$47,'ARX IDs'!C$3:C$47,"")</f>
        <v>48</v>
      </c>
      <c r="R218" s="64">
        <v>43</v>
      </c>
      <c r="S218" s="64">
        <v>3</v>
      </c>
      <c r="T218" s="80">
        <f>100 * $R218 + S218</f>
        <v>4303</v>
      </c>
      <c r="U218" s="77">
        <v>4</v>
      </c>
      <c r="V218" s="80">
        <f>100 * $R218 + U218</f>
        <v>4304</v>
      </c>
      <c r="W218" s="64">
        <f>IF(ISBLANK(Y218), "", _xlfn.XLOOKUP(Y218,'SNAP2 IDs'!C$3:C$15,'SNAP2 IDs'!B$3:B$15,""))</f>
        <v>4</v>
      </c>
      <c r="X218" s="64">
        <f>_xlfn.XLOOKUP($W218, 'SNAP2 IDs'!$B$3:$B$15,'SNAP2 IDs'!D$3:D$15, "Lookup err")</f>
        <v>2</v>
      </c>
      <c r="Y218" s="64">
        <v>11</v>
      </c>
      <c r="Z218" s="64" t="str">
        <f>_xlfn.XLOOKUP($W218, 'SNAP2 IDs'!$B$3:$B$15,'SNAP2 IDs'!E$3:E$15, "Lookup err")</f>
        <v>00:00:b3:fc:e4:6f</v>
      </c>
      <c r="AA218" s="64" t="str">
        <f>_xlfn.XLOOKUP($W218, 'SNAP2 IDs'!$B$3:$B$15,'SNAP2 IDs'!F$3:F$15, "Lookup err")</f>
        <v>snap11.sas.pvt</v>
      </c>
      <c r="AB218" s="64">
        <v>0</v>
      </c>
      <c r="AC218" s="64">
        <v>18</v>
      </c>
      <c r="AD218" s="64">
        <v>19</v>
      </c>
      <c r="AE218" s="64">
        <f>_xlfn.BITXOR(AC218,2) + 32*AB218</f>
        <v>16</v>
      </c>
      <c r="AF218" s="64">
        <f>_xlfn.BITXOR(AD218,2) + 32*AB218</f>
        <v>17</v>
      </c>
      <c r="AG218" s="64">
        <f>32*(Y218-1) + (AE218/2)</f>
        <v>328</v>
      </c>
      <c r="AH218" s="73" t="s">
        <v>700</v>
      </c>
    </row>
    <row r="219" spans="1:34" s="43" customFormat="1" ht="18" customHeight="1">
      <c r="A219" s="86"/>
      <c r="B219" s="83" t="s">
        <v>704</v>
      </c>
      <c r="C219" s="109" t="s">
        <v>592</v>
      </c>
      <c r="D219" s="71" t="s">
        <v>73</v>
      </c>
      <c r="E219" s="71">
        <v>37.23955076</v>
      </c>
      <c r="F219" s="71">
        <v>-118.28211416000001</v>
      </c>
      <c r="G219" s="72">
        <v>1183.07</v>
      </c>
      <c r="H219" s="72">
        <v>-39.700000000000003</v>
      </c>
      <c r="I219" s="72">
        <v>-25.14</v>
      </c>
      <c r="J219" s="81" t="s">
        <v>74</v>
      </c>
      <c r="K219" s="81" t="s">
        <v>74</v>
      </c>
      <c r="L219" s="90" t="s">
        <v>705</v>
      </c>
      <c r="M219" s="90" t="s">
        <v>386</v>
      </c>
      <c r="N219" s="81" t="s">
        <v>77</v>
      </c>
      <c r="O219" s="81" t="s">
        <v>77</v>
      </c>
      <c r="P219" s="64">
        <v>43</v>
      </c>
      <c r="Q219" s="64">
        <f>_xlfn.XLOOKUP(P219,'ARX IDs'!B$3:B$47,'ARX IDs'!C$3:C$47,"")</f>
        <v>48</v>
      </c>
      <c r="R219" s="64">
        <v>43</v>
      </c>
      <c r="S219" s="64">
        <v>5</v>
      </c>
      <c r="T219" s="80">
        <f>100 * $R219 + S219</f>
        <v>4305</v>
      </c>
      <c r="U219" s="77">
        <v>6</v>
      </c>
      <c r="V219" s="80">
        <f>100 * $R219 + U219</f>
        <v>4306</v>
      </c>
      <c r="W219" s="64">
        <f>IF(ISBLANK(Y219), "", _xlfn.XLOOKUP(Y219,'SNAP2 IDs'!C$3:C$15,'SNAP2 IDs'!B$3:B$15,""))</f>
        <v>4</v>
      </c>
      <c r="X219" s="64">
        <f>_xlfn.XLOOKUP($W219, 'SNAP2 IDs'!$B$3:$B$15,'SNAP2 IDs'!D$3:D$15, "Lookup err")</f>
        <v>2</v>
      </c>
      <c r="Y219" s="64">
        <v>11</v>
      </c>
      <c r="Z219" s="64" t="str">
        <f>_xlfn.XLOOKUP($W219, 'SNAP2 IDs'!$B$3:$B$15,'SNAP2 IDs'!E$3:E$15, "Lookup err")</f>
        <v>00:00:b3:fc:e4:6f</v>
      </c>
      <c r="AA219" s="64" t="str">
        <f>_xlfn.XLOOKUP($W219, 'SNAP2 IDs'!$B$3:$B$15,'SNAP2 IDs'!F$3:F$15, "Lookup err")</f>
        <v>snap11.sas.pvt</v>
      </c>
      <c r="AB219" s="64">
        <v>0</v>
      </c>
      <c r="AC219" s="64">
        <v>20</v>
      </c>
      <c r="AD219" s="64">
        <v>21</v>
      </c>
      <c r="AE219" s="64">
        <f>_xlfn.BITXOR(AC219,2) + 32*AB219</f>
        <v>22</v>
      </c>
      <c r="AF219" s="64">
        <f>_xlfn.BITXOR(AD219,2) + 32*AB219</f>
        <v>23</v>
      </c>
      <c r="AG219" s="64">
        <f>32*(Y219-1) + (AE219/2)</f>
        <v>331</v>
      </c>
      <c r="AH219" s="73" t="s">
        <v>700</v>
      </c>
    </row>
    <row r="220" spans="1:34" s="43" customFormat="1" ht="18" customHeight="1">
      <c r="A220" s="86"/>
      <c r="B220" s="83" t="s">
        <v>706</v>
      </c>
      <c r="C220" s="109"/>
      <c r="D220" s="71" t="s">
        <v>73</v>
      </c>
      <c r="E220" s="71">
        <v>37.239450650000002</v>
      </c>
      <c r="F220" s="71">
        <v>-118.28217394000001</v>
      </c>
      <c r="G220" s="72">
        <v>1182.8699999999999</v>
      </c>
      <c r="H220" s="72">
        <v>-45.01</v>
      </c>
      <c r="I220" s="72">
        <v>-36.25</v>
      </c>
      <c r="J220" s="82" t="s">
        <v>198</v>
      </c>
      <c r="K220" s="82" t="s">
        <v>198</v>
      </c>
      <c r="L220" s="90"/>
      <c r="M220" s="90"/>
      <c r="N220" s="81" t="s">
        <v>77</v>
      </c>
      <c r="O220" s="82" t="s">
        <v>346</v>
      </c>
      <c r="P220" s="64"/>
      <c r="Q220" s="64" t="str">
        <f>_xlfn.XLOOKUP(P220,'ARX IDs'!B$3:B$47,'ARX IDs'!C$3:C$47,"")</f>
        <v/>
      </c>
      <c r="R220" s="64"/>
      <c r="S220" s="64"/>
      <c r="T220" s="80">
        <f>100 * $R220 + S220</f>
        <v>0</v>
      </c>
      <c r="U220" s="79"/>
      <c r="V220" s="80">
        <f>100 * $R220 + U220</f>
        <v>0</v>
      </c>
      <c r="W220" s="64" t="str">
        <f>IF(ISBLANK(Y220), "", _xlfn.XLOOKUP(Y220,'SNAP2 IDs'!C$3:C$15,'SNAP2 IDs'!B$3:B$15,""))</f>
        <v/>
      </c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73"/>
    </row>
    <row r="221" spans="1:34" s="43" customFormat="1" ht="18" customHeight="1">
      <c r="A221" s="86"/>
      <c r="B221" s="83" t="s">
        <v>707</v>
      </c>
      <c r="C221" s="109" t="s">
        <v>592</v>
      </c>
      <c r="D221" s="71" t="s">
        <v>73</v>
      </c>
      <c r="E221" s="71">
        <v>37.239426010000003</v>
      </c>
      <c r="F221" s="71">
        <v>-118.28222563999999</v>
      </c>
      <c r="G221" s="72">
        <v>1182.81</v>
      </c>
      <c r="H221" s="72">
        <v>-49.6</v>
      </c>
      <c r="I221" s="72">
        <v>-38.979999999999997</v>
      </c>
      <c r="J221" s="81" t="s">
        <v>74</v>
      </c>
      <c r="K221" s="81" t="s">
        <v>74</v>
      </c>
      <c r="L221" s="90" t="s">
        <v>375</v>
      </c>
      <c r="M221" s="90" t="s">
        <v>708</v>
      </c>
      <c r="N221" s="81" t="s">
        <v>77</v>
      </c>
      <c r="O221" s="81" t="s">
        <v>77</v>
      </c>
      <c r="P221" s="64">
        <v>43</v>
      </c>
      <c r="Q221" s="64">
        <f>_xlfn.XLOOKUP(P221,'ARX IDs'!B$3:B$47,'ARX IDs'!C$3:C$47,"")</f>
        <v>48</v>
      </c>
      <c r="R221" s="64">
        <v>43</v>
      </c>
      <c r="S221" s="64">
        <v>9</v>
      </c>
      <c r="T221" s="80">
        <f>100 * $R221 + S221</f>
        <v>4309</v>
      </c>
      <c r="U221" s="77">
        <v>10</v>
      </c>
      <c r="V221" s="80">
        <f>100 * $R221 + U221</f>
        <v>4310</v>
      </c>
      <c r="W221" s="64">
        <f>IF(ISBLANK(Y221), "", _xlfn.XLOOKUP(Y221,'SNAP2 IDs'!C$3:C$15,'SNAP2 IDs'!B$3:B$15,""))</f>
        <v>4</v>
      </c>
      <c r="X221" s="64">
        <f>_xlfn.XLOOKUP($W221, 'SNAP2 IDs'!$B$3:$B$15,'SNAP2 IDs'!D$3:D$15, "Lookup err")</f>
        <v>2</v>
      </c>
      <c r="Y221" s="64">
        <v>11</v>
      </c>
      <c r="Z221" s="64" t="str">
        <f>_xlfn.XLOOKUP($W221, 'SNAP2 IDs'!$B$3:$B$15,'SNAP2 IDs'!E$3:E$15, "Lookup err")</f>
        <v>00:00:b3:fc:e4:6f</v>
      </c>
      <c r="AA221" s="64" t="str">
        <f>_xlfn.XLOOKUP($W221, 'SNAP2 IDs'!$B$3:$B$15,'SNAP2 IDs'!F$3:F$15, "Lookup err")</f>
        <v>snap11.sas.pvt</v>
      </c>
      <c r="AB221" s="64">
        <v>0</v>
      </c>
      <c r="AC221" s="64">
        <v>24</v>
      </c>
      <c r="AD221" s="64">
        <v>25</v>
      </c>
      <c r="AE221" s="64">
        <f>_xlfn.BITXOR(AC221,2) + 32*AB221</f>
        <v>26</v>
      </c>
      <c r="AF221" s="64">
        <f>_xlfn.BITXOR(AD221,2) + 32*AB221</f>
        <v>27</v>
      </c>
      <c r="AG221" s="64">
        <f>32*(Y221-1) + (AE221/2)</f>
        <v>333</v>
      </c>
      <c r="AH221" s="73" t="s">
        <v>700</v>
      </c>
    </row>
    <row r="222" spans="1:34" s="43" customFormat="1" ht="18" customHeight="1">
      <c r="A222" s="86"/>
      <c r="B222" s="83" t="s">
        <v>709</v>
      </c>
      <c r="C222" s="109" t="s">
        <v>592</v>
      </c>
      <c r="D222" s="71" t="s">
        <v>73</v>
      </c>
      <c r="E222" s="71">
        <v>37.23939859</v>
      </c>
      <c r="F222" s="71">
        <v>-118.28210627999999</v>
      </c>
      <c r="G222" s="72">
        <v>1182.92</v>
      </c>
      <c r="H222" s="72">
        <v>-39</v>
      </c>
      <c r="I222" s="72">
        <v>-42.03</v>
      </c>
      <c r="J222" s="81" t="s">
        <v>74</v>
      </c>
      <c r="K222" s="81" t="s">
        <v>74</v>
      </c>
      <c r="L222" s="90" t="s">
        <v>710</v>
      </c>
      <c r="M222" s="90" t="s">
        <v>711</v>
      </c>
      <c r="N222" s="81" t="s">
        <v>77</v>
      </c>
      <c r="O222" s="81" t="s">
        <v>77</v>
      </c>
      <c r="P222" s="64">
        <v>43</v>
      </c>
      <c r="Q222" s="64">
        <f>_xlfn.XLOOKUP(P222,'ARX IDs'!B$3:B$47,'ARX IDs'!C$3:C$47,"")</f>
        <v>48</v>
      </c>
      <c r="R222" s="64">
        <v>43</v>
      </c>
      <c r="S222" s="64">
        <v>11</v>
      </c>
      <c r="T222" s="80">
        <f>100 * $R222 + S222</f>
        <v>4311</v>
      </c>
      <c r="U222" s="77">
        <v>12</v>
      </c>
      <c r="V222" s="80">
        <f>100 * $R222 + U222</f>
        <v>4312</v>
      </c>
      <c r="W222" s="64">
        <f>IF(ISBLANK(Y222), "", _xlfn.XLOOKUP(Y222,'SNAP2 IDs'!C$3:C$15,'SNAP2 IDs'!B$3:B$15,""))</f>
        <v>4</v>
      </c>
      <c r="X222" s="64">
        <f>_xlfn.XLOOKUP($W222, 'SNAP2 IDs'!$B$3:$B$15,'SNAP2 IDs'!D$3:D$15, "Lookup err")</f>
        <v>2</v>
      </c>
      <c r="Y222" s="64">
        <v>11</v>
      </c>
      <c r="Z222" s="64" t="str">
        <f>_xlfn.XLOOKUP($W222, 'SNAP2 IDs'!$B$3:$B$15,'SNAP2 IDs'!E$3:E$15, "Lookup err")</f>
        <v>00:00:b3:fc:e4:6f</v>
      </c>
      <c r="AA222" s="64" t="str">
        <f>_xlfn.XLOOKUP($W222, 'SNAP2 IDs'!$B$3:$B$15,'SNAP2 IDs'!F$3:F$15, "Lookup err")</f>
        <v>snap11.sas.pvt</v>
      </c>
      <c r="AB222" s="64">
        <v>0</v>
      </c>
      <c r="AC222" s="64">
        <v>26</v>
      </c>
      <c r="AD222" s="64">
        <v>27</v>
      </c>
      <c r="AE222" s="64">
        <f>_xlfn.BITXOR(AC222,2) + 32*AB222</f>
        <v>24</v>
      </c>
      <c r="AF222" s="64">
        <f>_xlfn.BITXOR(AD222,2) + 32*AB222</f>
        <v>25</v>
      </c>
      <c r="AG222" s="64">
        <f>32*(Y222-1) + (AE222/2)</f>
        <v>332</v>
      </c>
      <c r="AH222" s="73" t="s">
        <v>700</v>
      </c>
    </row>
    <row r="223" spans="1:34" s="43" customFormat="1" ht="18" customHeight="1">
      <c r="A223" s="86"/>
      <c r="B223" s="83" t="s">
        <v>712</v>
      </c>
      <c r="C223" s="109" t="s">
        <v>592</v>
      </c>
      <c r="D223" s="71" t="s">
        <v>73</v>
      </c>
      <c r="E223" s="71">
        <v>37.239387979999997</v>
      </c>
      <c r="F223" s="71">
        <v>-118.2823083</v>
      </c>
      <c r="G223" s="72">
        <v>1182.8599999999999</v>
      </c>
      <c r="H223" s="72">
        <v>-56.93</v>
      </c>
      <c r="I223" s="72">
        <v>-43.2</v>
      </c>
      <c r="J223" s="81" t="s">
        <v>74</v>
      </c>
      <c r="K223" s="81" t="s">
        <v>74</v>
      </c>
      <c r="L223" s="90" t="s">
        <v>713</v>
      </c>
      <c r="M223" s="90" t="s">
        <v>714</v>
      </c>
      <c r="N223" s="81" t="s">
        <v>77</v>
      </c>
      <c r="O223" s="81" t="s">
        <v>77</v>
      </c>
      <c r="P223" s="64">
        <v>43</v>
      </c>
      <c r="Q223" s="64">
        <f>_xlfn.XLOOKUP(P223,'ARX IDs'!B$3:B$47,'ARX IDs'!C$3:C$47,"")</f>
        <v>48</v>
      </c>
      <c r="R223" s="64">
        <v>43</v>
      </c>
      <c r="S223" s="64">
        <v>13</v>
      </c>
      <c r="T223" s="80">
        <f>100 * $R223 + S223</f>
        <v>4313</v>
      </c>
      <c r="U223" s="77">
        <v>14</v>
      </c>
      <c r="V223" s="80">
        <f>100 * $R223 + U223</f>
        <v>4314</v>
      </c>
      <c r="W223" s="64">
        <f>IF(ISBLANK(Y223), "", _xlfn.XLOOKUP(Y223,'SNAP2 IDs'!C$3:C$15,'SNAP2 IDs'!B$3:B$15,""))</f>
        <v>4</v>
      </c>
      <c r="X223" s="64">
        <f>_xlfn.XLOOKUP($W223, 'SNAP2 IDs'!$B$3:$B$15,'SNAP2 IDs'!D$3:D$15, "Lookup err")</f>
        <v>2</v>
      </c>
      <c r="Y223" s="64">
        <v>11</v>
      </c>
      <c r="Z223" s="64" t="str">
        <f>_xlfn.XLOOKUP($W223, 'SNAP2 IDs'!$B$3:$B$15,'SNAP2 IDs'!E$3:E$15, "Lookup err")</f>
        <v>00:00:b3:fc:e4:6f</v>
      </c>
      <c r="AA223" s="64" t="str">
        <f>_xlfn.XLOOKUP($W223, 'SNAP2 IDs'!$B$3:$B$15,'SNAP2 IDs'!F$3:F$15, "Lookup err")</f>
        <v>snap11.sas.pvt</v>
      </c>
      <c r="AB223" s="64">
        <v>0</v>
      </c>
      <c r="AC223" s="64">
        <v>28</v>
      </c>
      <c r="AD223" s="64">
        <v>29</v>
      </c>
      <c r="AE223" s="64">
        <f>_xlfn.BITXOR(AC223,2) + 32*AB223</f>
        <v>30</v>
      </c>
      <c r="AF223" s="64">
        <f>_xlfn.BITXOR(AD223,2) + 32*AB223</f>
        <v>31</v>
      </c>
      <c r="AG223" s="64">
        <f>32*(Y223-1) + (AE223/2)</f>
        <v>335</v>
      </c>
      <c r="AH223" s="73" t="s">
        <v>700</v>
      </c>
    </row>
    <row r="224" spans="1:34" s="43" customFormat="1" ht="17.100000000000001" hidden="1" customHeight="1">
      <c r="A224" s="86"/>
      <c r="B224" s="83" t="s">
        <v>715</v>
      </c>
      <c r="C224" s="109"/>
      <c r="D224" s="71" t="s">
        <v>73</v>
      </c>
      <c r="E224" s="71">
        <v>37.239279519999997</v>
      </c>
      <c r="F224" s="71">
        <v>-118.28223196</v>
      </c>
      <c r="G224" s="72">
        <v>1182.8699999999999</v>
      </c>
      <c r="H224" s="72">
        <v>-50.16</v>
      </c>
      <c r="I224" s="72">
        <v>-55.24</v>
      </c>
      <c r="J224" s="82" t="s">
        <v>198</v>
      </c>
      <c r="K224" s="82" t="s">
        <v>198</v>
      </c>
      <c r="L224" s="90"/>
      <c r="M224" s="90"/>
      <c r="N224" s="82" t="s">
        <v>346</v>
      </c>
      <c r="O224" s="81" t="s">
        <v>77</v>
      </c>
      <c r="P224" s="64"/>
      <c r="Q224" s="64" t="str">
        <f>_xlfn.XLOOKUP(P224,'ARX IDs'!B$3:B$47,'ARX IDs'!C$3:C$47,"")</f>
        <v/>
      </c>
      <c r="R224" s="64"/>
      <c r="S224" s="64"/>
      <c r="T224" s="80">
        <f>100 * $R224 + S224</f>
        <v>0</v>
      </c>
      <c r="U224" s="79"/>
      <c r="V224" s="80">
        <f>100 * $R224 + U224</f>
        <v>0</v>
      </c>
      <c r="W224" s="64" t="str">
        <f>IF(ISBLANK(Y224), "", _xlfn.XLOOKUP(Y224,'SNAP2 IDs'!C$3:C$15,'SNAP2 IDs'!B$3:B$15,""))</f>
        <v/>
      </c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73"/>
    </row>
    <row r="225" spans="1:37" s="43" customFormat="1" ht="18" customHeight="1">
      <c r="A225" s="86"/>
      <c r="B225" s="83" t="s">
        <v>716</v>
      </c>
      <c r="C225" s="109" t="s">
        <v>592</v>
      </c>
      <c r="D225" s="71" t="s">
        <v>73</v>
      </c>
      <c r="E225" s="71">
        <v>37.239154110000001</v>
      </c>
      <c r="F225" s="71">
        <v>-118.28227022999999</v>
      </c>
      <c r="G225" s="72">
        <v>1182.7</v>
      </c>
      <c r="H225" s="72">
        <v>-53.55</v>
      </c>
      <c r="I225" s="72">
        <v>-69.16</v>
      </c>
      <c r="J225" s="81" t="s">
        <v>74</v>
      </c>
      <c r="K225" s="81" t="s">
        <v>74</v>
      </c>
      <c r="L225" s="90" t="s">
        <v>717</v>
      </c>
      <c r="M225" s="90" t="s">
        <v>718</v>
      </c>
      <c r="N225" s="81" t="s">
        <v>77</v>
      </c>
      <c r="O225" s="81" t="s">
        <v>77</v>
      </c>
      <c r="P225" s="64">
        <v>43</v>
      </c>
      <c r="Q225" s="64">
        <f>_xlfn.XLOOKUP(P225,'ARX IDs'!B$3:B$47,'ARX IDs'!C$3:C$47,"")</f>
        <v>48</v>
      </c>
      <c r="R225" s="64">
        <v>43</v>
      </c>
      <c r="S225" s="64">
        <v>15</v>
      </c>
      <c r="T225" s="80">
        <f>100 * $R225 + S225</f>
        <v>4315</v>
      </c>
      <c r="U225" s="77">
        <v>16</v>
      </c>
      <c r="V225" s="80">
        <f>100 * $R225 + U225</f>
        <v>4316</v>
      </c>
      <c r="W225" s="64">
        <f>IF(ISBLANK(Y225), "", _xlfn.XLOOKUP(Y225,'SNAP2 IDs'!C$3:C$15,'SNAP2 IDs'!B$3:B$15,""))</f>
        <v>4</v>
      </c>
      <c r="X225" s="64">
        <f>_xlfn.XLOOKUP($W225, 'SNAP2 IDs'!$B$3:$B$15,'SNAP2 IDs'!D$3:D$15, "Lookup err")</f>
        <v>2</v>
      </c>
      <c r="Y225" s="64">
        <v>11</v>
      </c>
      <c r="Z225" s="64" t="str">
        <f>_xlfn.XLOOKUP($W225, 'SNAP2 IDs'!$B$3:$B$15,'SNAP2 IDs'!E$3:E$15, "Lookup err")</f>
        <v>00:00:b3:fc:e4:6f</v>
      </c>
      <c r="AA225" s="64" t="str">
        <f>_xlfn.XLOOKUP($W225, 'SNAP2 IDs'!$B$3:$B$15,'SNAP2 IDs'!F$3:F$15, "Lookup err")</f>
        <v>snap11.sas.pvt</v>
      </c>
      <c r="AB225" s="64">
        <v>0</v>
      </c>
      <c r="AC225" s="64">
        <v>30</v>
      </c>
      <c r="AD225" s="64">
        <v>31</v>
      </c>
      <c r="AE225" s="64">
        <f>_xlfn.BITXOR(AC225,2) + 32*AB225</f>
        <v>28</v>
      </c>
      <c r="AF225" s="64">
        <f>_xlfn.BITXOR(AD225,2) + 32*AB225</f>
        <v>29</v>
      </c>
      <c r="AG225" s="64">
        <f>32*(Y225-1) + (AE225/2)</f>
        <v>334</v>
      </c>
      <c r="AH225" s="73" t="s">
        <v>350</v>
      </c>
    </row>
    <row r="226" spans="1:37" s="43" customFormat="1" ht="18" customHeight="1">
      <c r="A226" s="86"/>
      <c r="B226" s="83" t="s">
        <v>719</v>
      </c>
      <c r="C226" s="109" t="s">
        <v>446</v>
      </c>
      <c r="D226" s="71" t="s">
        <v>73</v>
      </c>
      <c r="E226" s="71">
        <v>37.239141600000004</v>
      </c>
      <c r="F226" s="71">
        <v>-118.2821491</v>
      </c>
      <c r="G226" s="72">
        <v>1182.5999999999999</v>
      </c>
      <c r="H226" s="72">
        <v>-42.8</v>
      </c>
      <c r="I226" s="72">
        <v>-70.55</v>
      </c>
      <c r="J226" s="81" t="s">
        <v>74</v>
      </c>
      <c r="K226" s="81" t="s">
        <v>74</v>
      </c>
      <c r="L226" s="90" t="s">
        <v>720</v>
      </c>
      <c r="M226" s="90" t="s">
        <v>721</v>
      </c>
      <c r="N226" s="81" t="s">
        <v>77</v>
      </c>
      <c r="O226" s="81" t="s">
        <v>77</v>
      </c>
      <c r="P226" s="64">
        <v>35</v>
      </c>
      <c r="Q226" s="64">
        <f>_xlfn.XLOOKUP(P226,'ARX IDs'!B$3:B$47,'ARX IDs'!C$3:C$47,"")</f>
        <v>29</v>
      </c>
      <c r="R226" s="64">
        <v>35</v>
      </c>
      <c r="S226" s="64">
        <v>1</v>
      </c>
      <c r="T226" s="80">
        <f>100 * $R226 + S226</f>
        <v>3501</v>
      </c>
      <c r="U226" s="77">
        <v>2</v>
      </c>
      <c r="V226" s="80">
        <f>100 * $R226 + U226</f>
        <v>3502</v>
      </c>
      <c r="W226" s="64">
        <f>IF(ISBLANK(Y226), "", _xlfn.XLOOKUP(Y226,'SNAP2 IDs'!C$3:C$15,'SNAP2 IDs'!B$3:B$15,""))</f>
        <v>3</v>
      </c>
      <c r="X226" s="64">
        <f>_xlfn.XLOOKUP($W226, 'SNAP2 IDs'!$B$3:$B$15,'SNAP2 IDs'!D$3:D$15, "Lookup err")</f>
        <v>2</v>
      </c>
      <c r="Y226" s="64">
        <v>8</v>
      </c>
      <c r="Z226" s="64" t="str">
        <f>_xlfn.XLOOKUP($W226, 'SNAP2 IDs'!$B$3:$B$15,'SNAP2 IDs'!E$3:E$15, "Lookup err")</f>
        <v>00:00:b3:f2:e4:75</v>
      </c>
      <c r="AA226" s="64" t="str">
        <f>_xlfn.XLOOKUP($W226, 'SNAP2 IDs'!$B$3:$B$15,'SNAP2 IDs'!F$3:F$15, "Lookup err")</f>
        <v>snap08.sas.pvt</v>
      </c>
      <c r="AB226" s="64">
        <v>1</v>
      </c>
      <c r="AC226" s="64">
        <v>16</v>
      </c>
      <c r="AD226" s="64">
        <v>17</v>
      </c>
      <c r="AE226" s="64">
        <f>_xlfn.BITXOR(AC226,2) + 32*AB226</f>
        <v>50</v>
      </c>
      <c r="AF226" s="64">
        <f>_xlfn.BITXOR(AD226,2) + 32*AB226</f>
        <v>51</v>
      </c>
      <c r="AG226" s="64">
        <f>32*(Y226-1) + (AE226/2)</f>
        <v>249</v>
      </c>
      <c r="AH226" s="73" t="s">
        <v>350</v>
      </c>
    </row>
    <row r="227" spans="1:37" s="43" customFormat="1" ht="18" customHeight="1">
      <c r="A227" s="86"/>
      <c r="B227" s="83" t="s">
        <v>722</v>
      </c>
      <c r="C227" s="109" t="s">
        <v>592</v>
      </c>
      <c r="D227" s="71" t="s">
        <v>73</v>
      </c>
      <c r="E227" s="71">
        <v>37.239075939999999</v>
      </c>
      <c r="F227" s="71">
        <v>-118.28235668000001</v>
      </c>
      <c r="G227" s="72">
        <v>1182.8</v>
      </c>
      <c r="H227" s="72">
        <v>-61.22</v>
      </c>
      <c r="I227" s="72">
        <v>-77.84</v>
      </c>
      <c r="J227" s="81" t="s">
        <v>74</v>
      </c>
      <c r="K227" s="81" t="s">
        <v>74</v>
      </c>
      <c r="L227" s="90" t="s">
        <v>723</v>
      </c>
      <c r="M227" s="90" t="s">
        <v>724</v>
      </c>
      <c r="N227" s="81" t="s">
        <v>77</v>
      </c>
      <c r="O227" s="81" t="s">
        <v>77</v>
      </c>
      <c r="P227" s="64">
        <v>44</v>
      </c>
      <c r="Q227" s="64">
        <f>_xlfn.XLOOKUP(P227,'ARX IDs'!B$3:B$47,'ARX IDs'!C$3:C$47,"")</f>
        <v>26</v>
      </c>
      <c r="R227" s="64">
        <v>44</v>
      </c>
      <c r="S227" s="64">
        <v>1</v>
      </c>
      <c r="T227" s="80">
        <f>100 * $R227 + S227</f>
        <v>4401</v>
      </c>
      <c r="U227" s="77">
        <v>2</v>
      </c>
      <c r="V227" s="80">
        <f>100 * $R227 + U227</f>
        <v>4402</v>
      </c>
      <c r="W227" s="64">
        <f>IF(ISBLANK(Y227), "", _xlfn.XLOOKUP(Y227,'SNAP2 IDs'!C$3:C$15,'SNAP2 IDs'!B$3:B$15,""))</f>
        <v>4</v>
      </c>
      <c r="X227" s="64">
        <f>_xlfn.XLOOKUP($W227, 'SNAP2 IDs'!$B$3:$B$15,'SNAP2 IDs'!D$3:D$15, "Lookup err")</f>
        <v>2</v>
      </c>
      <c r="Y227" s="64">
        <v>11</v>
      </c>
      <c r="Z227" s="64" t="str">
        <f>_xlfn.XLOOKUP($W227, 'SNAP2 IDs'!$B$3:$B$15,'SNAP2 IDs'!E$3:E$15, "Lookup err")</f>
        <v>00:00:b3:fc:e4:6f</v>
      </c>
      <c r="AA227" s="64" t="str">
        <f>_xlfn.XLOOKUP($W227, 'SNAP2 IDs'!$B$3:$B$15,'SNAP2 IDs'!F$3:F$15, "Lookup err")</f>
        <v>snap11.sas.pvt</v>
      </c>
      <c r="AB227" s="64">
        <v>1</v>
      </c>
      <c r="AC227" s="64">
        <v>0</v>
      </c>
      <c r="AD227" s="64">
        <v>1</v>
      </c>
      <c r="AE227" s="64">
        <f>_xlfn.BITXOR(AC227,2) + 32*AB227</f>
        <v>34</v>
      </c>
      <c r="AF227" s="64">
        <f>_xlfn.BITXOR(AD227,2) + 32*AB227</f>
        <v>35</v>
      </c>
      <c r="AG227" s="64">
        <f>32*(Y227-1) + (AE227/2)</f>
        <v>337</v>
      </c>
      <c r="AH227" s="73" t="s">
        <v>725</v>
      </c>
    </row>
    <row r="228" spans="1:37" s="43" customFormat="1" ht="18" customHeight="1">
      <c r="A228" s="86"/>
      <c r="B228" s="83" t="s">
        <v>726</v>
      </c>
      <c r="C228" s="109" t="s">
        <v>446</v>
      </c>
      <c r="D228" s="71" t="s">
        <v>73</v>
      </c>
      <c r="E228" s="71">
        <v>37.239003230000002</v>
      </c>
      <c r="F228" s="71">
        <v>-118.282186</v>
      </c>
      <c r="G228" s="72">
        <v>1182.8499999999999</v>
      </c>
      <c r="H228" s="72">
        <v>-46.08</v>
      </c>
      <c r="I228" s="72">
        <v>-85.91</v>
      </c>
      <c r="J228" s="81" t="s">
        <v>74</v>
      </c>
      <c r="K228" s="81" t="s">
        <v>74</v>
      </c>
      <c r="L228" s="90" t="s">
        <v>510</v>
      </c>
      <c r="M228" s="90" t="s">
        <v>186</v>
      </c>
      <c r="N228" s="81" t="s">
        <v>77</v>
      </c>
      <c r="O228" s="81" t="s">
        <v>77</v>
      </c>
      <c r="P228" s="64">
        <v>35</v>
      </c>
      <c r="Q228" s="64">
        <f>_xlfn.XLOOKUP(P228,'ARX IDs'!B$3:B$47,'ARX IDs'!C$3:C$47,"")</f>
        <v>29</v>
      </c>
      <c r="R228" s="64">
        <v>35</v>
      </c>
      <c r="S228" s="64">
        <v>3</v>
      </c>
      <c r="T228" s="80">
        <f>100 * $R228 + S228</f>
        <v>3503</v>
      </c>
      <c r="U228" s="77">
        <v>4</v>
      </c>
      <c r="V228" s="80">
        <f>100 * $R228 + U228</f>
        <v>3504</v>
      </c>
      <c r="W228" s="64">
        <f>IF(ISBLANK(Y228), "", _xlfn.XLOOKUP(Y228,'SNAP2 IDs'!C$3:C$15,'SNAP2 IDs'!B$3:B$15,""))</f>
        <v>3</v>
      </c>
      <c r="X228" s="64">
        <f>_xlfn.XLOOKUP($W228, 'SNAP2 IDs'!$B$3:$B$15,'SNAP2 IDs'!D$3:D$15, "Lookup err")</f>
        <v>2</v>
      </c>
      <c r="Y228" s="64">
        <v>8</v>
      </c>
      <c r="Z228" s="64" t="str">
        <f>_xlfn.XLOOKUP($W228, 'SNAP2 IDs'!$B$3:$B$15,'SNAP2 IDs'!E$3:E$15, "Lookup err")</f>
        <v>00:00:b3:f2:e4:75</v>
      </c>
      <c r="AA228" s="64" t="str">
        <f>_xlfn.XLOOKUP($W228, 'SNAP2 IDs'!$B$3:$B$15,'SNAP2 IDs'!F$3:F$15, "Lookup err")</f>
        <v>snap08.sas.pvt</v>
      </c>
      <c r="AB228" s="64">
        <v>1</v>
      </c>
      <c r="AC228" s="64">
        <v>18</v>
      </c>
      <c r="AD228" s="64">
        <v>19</v>
      </c>
      <c r="AE228" s="64">
        <f>_xlfn.BITXOR(AC228,2) + 32*AB228</f>
        <v>48</v>
      </c>
      <c r="AF228" s="64">
        <f>_xlfn.BITXOR(AD228,2) + 32*AB228</f>
        <v>49</v>
      </c>
      <c r="AG228" s="64">
        <f>32*(Y228-1) + (AE228/2)</f>
        <v>248</v>
      </c>
      <c r="AH228" s="73" t="s">
        <v>727</v>
      </c>
    </row>
    <row r="229" spans="1:37" s="43" customFormat="1" ht="18" customHeight="1">
      <c r="A229" s="86"/>
      <c r="B229" s="83" t="s">
        <v>728</v>
      </c>
      <c r="C229" s="109" t="s">
        <v>475</v>
      </c>
      <c r="D229" s="71" t="s">
        <v>73</v>
      </c>
      <c r="E229" s="71">
        <v>37.240459110000003</v>
      </c>
      <c r="F229" s="71">
        <v>-118.28250024</v>
      </c>
      <c r="G229" s="72">
        <v>1183.51</v>
      </c>
      <c r="H229" s="72">
        <v>-73.959999999999994</v>
      </c>
      <c r="I229" s="72">
        <v>75.67</v>
      </c>
      <c r="J229" s="81" t="s">
        <v>74</v>
      </c>
      <c r="K229" s="81" t="s">
        <v>74</v>
      </c>
      <c r="L229" s="90" t="s">
        <v>729</v>
      </c>
      <c r="M229" s="90" t="s">
        <v>730</v>
      </c>
      <c r="N229" s="81" t="s">
        <v>77</v>
      </c>
      <c r="O229" s="81" t="s">
        <v>77</v>
      </c>
      <c r="P229" s="64">
        <v>38</v>
      </c>
      <c r="Q229" s="64">
        <f>_xlfn.XLOOKUP(P229,'ARX IDs'!B$3:B$47,'ARX IDs'!C$3:C$47,"")</f>
        <v>43</v>
      </c>
      <c r="R229" s="64">
        <v>38</v>
      </c>
      <c r="S229" s="64">
        <v>5</v>
      </c>
      <c r="T229" s="80">
        <f>100 * $R229 + S229</f>
        <v>3805</v>
      </c>
      <c r="U229" s="77">
        <v>6</v>
      </c>
      <c r="V229" s="80">
        <f>100 * $R229 + U229</f>
        <v>3806</v>
      </c>
      <c r="W229" s="64">
        <f>IF(ISBLANK(Y229), "", _xlfn.XLOOKUP(Y229,'SNAP2 IDs'!C$3:C$15,'SNAP2 IDs'!B$3:B$15,""))</f>
        <v>1</v>
      </c>
      <c r="X229" s="64">
        <f>_xlfn.XLOOKUP($W229, 'SNAP2 IDs'!$B$3:$B$15,'SNAP2 IDs'!D$3:D$15, "Lookup err")</f>
        <v>2</v>
      </c>
      <c r="Y229" s="64">
        <v>9</v>
      </c>
      <c r="Z229" s="64" t="str">
        <f>_xlfn.XLOOKUP($W229, 'SNAP2 IDs'!$B$3:$B$15,'SNAP2 IDs'!E$3:E$15, "Lookup err")</f>
        <v>02:00:ce:ca:e4:6f</v>
      </c>
      <c r="AA229" s="64" t="str">
        <f>_xlfn.XLOOKUP($W229, 'SNAP2 IDs'!$B$3:$B$15,'SNAP2 IDs'!F$3:F$15, "Lookup err")</f>
        <v>snap09.sas.pvt</v>
      </c>
      <c r="AB229" s="64">
        <v>1</v>
      </c>
      <c r="AC229" s="64">
        <v>16</v>
      </c>
      <c r="AD229" s="64">
        <v>17</v>
      </c>
      <c r="AE229" s="64">
        <f>_xlfn.BITXOR(AC229,2) + 32*AB229</f>
        <v>50</v>
      </c>
      <c r="AF229" s="64">
        <f>_xlfn.BITXOR(AD229,2) + 32*AB229</f>
        <v>51</v>
      </c>
      <c r="AG229" s="64">
        <f>32*(Y229-1) + (AE229/2)</f>
        <v>281</v>
      </c>
      <c r="AH229" s="73" t="s">
        <v>727</v>
      </c>
    </row>
    <row r="230" spans="1:37" s="43" customFormat="1" ht="18" customHeight="1">
      <c r="A230" s="86"/>
      <c r="B230" s="83" t="s">
        <v>731</v>
      </c>
      <c r="C230" s="109" t="s">
        <v>475</v>
      </c>
      <c r="D230" s="71" t="s">
        <v>73</v>
      </c>
      <c r="E230" s="71">
        <v>37.240305900000003</v>
      </c>
      <c r="F230" s="71">
        <v>-118.28256184</v>
      </c>
      <c r="G230" s="72">
        <v>1183.78</v>
      </c>
      <c r="H230" s="72">
        <v>-79.430000000000007</v>
      </c>
      <c r="I230" s="72">
        <v>58.67</v>
      </c>
      <c r="J230" s="81" t="s">
        <v>74</v>
      </c>
      <c r="K230" s="81" t="s">
        <v>74</v>
      </c>
      <c r="L230" s="90" t="s">
        <v>464</v>
      </c>
      <c r="M230" s="90" t="s">
        <v>732</v>
      </c>
      <c r="N230" s="81" t="s">
        <v>77</v>
      </c>
      <c r="O230" s="81" t="s">
        <v>77</v>
      </c>
      <c r="P230" s="64">
        <v>37</v>
      </c>
      <c r="Q230" s="64">
        <f>_xlfn.XLOOKUP(P230,'ARX IDs'!B$3:B$47,'ARX IDs'!C$3:C$47,"")</f>
        <v>42</v>
      </c>
      <c r="R230" s="64">
        <v>37</v>
      </c>
      <c r="S230" s="64">
        <v>1</v>
      </c>
      <c r="T230" s="80">
        <f>100 * $R230 + S230</f>
        <v>3701</v>
      </c>
      <c r="U230" s="77">
        <v>2</v>
      </c>
      <c r="V230" s="80">
        <f>100 * $R230 + U230</f>
        <v>3702</v>
      </c>
      <c r="W230" s="64">
        <f>IF(ISBLANK(Y230), "", _xlfn.XLOOKUP(Y230,'SNAP2 IDs'!C$3:C$15,'SNAP2 IDs'!B$3:B$15,""))</f>
        <v>1</v>
      </c>
      <c r="X230" s="64">
        <f>_xlfn.XLOOKUP($W230, 'SNAP2 IDs'!$B$3:$B$15,'SNAP2 IDs'!D$3:D$15, "Lookup err")</f>
        <v>2</v>
      </c>
      <c r="Y230" s="64">
        <v>9</v>
      </c>
      <c r="Z230" s="64" t="str">
        <f>_xlfn.XLOOKUP($W230, 'SNAP2 IDs'!$B$3:$B$15,'SNAP2 IDs'!E$3:E$15, "Lookup err")</f>
        <v>02:00:ce:ca:e4:6f</v>
      </c>
      <c r="AA230" s="64" t="str">
        <f>_xlfn.XLOOKUP($W230, 'SNAP2 IDs'!$B$3:$B$15,'SNAP2 IDs'!F$3:F$15, "Lookup err")</f>
        <v>snap09.sas.pvt</v>
      </c>
      <c r="AB230" s="64">
        <v>0</v>
      </c>
      <c r="AC230" s="64">
        <v>28</v>
      </c>
      <c r="AD230" s="64">
        <v>29</v>
      </c>
      <c r="AE230" s="64">
        <f>_xlfn.BITXOR(AC230,2) + 32*AB230</f>
        <v>30</v>
      </c>
      <c r="AF230" s="64">
        <f>_xlfn.BITXOR(AD230,2) + 32*AB230</f>
        <v>31</v>
      </c>
      <c r="AG230" s="64">
        <f>32*(Y230-1) + (AE230/2)</f>
        <v>271</v>
      </c>
      <c r="AH230" s="73" t="s">
        <v>727</v>
      </c>
    </row>
    <row r="231" spans="1:37" s="43" customFormat="1" ht="18" customHeight="1">
      <c r="A231" s="86"/>
      <c r="B231" s="83" t="s">
        <v>733</v>
      </c>
      <c r="C231" s="109" t="s">
        <v>475</v>
      </c>
      <c r="D231" s="71" t="s">
        <v>73</v>
      </c>
      <c r="E231" s="71">
        <v>37.240293129999998</v>
      </c>
      <c r="F231" s="71">
        <v>-118.28239042</v>
      </c>
      <c r="G231" s="72">
        <v>1183.6099999999999</v>
      </c>
      <c r="H231" s="72">
        <v>-64.22</v>
      </c>
      <c r="I231" s="72">
        <v>57.25</v>
      </c>
      <c r="J231" s="81" t="s">
        <v>74</v>
      </c>
      <c r="K231" s="81" t="s">
        <v>74</v>
      </c>
      <c r="L231" s="90" t="s">
        <v>325</v>
      </c>
      <c r="M231" s="90" t="s">
        <v>734</v>
      </c>
      <c r="N231" s="81" t="s">
        <v>77</v>
      </c>
      <c r="O231" s="81" t="s">
        <v>77</v>
      </c>
      <c r="P231" s="64">
        <v>38</v>
      </c>
      <c r="Q231" s="64">
        <f>_xlfn.XLOOKUP(P231,'ARX IDs'!B$3:B$47,'ARX IDs'!C$3:C$47,"")</f>
        <v>43</v>
      </c>
      <c r="R231" s="64">
        <v>38</v>
      </c>
      <c r="S231" s="64">
        <v>7</v>
      </c>
      <c r="T231" s="80">
        <f>100 * $R231 + S231</f>
        <v>3807</v>
      </c>
      <c r="U231" s="77">
        <v>8</v>
      </c>
      <c r="V231" s="80">
        <f>100 * $R231 + U231</f>
        <v>3808</v>
      </c>
      <c r="W231" s="64">
        <f>IF(ISBLANK(Y231), "", _xlfn.XLOOKUP(Y231,'SNAP2 IDs'!C$3:C$15,'SNAP2 IDs'!B$3:B$15,""))</f>
        <v>1</v>
      </c>
      <c r="X231" s="64">
        <f>_xlfn.XLOOKUP($W231, 'SNAP2 IDs'!$B$3:$B$15,'SNAP2 IDs'!D$3:D$15, "Lookup err")</f>
        <v>2</v>
      </c>
      <c r="Y231" s="64">
        <v>9</v>
      </c>
      <c r="Z231" s="64" t="str">
        <f>_xlfn.XLOOKUP($W231, 'SNAP2 IDs'!$B$3:$B$15,'SNAP2 IDs'!E$3:E$15, "Lookup err")</f>
        <v>02:00:ce:ca:e4:6f</v>
      </c>
      <c r="AA231" s="64" t="str">
        <f>_xlfn.XLOOKUP($W231, 'SNAP2 IDs'!$B$3:$B$15,'SNAP2 IDs'!F$3:F$15, "Lookup err")</f>
        <v>snap09.sas.pvt</v>
      </c>
      <c r="AB231" s="64">
        <v>1</v>
      </c>
      <c r="AC231" s="64">
        <v>18</v>
      </c>
      <c r="AD231" s="64">
        <v>19</v>
      </c>
      <c r="AE231" s="64">
        <f>_xlfn.BITXOR(AC231,2) + 32*AB231</f>
        <v>48</v>
      </c>
      <c r="AF231" s="64">
        <f>_xlfn.BITXOR(AD231,2) + 32*AB231</f>
        <v>49</v>
      </c>
      <c r="AG231" s="64">
        <f>32*(Y231-1) + (AE231/2)</f>
        <v>280</v>
      </c>
      <c r="AH231" s="73" t="s">
        <v>727</v>
      </c>
    </row>
    <row r="232" spans="1:37" s="43" customFormat="1" ht="18" customHeight="1">
      <c r="A232" s="86"/>
      <c r="B232" s="83" t="s">
        <v>735</v>
      </c>
      <c r="C232" s="109" t="s">
        <v>575</v>
      </c>
      <c r="D232" s="71" t="s">
        <v>73</v>
      </c>
      <c r="E232" s="71">
        <v>37.240179359999999</v>
      </c>
      <c r="F232" s="71">
        <v>-118.28254834000001</v>
      </c>
      <c r="G232" s="72">
        <v>1183.68</v>
      </c>
      <c r="H232" s="72">
        <v>-78.23</v>
      </c>
      <c r="I232" s="72">
        <v>44.63</v>
      </c>
      <c r="J232" s="81" t="s">
        <v>74</v>
      </c>
      <c r="K232" s="81" t="s">
        <v>74</v>
      </c>
      <c r="L232" s="90" t="s">
        <v>736</v>
      </c>
      <c r="M232" s="90" t="s">
        <v>287</v>
      </c>
      <c r="N232" s="81" t="s">
        <v>77</v>
      </c>
      <c r="O232" s="81" t="s">
        <v>77</v>
      </c>
      <c r="P232" s="64">
        <v>40</v>
      </c>
      <c r="Q232" s="64">
        <f>_xlfn.XLOOKUP(P232,'ARX IDs'!B$3:B$47,'ARX IDs'!C$3:C$47,"")</f>
        <v>45</v>
      </c>
      <c r="R232" s="64">
        <v>40</v>
      </c>
      <c r="S232" s="64">
        <v>9</v>
      </c>
      <c r="T232" s="80">
        <f>100 * $R232 + S232</f>
        <v>4009</v>
      </c>
      <c r="U232" s="77">
        <v>10</v>
      </c>
      <c r="V232" s="80">
        <f>100 * $R232 + U232</f>
        <v>4010</v>
      </c>
      <c r="W232" s="64">
        <f>IF(ISBLANK(Y232), "", _xlfn.XLOOKUP(Y232,'SNAP2 IDs'!C$3:C$15,'SNAP2 IDs'!B$3:B$15,""))</f>
        <v>2</v>
      </c>
      <c r="X232" s="64">
        <f>_xlfn.XLOOKUP($W232, 'SNAP2 IDs'!$B$3:$B$15,'SNAP2 IDs'!D$3:D$15, "Lookup err")</f>
        <v>2</v>
      </c>
      <c r="Y232" s="64">
        <v>10</v>
      </c>
      <c r="Z232" s="64" t="str">
        <f>_xlfn.XLOOKUP($W232, 'SNAP2 IDs'!$B$3:$B$15,'SNAP2 IDs'!E$3:E$15, "Lookup err")</f>
        <v>00:00:41:1e:e4:75</v>
      </c>
      <c r="AA232" s="64" t="str">
        <f>_xlfn.XLOOKUP($W232, 'SNAP2 IDs'!$B$3:$B$15,'SNAP2 IDs'!F$3:F$15, "Lookup err")</f>
        <v>snap10.sas.pvt</v>
      </c>
      <c r="AB232" s="64">
        <v>0</v>
      </c>
      <c r="AC232" s="64">
        <v>30</v>
      </c>
      <c r="AD232" s="64">
        <v>31</v>
      </c>
      <c r="AE232" s="64">
        <f>_xlfn.BITXOR(AC232,2) + 32*AB232</f>
        <v>28</v>
      </c>
      <c r="AF232" s="64">
        <f>_xlfn.BITXOR(AD232,2) + 32*AB232</f>
        <v>29</v>
      </c>
      <c r="AG232" s="64">
        <f>32*(Y232-1) + (AE232/2)</f>
        <v>302</v>
      </c>
      <c r="AH232" s="73" t="s">
        <v>727</v>
      </c>
    </row>
    <row r="233" spans="1:37" s="43" customFormat="1" ht="18" customHeight="1">
      <c r="A233" s="86"/>
      <c r="B233" s="83" t="s">
        <v>737</v>
      </c>
      <c r="C233" s="109" t="s">
        <v>575</v>
      </c>
      <c r="D233" s="71" t="s">
        <v>73</v>
      </c>
      <c r="E233" s="71">
        <v>37.240127680000001</v>
      </c>
      <c r="F233" s="71">
        <v>-118.28250380999999</v>
      </c>
      <c r="G233" s="72">
        <v>1183.56</v>
      </c>
      <c r="H233" s="72">
        <v>-74.28</v>
      </c>
      <c r="I233" s="72">
        <v>38.89</v>
      </c>
      <c r="J233" s="81" t="s">
        <v>74</v>
      </c>
      <c r="K233" s="81" t="s">
        <v>74</v>
      </c>
      <c r="L233" s="90" t="s">
        <v>448</v>
      </c>
      <c r="M233" s="90" t="s">
        <v>482</v>
      </c>
      <c r="N233" s="81" t="s">
        <v>77</v>
      </c>
      <c r="O233" s="81" t="s">
        <v>77</v>
      </c>
      <c r="P233" s="64">
        <v>40</v>
      </c>
      <c r="Q233" s="64">
        <f>_xlfn.XLOOKUP(P233,'ARX IDs'!B$3:B$47,'ARX IDs'!C$3:C$47,"")</f>
        <v>45</v>
      </c>
      <c r="R233" s="64">
        <v>40</v>
      </c>
      <c r="S233" s="64">
        <v>11</v>
      </c>
      <c r="T233" s="80">
        <f>100 * $R233 + S233</f>
        <v>4011</v>
      </c>
      <c r="U233" s="77">
        <v>12</v>
      </c>
      <c r="V233" s="80">
        <f>100 * $R233 + U233</f>
        <v>4012</v>
      </c>
      <c r="W233" s="64">
        <f>IF(ISBLANK(Y233), "", _xlfn.XLOOKUP(Y233,'SNAP2 IDs'!C$3:C$15,'SNAP2 IDs'!B$3:B$15,""))</f>
        <v>2</v>
      </c>
      <c r="X233" s="64">
        <f>_xlfn.XLOOKUP($W233, 'SNAP2 IDs'!$B$3:$B$15,'SNAP2 IDs'!D$3:D$15, "Lookup err")</f>
        <v>2</v>
      </c>
      <c r="Y233" s="64">
        <v>10</v>
      </c>
      <c r="Z233" s="64" t="str">
        <f>_xlfn.XLOOKUP($W233, 'SNAP2 IDs'!$B$3:$B$15,'SNAP2 IDs'!E$3:E$15, "Lookup err")</f>
        <v>00:00:41:1e:e4:75</v>
      </c>
      <c r="AA233" s="64" t="str">
        <f>_xlfn.XLOOKUP($W233, 'SNAP2 IDs'!$B$3:$B$15,'SNAP2 IDs'!F$3:F$15, "Lookup err")</f>
        <v>snap10.sas.pvt</v>
      </c>
      <c r="AB233" s="64">
        <v>1</v>
      </c>
      <c r="AC233" s="64">
        <v>0</v>
      </c>
      <c r="AD233" s="64">
        <v>1</v>
      </c>
      <c r="AE233" s="64">
        <f>_xlfn.BITXOR(AC233,2) + 32*AB233</f>
        <v>34</v>
      </c>
      <c r="AF233" s="64">
        <f>_xlfn.BITXOR(AD233,2) + 32*AB233</f>
        <v>35</v>
      </c>
      <c r="AG233" s="64">
        <f>32*(Y233-1) + (AE233/2)</f>
        <v>305</v>
      </c>
      <c r="AH233" s="73" t="s">
        <v>727</v>
      </c>
    </row>
    <row r="234" spans="1:37" s="43" customFormat="1" ht="18" customHeight="1">
      <c r="A234" s="86"/>
      <c r="B234" s="83" t="s">
        <v>738</v>
      </c>
      <c r="C234" s="109" t="s">
        <v>575</v>
      </c>
      <c r="D234" s="71" t="s">
        <v>73</v>
      </c>
      <c r="E234" s="71">
        <v>37.240106959999999</v>
      </c>
      <c r="F234" s="71">
        <v>-118.28262277</v>
      </c>
      <c r="G234" s="72">
        <v>1183.5899999999999</v>
      </c>
      <c r="H234" s="72">
        <v>-84.83</v>
      </c>
      <c r="I234" s="72">
        <v>36.590000000000003</v>
      </c>
      <c r="J234" s="81" t="s">
        <v>74</v>
      </c>
      <c r="K234" s="81" t="s">
        <v>74</v>
      </c>
      <c r="L234" s="90" t="s">
        <v>637</v>
      </c>
      <c r="M234" s="90" t="s">
        <v>739</v>
      </c>
      <c r="N234" s="81" t="s">
        <v>77</v>
      </c>
      <c r="O234" s="81" t="s">
        <v>77</v>
      </c>
      <c r="P234" s="64">
        <v>40</v>
      </c>
      <c r="Q234" s="64">
        <f>_xlfn.XLOOKUP(P234,'ARX IDs'!B$3:B$47,'ARX IDs'!C$3:C$47,"")</f>
        <v>45</v>
      </c>
      <c r="R234" s="64">
        <v>40</v>
      </c>
      <c r="S234" s="64">
        <v>7</v>
      </c>
      <c r="T234" s="80">
        <f>100 * $R234 + S234</f>
        <v>4007</v>
      </c>
      <c r="U234" s="77">
        <v>8</v>
      </c>
      <c r="V234" s="80">
        <f>100 * $R234 + U234</f>
        <v>4008</v>
      </c>
      <c r="W234" s="64">
        <f>IF(ISBLANK(Y234), "", _xlfn.XLOOKUP(Y234,'SNAP2 IDs'!C$3:C$15,'SNAP2 IDs'!B$3:B$15,""))</f>
        <v>2</v>
      </c>
      <c r="X234" s="64">
        <f>_xlfn.XLOOKUP($W234, 'SNAP2 IDs'!$B$3:$B$15,'SNAP2 IDs'!D$3:D$15, "Lookup err")</f>
        <v>2</v>
      </c>
      <c r="Y234" s="64">
        <v>10</v>
      </c>
      <c r="Z234" s="64" t="str">
        <f>_xlfn.XLOOKUP($W234, 'SNAP2 IDs'!$B$3:$B$15,'SNAP2 IDs'!E$3:E$15, "Lookup err")</f>
        <v>00:00:41:1e:e4:75</v>
      </c>
      <c r="AA234" s="64" t="str">
        <f>_xlfn.XLOOKUP($W234, 'SNAP2 IDs'!$B$3:$B$15,'SNAP2 IDs'!F$3:F$15, "Lookup err")</f>
        <v>snap10.sas.pvt</v>
      </c>
      <c r="AB234" s="64">
        <v>0</v>
      </c>
      <c r="AC234" s="64">
        <v>28</v>
      </c>
      <c r="AD234" s="64">
        <v>29</v>
      </c>
      <c r="AE234" s="64">
        <f>_xlfn.BITXOR(AC234,2) + 32*AB234</f>
        <v>30</v>
      </c>
      <c r="AF234" s="64">
        <f>_xlfn.BITXOR(AD234,2) + 32*AB234</f>
        <v>31</v>
      </c>
      <c r="AG234" s="64">
        <f>32*(Y234-1) + (AE234/2)</f>
        <v>303</v>
      </c>
      <c r="AH234" s="73" t="s">
        <v>727</v>
      </c>
    </row>
    <row r="235" spans="1:37" s="43" customFormat="1" ht="18" customHeight="1">
      <c r="A235" s="86" t="s">
        <v>740</v>
      </c>
      <c r="B235" s="83" t="s">
        <v>741</v>
      </c>
      <c r="C235" s="109" t="s">
        <v>575</v>
      </c>
      <c r="D235" s="71" t="s">
        <v>73</v>
      </c>
      <c r="E235" s="71">
        <v>37.240038490000003</v>
      </c>
      <c r="F235" s="71">
        <v>-118.2826771</v>
      </c>
      <c r="G235" s="72">
        <v>1183.49</v>
      </c>
      <c r="H235" s="72">
        <v>-89.65</v>
      </c>
      <c r="I235" s="72">
        <v>28.99</v>
      </c>
      <c r="J235" s="81" t="s">
        <v>74</v>
      </c>
      <c r="K235" s="81" t="s">
        <v>74</v>
      </c>
      <c r="L235" s="90">
        <v>262</v>
      </c>
      <c r="M235" s="90">
        <v>342</v>
      </c>
      <c r="N235" s="81" t="s">
        <v>77</v>
      </c>
      <c r="O235" s="81" t="s">
        <v>77</v>
      </c>
      <c r="P235" s="64">
        <v>40</v>
      </c>
      <c r="Q235" s="64">
        <v>45</v>
      </c>
      <c r="R235" s="64">
        <v>40</v>
      </c>
      <c r="S235" s="64">
        <v>13</v>
      </c>
      <c r="T235" s="80" t="s">
        <v>740</v>
      </c>
      <c r="U235" s="77">
        <v>14</v>
      </c>
      <c r="V235" s="80" t="s">
        <v>740</v>
      </c>
      <c r="W235" s="64">
        <v>2</v>
      </c>
      <c r="X235" s="64">
        <v>2</v>
      </c>
      <c r="Y235" s="64">
        <v>10</v>
      </c>
      <c r="Z235" s="64" t="s">
        <v>742</v>
      </c>
      <c r="AA235" s="64" t="s">
        <v>743</v>
      </c>
      <c r="AB235" s="64">
        <v>1</v>
      </c>
      <c r="AC235" s="64">
        <v>2</v>
      </c>
      <c r="AD235" s="64">
        <v>3</v>
      </c>
      <c r="AE235" s="64">
        <v>32</v>
      </c>
      <c r="AF235" s="64">
        <v>33</v>
      </c>
      <c r="AG235" s="64">
        <f>32*(Y235-1) + (AE235/2)</f>
        <v>304</v>
      </c>
      <c r="AH235" s="73" t="s">
        <v>727</v>
      </c>
      <c r="AI235" s="43" t="s">
        <v>740</v>
      </c>
      <c r="AJ235" s="43" t="s">
        <v>740</v>
      </c>
      <c r="AK235" s="43" t="s">
        <v>740</v>
      </c>
    </row>
    <row r="236" spans="1:37" s="43" customFormat="1" ht="18" customHeight="1">
      <c r="A236" s="86" t="s">
        <v>740</v>
      </c>
      <c r="B236" s="83" t="s">
        <v>744</v>
      </c>
      <c r="C236" s="109" t="s">
        <v>575</v>
      </c>
      <c r="D236" s="71" t="s">
        <v>73</v>
      </c>
      <c r="E236" s="71">
        <v>37.239956790000001</v>
      </c>
      <c r="F236" s="71">
        <v>-118.28264470000001</v>
      </c>
      <c r="G236" s="72">
        <v>1183.53</v>
      </c>
      <c r="H236" s="72">
        <v>-86.78</v>
      </c>
      <c r="I236" s="72">
        <v>19.920000000000002</v>
      </c>
      <c r="J236" s="81" t="s">
        <v>74</v>
      </c>
      <c r="K236" s="81" t="s">
        <v>74</v>
      </c>
      <c r="L236" s="90">
        <v>185</v>
      </c>
      <c r="M236" s="90">
        <v>316</v>
      </c>
      <c r="N236" s="81" t="s">
        <v>77</v>
      </c>
      <c r="O236" s="81" t="s">
        <v>77</v>
      </c>
      <c r="P236" s="64">
        <v>40</v>
      </c>
      <c r="Q236" s="64">
        <v>45</v>
      </c>
      <c r="R236" s="64">
        <v>40</v>
      </c>
      <c r="S236" s="64">
        <v>15</v>
      </c>
      <c r="T236" s="80" t="s">
        <v>740</v>
      </c>
      <c r="U236" s="77">
        <v>16</v>
      </c>
      <c r="V236" s="80" t="s">
        <v>740</v>
      </c>
      <c r="W236" s="64">
        <v>2</v>
      </c>
      <c r="X236" s="64">
        <v>2</v>
      </c>
      <c r="Y236" s="64">
        <v>10</v>
      </c>
      <c r="Z236" s="64" t="s">
        <v>742</v>
      </c>
      <c r="AA236" s="64" t="s">
        <v>743</v>
      </c>
      <c r="AB236" s="64">
        <v>1</v>
      </c>
      <c r="AC236" s="64">
        <v>4</v>
      </c>
      <c r="AD236" s="64">
        <v>5</v>
      </c>
      <c r="AE236" s="64">
        <v>38</v>
      </c>
      <c r="AF236" s="64">
        <v>39</v>
      </c>
      <c r="AG236" s="64">
        <f t="shared" ref="AG236:AG237" si="0">32*(Y236-1) + (AE236/2)</f>
        <v>307</v>
      </c>
      <c r="AH236" s="73" t="s">
        <v>727</v>
      </c>
      <c r="AI236" s="43" t="s">
        <v>740</v>
      </c>
      <c r="AJ236" s="43" t="s">
        <v>740</v>
      </c>
      <c r="AK236" s="43" t="s">
        <v>740</v>
      </c>
    </row>
    <row r="237" spans="1:37" s="43" customFormat="1" ht="18" customHeight="1">
      <c r="A237" s="86" t="s">
        <v>740</v>
      </c>
      <c r="B237" s="83" t="s">
        <v>745</v>
      </c>
      <c r="C237" s="109" t="s">
        <v>575</v>
      </c>
      <c r="D237" s="71" t="s">
        <v>73</v>
      </c>
      <c r="E237" s="71">
        <v>37.239922139999997</v>
      </c>
      <c r="F237" s="71">
        <v>-118.2823903</v>
      </c>
      <c r="G237" s="72">
        <v>1183.3399999999999</v>
      </c>
      <c r="H237" s="72">
        <v>-64.2</v>
      </c>
      <c r="I237" s="72">
        <v>16.079999999999998</v>
      </c>
      <c r="J237" s="81" t="s">
        <v>74</v>
      </c>
      <c r="K237" s="81" t="s">
        <v>74</v>
      </c>
      <c r="L237" s="90">
        <v>245</v>
      </c>
      <c r="M237" s="90">
        <v>1359</v>
      </c>
      <c r="N237" s="81" t="s">
        <v>77</v>
      </c>
      <c r="O237" s="81" t="s">
        <v>77</v>
      </c>
      <c r="P237" s="64">
        <v>41</v>
      </c>
      <c r="Q237" s="64">
        <v>46</v>
      </c>
      <c r="R237" s="64">
        <v>41</v>
      </c>
      <c r="S237" s="64">
        <v>1</v>
      </c>
      <c r="T237" s="80" t="s">
        <v>740</v>
      </c>
      <c r="U237" s="77">
        <v>2</v>
      </c>
      <c r="V237" s="80" t="s">
        <v>740</v>
      </c>
      <c r="W237" s="64">
        <v>2</v>
      </c>
      <c r="X237" s="64">
        <v>2</v>
      </c>
      <c r="Y237" s="64">
        <v>10</v>
      </c>
      <c r="Z237" s="64" t="s">
        <v>742</v>
      </c>
      <c r="AA237" s="64" t="s">
        <v>743</v>
      </c>
      <c r="AB237" s="64">
        <v>1</v>
      </c>
      <c r="AC237" s="64">
        <v>6</v>
      </c>
      <c r="AD237" s="64">
        <v>7</v>
      </c>
      <c r="AE237" s="64">
        <v>36</v>
      </c>
      <c r="AF237" s="64">
        <v>37</v>
      </c>
      <c r="AG237" s="64">
        <f t="shared" si="0"/>
        <v>306</v>
      </c>
      <c r="AH237" s="73" t="s">
        <v>727</v>
      </c>
      <c r="AI237" s="43" t="s">
        <v>740</v>
      </c>
      <c r="AJ237" s="43" t="s">
        <v>740</v>
      </c>
      <c r="AK237" s="43" t="s">
        <v>740</v>
      </c>
    </row>
    <row r="238" spans="1:37" s="43" customFormat="1" ht="18" customHeight="1">
      <c r="A238" s="86"/>
      <c r="B238" s="83" t="s">
        <v>746</v>
      </c>
      <c r="C238" s="109" t="s">
        <v>575</v>
      </c>
      <c r="D238" s="71" t="s">
        <v>73</v>
      </c>
      <c r="E238" s="71">
        <v>37.239847390000001</v>
      </c>
      <c r="F238" s="71">
        <v>-118.2825971</v>
      </c>
      <c r="G238" s="72">
        <v>1183.4000000000001</v>
      </c>
      <c r="H238" s="72">
        <v>-82.56</v>
      </c>
      <c r="I238" s="72">
        <v>7.78</v>
      </c>
      <c r="J238" s="81" t="s">
        <v>74</v>
      </c>
      <c r="K238" s="81" t="s">
        <v>74</v>
      </c>
      <c r="L238" s="90" t="s">
        <v>489</v>
      </c>
      <c r="M238" s="90" t="s">
        <v>747</v>
      </c>
      <c r="N238" s="81" t="s">
        <v>77</v>
      </c>
      <c r="O238" s="81" t="s">
        <v>77</v>
      </c>
      <c r="P238" s="64">
        <v>38</v>
      </c>
      <c r="Q238" s="64">
        <f>_xlfn.XLOOKUP(P238,'ARX IDs'!B$3:B$47,'ARX IDs'!C$3:C$47,"")</f>
        <v>43</v>
      </c>
      <c r="R238" s="64">
        <v>38</v>
      </c>
      <c r="S238" s="64">
        <v>11</v>
      </c>
      <c r="T238" s="80">
        <f>100 * $R238 + S238</f>
        <v>3811</v>
      </c>
      <c r="U238" s="77">
        <v>12</v>
      </c>
      <c r="V238" s="80">
        <f>100 * $R238 + U238</f>
        <v>3812</v>
      </c>
      <c r="W238" s="64">
        <f>IF(ISBLANK(Y238), "", _xlfn.XLOOKUP(Y238,'SNAP2 IDs'!C$3:C$15,'SNAP2 IDs'!B$3:B$15,""))</f>
        <v>2</v>
      </c>
      <c r="X238" s="64">
        <f>_xlfn.XLOOKUP($W238, 'SNAP2 IDs'!$B$3:$B$15,'SNAP2 IDs'!D$3:D$15, "Lookup err")</f>
        <v>2</v>
      </c>
      <c r="Y238" s="64">
        <v>10</v>
      </c>
      <c r="Z238" s="64" t="str">
        <f>_xlfn.XLOOKUP($W238, 'SNAP2 IDs'!$B$3:$B$15,'SNAP2 IDs'!E$3:E$15, "Lookup err")</f>
        <v>00:00:41:1e:e4:75</v>
      </c>
      <c r="AA238" s="64" t="str">
        <f>_xlfn.XLOOKUP($W238, 'SNAP2 IDs'!$B$3:$B$15,'SNAP2 IDs'!F$3:F$15, "Lookup err")</f>
        <v>snap10.sas.pvt</v>
      </c>
      <c r="AB238" s="64">
        <v>0</v>
      </c>
      <c r="AC238" s="64">
        <v>0</v>
      </c>
      <c r="AD238" s="64">
        <v>1</v>
      </c>
      <c r="AE238" s="64">
        <f>_xlfn.BITXOR(AC238,2) + 32*AB238</f>
        <v>2</v>
      </c>
      <c r="AF238" s="64">
        <f>_xlfn.BITXOR(AD238,2) + 32*AB238</f>
        <v>3</v>
      </c>
      <c r="AG238" s="64">
        <f>32*(Y238-1) + (AE238/2)</f>
        <v>289</v>
      </c>
      <c r="AH238" s="73" t="s">
        <v>727</v>
      </c>
    </row>
    <row r="239" spans="1:37" s="43" customFormat="1" ht="18" customHeight="1">
      <c r="A239" s="86"/>
      <c r="B239" s="83" t="s">
        <v>748</v>
      </c>
      <c r="C239" s="109" t="s">
        <v>575</v>
      </c>
      <c r="D239" s="71" t="s">
        <v>73</v>
      </c>
      <c r="E239" s="71">
        <v>37.239828809999999</v>
      </c>
      <c r="F239" s="71">
        <v>-118.28242881</v>
      </c>
      <c r="G239" s="72">
        <v>1183.1500000000001</v>
      </c>
      <c r="H239" s="72">
        <v>-67.62</v>
      </c>
      <c r="I239" s="72">
        <v>5.72</v>
      </c>
      <c r="J239" s="81" t="s">
        <v>74</v>
      </c>
      <c r="K239" s="81" t="s">
        <v>74</v>
      </c>
      <c r="L239" s="90" t="s">
        <v>749</v>
      </c>
      <c r="M239" s="90" t="s">
        <v>750</v>
      </c>
      <c r="N239" s="81" t="s">
        <v>77</v>
      </c>
      <c r="O239" s="81" t="s">
        <v>77</v>
      </c>
      <c r="P239" s="64">
        <v>41</v>
      </c>
      <c r="Q239" s="64">
        <f>_xlfn.XLOOKUP(P239,'ARX IDs'!B$3:B$47,'ARX IDs'!C$3:C$47,"")</f>
        <v>46</v>
      </c>
      <c r="R239" s="64">
        <v>41</v>
      </c>
      <c r="S239" s="64">
        <v>3</v>
      </c>
      <c r="T239" s="80">
        <f>100 * $R239 + S239</f>
        <v>4103</v>
      </c>
      <c r="U239" s="77">
        <v>4</v>
      </c>
      <c r="V239" s="80">
        <f>100 * $R239 + U239</f>
        <v>4104</v>
      </c>
      <c r="W239" s="64">
        <f>IF(ISBLANK(Y239), "", _xlfn.XLOOKUP(Y239,'SNAP2 IDs'!C$3:C$15,'SNAP2 IDs'!B$3:B$15,""))</f>
        <v>2</v>
      </c>
      <c r="X239" s="64">
        <f>_xlfn.XLOOKUP($W239, 'SNAP2 IDs'!$B$3:$B$15,'SNAP2 IDs'!D$3:D$15, "Lookup err")</f>
        <v>2</v>
      </c>
      <c r="Y239" s="64">
        <v>10</v>
      </c>
      <c r="Z239" s="64" t="str">
        <f>_xlfn.XLOOKUP($W239, 'SNAP2 IDs'!$B$3:$B$15,'SNAP2 IDs'!E$3:E$15, "Lookup err")</f>
        <v>00:00:41:1e:e4:75</v>
      </c>
      <c r="AA239" s="64" t="str">
        <f>_xlfn.XLOOKUP($W239, 'SNAP2 IDs'!$B$3:$B$15,'SNAP2 IDs'!F$3:F$15, "Lookup err")</f>
        <v>snap10.sas.pvt</v>
      </c>
      <c r="AB239" s="64">
        <v>1</v>
      </c>
      <c r="AC239" s="64">
        <v>8</v>
      </c>
      <c r="AD239" s="64">
        <v>9</v>
      </c>
      <c r="AE239" s="64">
        <f>_xlfn.BITXOR(AC239,2) + 32*AB239</f>
        <v>42</v>
      </c>
      <c r="AF239" s="64">
        <f>_xlfn.BITXOR(AD239,2) + 32*AB239</f>
        <v>43</v>
      </c>
      <c r="AG239" s="64">
        <f>32*(Y239-1) + (AE239/2)</f>
        <v>309</v>
      </c>
      <c r="AH239" s="73" t="s">
        <v>727</v>
      </c>
    </row>
    <row r="240" spans="1:37" s="43" customFormat="1" ht="18" customHeight="1">
      <c r="A240" s="86"/>
      <c r="B240" s="83" t="s">
        <v>751</v>
      </c>
      <c r="C240" s="109" t="s">
        <v>575</v>
      </c>
      <c r="D240" s="71" t="s">
        <v>73</v>
      </c>
      <c r="E240" s="71">
        <v>37.239792059999999</v>
      </c>
      <c r="F240" s="71">
        <v>-118.28253152000001</v>
      </c>
      <c r="G240" s="72">
        <v>1183.22</v>
      </c>
      <c r="H240" s="72">
        <v>-76.739999999999995</v>
      </c>
      <c r="I240" s="72">
        <v>1.64</v>
      </c>
      <c r="J240" s="81" t="s">
        <v>74</v>
      </c>
      <c r="K240" s="81" t="s">
        <v>74</v>
      </c>
      <c r="L240" s="90" t="s">
        <v>752</v>
      </c>
      <c r="M240" s="90" t="s">
        <v>753</v>
      </c>
      <c r="N240" s="81" t="s">
        <v>77</v>
      </c>
      <c r="O240" s="81" t="s">
        <v>77</v>
      </c>
      <c r="P240" s="64">
        <v>41</v>
      </c>
      <c r="Q240" s="64">
        <f>_xlfn.XLOOKUP(P240,'ARX IDs'!B$3:B$47,'ARX IDs'!C$3:C$47,"")</f>
        <v>46</v>
      </c>
      <c r="R240" s="64">
        <v>41</v>
      </c>
      <c r="S240" s="64">
        <v>5</v>
      </c>
      <c r="T240" s="80">
        <f>100 * $R240 + S240</f>
        <v>4105</v>
      </c>
      <c r="U240" s="77">
        <v>6</v>
      </c>
      <c r="V240" s="80">
        <f>100 * $R240 + U240</f>
        <v>4106</v>
      </c>
      <c r="W240" s="64">
        <f>IF(ISBLANK(Y240), "", _xlfn.XLOOKUP(Y240,'SNAP2 IDs'!C$3:C$15,'SNAP2 IDs'!B$3:B$15,""))</f>
        <v>2</v>
      </c>
      <c r="X240" s="64">
        <f>_xlfn.XLOOKUP($W240, 'SNAP2 IDs'!$B$3:$B$15,'SNAP2 IDs'!D$3:D$15, "Lookup err")</f>
        <v>2</v>
      </c>
      <c r="Y240" s="64">
        <v>10</v>
      </c>
      <c r="Z240" s="64" t="str">
        <f>_xlfn.XLOOKUP($W240, 'SNAP2 IDs'!$B$3:$B$15,'SNAP2 IDs'!E$3:E$15, "Lookup err")</f>
        <v>00:00:41:1e:e4:75</v>
      </c>
      <c r="AA240" s="64" t="str">
        <f>_xlfn.XLOOKUP($W240, 'SNAP2 IDs'!$B$3:$B$15,'SNAP2 IDs'!F$3:F$15, "Lookup err")</f>
        <v>snap10.sas.pvt</v>
      </c>
      <c r="AB240" s="64">
        <v>1</v>
      </c>
      <c r="AC240" s="64">
        <v>10</v>
      </c>
      <c r="AD240" s="64">
        <v>11</v>
      </c>
      <c r="AE240" s="64">
        <f>_xlfn.BITXOR(AC240,2) + 32*AB240</f>
        <v>40</v>
      </c>
      <c r="AF240" s="64">
        <f>_xlfn.BITXOR(AD240,2) + 32*AB240</f>
        <v>41</v>
      </c>
      <c r="AG240" s="64">
        <f>32*(Y240-1) + (AE240/2)</f>
        <v>308</v>
      </c>
      <c r="AH240" s="73" t="s">
        <v>727</v>
      </c>
    </row>
    <row r="241" spans="1:34" s="43" customFormat="1" ht="18" customHeight="1">
      <c r="A241" s="86"/>
      <c r="B241" s="83" t="s">
        <v>754</v>
      </c>
      <c r="C241" s="109" t="s">
        <v>575</v>
      </c>
      <c r="D241" s="71" t="s">
        <v>73</v>
      </c>
      <c r="E241" s="71">
        <v>37.239757070000003</v>
      </c>
      <c r="F241" s="71">
        <v>-118.28270626</v>
      </c>
      <c r="G241" s="72">
        <v>1183.56</v>
      </c>
      <c r="H241" s="72">
        <v>-92.24</v>
      </c>
      <c r="I241" s="72">
        <v>-2.2400000000000002</v>
      </c>
      <c r="J241" s="81" t="s">
        <v>74</v>
      </c>
      <c r="K241" s="81" t="s">
        <v>74</v>
      </c>
      <c r="L241" s="90" t="s">
        <v>680</v>
      </c>
      <c r="M241" s="90" t="s">
        <v>755</v>
      </c>
      <c r="N241" s="81" t="s">
        <v>77</v>
      </c>
      <c r="O241" s="81" t="s">
        <v>77</v>
      </c>
      <c r="P241" s="64">
        <v>41</v>
      </c>
      <c r="Q241" s="64">
        <f>_xlfn.XLOOKUP(P241,'ARX IDs'!B$3:B$47,'ARX IDs'!C$3:C$47,"")</f>
        <v>46</v>
      </c>
      <c r="R241" s="64">
        <v>41</v>
      </c>
      <c r="S241" s="64">
        <v>7</v>
      </c>
      <c r="T241" s="80">
        <f>100 * $R241 + S241</f>
        <v>4107</v>
      </c>
      <c r="U241" s="77">
        <v>8</v>
      </c>
      <c r="V241" s="80">
        <f>100 * $R241 + U241</f>
        <v>4108</v>
      </c>
      <c r="W241" s="64">
        <f>IF(ISBLANK(Y241), "", _xlfn.XLOOKUP(Y241,'SNAP2 IDs'!C$3:C$15,'SNAP2 IDs'!B$3:B$15,""))</f>
        <v>2</v>
      </c>
      <c r="X241" s="64">
        <f>_xlfn.XLOOKUP($W241, 'SNAP2 IDs'!$B$3:$B$15,'SNAP2 IDs'!D$3:D$15, "Lookup err")</f>
        <v>2</v>
      </c>
      <c r="Y241" s="64">
        <v>10</v>
      </c>
      <c r="Z241" s="64" t="str">
        <f>_xlfn.XLOOKUP($W241, 'SNAP2 IDs'!$B$3:$B$15,'SNAP2 IDs'!E$3:E$15, "Lookup err")</f>
        <v>00:00:41:1e:e4:75</v>
      </c>
      <c r="AA241" s="64" t="str">
        <f>_xlfn.XLOOKUP($W241, 'SNAP2 IDs'!$B$3:$B$15,'SNAP2 IDs'!F$3:F$15, "Lookup err")</f>
        <v>snap10.sas.pvt</v>
      </c>
      <c r="AB241" s="64">
        <v>1</v>
      </c>
      <c r="AC241" s="64">
        <v>12</v>
      </c>
      <c r="AD241" s="64">
        <v>13</v>
      </c>
      <c r="AE241" s="64">
        <f>_xlfn.BITXOR(AC241,2) + 32*AB241</f>
        <v>46</v>
      </c>
      <c r="AF241" s="64">
        <f>_xlfn.BITXOR(AD241,2) + 32*AB241</f>
        <v>47</v>
      </c>
      <c r="AG241" s="64">
        <f>32*(Y241-1) + (AE241/2)</f>
        <v>311</v>
      </c>
      <c r="AH241" s="73" t="s">
        <v>727</v>
      </c>
    </row>
    <row r="242" spans="1:34" s="43" customFormat="1" ht="18" customHeight="1">
      <c r="A242" s="86"/>
      <c r="B242" s="83" t="s">
        <v>756</v>
      </c>
      <c r="C242" s="109" t="s">
        <v>575</v>
      </c>
      <c r="D242" s="71" t="s">
        <v>73</v>
      </c>
      <c r="E242" s="71">
        <v>37.239738529999997</v>
      </c>
      <c r="F242" s="71">
        <v>-118.28237884000001</v>
      </c>
      <c r="G242" s="72">
        <v>1183.0999999999999</v>
      </c>
      <c r="H242" s="72">
        <v>-63.19</v>
      </c>
      <c r="I242" s="72">
        <v>-4.3</v>
      </c>
      <c r="J242" s="81" t="s">
        <v>74</v>
      </c>
      <c r="K242" s="81" t="s">
        <v>74</v>
      </c>
      <c r="L242" s="90" t="s">
        <v>622</v>
      </c>
      <c r="M242" s="90" t="s">
        <v>654</v>
      </c>
      <c r="N242" s="81" t="s">
        <v>77</v>
      </c>
      <c r="O242" s="81" t="s">
        <v>77</v>
      </c>
      <c r="P242" s="64">
        <v>41</v>
      </c>
      <c r="Q242" s="64">
        <f>_xlfn.XLOOKUP(P242,'ARX IDs'!B$3:B$47,'ARX IDs'!C$3:C$47,"")</f>
        <v>46</v>
      </c>
      <c r="R242" s="64">
        <v>41</v>
      </c>
      <c r="S242" s="64">
        <v>9</v>
      </c>
      <c r="T242" s="80">
        <f>100 * $R242 + S242</f>
        <v>4109</v>
      </c>
      <c r="U242" s="77">
        <v>10</v>
      </c>
      <c r="V242" s="80">
        <f>100 * $R242 + U242</f>
        <v>4110</v>
      </c>
      <c r="W242" s="64">
        <f>IF(ISBLANK(Y242), "", _xlfn.XLOOKUP(Y242,'SNAP2 IDs'!C$3:C$15,'SNAP2 IDs'!B$3:B$15,""))</f>
        <v>2</v>
      </c>
      <c r="X242" s="64">
        <f>_xlfn.XLOOKUP($W242, 'SNAP2 IDs'!$B$3:$B$15,'SNAP2 IDs'!D$3:D$15, "Lookup err")</f>
        <v>2</v>
      </c>
      <c r="Y242" s="64">
        <v>10</v>
      </c>
      <c r="Z242" s="64" t="str">
        <f>_xlfn.XLOOKUP($W242, 'SNAP2 IDs'!$B$3:$B$15,'SNAP2 IDs'!E$3:E$15, "Lookup err")</f>
        <v>00:00:41:1e:e4:75</v>
      </c>
      <c r="AA242" s="64" t="str">
        <f>_xlfn.XLOOKUP($W242, 'SNAP2 IDs'!$B$3:$B$15,'SNAP2 IDs'!F$3:F$15, "Lookup err")</f>
        <v>snap10.sas.pvt</v>
      </c>
      <c r="AB242" s="64">
        <v>1</v>
      </c>
      <c r="AC242" s="64">
        <v>14</v>
      </c>
      <c r="AD242" s="64">
        <v>15</v>
      </c>
      <c r="AE242" s="64">
        <f>_xlfn.BITXOR(AC242,2) + 32*AB242</f>
        <v>44</v>
      </c>
      <c r="AF242" s="64">
        <f>_xlfn.BITXOR(AD242,2) + 32*AB242</f>
        <v>45</v>
      </c>
      <c r="AG242" s="64">
        <f>32*(Y242-1) + (AE242/2)</f>
        <v>310</v>
      </c>
      <c r="AH242" s="73" t="s">
        <v>727</v>
      </c>
    </row>
    <row r="243" spans="1:34" s="43" customFormat="1" ht="18" customHeight="1">
      <c r="A243" s="86"/>
      <c r="B243" s="83" t="s">
        <v>757</v>
      </c>
      <c r="C243" s="109" t="s">
        <v>575</v>
      </c>
      <c r="D243" s="71" t="s">
        <v>73</v>
      </c>
      <c r="E243" s="71">
        <v>37.239689769999998</v>
      </c>
      <c r="F243" s="71">
        <v>-118.28240126999999</v>
      </c>
      <c r="G243" s="72">
        <v>1183.0899999999999</v>
      </c>
      <c r="H243" s="72">
        <v>-65.180000000000007</v>
      </c>
      <c r="I243" s="72">
        <v>-9.7100000000000009</v>
      </c>
      <c r="J243" s="81" t="s">
        <v>74</v>
      </c>
      <c r="K243" s="81" t="s">
        <v>74</v>
      </c>
      <c r="L243" s="90">
        <v>1488</v>
      </c>
      <c r="M243" s="90">
        <v>1654</v>
      </c>
      <c r="N243" s="81" t="s">
        <v>77</v>
      </c>
      <c r="O243" s="81" t="s">
        <v>77</v>
      </c>
      <c r="P243" s="64">
        <v>41</v>
      </c>
      <c r="Q243" s="64">
        <f>_xlfn.XLOOKUP(P243,'ARX IDs'!B$3:B$47,'ARX IDs'!C$3:C$47,"")</f>
        <v>46</v>
      </c>
      <c r="R243" s="64">
        <v>41</v>
      </c>
      <c r="S243" s="64">
        <v>11</v>
      </c>
      <c r="T243" s="80">
        <f>100 * $R243 + S243</f>
        <v>4111</v>
      </c>
      <c r="U243" s="77">
        <v>12</v>
      </c>
      <c r="V243" s="80">
        <f>100 * $R243 + U243</f>
        <v>4112</v>
      </c>
      <c r="W243" s="64">
        <f>IF(ISBLANK(Y243), "", _xlfn.XLOOKUP(Y243,'SNAP2 IDs'!C$3:C$15,'SNAP2 IDs'!B$3:B$15,""))</f>
        <v>2</v>
      </c>
      <c r="X243" s="64">
        <f>_xlfn.XLOOKUP($W243, 'SNAP2 IDs'!$B$3:$B$15,'SNAP2 IDs'!D$3:D$15, "Lookup err")</f>
        <v>2</v>
      </c>
      <c r="Y243" s="64">
        <v>10</v>
      </c>
      <c r="Z243" s="64" t="str">
        <f>_xlfn.XLOOKUP($W243, 'SNAP2 IDs'!$B$3:$B$15,'SNAP2 IDs'!E$3:E$15, "Lookup err")</f>
        <v>00:00:41:1e:e4:75</v>
      </c>
      <c r="AA243" s="64" t="str">
        <f>_xlfn.XLOOKUP($W243, 'SNAP2 IDs'!$B$3:$B$15,'SNAP2 IDs'!F$3:F$15, "Lookup err")</f>
        <v>snap10.sas.pvt</v>
      </c>
      <c r="AB243" s="64">
        <v>1</v>
      </c>
      <c r="AC243" s="64">
        <v>16</v>
      </c>
      <c r="AD243" s="64">
        <v>17</v>
      </c>
      <c r="AE243" s="64">
        <f>_xlfn.BITXOR(AC243,2) + 32*AB243</f>
        <v>50</v>
      </c>
      <c r="AF243" s="64">
        <f>_xlfn.BITXOR(AD243,2) + 32*AB243</f>
        <v>51</v>
      </c>
      <c r="AG243" s="64">
        <f>32*(Y243-1) + (AE243/2)</f>
        <v>313</v>
      </c>
      <c r="AH243" s="73" t="s">
        <v>727</v>
      </c>
    </row>
    <row r="244" spans="1:34" s="43" customFormat="1" ht="18" customHeight="1">
      <c r="A244" s="86"/>
      <c r="B244" s="83" t="s">
        <v>758</v>
      </c>
      <c r="C244" s="109" t="s">
        <v>575</v>
      </c>
      <c r="D244" s="71" t="s">
        <v>73</v>
      </c>
      <c r="E244" s="71">
        <v>37.23963869</v>
      </c>
      <c r="F244" s="71">
        <v>-118.28274017</v>
      </c>
      <c r="G244" s="72">
        <v>1183.52</v>
      </c>
      <c r="H244" s="72">
        <v>-95.25</v>
      </c>
      <c r="I244" s="72">
        <v>-15.38</v>
      </c>
      <c r="J244" s="81" t="s">
        <v>74</v>
      </c>
      <c r="K244" s="81" t="s">
        <v>74</v>
      </c>
      <c r="L244" s="90">
        <v>1484</v>
      </c>
      <c r="M244" s="90" t="s">
        <v>759</v>
      </c>
      <c r="N244" s="81" t="s">
        <v>77</v>
      </c>
      <c r="O244" s="81" t="s">
        <v>77</v>
      </c>
      <c r="P244" s="64">
        <v>41</v>
      </c>
      <c r="Q244" s="64">
        <f>_xlfn.XLOOKUP(P244,'ARX IDs'!B$3:B$47,'ARX IDs'!C$3:C$47,"")</f>
        <v>46</v>
      </c>
      <c r="R244" s="64">
        <v>41</v>
      </c>
      <c r="S244" s="64">
        <v>13</v>
      </c>
      <c r="T244" s="80">
        <f>100 * $R244 + S244</f>
        <v>4113</v>
      </c>
      <c r="U244" s="77">
        <v>14</v>
      </c>
      <c r="V244" s="80">
        <f>100 * $R244 + U244</f>
        <v>4114</v>
      </c>
      <c r="W244" s="64">
        <f>IF(ISBLANK(Y244), "", _xlfn.XLOOKUP(Y244,'SNAP2 IDs'!C$3:C$15,'SNAP2 IDs'!B$3:B$15,""))</f>
        <v>2</v>
      </c>
      <c r="X244" s="64">
        <f>_xlfn.XLOOKUP($W244, 'SNAP2 IDs'!$B$3:$B$15,'SNAP2 IDs'!D$3:D$15, "Lookup err")</f>
        <v>2</v>
      </c>
      <c r="Y244" s="64">
        <v>10</v>
      </c>
      <c r="Z244" s="64" t="str">
        <f>_xlfn.XLOOKUP($W244, 'SNAP2 IDs'!$B$3:$B$15,'SNAP2 IDs'!E$3:E$15, "Lookup err")</f>
        <v>00:00:41:1e:e4:75</v>
      </c>
      <c r="AA244" s="64" t="str">
        <f>_xlfn.XLOOKUP($W244, 'SNAP2 IDs'!$B$3:$B$15,'SNAP2 IDs'!F$3:F$15, "Lookup err")</f>
        <v>snap10.sas.pvt</v>
      </c>
      <c r="AB244" s="64">
        <v>1</v>
      </c>
      <c r="AC244" s="64">
        <v>18</v>
      </c>
      <c r="AD244" s="64">
        <v>19</v>
      </c>
      <c r="AE244" s="64">
        <f>_xlfn.BITXOR(AC244,2) + 32*AB244</f>
        <v>48</v>
      </c>
      <c r="AF244" s="64">
        <f>_xlfn.BITXOR(AD244,2) + 32*AB244</f>
        <v>49</v>
      </c>
      <c r="AG244" s="64">
        <f>32*(Y244-1) + (AE244/2)</f>
        <v>312</v>
      </c>
      <c r="AH244" s="73" t="s">
        <v>727</v>
      </c>
    </row>
    <row r="245" spans="1:34" s="43" customFormat="1" ht="18" customHeight="1">
      <c r="A245" s="86"/>
      <c r="B245" s="83" t="s">
        <v>760</v>
      </c>
      <c r="C245" s="109" t="s">
        <v>592</v>
      </c>
      <c r="D245" s="71" t="s">
        <v>73</v>
      </c>
      <c r="E245" s="71">
        <v>37.239623309999999</v>
      </c>
      <c r="F245" s="71">
        <v>-118.28247819000001</v>
      </c>
      <c r="G245" s="72">
        <v>1183.1400000000001</v>
      </c>
      <c r="H245" s="72">
        <v>-72</v>
      </c>
      <c r="I245" s="72">
        <v>-17.09</v>
      </c>
      <c r="J245" s="81" t="s">
        <v>74</v>
      </c>
      <c r="K245" s="81" t="s">
        <v>74</v>
      </c>
      <c r="L245" s="90" t="s">
        <v>761</v>
      </c>
      <c r="M245" s="90" t="s">
        <v>762</v>
      </c>
      <c r="N245" s="81" t="s">
        <v>77</v>
      </c>
      <c r="O245" s="81" t="s">
        <v>77</v>
      </c>
      <c r="P245" s="64">
        <v>44</v>
      </c>
      <c r="Q245" s="64">
        <f>_xlfn.XLOOKUP(P245,'ARX IDs'!B$3:B$47,'ARX IDs'!C$3:C$47,"")</f>
        <v>26</v>
      </c>
      <c r="R245" s="64">
        <v>44</v>
      </c>
      <c r="S245" s="64">
        <v>3</v>
      </c>
      <c r="T245" s="80">
        <f>100 * $R245 + S245</f>
        <v>4403</v>
      </c>
      <c r="U245" s="77">
        <v>4</v>
      </c>
      <c r="V245" s="80">
        <f>100 * $R245 + U245</f>
        <v>4404</v>
      </c>
      <c r="W245" s="64">
        <f>IF(ISBLANK(Y245), "", _xlfn.XLOOKUP(Y245,'SNAP2 IDs'!C$3:C$15,'SNAP2 IDs'!B$3:B$15,""))</f>
        <v>4</v>
      </c>
      <c r="X245" s="64">
        <f>_xlfn.XLOOKUP($W245, 'SNAP2 IDs'!$B$3:$B$15,'SNAP2 IDs'!D$3:D$15, "Lookup err")</f>
        <v>2</v>
      </c>
      <c r="Y245" s="64">
        <v>11</v>
      </c>
      <c r="Z245" s="64" t="str">
        <f>_xlfn.XLOOKUP($W245, 'SNAP2 IDs'!$B$3:$B$15,'SNAP2 IDs'!E$3:E$15, "Lookup err")</f>
        <v>00:00:b3:fc:e4:6f</v>
      </c>
      <c r="AA245" s="64" t="str">
        <f>_xlfn.XLOOKUP($W245, 'SNAP2 IDs'!$B$3:$B$15,'SNAP2 IDs'!F$3:F$15, "Lookup err")</f>
        <v>snap11.sas.pvt</v>
      </c>
      <c r="AB245" s="64">
        <v>1</v>
      </c>
      <c r="AC245" s="64">
        <v>2</v>
      </c>
      <c r="AD245" s="64">
        <v>3</v>
      </c>
      <c r="AE245" s="64">
        <f>_xlfn.BITXOR(AC245,2) + 32*AB245</f>
        <v>32</v>
      </c>
      <c r="AF245" s="64">
        <f>_xlfn.BITXOR(AD245,2) + 32*AB245</f>
        <v>33</v>
      </c>
      <c r="AG245" s="64">
        <f>32*(Y245-1) + (AE245/2)</f>
        <v>336</v>
      </c>
      <c r="AH245" s="73" t="s">
        <v>763</v>
      </c>
    </row>
    <row r="246" spans="1:34" s="43" customFormat="1" ht="18" customHeight="1">
      <c r="A246" s="86"/>
      <c r="B246" s="83" t="s">
        <v>764</v>
      </c>
      <c r="C246" s="109" t="s">
        <v>592</v>
      </c>
      <c r="D246" s="71" t="s">
        <v>73</v>
      </c>
      <c r="E246" s="71">
        <v>37.23960331</v>
      </c>
      <c r="F246" s="71">
        <v>-118.28257664</v>
      </c>
      <c r="G246" s="72">
        <v>1183.28</v>
      </c>
      <c r="H246" s="72">
        <v>-80.739999999999995</v>
      </c>
      <c r="I246" s="72">
        <v>-19.309999999999999</v>
      </c>
      <c r="J246" s="81" t="s">
        <v>74</v>
      </c>
      <c r="K246" s="81" t="s">
        <v>74</v>
      </c>
      <c r="L246" s="90" t="s">
        <v>765</v>
      </c>
      <c r="M246" s="90">
        <v>1366</v>
      </c>
      <c r="N246" s="81" t="s">
        <v>77</v>
      </c>
      <c r="O246" s="81" t="s">
        <v>77</v>
      </c>
      <c r="P246" s="64">
        <v>44</v>
      </c>
      <c r="Q246" s="64">
        <f>_xlfn.XLOOKUP(P246,'ARX IDs'!B$3:B$47,'ARX IDs'!C$3:C$47,"")</f>
        <v>26</v>
      </c>
      <c r="R246" s="64">
        <v>44</v>
      </c>
      <c r="S246" s="64">
        <v>5</v>
      </c>
      <c r="T246" s="80">
        <f>100 * $R246 + S246</f>
        <v>4405</v>
      </c>
      <c r="U246" s="77">
        <v>6</v>
      </c>
      <c r="V246" s="80">
        <f>100 * $R246 + U246</f>
        <v>4406</v>
      </c>
      <c r="W246" s="64">
        <f>IF(ISBLANK(Y246), "", _xlfn.XLOOKUP(Y246,'SNAP2 IDs'!C$3:C$15,'SNAP2 IDs'!B$3:B$15,""))</f>
        <v>4</v>
      </c>
      <c r="X246" s="64">
        <f>_xlfn.XLOOKUP($W246, 'SNAP2 IDs'!$B$3:$B$15,'SNAP2 IDs'!D$3:D$15, "Lookup err")</f>
        <v>2</v>
      </c>
      <c r="Y246" s="64">
        <v>11</v>
      </c>
      <c r="Z246" s="64" t="str">
        <f>_xlfn.XLOOKUP($W246, 'SNAP2 IDs'!$B$3:$B$15,'SNAP2 IDs'!E$3:E$15, "Lookup err")</f>
        <v>00:00:b3:fc:e4:6f</v>
      </c>
      <c r="AA246" s="64" t="str">
        <f>_xlfn.XLOOKUP($W246, 'SNAP2 IDs'!$B$3:$B$15,'SNAP2 IDs'!F$3:F$15, "Lookup err")</f>
        <v>snap11.sas.pvt</v>
      </c>
      <c r="AB246" s="64">
        <v>1</v>
      </c>
      <c r="AC246" s="64">
        <v>4</v>
      </c>
      <c r="AD246" s="64">
        <v>5</v>
      </c>
      <c r="AE246" s="64">
        <f>_xlfn.BITXOR(AC246,2) + 32*AB246</f>
        <v>38</v>
      </c>
      <c r="AF246" s="64">
        <f>_xlfn.BITXOR(AD246,2) + 32*AB246</f>
        <v>39</v>
      </c>
      <c r="AG246" s="64">
        <f>32*(Y246-1) + (AE246/2)</f>
        <v>339</v>
      </c>
      <c r="AH246" s="73" t="s">
        <v>727</v>
      </c>
    </row>
    <row r="247" spans="1:34" s="43" customFormat="1" ht="18" customHeight="1">
      <c r="A247" s="86"/>
      <c r="B247" s="83" t="s">
        <v>766</v>
      </c>
      <c r="C247" s="109" t="s">
        <v>592</v>
      </c>
      <c r="D247" s="71" t="s">
        <v>73</v>
      </c>
      <c r="E247" s="71">
        <v>37.239577609999998</v>
      </c>
      <c r="F247" s="71">
        <v>-118.28262243</v>
      </c>
      <c r="G247" s="72">
        <v>1183.4100000000001</v>
      </c>
      <c r="H247" s="72">
        <v>-84.8</v>
      </c>
      <c r="I247" s="72">
        <v>-22.16</v>
      </c>
      <c r="J247" s="81" t="s">
        <v>74</v>
      </c>
      <c r="K247" s="81" t="s">
        <v>74</v>
      </c>
      <c r="L247" s="90">
        <v>1181</v>
      </c>
      <c r="M247" s="90" t="s">
        <v>767</v>
      </c>
      <c r="N247" s="81" t="s">
        <v>77</v>
      </c>
      <c r="O247" s="81" t="s">
        <v>77</v>
      </c>
      <c r="P247" s="64">
        <v>43</v>
      </c>
      <c r="Q247" s="64">
        <f>_xlfn.XLOOKUP(P247,'ARX IDs'!B$3:B$47,'ARX IDs'!C$3:C$47,"")</f>
        <v>48</v>
      </c>
      <c r="R247" s="64">
        <v>43</v>
      </c>
      <c r="S247" s="64">
        <v>7</v>
      </c>
      <c r="T247" s="80">
        <f>100 * $R247 + S247</f>
        <v>4307</v>
      </c>
      <c r="U247" s="77">
        <v>8</v>
      </c>
      <c r="V247" s="80">
        <f>100 * $R247 + U247</f>
        <v>4308</v>
      </c>
      <c r="W247" s="64">
        <f>IF(ISBLANK(Y247), "", _xlfn.XLOOKUP(Y247,'SNAP2 IDs'!C$3:C$15,'SNAP2 IDs'!B$3:B$15,""))</f>
        <v>4</v>
      </c>
      <c r="X247" s="64">
        <f>_xlfn.XLOOKUP($W247, 'SNAP2 IDs'!$B$3:$B$15,'SNAP2 IDs'!D$3:D$15, "Lookup err")</f>
        <v>2</v>
      </c>
      <c r="Y247" s="64">
        <v>11</v>
      </c>
      <c r="Z247" s="64" t="str">
        <f>_xlfn.XLOOKUP($W247, 'SNAP2 IDs'!$B$3:$B$15,'SNAP2 IDs'!E$3:E$15, "Lookup err")</f>
        <v>00:00:b3:fc:e4:6f</v>
      </c>
      <c r="AA247" s="64" t="str">
        <f>_xlfn.XLOOKUP($W247, 'SNAP2 IDs'!$B$3:$B$15,'SNAP2 IDs'!F$3:F$15, "Lookup err")</f>
        <v>snap11.sas.pvt</v>
      </c>
      <c r="AB247" s="64">
        <v>0</v>
      </c>
      <c r="AC247" s="64">
        <v>22</v>
      </c>
      <c r="AD247" s="64">
        <v>23</v>
      </c>
      <c r="AE247" s="64">
        <f>_xlfn.BITXOR(AC247,2) + 32*AB247</f>
        <v>20</v>
      </c>
      <c r="AF247" s="64">
        <f>_xlfn.BITXOR(AD247,2) + 32*AB247</f>
        <v>21</v>
      </c>
      <c r="AG247" s="64">
        <f>32*(Y247-1) + (AE247/2)</f>
        <v>330</v>
      </c>
      <c r="AH247" s="73" t="s">
        <v>727</v>
      </c>
    </row>
    <row r="248" spans="1:34" s="43" customFormat="1" ht="18" customHeight="1">
      <c r="A248" s="86"/>
      <c r="B248" s="83" t="s">
        <v>768</v>
      </c>
      <c r="C248" s="109" t="s">
        <v>592</v>
      </c>
      <c r="D248" s="71" t="s">
        <v>73</v>
      </c>
      <c r="E248" s="71">
        <v>37.239521240000002</v>
      </c>
      <c r="F248" s="71">
        <v>-118.28243821</v>
      </c>
      <c r="G248" s="72">
        <v>1183.03</v>
      </c>
      <c r="H248" s="72">
        <v>-68.459999999999994</v>
      </c>
      <c r="I248" s="72">
        <v>-28.41</v>
      </c>
      <c r="J248" s="81" t="s">
        <v>74</v>
      </c>
      <c r="K248" s="81" t="s">
        <v>74</v>
      </c>
      <c r="L248" s="90" t="s">
        <v>659</v>
      </c>
      <c r="M248" s="90">
        <v>1387</v>
      </c>
      <c r="N248" s="81" t="s">
        <v>77</v>
      </c>
      <c r="O248" s="81" t="s">
        <v>77</v>
      </c>
      <c r="P248" s="64">
        <v>44</v>
      </c>
      <c r="Q248" s="64">
        <f>_xlfn.XLOOKUP(P248,'ARX IDs'!B$3:B$47,'ARX IDs'!C$3:C$47,"")</f>
        <v>26</v>
      </c>
      <c r="R248" s="64">
        <v>44</v>
      </c>
      <c r="S248" s="64">
        <v>7</v>
      </c>
      <c r="T248" s="80">
        <f>100 * $R248 + S248</f>
        <v>4407</v>
      </c>
      <c r="U248" s="77">
        <v>8</v>
      </c>
      <c r="V248" s="80">
        <f>100 * $R248 + U248</f>
        <v>4408</v>
      </c>
      <c r="W248" s="64">
        <f>IF(ISBLANK(Y248), "", _xlfn.XLOOKUP(Y248,'SNAP2 IDs'!C$3:C$15,'SNAP2 IDs'!B$3:B$15,""))</f>
        <v>4</v>
      </c>
      <c r="X248" s="64">
        <f>_xlfn.XLOOKUP($W248, 'SNAP2 IDs'!$B$3:$B$15,'SNAP2 IDs'!D$3:D$15, "Lookup err")</f>
        <v>2</v>
      </c>
      <c r="Y248" s="64">
        <v>11</v>
      </c>
      <c r="Z248" s="64" t="str">
        <f>_xlfn.XLOOKUP($W248, 'SNAP2 IDs'!$B$3:$B$15,'SNAP2 IDs'!E$3:E$15, "Lookup err")</f>
        <v>00:00:b3:fc:e4:6f</v>
      </c>
      <c r="AA248" s="64" t="str">
        <f>_xlfn.XLOOKUP($W248, 'SNAP2 IDs'!$B$3:$B$15,'SNAP2 IDs'!F$3:F$15, "Lookup err")</f>
        <v>snap11.sas.pvt</v>
      </c>
      <c r="AB248" s="64">
        <v>1</v>
      </c>
      <c r="AC248" s="64">
        <v>6</v>
      </c>
      <c r="AD248" s="64">
        <v>7</v>
      </c>
      <c r="AE248" s="64">
        <f>_xlfn.BITXOR(AC248,2) + 32*AB248</f>
        <v>36</v>
      </c>
      <c r="AF248" s="64">
        <f>_xlfn.BITXOR(AD248,2) + 32*AB248</f>
        <v>37</v>
      </c>
      <c r="AG248" s="64">
        <f>32*(Y248-1) + (AE248/2)</f>
        <v>338</v>
      </c>
      <c r="AH248" s="73" t="s">
        <v>727</v>
      </c>
    </row>
    <row r="249" spans="1:34" s="43" customFormat="1" ht="18" customHeight="1">
      <c r="A249" s="86"/>
      <c r="B249" s="83" t="s">
        <v>769</v>
      </c>
      <c r="C249" s="109" t="s">
        <v>592</v>
      </c>
      <c r="D249" s="71" t="s">
        <v>73</v>
      </c>
      <c r="E249" s="71">
        <v>37.239499639999998</v>
      </c>
      <c r="F249" s="71">
        <v>-118.28277593</v>
      </c>
      <c r="G249" s="72">
        <v>1183.46</v>
      </c>
      <c r="H249" s="72">
        <v>-98.42</v>
      </c>
      <c r="I249" s="72">
        <v>-30.81</v>
      </c>
      <c r="J249" s="81" t="s">
        <v>74</v>
      </c>
      <c r="K249" s="81" t="s">
        <v>74</v>
      </c>
      <c r="L249" s="90" t="s">
        <v>770</v>
      </c>
      <c r="M249" s="90">
        <v>1346</v>
      </c>
      <c r="N249" s="81" t="s">
        <v>77</v>
      </c>
      <c r="O249" s="81" t="s">
        <v>77</v>
      </c>
      <c r="P249" s="64">
        <v>44</v>
      </c>
      <c r="Q249" s="64">
        <f>_xlfn.XLOOKUP(P249,'ARX IDs'!B$3:B$47,'ARX IDs'!C$3:C$47,"")</f>
        <v>26</v>
      </c>
      <c r="R249" s="64">
        <v>44</v>
      </c>
      <c r="S249" s="64">
        <v>9</v>
      </c>
      <c r="T249" s="80">
        <f>100 * $R249 + S249</f>
        <v>4409</v>
      </c>
      <c r="U249" s="77">
        <v>10</v>
      </c>
      <c r="V249" s="80">
        <f>100 * $R249 + U249</f>
        <v>4410</v>
      </c>
      <c r="W249" s="64">
        <f>IF(ISBLANK(Y249), "", _xlfn.XLOOKUP(Y249,'SNAP2 IDs'!C$3:C$15,'SNAP2 IDs'!B$3:B$15,""))</f>
        <v>4</v>
      </c>
      <c r="X249" s="64">
        <f>_xlfn.XLOOKUP($W249, 'SNAP2 IDs'!$B$3:$B$15,'SNAP2 IDs'!D$3:D$15, "Lookup err")</f>
        <v>2</v>
      </c>
      <c r="Y249" s="64">
        <v>11</v>
      </c>
      <c r="Z249" s="64" t="str">
        <f>_xlfn.XLOOKUP($W249, 'SNAP2 IDs'!$B$3:$B$15,'SNAP2 IDs'!E$3:E$15, "Lookup err")</f>
        <v>00:00:b3:fc:e4:6f</v>
      </c>
      <c r="AA249" s="64" t="str">
        <f>_xlfn.XLOOKUP($W249, 'SNAP2 IDs'!$B$3:$B$15,'SNAP2 IDs'!F$3:F$15, "Lookup err")</f>
        <v>snap11.sas.pvt</v>
      </c>
      <c r="AB249" s="64">
        <v>1</v>
      </c>
      <c r="AC249" s="64">
        <v>8</v>
      </c>
      <c r="AD249" s="64">
        <v>9</v>
      </c>
      <c r="AE249" s="64">
        <f>_xlfn.BITXOR(AC249,2) + 32*AB249</f>
        <v>42</v>
      </c>
      <c r="AF249" s="64">
        <f>_xlfn.BITXOR(AD249,2) + 32*AB249</f>
        <v>43</v>
      </c>
      <c r="AG249" s="64">
        <f>32*(Y249-1) + (AE249/2)</f>
        <v>341</v>
      </c>
      <c r="AH249" s="73" t="s">
        <v>727</v>
      </c>
    </row>
    <row r="250" spans="1:34" s="43" customFormat="1" ht="18" customHeight="1">
      <c r="A250" s="86"/>
      <c r="B250" s="83" t="s">
        <v>771</v>
      </c>
      <c r="C250" s="109" t="s">
        <v>592</v>
      </c>
      <c r="D250" s="71" t="s">
        <v>73</v>
      </c>
      <c r="E250" s="71">
        <v>37.23948833</v>
      </c>
      <c r="F250" s="71">
        <v>-118.28265759</v>
      </c>
      <c r="G250" s="72">
        <v>1183.31</v>
      </c>
      <c r="H250" s="72">
        <v>-87.92</v>
      </c>
      <c r="I250" s="72">
        <v>-32.07</v>
      </c>
      <c r="J250" s="81" t="s">
        <v>74</v>
      </c>
      <c r="K250" s="81" t="s">
        <v>74</v>
      </c>
      <c r="L250" s="90" t="s">
        <v>772</v>
      </c>
      <c r="M250" s="90">
        <v>1362</v>
      </c>
      <c r="N250" s="81" t="s">
        <v>77</v>
      </c>
      <c r="O250" s="81" t="s">
        <v>77</v>
      </c>
      <c r="P250" s="64">
        <v>44</v>
      </c>
      <c r="Q250" s="64">
        <f>_xlfn.XLOOKUP(P250,'ARX IDs'!B$3:B$47,'ARX IDs'!C$3:C$47,"")</f>
        <v>26</v>
      </c>
      <c r="R250" s="64">
        <v>44</v>
      </c>
      <c r="S250" s="64">
        <v>11</v>
      </c>
      <c r="T250" s="80">
        <f>100 * $R250 + S250</f>
        <v>4411</v>
      </c>
      <c r="U250" s="77">
        <v>12</v>
      </c>
      <c r="V250" s="80">
        <f>100 * $R250 + U250</f>
        <v>4412</v>
      </c>
      <c r="W250" s="64">
        <f>IF(ISBLANK(Y250), "", _xlfn.XLOOKUP(Y250,'SNAP2 IDs'!C$3:C$15,'SNAP2 IDs'!B$3:B$15,""))</f>
        <v>4</v>
      </c>
      <c r="X250" s="64">
        <f>_xlfn.XLOOKUP($W250, 'SNAP2 IDs'!$B$3:$B$15,'SNAP2 IDs'!D$3:D$15, "Lookup err")</f>
        <v>2</v>
      </c>
      <c r="Y250" s="64">
        <v>11</v>
      </c>
      <c r="Z250" s="64" t="str">
        <f>_xlfn.XLOOKUP($W250, 'SNAP2 IDs'!$B$3:$B$15,'SNAP2 IDs'!E$3:E$15, "Lookup err")</f>
        <v>00:00:b3:fc:e4:6f</v>
      </c>
      <c r="AA250" s="64" t="str">
        <f>_xlfn.XLOOKUP($W250, 'SNAP2 IDs'!$B$3:$B$15,'SNAP2 IDs'!F$3:F$15, "Lookup err")</f>
        <v>snap11.sas.pvt</v>
      </c>
      <c r="AB250" s="64">
        <v>1</v>
      </c>
      <c r="AC250" s="64">
        <v>10</v>
      </c>
      <c r="AD250" s="64">
        <v>11</v>
      </c>
      <c r="AE250" s="64">
        <f>_xlfn.BITXOR(AC250,2) + 32*AB250</f>
        <v>40</v>
      </c>
      <c r="AF250" s="64">
        <f>_xlfn.BITXOR(AD250,2) + 32*AB250</f>
        <v>41</v>
      </c>
      <c r="AG250" s="64">
        <f>32*(Y250-1) + (AE250/2)</f>
        <v>340</v>
      </c>
      <c r="AH250" s="73" t="s">
        <v>727</v>
      </c>
    </row>
    <row r="251" spans="1:34" s="43" customFormat="1" ht="18" customHeight="1">
      <c r="A251" s="86"/>
      <c r="B251" s="83" t="s">
        <v>773</v>
      </c>
      <c r="C251" s="109" t="s">
        <v>592</v>
      </c>
      <c r="D251" s="71" t="s">
        <v>73</v>
      </c>
      <c r="E251" s="71">
        <v>37.239393370000002</v>
      </c>
      <c r="F251" s="71">
        <v>-118.28258432</v>
      </c>
      <c r="G251" s="72">
        <v>1183.0899999999999</v>
      </c>
      <c r="H251" s="72">
        <v>-81.42</v>
      </c>
      <c r="I251" s="72">
        <v>-42.61</v>
      </c>
      <c r="J251" s="81" t="s">
        <v>74</v>
      </c>
      <c r="K251" s="81" t="s">
        <v>74</v>
      </c>
      <c r="L251" s="90" t="s">
        <v>774</v>
      </c>
      <c r="M251" s="90">
        <v>1649</v>
      </c>
      <c r="N251" s="81" t="s">
        <v>77</v>
      </c>
      <c r="O251" s="81" t="s">
        <v>77</v>
      </c>
      <c r="P251" s="64">
        <v>42</v>
      </c>
      <c r="Q251" s="64">
        <f>_xlfn.XLOOKUP(P251,'ARX IDs'!B$3:B$47,'ARX IDs'!C$3:C$47,"")</f>
        <v>47</v>
      </c>
      <c r="R251" s="64">
        <v>42</v>
      </c>
      <c r="S251" s="64">
        <v>1</v>
      </c>
      <c r="T251" s="80">
        <f>100 * $R251 + S251</f>
        <v>4201</v>
      </c>
      <c r="U251" s="77">
        <v>2</v>
      </c>
      <c r="V251" s="80">
        <f>100 * $R251 + U251</f>
        <v>4202</v>
      </c>
      <c r="W251" s="64">
        <f>IF(ISBLANK(Y251), "", _xlfn.XLOOKUP(Y251,'SNAP2 IDs'!C$3:C$15,'SNAP2 IDs'!B$3:B$15,""))</f>
        <v>4</v>
      </c>
      <c r="X251" s="64">
        <f>_xlfn.XLOOKUP($W251, 'SNAP2 IDs'!$B$3:$B$15,'SNAP2 IDs'!D$3:D$15, "Lookup err")</f>
        <v>2</v>
      </c>
      <c r="Y251" s="64">
        <v>11</v>
      </c>
      <c r="Z251" s="64" t="str">
        <f>_xlfn.XLOOKUP($W251, 'SNAP2 IDs'!$B$3:$B$15,'SNAP2 IDs'!E$3:E$15, "Lookup err")</f>
        <v>00:00:b3:fc:e4:6f</v>
      </c>
      <c r="AA251" s="64" t="str">
        <f>_xlfn.XLOOKUP($W251, 'SNAP2 IDs'!$B$3:$B$15,'SNAP2 IDs'!F$3:F$15, "Lookup err")</f>
        <v>snap11.sas.pvt</v>
      </c>
      <c r="AB251" s="64">
        <v>0</v>
      </c>
      <c r="AC251" s="64">
        <v>0</v>
      </c>
      <c r="AD251" s="64">
        <v>1</v>
      </c>
      <c r="AE251" s="64">
        <f>_xlfn.BITXOR(AC251,2) + 32*AB251</f>
        <v>2</v>
      </c>
      <c r="AF251" s="64">
        <f>_xlfn.BITXOR(AD251,2) + 32*AB251</f>
        <v>3</v>
      </c>
      <c r="AG251" s="64">
        <f>32*(Y251-1) + (AE251/2)</f>
        <v>321</v>
      </c>
      <c r="AH251" s="73" t="s">
        <v>727</v>
      </c>
    </row>
    <row r="252" spans="1:34" s="43" customFormat="1" ht="18" customHeight="1">
      <c r="A252" s="86"/>
      <c r="B252" s="83" t="s">
        <v>775</v>
      </c>
      <c r="C252" s="109" t="s">
        <v>592</v>
      </c>
      <c r="D252" s="71" t="s">
        <v>73</v>
      </c>
      <c r="E252" s="71">
        <v>37.239391189999999</v>
      </c>
      <c r="F252" s="71">
        <v>-118.28251398</v>
      </c>
      <c r="G252" s="72">
        <v>1182.96</v>
      </c>
      <c r="H252" s="72">
        <v>-75.180000000000007</v>
      </c>
      <c r="I252" s="72">
        <v>-42.85</v>
      </c>
      <c r="J252" s="81" t="s">
        <v>74</v>
      </c>
      <c r="K252" s="81" t="s">
        <v>74</v>
      </c>
      <c r="L252" s="90">
        <v>1480</v>
      </c>
      <c r="M252" s="90" t="s">
        <v>664</v>
      </c>
      <c r="N252" s="81" t="s">
        <v>77</v>
      </c>
      <c r="O252" s="81" t="s">
        <v>77</v>
      </c>
      <c r="P252" s="64">
        <v>44</v>
      </c>
      <c r="Q252" s="64">
        <f>_xlfn.XLOOKUP(P252,'ARX IDs'!B$3:B$47,'ARX IDs'!C$3:C$47,"")</f>
        <v>26</v>
      </c>
      <c r="R252" s="64">
        <v>44</v>
      </c>
      <c r="S252" s="64">
        <v>13</v>
      </c>
      <c r="T252" s="80">
        <f>100 * $R252 + S252</f>
        <v>4413</v>
      </c>
      <c r="U252" s="77">
        <v>14</v>
      </c>
      <c r="V252" s="80">
        <f>100 * $R252 + U252</f>
        <v>4414</v>
      </c>
      <c r="W252" s="64">
        <f>IF(ISBLANK(Y252), "", _xlfn.XLOOKUP(Y252,'SNAP2 IDs'!C$3:C$15,'SNAP2 IDs'!B$3:B$15,""))</f>
        <v>4</v>
      </c>
      <c r="X252" s="64">
        <f>_xlfn.XLOOKUP($W252, 'SNAP2 IDs'!$B$3:$B$15,'SNAP2 IDs'!D$3:D$15, "Lookup err")</f>
        <v>2</v>
      </c>
      <c r="Y252" s="64">
        <v>11</v>
      </c>
      <c r="Z252" s="64" t="str">
        <f>_xlfn.XLOOKUP($W252, 'SNAP2 IDs'!$B$3:$B$15,'SNAP2 IDs'!E$3:E$15, "Lookup err")</f>
        <v>00:00:b3:fc:e4:6f</v>
      </c>
      <c r="AA252" s="64" t="str">
        <f>_xlfn.XLOOKUP($W252, 'SNAP2 IDs'!$B$3:$B$15,'SNAP2 IDs'!F$3:F$15, "Lookup err")</f>
        <v>snap11.sas.pvt</v>
      </c>
      <c r="AB252" s="64">
        <v>1</v>
      </c>
      <c r="AC252" s="64">
        <v>12</v>
      </c>
      <c r="AD252" s="64">
        <v>13</v>
      </c>
      <c r="AE252" s="64">
        <f>_xlfn.BITXOR(AC252,2) + 32*AB252</f>
        <v>46</v>
      </c>
      <c r="AF252" s="64">
        <f>_xlfn.BITXOR(AD252,2) + 32*AB252</f>
        <v>47</v>
      </c>
      <c r="AG252" s="64">
        <f>32*(Y252-1) + (AE252/2)</f>
        <v>343</v>
      </c>
      <c r="AH252" s="73" t="s">
        <v>727</v>
      </c>
    </row>
    <row r="253" spans="1:34" s="43" customFormat="1" ht="18" customHeight="1">
      <c r="A253" s="86"/>
      <c r="B253" s="83" t="s">
        <v>776</v>
      </c>
      <c r="C253" s="109" t="s">
        <v>592</v>
      </c>
      <c r="D253" s="71" t="s">
        <v>73</v>
      </c>
      <c r="E253" s="71">
        <v>37.239302819999999</v>
      </c>
      <c r="F253" s="71">
        <v>-118.28258531</v>
      </c>
      <c r="G253" s="72">
        <v>1183.0899999999999</v>
      </c>
      <c r="H253" s="72">
        <v>-81.510000000000005</v>
      </c>
      <c r="I253" s="72">
        <v>-52.66</v>
      </c>
      <c r="J253" s="81" t="s">
        <v>74</v>
      </c>
      <c r="K253" s="81" t="s">
        <v>74</v>
      </c>
      <c r="L253" s="90" t="s">
        <v>777</v>
      </c>
      <c r="M253" s="90" t="s">
        <v>778</v>
      </c>
      <c r="N253" s="81" t="s">
        <v>77</v>
      </c>
      <c r="O253" s="81" t="s">
        <v>77</v>
      </c>
      <c r="P253" s="64">
        <v>44</v>
      </c>
      <c r="Q253" s="64">
        <f>_xlfn.XLOOKUP(P253,'ARX IDs'!B$3:B$47,'ARX IDs'!C$3:C$47,"")</f>
        <v>26</v>
      </c>
      <c r="R253" s="64">
        <v>44</v>
      </c>
      <c r="S253" s="64">
        <v>15</v>
      </c>
      <c r="T253" s="80">
        <f>100 * $R253 + S253</f>
        <v>4415</v>
      </c>
      <c r="U253" s="77">
        <v>16</v>
      </c>
      <c r="V253" s="80">
        <f>100 * $R253 + U253</f>
        <v>4416</v>
      </c>
      <c r="W253" s="64">
        <f>IF(ISBLANK(Y253), "", _xlfn.XLOOKUP(Y253,'SNAP2 IDs'!C$3:C$15,'SNAP2 IDs'!B$3:B$15,""))</f>
        <v>4</v>
      </c>
      <c r="X253" s="64">
        <f>_xlfn.XLOOKUP($W253, 'SNAP2 IDs'!$B$3:$B$15,'SNAP2 IDs'!D$3:D$15, "Lookup err")</f>
        <v>2</v>
      </c>
      <c r="Y253" s="64">
        <v>11</v>
      </c>
      <c r="Z253" s="64" t="str">
        <f>_xlfn.XLOOKUP($W253, 'SNAP2 IDs'!$B$3:$B$15,'SNAP2 IDs'!E$3:E$15, "Lookup err")</f>
        <v>00:00:b3:fc:e4:6f</v>
      </c>
      <c r="AA253" s="64" t="str">
        <f>_xlfn.XLOOKUP($W253, 'SNAP2 IDs'!$B$3:$B$15,'SNAP2 IDs'!F$3:F$15, "Lookup err")</f>
        <v>snap11.sas.pvt</v>
      </c>
      <c r="AB253" s="64">
        <v>1</v>
      </c>
      <c r="AC253" s="64">
        <v>14</v>
      </c>
      <c r="AD253" s="64">
        <v>15</v>
      </c>
      <c r="AE253" s="64">
        <f>_xlfn.BITXOR(AC253,2) + 32*AB253</f>
        <v>44</v>
      </c>
      <c r="AF253" s="64">
        <f>_xlfn.BITXOR(AD253,2) + 32*AB253</f>
        <v>45</v>
      </c>
      <c r="AG253" s="64">
        <f>32*(Y253-1) + (AE253/2)</f>
        <v>342</v>
      </c>
      <c r="AH253" s="73" t="s">
        <v>350</v>
      </c>
    </row>
    <row r="254" spans="1:34" s="43" customFormat="1" ht="18" customHeight="1">
      <c r="A254" s="86"/>
      <c r="B254" s="83" t="s">
        <v>779</v>
      </c>
      <c r="C254" s="109" t="s">
        <v>592</v>
      </c>
      <c r="D254" s="71" t="s">
        <v>73</v>
      </c>
      <c r="E254" s="71">
        <v>37.239287109999999</v>
      </c>
      <c r="F254" s="71">
        <v>-118.28244350999999</v>
      </c>
      <c r="G254" s="72">
        <v>1182.72</v>
      </c>
      <c r="H254" s="72">
        <v>-68.930000000000007</v>
      </c>
      <c r="I254" s="72">
        <v>-54.4</v>
      </c>
      <c r="J254" s="81" t="s">
        <v>74</v>
      </c>
      <c r="K254" s="81" t="s">
        <v>74</v>
      </c>
      <c r="L254" s="90" t="s">
        <v>780</v>
      </c>
      <c r="M254" s="90" t="s">
        <v>749</v>
      </c>
      <c r="N254" s="81" t="s">
        <v>77</v>
      </c>
      <c r="O254" s="81" t="s">
        <v>77</v>
      </c>
      <c r="P254" s="64">
        <v>45</v>
      </c>
      <c r="Q254" s="64">
        <f>_xlfn.XLOOKUP(P254,'ARX IDs'!B$3:B$47,'ARX IDs'!C$3:C$47,"")</f>
        <v>50</v>
      </c>
      <c r="R254" s="64">
        <v>45</v>
      </c>
      <c r="S254" s="64">
        <v>1</v>
      </c>
      <c r="T254" s="80">
        <f>100 * $R254 + S254</f>
        <v>4501</v>
      </c>
      <c r="U254" s="77">
        <v>2</v>
      </c>
      <c r="V254" s="80">
        <f>100 * $R254 + U254</f>
        <v>4502</v>
      </c>
      <c r="W254" s="64">
        <f>IF(ISBLANK(Y254), "", _xlfn.XLOOKUP(Y254,'SNAP2 IDs'!C$3:C$15,'SNAP2 IDs'!B$3:B$15,""))</f>
        <v>4</v>
      </c>
      <c r="X254" s="64">
        <f>_xlfn.XLOOKUP($W254, 'SNAP2 IDs'!$B$3:$B$15,'SNAP2 IDs'!D$3:D$15, "Lookup err")</f>
        <v>2</v>
      </c>
      <c r="Y254" s="64">
        <v>11</v>
      </c>
      <c r="Z254" s="64" t="str">
        <f>_xlfn.XLOOKUP($W254, 'SNAP2 IDs'!$B$3:$B$15,'SNAP2 IDs'!E$3:E$15, "Lookup err")</f>
        <v>00:00:b3:fc:e4:6f</v>
      </c>
      <c r="AA254" s="64" t="str">
        <f>_xlfn.XLOOKUP($W254, 'SNAP2 IDs'!$B$3:$B$15,'SNAP2 IDs'!F$3:F$15, "Lookup err")</f>
        <v>snap11.sas.pvt</v>
      </c>
      <c r="AB254" s="64">
        <v>1</v>
      </c>
      <c r="AC254" s="64">
        <v>16</v>
      </c>
      <c r="AD254" s="64">
        <v>17</v>
      </c>
      <c r="AE254" s="64">
        <f>_xlfn.BITXOR(AC254,2) + 32*AB254</f>
        <v>50</v>
      </c>
      <c r="AF254" s="64">
        <f>_xlfn.BITXOR(AD254,2) + 32*AB254</f>
        <v>51</v>
      </c>
      <c r="AG254" s="64">
        <f>32*(Y254-1) + (AE254/2)</f>
        <v>345</v>
      </c>
      <c r="AH254" s="73" t="s">
        <v>350</v>
      </c>
    </row>
    <row r="255" spans="1:34" s="43" customFormat="1" ht="18" customHeight="1">
      <c r="A255" s="86"/>
      <c r="B255" s="83" t="s">
        <v>781</v>
      </c>
      <c r="C255" s="109" t="s">
        <v>592</v>
      </c>
      <c r="D255" s="71" t="s">
        <v>73</v>
      </c>
      <c r="E255" s="71">
        <v>37.239177990000002</v>
      </c>
      <c r="F255" s="71">
        <v>-118.28247066</v>
      </c>
      <c r="G255" s="72">
        <v>1182.8499999999999</v>
      </c>
      <c r="H255" s="72">
        <v>-71.34</v>
      </c>
      <c r="I255" s="72">
        <v>-66.510000000000005</v>
      </c>
      <c r="J255" s="81" t="s">
        <v>74</v>
      </c>
      <c r="K255" s="81" t="s">
        <v>74</v>
      </c>
      <c r="L255" s="90" t="s">
        <v>782</v>
      </c>
      <c r="M255" s="90" t="s">
        <v>783</v>
      </c>
      <c r="N255" s="81" t="s">
        <v>77</v>
      </c>
      <c r="O255" s="81" t="s">
        <v>77</v>
      </c>
      <c r="P255" s="64">
        <v>45</v>
      </c>
      <c r="Q255" s="64">
        <f>_xlfn.XLOOKUP(P255,'ARX IDs'!B$3:B$47,'ARX IDs'!C$3:C$47,"")</f>
        <v>50</v>
      </c>
      <c r="R255" s="64">
        <v>45</v>
      </c>
      <c r="S255" s="64">
        <v>3</v>
      </c>
      <c r="T255" s="80">
        <f>100 * $R255 + S255</f>
        <v>4503</v>
      </c>
      <c r="U255" s="77">
        <v>4</v>
      </c>
      <c r="V255" s="80">
        <f>100 * $R255 + U255</f>
        <v>4504</v>
      </c>
      <c r="W255" s="64">
        <f>IF(ISBLANK(Y255), "", _xlfn.XLOOKUP(Y255,'SNAP2 IDs'!C$3:C$15,'SNAP2 IDs'!B$3:B$15,""))</f>
        <v>4</v>
      </c>
      <c r="X255" s="64">
        <f>_xlfn.XLOOKUP($W255, 'SNAP2 IDs'!$B$3:$B$15,'SNAP2 IDs'!D$3:D$15, "Lookup err")</f>
        <v>2</v>
      </c>
      <c r="Y255" s="64">
        <v>11</v>
      </c>
      <c r="Z255" s="64" t="str">
        <f>_xlfn.XLOOKUP($W255, 'SNAP2 IDs'!$B$3:$B$15,'SNAP2 IDs'!E$3:E$15, "Lookup err")</f>
        <v>00:00:b3:fc:e4:6f</v>
      </c>
      <c r="AA255" s="64" t="str">
        <f>_xlfn.XLOOKUP($W255, 'SNAP2 IDs'!$B$3:$B$15,'SNAP2 IDs'!F$3:F$15, "Lookup err")</f>
        <v>snap11.sas.pvt</v>
      </c>
      <c r="AB255" s="64">
        <v>1</v>
      </c>
      <c r="AC255" s="64">
        <v>18</v>
      </c>
      <c r="AD255" s="64">
        <v>19</v>
      </c>
      <c r="AE255" s="64">
        <f>_xlfn.BITXOR(AC255,2) + 32*AB255</f>
        <v>48</v>
      </c>
      <c r="AF255" s="64">
        <f>_xlfn.BITXOR(AD255,2) + 32*AB255</f>
        <v>49</v>
      </c>
      <c r="AG255" s="64">
        <f>32*(Y255-1) + (AE255/2)</f>
        <v>344</v>
      </c>
      <c r="AH255" s="73" t="s">
        <v>350</v>
      </c>
    </row>
    <row r="256" spans="1:34" s="43" customFormat="1" ht="18" customHeight="1">
      <c r="A256" s="86"/>
      <c r="B256" s="83" t="s">
        <v>784</v>
      </c>
      <c r="C256" s="109" t="s">
        <v>179</v>
      </c>
      <c r="D256" s="71" t="s">
        <v>73</v>
      </c>
      <c r="E256" s="71">
        <v>37.242032700000003</v>
      </c>
      <c r="F256" s="71">
        <v>-118.28068315</v>
      </c>
      <c r="G256" s="72">
        <v>1183.77</v>
      </c>
      <c r="H256" s="72">
        <v>87.27</v>
      </c>
      <c r="I256" s="72">
        <v>250.31</v>
      </c>
      <c r="J256" s="81" t="s">
        <v>74</v>
      </c>
      <c r="K256" s="81" t="s">
        <v>74</v>
      </c>
      <c r="L256" s="90" t="s">
        <v>785</v>
      </c>
      <c r="M256" s="90" t="s">
        <v>786</v>
      </c>
      <c r="N256" s="81" t="s">
        <v>77</v>
      </c>
      <c r="O256" s="81" t="s">
        <v>77</v>
      </c>
      <c r="P256" s="64">
        <v>28</v>
      </c>
      <c r="Q256" s="64">
        <f>_xlfn.XLOOKUP(P256,'ARX IDs'!B$3:B$47,'ARX IDs'!C$3:C$47,"")</f>
        <v>18</v>
      </c>
      <c r="R256" s="64">
        <f>P256</f>
        <v>28</v>
      </c>
      <c r="S256" s="64">
        <v>5</v>
      </c>
      <c r="T256" s="80">
        <f>100 * $R256 + S256</f>
        <v>2805</v>
      </c>
      <c r="U256" s="77">
        <v>6</v>
      </c>
      <c r="V256" s="80">
        <f>100 * $R256 + U256</f>
        <v>2806</v>
      </c>
      <c r="W256" s="64">
        <f>IF(ISBLANK(Y256), "", _xlfn.XLOOKUP(Y256,'SNAP2 IDs'!C$3:C$15,'SNAP2 IDs'!B$3:B$15,""))</f>
        <v>6</v>
      </c>
      <c r="X256" s="64">
        <f>_xlfn.XLOOKUP($W256, 'SNAP2 IDs'!$B$3:$B$15,'SNAP2 IDs'!D$3:D$15, "Lookup err")</f>
        <v>1</v>
      </c>
      <c r="Y256" s="64">
        <v>6</v>
      </c>
      <c r="Z256" s="64" t="str">
        <f>_xlfn.XLOOKUP($W256, 'SNAP2 IDs'!$B$3:$B$15,'SNAP2 IDs'!E$3:E$15, "Lookup err")</f>
        <v>02:00:c2:4f:e4:75</v>
      </c>
      <c r="AA256" s="64" t="str">
        <f>_xlfn.XLOOKUP($W256, 'SNAP2 IDs'!$B$3:$B$15,'SNAP2 IDs'!F$3:F$15, "Lookup err")</f>
        <v>snap06.sas.pvt</v>
      </c>
      <c r="AB256" s="64">
        <v>1</v>
      </c>
      <c r="AC256" s="64">
        <v>22</v>
      </c>
      <c r="AD256" s="64">
        <v>23</v>
      </c>
      <c r="AE256" s="64">
        <f>_xlfn.BITXOR(AC256,2) + 32*AB256</f>
        <v>52</v>
      </c>
      <c r="AF256" s="64">
        <f>_xlfn.BITXOR(AD256,2) + 32*AB256</f>
        <v>53</v>
      </c>
      <c r="AG256" s="64">
        <v>186</v>
      </c>
      <c r="AH256" s="73"/>
    </row>
    <row r="257" spans="1:34" s="43" customFormat="1" ht="18" customHeight="1">
      <c r="A257" s="86"/>
      <c r="B257" s="83" t="s">
        <v>787</v>
      </c>
      <c r="C257" s="109" t="s">
        <v>475</v>
      </c>
      <c r="D257" s="71" t="s">
        <v>73</v>
      </c>
      <c r="E257" s="71">
        <v>37.24206435</v>
      </c>
      <c r="F257" s="71">
        <v>-118.28252843999999</v>
      </c>
      <c r="G257" s="72">
        <v>1183.58</v>
      </c>
      <c r="H257" s="72">
        <v>-76.459999999999994</v>
      </c>
      <c r="I257" s="72">
        <v>253.83</v>
      </c>
      <c r="J257" s="81" t="s">
        <v>74</v>
      </c>
      <c r="K257" s="81" t="s">
        <v>74</v>
      </c>
      <c r="L257" s="90" t="s">
        <v>788</v>
      </c>
      <c r="M257" s="90" t="s">
        <v>789</v>
      </c>
      <c r="N257" s="81" t="s">
        <v>77</v>
      </c>
      <c r="O257" s="81" t="s">
        <v>77</v>
      </c>
      <c r="P257" s="64">
        <v>38</v>
      </c>
      <c r="Q257" s="64">
        <f>_xlfn.XLOOKUP(P257,'ARX IDs'!B$3:B$47,'ARX IDs'!C$3:C$47,"")</f>
        <v>43</v>
      </c>
      <c r="R257" s="64">
        <v>38</v>
      </c>
      <c r="S257" s="64">
        <v>9</v>
      </c>
      <c r="T257" s="80">
        <f>100 * $R257 + S257</f>
        <v>3809</v>
      </c>
      <c r="U257" s="77">
        <v>10</v>
      </c>
      <c r="V257" s="80">
        <f>100 * $R257 + U257</f>
        <v>3810</v>
      </c>
      <c r="W257" s="64">
        <f>IF(ISBLANK(Y257), "", _xlfn.XLOOKUP(Y257,'SNAP2 IDs'!C$3:C$15,'SNAP2 IDs'!B$3:B$15,""))</f>
        <v>1</v>
      </c>
      <c r="X257" s="64">
        <f>_xlfn.XLOOKUP($W257, 'SNAP2 IDs'!$B$3:$B$15,'SNAP2 IDs'!D$3:D$15, "Lookup err")</f>
        <v>2</v>
      </c>
      <c r="Y257" s="64">
        <v>9</v>
      </c>
      <c r="Z257" s="64" t="str">
        <f>_xlfn.XLOOKUP($W257, 'SNAP2 IDs'!$B$3:$B$15,'SNAP2 IDs'!E$3:E$15, "Lookup err")</f>
        <v>02:00:ce:ca:e4:6f</v>
      </c>
      <c r="AA257" s="64" t="str">
        <f>_xlfn.XLOOKUP($W257, 'SNAP2 IDs'!$B$3:$B$15,'SNAP2 IDs'!F$3:F$15, "Lookup err")</f>
        <v>snap09.sas.pvt</v>
      </c>
      <c r="AB257" s="64">
        <v>1</v>
      </c>
      <c r="AC257" s="64">
        <v>20</v>
      </c>
      <c r="AD257" s="64">
        <v>21</v>
      </c>
      <c r="AE257" s="64">
        <f>_xlfn.BITXOR(AC257,2) + 32*AB257</f>
        <v>54</v>
      </c>
      <c r="AF257" s="64">
        <f>_xlfn.BITXOR(AD257,2) + 32*AB257</f>
        <v>55</v>
      </c>
      <c r="AG257" s="64">
        <f>32*(Y257-1) + (AE257/2)</f>
        <v>283</v>
      </c>
      <c r="AH257" s="73"/>
    </row>
    <row r="258" spans="1:34" s="43" customFormat="1" ht="18" customHeight="1">
      <c r="A258" s="86"/>
      <c r="B258" s="83" t="s">
        <v>790</v>
      </c>
      <c r="C258" s="109" t="s">
        <v>575</v>
      </c>
      <c r="D258" s="71" t="s">
        <v>73</v>
      </c>
      <c r="E258" s="71">
        <v>37.241222550000003</v>
      </c>
      <c r="F258" s="71">
        <v>-118.28404559000001</v>
      </c>
      <c r="G258" s="72">
        <v>1183.67</v>
      </c>
      <c r="H258" s="72">
        <v>-211.08</v>
      </c>
      <c r="I258" s="72">
        <v>160.4</v>
      </c>
      <c r="J258" s="81" t="s">
        <v>74</v>
      </c>
      <c r="K258" s="81" t="s">
        <v>74</v>
      </c>
      <c r="L258" s="90" t="s">
        <v>113</v>
      </c>
      <c r="M258" s="90" t="s">
        <v>791</v>
      </c>
      <c r="N258" s="81" t="s">
        <v>77</v>
      </c>
      <c r="O258" s="81" t="s">
        <v>77</v>
      </c>
      <c r="P258" s="64">
        <v>41</v>
      </c>
      <c r="Q258" s="64">
        <f>_xlfn.XLOOKUP(P258,'ARX IDs'!B$3:B$47,'ARX IDs'!C$3:C$47,"")</f>
        <v>46</v>
      </c>
      <c r="R258" s="64">
        <v>41</v>
      </c>
      <c r="S258" s="64">
        <v>15</v>
      </c>
      <c r="T258" s="80">
        <f>100 * $R258 + S258</f>
        <v>4115</v>
      </c>
      <c r="U258" s="77">
        <v>16</v>
      </c>
      <c r="V258" s="80">
        <f>100 * $R258 + U258</f>
        <v>4116</v>
      </c>
      <c r="W258" s="64">
        <f>IF(ISBLANK(Y258), "", _xlfn.XLOOKUP(Y258,'SNAP2 IDs'!C$3:C$15,'SNAP2 IDs'!B$3:B$15,""))</f>
        <v>2</v>
      </c>
      <c r="X258" s="64">
        <f>_xlfn.XLOOKUP($W258, 'SNAP2 IDs'!$B$3:$B$15,'SNAP2 IDs'!D$3:D$15, "Lookup err")</f>
        <v>2</v>
      </c>
      <c r="Y258" s="64">
        <v>10</v>
      </c>
      <c r="Z258" s="64" t="str">
        <f>_xlfn.XLOOKUP($W258, 'SNAP2 IDs'!$B$3:$B$15,'SNAP2 IDs'!E$3:E$15, "Lookup err")</f>
        <v>00:00:41:1e:e4:75</v>
      </c>
      <c r="AA258" s="64" t="str">
        <f>_xlfn.XLOOKUP($W258, 'SNAP2 IDs'!$B$3:$B$15,'SNAP2 IDs'!F$3:F$15, "Lookup err")</f>
        <v>snap10.sas.pvt</v>
      </c>
      <c r="AB258" s="64">
        <v>1</v>
      </c>
      <c r="AC258" s="64">
        <v>20</v>
      </c>
      <c r="AD258" s="64">
        <v>21</v>
      </c>
      <c r="AE258" s="64">
        <f>_xlfn.BITXOR(AC258,2) + 32*AB258</f>
        <v>54</v>
      </c>
      <c r="AF258" s="64">
        <f>_xlfn.BITXOR(AD258,2) + 32*AB258</f>
        <v>55</v>
      </c>
      <c r="AG258" s="64">
        <f>32*(Y258-1) + (AE258/2)</f>
        <v>315</v>
      </c>
      <c r="AH258" s="73"/>
    </row>
    <row r="259" spans="1:34" s="43" customFormat="1" ht="18" customHeight="1">
      <c r="A259" s="86"/>
      <c r="B259" s="83" t="s">
        <v>792</v>
      </c>
      <c r="C259" s="109" t="s">
        <v>793</v>
      </c>
      <c r="D259" s="71" t="s">
        <v>73</v>
      </c>
      <c r="E259" s="71">
        <v>37.239829100000001</v>
      </c>
      <c r="F259" s="71">
        <v>-118.28465361000001</v>
      </c>
      <c r="G259" s="72">
        <v>1184.06</v>
      </c>
      <c r="H259" s="72">
        <v>-265.02999999999997</v>
      </c>
      <c r="I259" s="72">
        <v>5.75</v>
      </c>
      <c r="J259" s="81" t="s">
        <v>74</v>
      </c>
      <c r="K259" s="81" t="s">
        <v>74</v>
      </c>
      <c r="L259" s="90" t="s">
        <v>794</v>
      </c>
      <c r="M259" s="90" t="s">
        <v>795</v>
      </c>
      <c r="N259" s="81" t="s">
        <v>77</v>
      </c>
      <c r="O259" s="81" t="s">
        <v>77</v>
      </c>
      <c r="P259" s="64">
        <v>15</v>
      </c>
      <c r="Q259" s="64">
        <v>40</v>
      </c>
      <c r="R259" s="64">
        <f>P259</f>
        <v>15</v>
      </c>
      <c r="S259" s="64">
        <v>1</v>
      </c>
      <c r="T259" s="80">
        <f>100 * $R259 + S259</f>
        <v>1501</v>
      </c>
      <c r="U259" s="77">
        <v>2</v>
      </c>
      <c r="V259" s="80">
        <f>100 * $R259 + U259</f>
        <v>1502</v>
      </c>
      <c r="W259" s="64">
        <f>IF(ISBLANK(Y259), "", _xlfn.XLOOKUP(Y259,'SNAP2 IDs'!C$3:C$15,'SNAP2 IDs'!B$3:B$15,""))</f>
        <v>12</v>
      </c>
      <c r="X259" s="64">
        <f>_xlfn.XLOOKUP($W259, 'SNAP2 IDs'!$B$3:$B$15,'SNAP2 IDs'!D$3:D$15, "Lookup err")</f>
        <v>1</v>
      </c>
      <c r="Y259" s="64">
        <v>2</v>
      </c>
      <c r="Z259" s="64" t="str">
        <f>_xlfn.XLOOKUP($W259, 'SNAP2 IDs'!$B$3:$B$15,'SNAP2 IDs'!E$3:E$15, "Lookup err")</f>
        <v>02:00:d4:5b:e4:75</v>
      </c>
      <c r="AA259" s="64" t="str">
        <f>_xlfn.XLOOKUP($W259, 'SNAP2 IDs'!$B$3:$B$15,'SNAP2 IDs'!F$3:F$15, "Lookup err")</f>
        <v>snap02.sas.pvt</v>
      </c>
      <c r="AB259" s="64">
        <v>0</v>
      </c>
      <c r="AC259" s="64">
        <v>0</v>
      </c>
      <c r="AD259" s="64">
        <v>1</v>
      </c>
      <c r="AE259" s="64">
        <f>_xlfn.BITXOR(AC259,2) + 32*AB259</f>
        <v>2</v>
      </c>
      <c r="AF259" s="64">
        <f>_xlfn.BITXOR(AD259,2) + 32*AB259</f>
        <v>3</v>
      </c>
      <c r="AG259" s="64">
        <f>32*(Y259-1) + (AE259/2)</f>
        <v>33</v>
      </c>
      <c r="AH259" s="73"/>
    </row>
    <row r="260" spans="1:34" s="43" customFormat="1" ht="18" customHeight="1">
      <c r="A260" s="86"/>
      <c r="B260" s="83" t="s">
        <v>796</v>
      </c>
      <c r="C260" s="109" t="s">
        <v>592</v>
      </c>
      <c r="D260" s="71" t="s">
        <v>73</v>
      </c>
      <c r="E260" s="71">
        <v>37.238415600000003</v>
      </c>
      <c r="F260" s="71">
        <v>-118.28412095</v>
      </c>
      <c r="G260" s="72">
        <v>1182.8699999999999</v>
      </c>
      <c r="H260" s="72">
        <v>-217.77</v>
      </c>
      <c r="I260" s="72">
        <v>-151.12</v>
      </c>
      <c r="J260" s="81" t="s">
        <v>74</v>
      </c>
      <c r="K260" s="81" t="s">
        <v>74</v>
      </c>
      <c r="L260" s="90" t="s">
        <v>797</v>
      </c>
      <c r="M260" s="90" t="s">
        <v>798</v>
      </c>
      <c r="N260" s="81" t="s">
        <v>77</v>
      </c>
      <c r="O260" s="81" t="s">
        <v>77</v>
      </c>
      <c r="P260" s="64">
        <v>45</v>
      </c>
      <c r="Q260" s="64">
        <f>_xlfn.XLOOKUP(P260,'ARX IDs'!B$3:B$47,'ARX IDs'!C$3:C$47,"")</f>
        <v>50</v>
      </c>
      <c r="R260" s="64">
        <v>45</v>
      </c>
      <c r="S260" s="64">
        <v>5</v>
      </c>
      <c r="T260" s="80">
        <f>100 * $R260 + S260</f>
        <v>4505</v>
      </c>
      <c r="U260" s="77">
        <v>6</v>
      </c>
      <c r="V260" s="80">
        <f>100 * $R260 + U260</f>
        <v>4506</v>
      </c>
      <c r="W260" s="64">
        <f>IF(ISBLANK(Y260), "", _xlfn.XLOOKUP(Y260,'SNAP2 IDs'!C$3:C$15,'SNAP2 IDs'!B$3:B$15,""))</f>
        <v>4</v>
      </c>
      <c r="X260" s="64">
        <f>_xlfn.XLOOKUP($W260, 'SNAP2 IDs'!$B$3:$B$15,'SNAP2 IDs'!D$3:D$15, "Lookup err")</f>
        <v>2</v>
      </c>
      <c r="Y260" s="64">
        <v>11</v>
      </c>
      <c r="Z260" s="64" t="str">
        <f>_xlfn.XLOOKUP($W260, 'SNAP2 IDs'!$B$3:$B$15,'SNAP2 IDs'!E$3:E$15, "Lookup err")</f>
        <v>00:00:b3:fc:e4:6f</v>
      </c>
      <c r="AA260" s="64" t="str">
        <f>_xlfn.XLOOKUP($W260, 'SNAP2 IDs'!$B$3:$B$15,'SNAP2 IDs'!F$3:F$15, "Lookup err")</f>
        <v>snap11.sas.pvt</v>
      </c>
      <c r="AB260" s="64">
        <v>1</v>
      </c>
      <c r="AC260" s="64">
        <v>20</v>
      </c>
      <c r="AD260" s="64">
        <v>21</v>
      </c>
      <c r="AE260" s="64">
        <f>_xlfn.BITXOR(AC260,2) + 32*AB260</f>
        <v>54</v>
      </c>
      <c r="AF260" s="64">
        <f>_xlfn.BITXOR(AD260,2) + 32*AB260</f>
        <v>55</v>
      </c>
      <c r="AG260" s="64">
        <f>32*(Y260-1) + (AE260/2)</f>
        <v>347</v>
      </c>
      <c r="AH260" s="73"/>
    </row>
    <row r="261" spans="1:34" s="43" customFormat="1" ht="18" customHeight="1">
      <c r="A261" s="86"/>
      <c r="B261" s="83" t="s">
        <v>799</v>
      </c>
      <c r="C261" s="109" t="s">
        <v>793</v>
      </c>
      <c r="D261" s="71" t="s">
        <v>800</v>
      </c>
      <c r="E261" s="71">
        <v>37.237452410000003</v>
      </c>
      <c r="F261" s="71">
        <v>-118.28945160000001</v>
      </c>
      <c r="G261" s="72">
        <v>1179.72</v>
      </c>
      <c r="H261" s="72">
        <v>-690.78</v>
      </c>
      <c r="I261" s="72">
        <v>-258.02</v>
      </c>
      <c r="J261" s="81" t="s">
        <v>74</v>
      </c>
      <c r="K261" s="81" t="s">
        <v>74</v>
      </c>
      <c r="L261" s="90" t="s">
        <v>801</v>
      </c>
      <c r="M261" s="90" t="s">
        <v>802</v>
      </c>
      <c r="N261" s="64"/>
      <c r="O261" s="64"/>
      <c r="P261" s="64">
        <v>5</v>
      </c>
      <c r="Q261" s="64">
        <v>4101</v>
      </c>
      <c r="R261" s="64">
        <f>P261</f>
        <v>5</v>
      </c>
      <c r="S261" s="64">
        <v>1</v>
      </c>
      <c r="T261" s="80">
        <f>100 * $R261 + S261</f>
        <v>501</v>
      </c>
      <c r="U261" s="77">
        <v>2</v>
      </c>
      <c r="V261" s="80">
        <f>100 * $R261 + U261</f>
        <v>502</v>
      </c>
      <c r="W261" s="64">
        <f>IF(ISBLANK(Y261), "", _xlfn.XLOOKUP(Y261,'SNAP2 IDs'!C$3:C$15,'SNAP2 IDs'!B$3:B$15,""))</f>
        <v>12</v>
      </c>
      <c r="X261" s="64">
        <f>_xlfn.XLOOKUP($W261, 'SNAP2 IDs'!$B$3:$B$15,'SNAP2 IDs'!D$3:D$15, "Lookup err")</f>
        <v>1</v>
      </c>
      <c r="Y261" s="64">
        <v>2</v>
      </c>
      <c r="Z261" s="64" t="str">
        <f>_xlfn.XLOOKUP($W261, 'SNAP2 IDs'!$B$3:$B$15,'SNAP2 IDs'!E$3:E$15, "Lookup err")</f>
        <v>02:00:d4:5b:e4:75</v>
      </c>
      <c r="AA261" s="64" t="str">
        <f>_xlfn.XLOOKUP($W261, 'SNAP2 IDs'!$B$3:$B$15,'SNAP2 IDs'!F$3:F$15, "Lookup err")</f>
        <v>snap02.sas.pvt</v>
      </c>
      <c r="AB261" s="64">
        <v>0</v>
      </c>
      <c r="AC261" s="64">
        <v>2</v>
      </c>
      <c r="AD261" s="64">
        <v>3</v>
      </c>
      <c r="AE261" s="64">
        <f>_xlfn.BITXOR(AC261,2) + 32*AB261</f>
        <v>0</v>
      </c>
      <c r="AF261" s="64">
        <f>_xlfn.BITXOR(AD261,2) + 32*AB261</f>
        <v>1</v>
      </c>
      <c r="AG261" s="64">
        <f>32*(Y261-1) + (AE261/2)</f>
        <v>32</v>
      </c>
      <c r="AH261" s="73"/>
    </row>
    <row r="262" spans="1:34" s="43" customFormat="1" ht="18" customHeight="1">
      <c r="A262" s="86"/>
      <c r="B262" s="83" t="s">
        <v>803</v>
      </c>
      <c r="C262" s="109" t="s">
        <v>793</v>
      </c>
      <c r="D262" s="71" t="s">
        <v>800</v>
      </c>
      <c r="E262" s="71">
        <v>37.24283535</v>
      </c>
      <c r="F262" s="71">
        <v>-118.29344758000001</v>
      </c>
      <c r="G262" s="72">
        <v>1179.57</v>
      </c>
      <c r="H262" s="72">
        <v>-1045.29</v>
      </c>
      <c r="I262" s="72">
        <v>339.39</v>
      </c>
      <c r="J262" s="81" t="s">
        <v>74</v>
      </c>
      <c r="K262" s="82" t="s">
        <v>198</v>
      </c>
      <c r="L262" s="90" t="s">
        <v>804</v>
      </c>
      <c r="M262" s="90" t="s">
        <v>805</v>
      </c>
      <c r="N262" s="64"/>
      <c r="O262" s="64"/>
      <c r="P262" s="64">
        <v>5</v>
      </c>
      <c r="Q262" s="64">
        <v>4101</v>
      </c>
      <c r="R262" s="64">
        <f>P262</f>
        <v>5</v>
      </c>
      <c r="S262" s="64">
        <v>3</v>
      </c>
      <c r="T262" s="80">
        <f>100 * $R262 + S262</f>
        <v>503</v>
      </c>
      <c r="U262" s="77">
        <v>4</v>
      </c>
      <c r="V262" s="80">
        <f>100 * $R262 + U262</f>
        <v>504</v>
      </c>
      <c r="W262" s="64">
        <f>IF(ISBLANK(Y262), "", _xlfn.XLOOKUP(Y262,'SNAP2 IDs'!C$3:C$15,'SNAP2 IDs'!B$3:B$15,""))</f>
        <v>12</v>
      </c>
      <c r="X262" s="64">
        <f>_xlfn.XLOOKUP($W262, 'SNAP2 IDs'!$B$3:$B$15,'SNAP2 IDs'!D$3:D$15, "Lookup err")</f>
        <v>1</v>
      </c>
      <c r="Y262" s="64">
        <v>2</v>
      </c>
      <c r="Z262" s="64" t="str">
        <f>_xlfn.XLOOKUP($W262, 'SNAP2 IDs'!$B$3:$B$15,'SNAP2 IDs'!E$3:E$15, "Lookup err")</f>
        <v>02:00:d4:5b:e4:75</v>
      </c>
      <c r="AA262" s="64" t="str">
        <f>_xlfn.XLOOKUP($W262, 'SNAP2 IDs'!$B$3:$B$15,'SNAP2 IDs'!F$3:F$15, "Lookup err")</f>
        <v>snap02.sas.pvt</v>
      </c>
      <c r="AB262" s="64">
        <v>0</v>
      </c>
      <c r="AC262" s="64">
        <v>4</v>
      </c>
      <c r="AD262" s="64">
        <v>5</v>
      </c>
      <c r="AE262" s="64">
        <f>_xlfn.BITXOR(AC262,2) + 32*AB262</f>
        <v>6</v>
      </c>
      <c r="AF262" s="64">
        <f>_xlfn.BITXOR(AD262,2) + 32*AB262</f>
        <v>7</v>
      </c>
      <c r="AG262" s="64">
        <f>32*(Y262-1) + (AE262/2)</f>
        <v>35</v>
      </c>
      <c r="AH262" s="73"/>
    </row>
    <row r="263" spans="1:34" s="43" customFormat="1" ht="18" customHeight="1">
      <c r="A263" s="86"/>
      <c r="B263" s="83" t="s">
        <v>806</v>
      </c>
      <c r="C263" s="109" t="s">
        <v>807</v>
      </c>
      <c r="D263" s="71" t="s">
        <v>800</v>
      </c>
      <c r="E263" s="71">
        <v>37.248099500000002</v>
      </c>
      <c r="F263" s="71">
        <v>-118.28425065</v>
      </c>
      <c r="G263" s="72">
        <v>1184.9100000000001</v>
      </c>
      <c r="H263" s="72">
        <v>-229.25</v>
      </c>
      <c r="I263" s="72">
        <v>923.62</v>
      </c>
      <c r="J263" s="81" t="s">
        <v>74</v>
      </c>
      <c r="K263" s="81" t="s">
        <v>74</v>
      </c>
      <c r="L263" s="90" t="s">
        <v>808</v>
      </c>
      <c r="M263" s="90" t="s">
        <v>809</v>
      </c>
      <c r="N263" s="64"/>
      <c r="O263" s="64"/>
      <c r="P263" s="64">
        <v>1</v>
      </c>
      <c r="Q263" s="64">
        <v>4102</v>
      </c>
      <c r="R263" s="64">
        <f>P263</f>
        <v>1</v>
      </c>
      <c r="S263" s="64">
        <v>1</v>
      </c>
      <c r="T263" s="80">
        <f>100 * $R263 + S263</f>
        <v>101</v>
      </c>
      <c r="U263" s="77">
        <v>2</v>
      </c>
      <c r="V263" s="80">
        <f>100 * $R263 + U263</f>
        <v>102</v>
      </c>
      <c r="W263" s="64">
        <v>13</v>
      </c>
      <c r="X263" s="64">
        <f>_xlfn.XLOOKUP($W263, 'SNAP2 IDs'!$B$3:$B$15,'SNAP2 IDs'!D$3:D$15, "Lookup err")</f>
        <v>1</v>
      </c>
      <c r="Y263" s="64">
        <v>1</v>
      </c>
      <c r="Z263" s="64" t="str">
        <f>_xlfn.XLOOKUP($W263, 'SNAP2 IDs'!$B$3:$B$15,'SNAP2 IDs'!E$3:E$15, "Lookup err")</f>
        <v>00:00:4e:e4:ef:75</v>
      </c>
      <c r="AA263" s="64" t="str">
        <f>_xlfn.XLOOKUP($W263, 'SNAP2 IDs'!$B$3:$B$15,'SNAP2 IDs'!F$3:F$15, "Lookup err")</f>
        <v>snap01.sas.pvt</v>
      </c>
      <c r="AB263" s="64">
        <v>0</v>
      </c>
      <c r="AC263" s="64">
        <v>0</v>
      </c>
      <c r="AD263" s="64">
        <v>1</v>
      </c>
      <c r="AE263" s="64">
        <f>_xlfn.BITXOR(AC263,2) + 32*AB263</f>
        <v>2</v>
      </c>
      <c r="AF263" s="64">
        <f>_xlfn.BITXOR(AD263,2) + 32*AB263</f>
        <v>3</v>
      </c>
      <c r="AG263" s="64">
        <f>32*(Y263-1) + (AE263/2)</f>
        <v>1</v>
      </c>
      <c r="AH263" s="73"/>
    </row>
    <row r="264" spans="1:34" s="43" customFormat="1" ht="18" customHeight="1">
      <c r="A264" s="86"/>
      <c r="B264" s="83" t="s">
        <v>810</v>
      </c>
      <c r="C264" s="109" t="s">
        <v>793</v>
      </c>
      <c r="D264" s="71" t="s">
        <v>800</v>
      </c>
      <c r="E264" s="71">
        <v>37.242232610000002</v>
      </c>
      <c r="F264" s="71">
        <v>-118.28829841</v>
      </c>
      <c r="G264" s="72">
        <v>1183.18</v>
      </c>
      <c r="H264" s="72">
        <v>-588.41999999999996</v>
      </c>
      <c r="I264" s="72">
        <v>272.5</v>
      </c>
      <c r="J264" s="81" t="s">
        <v>74</v>
      </c>
      <c r="K264" s="81" t="s">
        <v>74</v>
      </c>
      <c r="L264" s="90" t="s">
        <v>811</v>
      </c>
      <c r="M264" s="90" t="s">
        <v>812</v>
      </c>
      <c r="N264" s="64"/>
      <c r="O264" s="64"/>
      <c r="P264" s="64">
        <v>5</v>
      </c>
      <c r="Q264" s="64">
        <v>4101</v>
      </c>
      <c r="R264" s="64">
        <f>P264</f>
        <v>5</v>
      </c>
      <c r="S264" s="64">
        <v>5</v>
      </c>
      <c r="T264" s="80">
        <f>100 * $R264 + S264</f>
        <v>505</v>
      </c>
      <c r="U264" s="77">
        <v>6</v>
      </c>
      <c r="V264" s="80">
        <f>100 * $R264 + U264</f>
        <v>506</v>
      </c>
      <c r="W264" s="64">
        <f>IF(ISBLANK(Y264), "", _xlfn.XLOOKUP(Y264,'SNAP2 IDs'!C$3:C$15,'SNAP2 IDs'!B$3:B$15,""))</f>
        <v>12</v>
      </c>
      <c r="X264" s="64">
        <f>_xlfn.XLOOKUP($W264, 'SNAP2 IDs'!$B$3:$B$15,'SNAP2 IDs'!D$3:D$15, "Lookup err")</f>
        <v>1</v>
      </c>
      <c r="Y264" s="64">
        <v>2</v>
      </c>
      <c r="Z264" s="64" t="str">
        <f>_xlfn.XLOOKUP($W264, 'SNAP2 IDs'!$B$3:$B$15,'SNAP2 IDs'!E$3:E$15, "Lookup err")</f>
        <v>02:00:d4:5b:e4:75</v>
      </c>
      <c r="AA264" s="64" t="str">
        <f>_xlfn.XLOOKUP($W264, 'SNAP2 IDs'!$B$3:$B$15,'SNAP2 IDs'!F$3:F$15, "Lookup err")</f>
        <v>snap02.sas.pvt</v>
      </c>
      <c r="AB264" s="64">
        <v>0</v>
      </c>
      <c r="AC264" s="64">
        <v>6</v>
      </c>
      <c r="AD264" s="64">
        <v>7</v>
      </c>
      <c r="AE264" s="64">
        <f>_xlfn.BITXOR(AC264,2) + 32*AB264</f>
        <v>4</v>
      </c>
      <c r="AF264" s="64">
        <f>_xlfn.BITXOR(AD264,2) + 32*AB264</f>
        <v>5</v>
      </c>
      <c r="AG264" s="64">
        <f>32*(Y264-1) + (AE264/2)</f>
        <v>34</v>
      </c>
      <c r="AH264" s="73"/>
    </row>
    <row r="265" spans="1:34" s="43" customFormat="1" ht="18" customHeight="1">
      <c r="A265" s="86"/>
      <c r="B265" s="83" t="s">
        <v>813</v>
      </c>
      <c r="C265" s="109" t="s">
        <v>592</v>
      </c>
      <c r="D265" s="71" t="s">
        <v>800</v>
      </c>
      <c r="E265" s="71">
        <v>37.248381430000002</v>
      </c>
      <c r="F265" s="71">
        <v>-118.28024268999999</v>
      </c>
      <c r="G265" s="72">
        <v>1185.24</v>
      </c>
      <c r="H265" s="72">
        <v>126.34</v>
      </c>
      <c r="I265" s="72">
        <v>954.91</v>
      </c>
      <c r="J265" s="81" t="s">
        <v>74</v>
      </c>
      <c r="K265" s="82" t="s">
        <v>198</v>
      </c>
      <c r="L265" s="90" t="s">
        <v>814</v>
      </c>
      <c r="M265" s="90" t="s">
        <v>815</v>
      </c>
      <c r="N265" s="64"/>
      <c r="O265" s="64"/>
      <c r="P265" s="64">
        <v>14</v>
      </c>
      <c r="Q265" s="64">
        <f>_xlfn.XLOOKUP(P265,'ARX IDs'!B$3:B$47,'ARX IDs'!C$3:C$47,"")</f>
        <v>4107</v>
      </c>
      <c r="R265" s="64">
        <f>P265</f>
        <v>14</v>
      </c>
      <c r="S265" s="64">
        <v>1</v>
      </c>
      <c r="T265" s="80">
        <f>100 * $R265 + S265</f>
        <v>1401</v>
      </c>
      <c r="U265" s="77">
        <v>2</v>
      </c>
      <c r="V265" s="80">
        <f>100 * $R265 + U265</f>
        <v>1402</v>
      </c>
      <c r="W265" s="64">
        <f>IF(ISBLANK(Y265), "", _xlfn.XLOOKUP(Y265,'SNAP2 IDs'!C$3:C$15,'SNAP2 IDs'!B$3:B$15,""))</f>
        <v>4</v>
      </c>
      <c r="X265" s="64">
        <f>_xlfn.XLOOKUP($W265, 'SNAP2 IDs'!$B$3:$B$15,'SNAP2 IDs'!D$3:D$15, "Lookup err")</f>
        <v>2</v>
      </c>
      <c r="Y265" s="64">
        <v>11</v>
      </c>
      <c r="Z265" s="64" t="str">
        <f>_xlfn.XLOOKUP($W265, 'SNAP2 IDs'!$B$3:$B$15,'SNAP2 IDs'!E$3:E$15, "Lookup err")</f>
        <v>00:00:b3:fc:e4:6f</v>
      </c>
      <c r="AA265" s="64" t="str">
        <f>_xlfn.XLOOKUP($W265, 'SNAP2 IDs'!$B$3:$B$15,'SNAP2 IDs'!F$3:F$15, "Lookup err")</f>
        <v>snap11.sas.pvt</v>
      </c>
      <c r="AB265" s="64">
        <v>1</v>
      </c>
      <c r="AC265" s="64">
        <v>22</v>
      </c>
      <c r="AD265" s="64">
        <v>23</v>
      </c>
      <c r="AE265" s="64">
        <f>_xlfn.BITXOR(AC265,2) + 32*AB265</f>
        <v>52</v>
      </c>
      <c r="AF265" s="64">
        <f>_xlfn.BITXOR(AD265,2) + 32*AB265</f>
        <v>53</v>
      </c>
      <c r="AG265" s="64">
        <f>32*(Y265-1) + (AE265/2)</f>
        <v>346</v>
      </c>
      <c r="AH265" s="73"/>
    </row>
    <row r="266" spans="1:34" s="43" customFormat="1" ht="18" customHeight="1">
      <c r="A266" s="86"/>
      <c r="B266" s="83" t="s">
        <v>816</v>
      </c>
      <c r="C266" s="109" t="s">
        <v>116</v>
      </c>
      <c r="D266" s="71" t="s">
        <v>800</v>
      </c>
      <c r="E266" s="71">
        <v>37.239054590000002</v>
      </c>
      <c r="F266" s="71">
        <v>-118.27996168999999</v>
      </c>
      <c r="G266" s="72">
        <v>1182.5</v>
      </c>
      <c r="H266" s="72">
        <v>151.29</v>
      </c>
      <c r="I266" s="72">
        <v>-80.209999999999994</v>
      </c>
      <c r="J266" s="81" t="s">
        <v>74</v>
      </c>
      <c r="K266" s="82" t="s">
        <v>198</v>
      </c>
      <c r="L266" s="90" t="s">
        <v>817</v>
      </c>
      <c r="M266" s="90" t="s">
        <v>818</v>
      </c>
      <c r="N266" s="64"/>
      <c r="O266" s="64"/>
      <c r="P266" s="64">
        <v>9</v>
      </c>
      <c r="Q266" s="64">
        <f>_xlfn.XLOOKUP(P266,'ARX IDs'!B$3:B$47,'ARX IDs'!C$3:C$47,"")</f>
        <v>4108</v>
      </c>
      <c r="R266" s="64">
        <f>P266</f>
        <v>9</v>
      </c>
      <c r="S266" s="64">
        <v>11</v>
      </c>
      <c r="T266" s="80">
        <f>100 * $R266 + S266</f>
        <v>911</v>
      </c>
      <c r="U266" s="77">
        <v>12</v>
      </c>
      <c r="V266" s="80">
        <f>100 * $R266 + U266</f>
        <v>912</v>
      </c>
      <c r="W266" s="64">
        <f>IF(ISBLANK(Y266), "", _xlfn.XLOOKUP(Y266,'SNAP2 IDs'!C$3:C$15,'SNAP2 IDs'!B$3:B$15,""))</f>
        <v>7</v>
      </c>
      <c r="X266" s="64">
        <f>_xlfn.XLOOKUP($W266, 'SNAP2 IDs'!$B$3:$B$15,'SNAP2 IDs'!D$3:D$15, "Lookup err")</f>
        <v>1</v>
      </c>
      <c r="Y266" s="64">
        <v>4</v>
      </c>
      <c r="Z266" s="64" t="str">
        <f>_xlfn.XLOOKUP($W266, 'SNAP2 IDs'!$B$3:$B$15,'SNAP2 IDs'!E$3:E$15, "Lookup err")</f>
        <v>00:00:08:4b:e4:6f</v>
      </c>
      <c r="AA266" s="64" t="str">
        <f>_xlfn.XLOOKUP($W266, 'SNAP2 IDs'!$B$3:$B$15,'SNAP2 IDs'!F$3:F$15, "Lookup err")</f>
        <v>snap04.sas.pvt</v>
      </c>
      <c r="AB266" s="64">
        <v>1</v>
      </c>
      <c r="AC266" s="64">
        <v>20</v>
      </c>
      <c r="AD266" s="64">
        <v>21</v>
      </c>
      <c r="AE266" s="64">
        <f>_xlfn.BITXOR(AC266,2) + 32*AB266</f>
        <v>54</v>
      </c>
      <c r="AF266" s="64">
        <f>_xlfn.BITXOR(AD266,2) + 32*AB266</f>
        <v>55</v>
      </c>
      <c r="AG266" s="64">
        <f>32*(Y266-1) + (AE266/2)</f>
        <v>123</v>
      </c>
      <c r="AH266" s="73"/>
    </row>
    <row r="267" spans="1:34" s="43" customFormat="1" ht="18" customHeight="1">
      <c r="A267" s="86"/>
      <c r="B267" s="83" t="s">
        <v>819</v>
      </c>
      <c r="C267" s="109" t="s">
        <v>793</v>
      </c>
      <c r="D267" s="71" t="s">
        <v>800</v>
      </c>
      <c r="E267" s="71">
        <v>37.236177009999999</v>
      </c>
      <c r="F267" s="71">
        <v>-118.28486470999999</v>
      </c>
      <c r="G267" s="72">
        <v>1182.0899999999999</v>
      </c>
      <c r="H267" s="72">
        <v>-283.77999999999997</v>
      </c>
      <c r="I267" s="72">
        <v>-399.57</v>
      </c>
      <c r="J267" s="81" t="s">
        <v>74</v>
      </c>
      <c r="K267" s="81" t="s">
        <v>74</v>
      </c>
      <c r="L267" s="90" t="s">
        <v>820</v>
      </c>
      <c r="M267" s="90" t="s">
        <v>821</v>
      </c>
      <c r="N267" s="64"/>
      <c r="O267" s="64"/>
      <c r="P267" s="64">
        <v>5</v>
      </c>
      <c r="Q267" s="64">
        <v>4101</v>
      </c>
      <c r="R267" s="64">
        <f>P267</f>
        <v>5</v>
      </c>
      <c r="S267" s="64">
        <v>7</v>
      </c>
      <c r="T267" s="80">
        <f>100 * $R267 + S267</f>
        <v>507</v>
      </c>
      <c r="U267" s="77">
        <v>8</v>
      </c>
      <c r="V267" s="80">
        <f>100 * $R267 + U267</f>
        <v>508</v>
      </c>
      <c r="W267" s="64">
        <f>IF(ISBLANK(Y267), "", _xlfn.XLOOKUP(Y267,'SNAP2 IDs'!C$3:C$15,'SNAP2 IDs'!B$3:B$15,""))</f>
        <v>12</v>
      </c>
      <c r="X267" s="64">
        <f>_xlfn.XLOOKUP($W267, 'SNAP2 IDs'!$B$3:$B$15,'SNAP2 IDs'!D$3:D$15, "Lookup err")</f>
        <v>1</v>
      </c>
      <c r="Y267" s="64">
        <v>2</v>
      </c>
      <c r="Z267" s="64" t="str">
        <f>_xlfn.XLOOKUP($W267, 'SNAP2 IDs'!$B$3:$B$15,'SNAP2 IDs'!E$3:E$15, "Lookup err")</f>
        <v>02:00:d4:5b:e4:75</v>
      </c>
      <c r="AA267" s="64" t="str">
        <f>_xlfn.XLOOKUP($W267, 'SNAP2 IDs'!$B$3:$B$15,'SNAP2 IDs'!F$3:F$15, "Lookup err")</f>
        <v>snap02.sas.pvt</v>
      </c>
      <c r="AB267" s="64">
        <v>0</v>
      </c>
      <c r="AC267" s="64">
        <v>8</v>
      </c>
      <c r="AD267" s="64">
        <v>9</v>
      </c>
      <c r="AE267" s="64">
        <f>_xlfn.BITXOR(AC267,2) + 32*AB267</f>
        <v>10</v>
      </c>
      <c r="AF267" s="64">
        <f>_xlfn.BITXOR(AD267,2) + 32*AB267</f>
        <v>11</v>
      </c>
      <c r="AG267" s="64">
        <f>32*(Y267-1) + (AE267/2)</f>
        <v>37</v>
      </c>
      <c r="AH267" s="73"/>
    </row>
    <row r="268" spans="1:34" s="43" customFormat="1" ht="18" customHeight="1">
      <c r="A268" s="86"/>
      <c r="B268" s="83" t="s">
        <v>822</v>
      </c>
      <c r="C268" s="109" t="s">
        <v>592</v>
      </c>
      <c r="D268" s="71" t="s">
        <v>800</v>
      </c>
      <c r="E268" s="71">
        <v>37.247428020000001</v>
      </c>
      <c r="F268" s="71">
        <v>-118.2905707</v>
      </c>
      <c r="G268" s="72">
        <v>1184.92</v>
      </c>
      <c r="H268" s="72">
        <v>-789.98</v>
      </c>
      <c r="I268" s="72">
        <v>849.1</v>
      </c>
      <c r="J268" s="81" t="s">
        <v>74</v>
      </c>
      <c r="K268" s="81" t="s">
        <v>74</v>
      </c>
      <c r="L268" s="90" t="s">
        <v>823</v>
      </c>
      <c r="M268" s="90" t="s">
        <v>824</v>
      </c>
      <c r="N268" s="64"/>
      <c r="O268" s="64"/>
      <c r="P268" s="64">
        <v>14</v>
      </c>
      <c r="Q268" s="64">
        <f>_xlfn.XLOOKUP(P268,'ARX IDs'!B$3:B$47,'ARX IDs'!C$3:C$47,"")</f>
        <v>4107</v>
      </c>
      <c r="R268" s="64">
        <f>P268</f>
        <v>14</v>
      </c>
      <c r="S268" s="64">
        <v>3</v>
      </c>
      <c r="T268" s="80">
        <f>100 * $R268 + S268</f>
        <v>1403</v>
      </c>
      <c r="U268" s="77">
        <v>4</v>
      </c>
      <c r="V268" s="80">
        <f>100 * $R268 + U268</f>
        <v>1404</v>
      </c>
      <c r="W268" s="64">
        <f>IF(ISBLANK(Y268), "", _xlfn.XLOOKUP(Y268,'SNAP2 IDs'!C$3:C$15,'SNAP2 IDs'!B$3:B$15,""))</f>
        <v>4</v>
      </c>
      <c r="X268" s="64">
        <f>_xlfn.XLOOKUP($W268, 'SNAP2 IDs'!$B$3:$B$15,'SNAP2 IDs'!D$3:D$15, "Lookup err")</f>
        <v>2</v>
      </c>
      <c r="Y268" s="64">
        <v>11</v>
      </c>
      <c r="Z268" s="64" t="str">
        <f>_xlfn.XLOOKUP($W268, 'SNAP2 IDs'!$B$3:$B$15,'SNAP2 IDs'!E$3:E$15, "Lookup err")</f>
        <v>00:00:b3:fc:e4:6f</v>
      </c>
      <c r="AA268" s="64" t="str">
        <f>_xlfn.XLOOKUP($W268, 'SNAP2 IDs'!$B$3:$B$15,'SNAP2 IDs'!F$3:F$15, "Lookup err")</f>
        <v>snap11.sas.pvt</v>
      </c>
      <c r="AB268" s="64">
        <v>1</v>
      </c>
      <c r="AC268" s="64">
        <v>24</v>
      </c>
      <c r="AD268" s="64">
        <v>25</v>
      </c>
      <c r="AE268" s="64">
        <f>_xlfn.BITXOR(AC268,2) + 32*AB268</f>
        <v>58</v>
      </c>
      <c r="AF268" s="64">
        <f>_xlfn.BITXOR(AD268,2) + 32*AB268</f>
        <v>59</v>
      </c>
      <c r="AG268" s="64">
        <f>32*(Y268-1) + (AE268/2)</f>
        <v>349</v>
      </c>
      <c r="AH268" s="73"/>
    </row>
    <row r="269" spans="1:34" s="43" customFormat="1" ht="18" customHeight="1">
      <c r="A269" s="86"/>
      <c r="B269" s="83" t="s">
        <v>825</v>
      </c>
      <c r="C269" s="109" t="s">
        <v>793</v>
      </c>
      <c r="D269" s="71" t="s">
        <v>800</v>
      </c>
      <c r="E269" s="71">
        <v>37.239306220000003</v>
      </c>
      <c r="F269" s="71">
        <v>-118.28529437</v>
      </c>
      <c r="G269" s="72">
        <v>1182.75</v>
      </c>
      <c r="H269" s="72">
        <v>-321.89</v>
      </c>
      <c r="I269" s="72">
        <v>-52.28</v>
      </c>
      <c r="J269" s="81" t="s">
        <v>74</v>
      </c>
      <c r="K269" s="81" t="s">
        <v>74</v>
      </c>
      <c r="L269" s="90" t="s">
        <v>826</v>
      </c>
      <c r="M269" s="90" t="s">
        <v>772</v>
      </c>
      <c r="N269" s="64"/>
      <c r="O269" s="64"/>
      <c r="P269" s="64">
        <v>5</v>
      </c>
      <c r="Q269" s="64">
        <v>4101</v>
      </c>
      <c r="R269" s="64">
        <f>P269</f>
        <v>5</v>
      </c>
      <c r="S269" s="64">
        <v>9</v>
      </c>
      <c r="T269" s="80">
        <f>100 * $R269 + S269</f>
        <v>509</v>
      </c>
      <c r="U269" s="77">
        <v>10</v>
      </c>
      <c r="V269" s="80">
        <f>100 * $R269 + U269</f>
        <v>510</v>
      </c>
      <c r="W269" s="64">
        <f>IF(ISBLANK(Y269), "", _xlfn.XLOOKUP(Y269,'SNAP2 IDs'!C$3:C$15,'SNAP2 IDs'!B$3:B$15,""))</f>
        <v>12</v>
      </c>
      <c r="X269" s="64">
        <f>_xlfn.XLOOKUP($W269, 'SNAP2 IDs'!$B$3:$B$15,'SNAP2 IDs'!D$3:D$15, "Lookup err")</f>
        <v>1</v>
      </c>
      <c r="Y269" s="64">
        <v>2</v>
      </c>
      <c r="Z269" s="64" t="str">
        <f>_xlfn.XLOOKUP($W269, 'SNAP2 IDs'!$B$3:$B$15,'SNAP2 IDs'!E$3:E$15, "Lookup err")</f>
        <v>02:00:d4:5b:e4:75</v>
      </c>
      <c r="AA269" s="64" t="str">
        <f>_xlfn.XLOOKUP($W269, 'SNAP2 IDs'!$B$3:$B$15,'SNAP2 IDs'!F$3:F$15, "Lookup err")</f>
        <v>snap02.sas.pvt</v>
      </c>
      <c r="AB269" s="64">
        <v>0</v>
      </c>
      <c r="AC269" s="64">
        <v>10</v>
      </c>
      <c r="AD269" s="64">
        <v>11</v>
      </c>
      <c r="AE269" s="64">
        <f>_xlfn.BITXOR(AC269,2) + 32*AB269</f>
        <v>8</v>
      </c>
      <c r="AF269" s="64">
        <f>_xlfn.BITXOR(AD269,2) + 32*AB269</f>
        <v>9</v>
      </c>
      <c r="AG269" s="64">
        <f>32*(Y269-1) + (AE269/2)</f>
        <v>36</v>
      </c>
      <c r="AH269" s="73"/>
    </row>
    <row r="270" spans="1:34" s="43" customFormat="1" ht="18" customHeight="1">
      <c r="A270" s="86"/>
      <c r="B270" s="83" t="s">
        <v>827</v>
      </c>
      <c r="C270" s="109" t="s">
        <v>807</v>
      </c>
      <c r="D270" s="71" t="s">
        <v>800</v>
      </c>
      <c r="E270" s="71">
        <v>37.242456230000002</v>
      </c>
      <c r="F270" s="71">
        <v>-118.28463929</v>
      </c>
      <c r="G270" s="72">
        <v>1184.3399999999999</v>
      </c>
      <c r="H270" s="72">
        <v>-263.75</v>
      </c>
      <c r="I270" s="72">
        <v>297.32</v>
      </c>
      <c r="J270" s="81" t="s">
        <v>74</v>
      </c>
      <c r="K270" s="81" t="s">
        <v>74</v>
      </c>
      <c r="L270" s="90" t="s">
        <v>828</v>
      </c>
      <c r="M270" s="90" t="s">
        <v>829</v>
      </c>
      <c r="N270" s="64"/>
      <c r="O270" s="64"/>
      <c r="P270" s="64">
        <v>1</v>
      </c>
      <c r="Q270" s="64">
        <v>4102</v>
      </c>
      <c r="R270" s="64">
        <f>P270</f>
        <v>1</v>
      </c>
      <c r="S270" s="64">
        <v>3</v>
      </c>
      <c r="T270" s="80">
        <f>100 * $R270 + S270</f>
        <v>103</v>
      </c>
      <c r="U270" s="77">
        <v>4</v>
      </c>
      <c r="V270" s="80">
        <f>100 * $R270 + U270</f>
        <v>104</v>
      </c>
      <c r="W270" s="64">
        <f>IF(ISBLANK(Y270), "", _xlfn.XLOOKUP(Y270,'SNAP2 IDs'!C$3:C$15,'SNAP2 IDs'!B$3:B$15,""))</f>
        <v>13</v>
      </c>
      <c r="X270" s="64">
        <v>1</v>
      </c>
      <c r="Y270" s="64">
        <v>1</v>
      </c>
      <c r="Z270" s="64" t="str">
        <f>_xlfn.XLOOKUP($W270, 'SNAP2 IDs'!$B$3:$B$15,'SNAP2 IDs'!E$3:E$15, "Lookup err")</f>
        <v>00:00:4e:e4:ef:75</v>
      </c>
      <c r="AA270" s="64" t="str">
        <f>_xlfn.XLOOKUP($W270, 'SNAP2 IDs'!$B$3:$B$15,'SNAP2 IDs'!F$3:F$15, "Lookup err")</f>
        <v>snap01.sas.pvt</v>
      </c>
      <c r="AB270" s="64">
        <v>0</v>
      </c>
      <c r="AC270" s="64">
        <v>2</v>
      </c>
      <c r="AD270" s="64">
        <v>3</v>
      </c>
      <c r="AE270" s="64">
        <f>_xlfn.BITXOR(AC270,2) + 32*AB270</f>
        <v>0</v>
      </c>
      <c r="AF270" s="64">
        <f>_xlfn.BITXOR(AD270,2) + 32*AB270</f>
        <v>1</v>
      </c>
      <c r="AG270" s="64">
        <f>32*(Y270-1) + (AE270/2)</f>
        <v>0</v>
      </c>
      <c r="AH270" s="73"/>
    </row>
    <row r="271" spans="1:34" s="43" customFormat="1" ht="18" customHeight="1">
      <c r="A271" s="86"/>
      <c r="B271" s="83" t="s">
        <v>830</v>
      </c>
      <c r="C271" s="109" t="s">
        <v>807</v>
      </c>
      <c r="D271" s="71" t="s">
        <v>800</v>
      </c>
      <c r="E271" s="71">
        <v>37.243746880000003</v>
      </c>
      <c r="F271" s="71">
        <v>-118.28177168000001</v>
      </c>
      <c r="G271" s="72">
        <v>1184.3699999999999</v>
      </c>
      <c r="H271" s="72">
        <v>-9.31</v>
      </c>
      <c r="I271" s="72">
        <v>440.56</v>
      </c>
      <c r="J271" s="81" t="s">
        <v>74</v>
      </c>
      <c r="K271" s="81" t="s">
        <v>74</v>
      </c>
      <c r="L271" s="90" t="s">
        <v>831</v>
      </c>
      <c r="M271" s="90" t="s">
        <v>832</v>
      </c>
      <c r="N271" s="64"/>
      <c r="O271" s="64"/>
      <c r="P271" s="64">
        <v>1</v>
      </c>
      <c r="Q271" s="64">
        <v>4102</v>
      </c>
      <c r="R271" s="64">
        <f>P271</f>
        <v>1</v>
      </c>
      <c r="S271" s="64">
        <v>5</v>
      </c>
      <c r="T271" s="80">
        <f>100 * $R271 + S271</f>
        <v>105</v>
      </c>
      <c r="U271" s="77">
        <v>6</v>
      </c>
      <c r="V271" s="80">
        <f>100 * $R271 + U271</f>
        <v>106</v>
      </c>
      <c r="W271" s="64">
        <f>IF(ISBLANK(Y271), "", _xlfn.XLOOKUP(Y271,'SNAP2 IDs'!C$3:C$15,'SNAP2 IDs'!B$3:B$15,""))</f>
        <v>13</v>
      </c>
      <c r="X271" s="64">
        <f>_xlfn.XLOOKUP($W271, 'SNAP2 IDs'!$B$3:$B$15,'SNAP2 IDs'!D$3:D$15, "Lookup err")</f>
        <v>1</v>
      </c>
      <c r="Y271" s="64">
        <v>1</v>
      </c>
      <c r="Z271" s="64" t="str">
        <f>_xlfn.XLOOKUP($W271, 'SNAP2 IDs'!$B$3:$B$15,'SNAP2 IDs'!E$3:E$15, "Lookup err")</f>
        <v>00:00:4e:e4:ef:75</v>
      </c>
      <c r="AA271" s="64" t="str">
        <f>_xlfn.XLOOKUP($W271, 'SNAP2 IDs'!$B$3:$B$15,'SNAP2 IDs'!F$3:F$15, "Lookup err")</f>
        <v>snap01.sas.pvt</v>
      </c>
      <c r="AB271" s="64">
        <v>0</v>
      </c>
      <c r="AC271" s="64">
        <v>4</v>
      </c>
      <c r="AD271" s="64">
        <v>5</v>
      </c>
      <c r="AE271" s="64">
        <f>_xlfn.BITXOR(AC271,2) + 32*AB271</f>
        <v>6</v>
      </c>
      <c r="AF271" s="64">
        <f>_xlfn.BITXOR(AD271,2) + 32*AB271</f>
        <v>7</v>
      </c>
      <c r="AG271" s="64">
        <f>32*(Y271-1) + (AE271/2)</f>
        <v>3</v>
      </c>
      <c r="AH271" s="73"/>
    </row>
    <row r="272" spans="1:34" s="43" customFormat="1" ht="18" customHeight="1">
      <c r="A272" s="86"/>
      <c r="B272" s="83" t="s">
        <v>833</v>
      </c>
      <c r="C272" s="109" t="s">
        <v>807</v>
      </c>
      <c r="D272" s="71" t="s">
        <v>800</v>
      </c>
      <c r="E272" s="71">
        <v>37.243119440000001</v>
      </c>
      <c r="F272" s="71">
        <v>-118.28501222</v>
      </c>
      <c r="G272" s="72">
        <v>1184.67</v>
      </c>
      <c r="H272" s="72">
        <v>-296.83999999999997</v>
      </c>
      <c r="I272" s="72">
        <v>370.92</v>
      </c>
      <c r="J272" s="81" t="s">
        <v>74</v>
      </c>
      <c r="K272" s="81" t="s">
        <v>74</v>
      </c>
      <c r="L272" s="90" t="s">
        <v>834</v>
      </c>
      <c r="M272" s="90" t="s">
        <v>835</v>
      </c>
      <c r="N272" s="64"/>
      <c r="O272" s="64"/>
      <c r="P272" s="64">
        <v>1</v>
      </c>
      <c r="Q272" s="64">
        <v>4102</v>
      </c>
      <c r="R272" s="64">
        <f>P272</f>
        <v>1</v>
      </c>
      <c r="S272" s="64">
        <v>7</v>
      </c>
      <c r="T272" s="80">
        <f>100 * $R272 + S272</f>
        <v>107</v>
      </c>
      <c r="U272" s="77">
        <v>8</v>
      </c>
      <c r="V272" s="80">
        <f>100 * $R272 + U272</f>
        <v>108</v>
      </c>
      <c r="W272" s="64">
        <f>IF(ISBLANK(Y272), "", _xlfn.XLOOKUP(Y272,'SNAP2 IDs'!C$3:C$15,'SNAP2 IDs'!B$3:B$15,""))</f>
        <v>13</v>
      </c>
      <c r="X272" s="64">
        <f>_xlfn.XLOOKUP($W272, 'SNAP2 IDs'!$B$3:$B$15,'SNAP2 IDs'!D$3:D$15, "Lookup err")</f>
        <v>1</v>
      </c>
      <c r="Y272" s="64">
        <v>1</v>
      </c>
      <c r="Z272" s="64" t="str">
        <f>_xlfn.XLOOKUP($W272, 'SNAP2 IDs'!$B$3:$B$15,'SNAP2 IDs'!E$3:E$15, "Lookup err")</f>
        <v>00:00:4e:e4:ef:75</v>
      </c>
      <c r="AA272" s="64" t="str">
        <f>_xlfn.XLOOKUP($W272, 'SNAP2 IDs'!$B$3:$B$15,'SNAP2 IDs'!F$3:F$15, "Lookup err")</f>
        <v>snap01.sas.pvt</v>
      </c>
      <c r="AB272" s="64">
        <v>0</v>
      </c>
      <c r="AC272" s="64">
        <v>6</v>
      </c>
      <c r="AD272" s="64">
        <v>7</v>
      </c>
      <c r="AE272" s="64">
        <f>_xlfn.BITXOR(AC272,2) + 32*AB272</f>
        <v>4</v>
      </c>
      <c r="AF272" s="64">
        <f>_xlfn.BITXOR(AD272,2) + 32*AB272</f>
        <v>5</v>
      </c>
      <c r="AG272" s="64">
        <f>32*(Y272-1) + (AE272/2)</f>
        <v>2</v>
      </c>
      <c r="AH272" s="73"/>
    </row>
    <row r="273" spans="1:34" s="43" customFormat="1" ht="18" customHeight="1">
      <c r="A273" s="86"/>
      <c r="B273" s="83" t="s">
        <v>836</v>
      </c>
      <c r="C273" s="109" t="s">
        <v>807</v>
      </c>
      <c r="D273" s="71" t="s">
        <v>800</v>
      </c>
      <c r="E273" s="71">
        <v>37.244801760000001</v>
      </c>
      <c r="F273" s="71">
        <v>-118.28011583999999</v>
      </c>
      <c r="G273" s="72">
        <v>1183.77</v>
      </c>
      <c r="H273" s="72">
        <v>137.6</v>
      </c>
      <c r="I273" s="72">
        <v>557.63</v>
      </c>
      <c r="J273" s="81" t="s">
        <v>74</v>
      </c>
      <c r="K273" s="81" t="s">
        <v>74</v>
      </c>
      <c r="L273" s="90" t="s">
        <v>837</v>
      </c>
      <c r="M273" s="90" t="s">
        <v>838</v>
      </c>
      <c r="N273" s="64"/>
      <c r="O273" s="64"/>
      <c r="P273" s="64">
        <v>1</v>
      </c>
      <c r="Q273" s="64">
        <v>4102</v>
      </c>
      <c r="R273" s="64">
        <f>P273</f>
        <v>1</v>
      </c>
      <c r="S273" s="64">
        <v>9</v>
      </c>
      <c r="T273" s="80">
        <f>100 * $R273 + S273</f>
        <v>109</v>
      </c>
      <c r="U273" s="77">
        <v>10</v>
      </c>
      <c r="V273" s="80">
        <f>100 * $R273 + U273</f>
        <v>110</v>
      </c>
      <c r="W273" s="64">
        <f>IF(ISBLANK(Y273), "", _xlfn.XLOOKUP(Y273,'SNAP2 IDs'!C$3:C$15,'SNAP2 IDs'!B$3:B$15,""))</f>
        <v>13</v>
      </c>
      <c r="X273" s="64">
        <f>_xlfn.XLOOKUP($W273, 'SNAP2 IDs'!$B$3:$B$15,'SNAP2 IDs'!D$3:D$15, "Lookup err")</f>
        <v>1</v>
      </c>
      <c r="Y273" s="64">
        <v>1</v>
      </c>
      <c r="Z273" s="64" t="str">
        <f>_xlfn.XLOOKUP($W273, 'SNAP2 IDs'!$B$3:$B$15,'SNAP2 IDs'!E$3:E$15, "Lookup err")</f>
        <v>00:00:4e:e4:ef:75</v>
      </c>
      <c r="AA273" s="64" t="str">
        <f>_xlfn.XLOOKUP($W273, 'SNAP2 IDs'!$B$3:$B$15,'SNAP2 IDs'!F$3:F$15, "Lookup err")</f>
        <v>snap01.sas.pvt</v>
      </c>
      <c r="AB273" s="64">
        <v>0</v>
      </c>
      <c r="AC273" s="64">
        <v>8</v>
      </c>
      <c r="AD273" s="64">
        <v>9</v>
      </c>
      <c r="AE273" s="64">
        <f>_xlfn.BITXOR(AC273,2) + 32*AB273</f>
        <v>10</v>
      </c>
      <c r="AF273" s="64">
        <f>_xlfn.BITXOR(AD273,2) + 32*AB273</f>
        <v>11</v>
      </c>
      <c r="AG273" s="64">
        <f>32*(Y273-1) + (AE273/2)</f>
        <v>5</v>
      </c>
      <c r="AH273" s="73"/>
    </row>
    <row r="274" spans="1:34" s="43" customFormat="1" ht="18" customHeight="1">
      <c r="A274" s="86"/>
      <c r="B274" s="83" t="s">
        <v>839</v>
      </c>
      <c r="C274" s="109" t="s">
        <v>793</v>
      </c>
      <c r="D274" s="71" t="s">
        <v>800</v>
      </c>
      <c r="E274" s="71">
        <v>37.239199990000003</v>
      </c>
      <c r="F274" s="71">
        <v>-118.28928191999999</v>
      </c>
      <c r="G274" s="72">
        <v>1181</v>
      </c>
      <c r="H274" s="72">
        <v>-675.71</v>
      </c>
      <c r="I274" s="72">
        <v>-64.069999999999993</v>
      </c>
      <c r="J274" s="81" t="s">
        <v>74</v>
      </c>
      <c r="K274" s="81" t="s">
        <v>74</v>
      </c>
      <c r="L274" s="90" t="s">
        <v>840</v>
      </c>
      <c r="M274" s="90" t="s">
        <v>841</v>
      </c>
      <c r="N274" s="64"/>
      <c r="O274" s="64"/>
      <c r="P274" s="64">
        <v>5</v>
      </c>
      <c r="Q274" s="64">
        <v>4101</v>
      </c>
      <c r="R274" s="64">
        <f>P274</f>
        <v>5</v>
      </c>
      <c r="S274" s="64">
        <v>11</v>
      </c>
      <c r="T274" s="80">
        <f>100 * $R274 + S274</f>
        <v>511</v>
      </c>
      <c r="U274" s="77">
        <v>12</v>
      </c>
      <c r="V274" s="80">
        <f>100 * $R274 + U274</f>
        <v>512</v>
      </c>
      <c r="W274" s="64">
        <f>IF(ISBLANK(Y274), "", _xlfn.XLOOKUP(Y274,'SNAP2 IDs'!C$3:C$15,'SNAP2 IDs'!B$3:B$15,""))</f>
        <v>12</v>
      </c>
      <c r="X274" s="64">
        <f>_xlfn.XLOOKUP($W274, 'SNAP2 IDs'!$B$3:$B$15,'SNAP2 IDs'!D$3:D$15, "Lookup err")</f>
        <v>1</v>
      </c>
      <c r="Y274" s="64">
        <v>2</v>
      </c>
      <c r="Z274" s="64" t="str">
        <f>_xlfn.XLOOKUP($W274, 'SNAP2 IDs'!$B$3:$B$15,'SNAP2 IDs'!E$3:E$15, "Lookup err")</f>
        <v>02:00:d4:5b:e4:75</v>
      </c>
      <c r="AA274" s="64" t="str">
        <f>_xlfn.XLOOKUP($W274, 'SNAP2 IDs'!$B$3:$B$15,'SNAP2 IDs'!F$3:F$15, "Lookup err")</f>
        <v>snap02.sas.pvt</v>
      </c>
      <c r="AB274" s="64">
        <v>0</v>
      </c>
      <c r="AC274" s="64">
        <v>12</v>
      </c>
      <c r="AD274" s="64">
        <v>13</v>
      </c>
      <c r="AE274" s="64">
        <f>_xlfn.BITXOR(AC274,2) + 32*AB274</f>
        <v>14</v>
      </c>
      <c r="AF274" s="64">
        <f>_xlfn.BITXOR(AD274,2) + 32*AB274</f>
        <v>15</v>
      </c>
      <c r="AG274" s="64">
        <f>32*(Y274-1) + (AE274/2)</f>
        <v>39</v>
      </c>
      <c r="AH274" s="73"/>
    </row>
    <row r="275" spans="1:34" s="43" customFormat="1" ht="18" customHeight="1">
      <c r="A275" s="86"/>
      <c r="B275" s="83" t="s">
        <v>842</v>
      </c>
      <c r="C275" s="109" t="s">
        <v>807</v>
      </c>
      <c r="D275" s="71" t="s">
        <v>800</v>
      </c>
      <c r="E275" s="71">
        <v>37.246994790000002</v>
      </c>
      <c r="F275" s="71">
        <v>-118.28544275</v>
      </c>
      <c r="G275" s="72">
        <v>1184.6400000000001</v>
      </c>
      <c r="H275" s="72">
        <v>-335.02</v>
      </c>
      <c r="I275" s="72">
        <v>801.02</v>
      </c>
      <c r="J275" s="81" t="s">
        <v>74</v>
      </c>
      <c r="K275" s="81" t="s">
        <v>74</v>
      </c>
      <c r="L275" s="90" t="s">
        <v>843</v>
      </c>
      <c r="M275" s="90" t="s">
        <v>844</v>
      </c>
      <c r="N275" s="64"/>
      <c r="O275" s="64"/>
      <c r="P275" s="64">
        <v>1</v>
      </c>
      <c r="Q275" s="64">
        <v>4102</v>
      </c>
      <c r="R275" s="64">
        <f>P275</f>
        <v>1</v>
      </c>
      <c r="S275" s="64">
        <v>11</v>
      </c>
      <c r="T275" s="80">
        <f>100 * $R275 + S275</f>
        <v>111</v>
      </c>
      <c r="U275" s="77">
        <v>12</v>
      </c>
      <c r="V275" s="80">
        <f>100 * $R275 + U275</f>
        <v>112</v>
      </c>
      <c r="W275" s="64">
        <f>IF(ISBLANK(Y275), "", _xlfn.XLOOKUP(Y275,'SNAP2 IDs'!C$3:C$15,'SNAP2 IDs'!B$3:B$15,""))</f>
        <v>13</v>
      </c>
      <c r="X275" s="64">
        <f>_xlfn.XLOOKUP($W275, 'SNAP2 IDs'!$B$3:$B$15,'SNAP2 IDs'!D$3:D$15, "Lookup err")</f>
        <v>1</v>
      </c>
      <c r="Y275" s="64">
        <v>1</v>
      </c>
      <c r="Z275" s="64" t="str">
        <f>_xlfn.XLOOKUP($W275, 'SNAP2 IDs'!$B$3:$B$15,'SNAP2 IDs'!E$3:E$15, "Lookup err")</f>
        <v>00:00:4e:e4:ef:75</v>
      </c>
      <c r="AA275" s="64" t="str">
        <f>_xlfn.XLOOKUP($W275, 'SNAP2 IDs'!$B$3:$B$15,'SNAP2 IDs'!F$3:F$15, "Lookup err")</f>
        <v>snap01.sas.pvt</v>
      </c>
      <c r="AB275" s="64">
        <v>0</v>
      </c>
      <c r="AC275" s="64">
        <v>10</v>
      </c>
      <c r="AD275" s="64">
        <v>11</v>
      </c>
      <c r="AE275" s="64">
        <f>_xlfn.BITXOR(AC275,2) + 32*AB275</f>
        <v>8</v>
      </c>
      <c r="AF275" s="64">
        <f>_xlfn.BITXOR(AD275,2) + 32*AB275</f>
        <v>9</v>
      </c>
      <c r="AG275" s="64">
        <f>32*(Y275-1) + (AE275/2)</f>
        <v>4</v>
      </c>
      <c r="AH275" s="73"/>
    </row>
    <row r="276" spans="1:34" s="43" customFormat="1" ht="18" customHeight="1">
      <c r="A276" s="86"/>
      <c r="B276" s="83" t="s">
        <v>845</v>
      </c>
      <c r="C276" s="109" t="s">
        <v>793</v>
      </c>
      <c r="D276" s="71" t="s">
        <v>800</v>
      </c>
      <c r="E276" s="71">
        <v>37.24350098</v>
      </c>
      <c r="F276" s="71">
        <v>-118.29122108</v>
      </c>
      <c r="G276" s="72">
        <v>1182.29</v>
      </c>
      <c r="H276" s="72">
        <v>-847.73</v>
      </c>
      <c r="I276" s="72">
        <v>413.27</v>
      </c>
      <c r="J276" s="81" t="s">
        <v>74</v>
      </c>
      <c r="K276" s="81" t="s">
        <v>74</v>
      </c>
      <c r="L276" s="90" t="s">
        <v>846</v>
      </c>
      <c r="M276" s="90" t="s">
        <v>847</v>
      </c>
      <c r="N276" s="64"/>
      <c r="O276" s="64"/>
      <c r="P276" s="64">
        <v>5</v>
      </c>
      <c r="Q276" s="64">
        <v>4101</v>
      </c>
      <c r="R276" s="64">
        <f>P276</f>
        <v>5</v>
      </c>
      <c r="S276" s="64">
        <v>13</v>
      </c>
      <c r="T276" s="80">
        <f>100 * $R276 + S276</f>
        <v>513</v>
      </c>
      <c r="U276" s="77">
        <v>14</v>
      </c>
      <c r="V276" s="80">
        <f>100 * $R276 + U276</f>
        <v>514</v>
      </c>
      <c r="W276" s="64">
        <f>IF(ISBLANK(Y276), "", _xlfn.XLOOKUP(Y276,'SNAP2 IDs'!C$3:C$15,'SNAP2 IDs'!B$3:B$15,""))</f>
        <v>12</v>
      </c>
      <c r="X276" s="64">
        <f>_xlfn.XLOOKUP($W276, 'SNAP2 IDs'!$B$3:$B$15,'SNAP2 IDs'!D$3:D$15, "Lookup err")</f>
        <v>1</v>
      </c>
      <c r="Y276" s="64">
        <v>2</v>
      </c>
      <c r="Z276" s="64" t="str">
        <f>_xlfn.XLOOKUP($W276, 'SNAP2 IDs'!$B$3:$B$15,'SNAP2 IDs'!E$3:E$15, "Lookup err")</f>
        <v>02:00:d4:5b:e4:75</v>
      </c>
      <c r="AA276" s="64" t="str">
        <f>_xlfn.XLOOKUP($W276, 'SNAP2 IDs'!$B$3:$B$15,'SNAP2 IDs'!F$3:F$15, "Lookup err")</f>
        <v>snap02.sas.pvt</v>
      </c>
      <c r="AB276" s="64">
        <v>0</v>
      </c>
      <c r="AC276" s="64">
        <v>14</v>
      </c>
      <c r="AD276" s="64">
        <v>15</v>
      </c>
      <c r="AE276" s="64">
        <f>_xlfn.BITXOR(AC276,2) + 32*AB276</f>
        <v>12</v>
      </c>
      <c r="AF276" s="64">
        <f>_xlfn.BITXOR(AD276,2) + 32*AB276</f>
        <v>13</v>
      </c>
      <c r="AG276" s="64">
        <f>32*(Y276-1) + (AE276/2)</f>
        <v>38</v>
      </c>
      <c r="AH276" s="73"/>
    </row>
    <row r="277" spans="1:34" s="43" customFormat="1" ht="18" customHeight="1">
      <c r="A277" s="86"/>
      <c r="B277" s="83" t="s">
        <v>848</v>
      </c>
      <c r="C277" s="109" t="s">
        <v>807</v>
      </c>
      <c r="D277" s="71" t="s">
        <v>800</v>
      </c>
      <c r="E277" s="71">
        <v>37.244968790000001</v>
      </c>
      <c r="F277" s="71">
        <v>-118.28912493999999</v>
      </c>
      <c r="G277" s="72">
        <v>1184.5899999999999</v>
      </c>
      <c r="H277" s="72">
        <v>-661.73</v>
      </c>
      <c r="I277" s="72">
        <v>576.16999999999996</v>
      </c>
      <c r="J277" s="81" t="s">
        <v>74</v>
      </c>
      <c r="K277" s="82" t="s">
        <v>198</v>
      </c>
      <c r="L277" s="90"/>
      <c r="M277" s="90"/>
      <c r="N277" s="64"/>
      <c r="O277" s="64"/>
      <c r="P277" s="64">
        <v>1</v>
      </c>
      <c r="Q277" s="64">
        <v>4102</v>
      </c>
      <c r="R277" s="64">
        <f>P277</f>
        <v>1</v>
      </c>
      <c r="S277" s="64">
        <v>13</v>
      </c>
      <c r="T277" s="80">
        <f>100 * $R277 + S277</f>
        <v>113</v>
      </c>
      <c r="U277" s="77">
        <v>14</v>
      </c>
      <c r="V277" s="80">
        <f>100 * $R277 + U277</f>
        <v>114</v>
      </c>
      <c r="W277" s="64">
        <f>IF(ISBLANK(Y277), "", _xlfn.XLOOKUP(Y277,'SNAP2 IDs'!C$3:C$15,'SNAP2 IDs'!B$3:B$15,""))</f>
        <v>13</v>
      </c>
      <c r="X277" s="64">
        <f>_xlfn.XLOOKUP($W277, 'SNAP2 IDs'!$B$3:$B$15,'SNAP2 IDs'!D$3:D$15, "Lookup err")</f>
        <v>1</v>
      </c>
      <c r="Y277" s="64">
        <v>1</v>
      </c>
      <c r="Z277" s="64" t="str">
        <f>_xlfn.XLOOKUP($W277, 'SNAP2 IDs'!$B$3:$B$15,'SNAP2 IDs'!E$3:E$15, "Lookup err")</f>
        <v>00:00:4e:e4:ef:75</v>
      </c>
      <c r="AA277" s="64" t="str">
        <f>_xlfn.XLOOKUP($W277, 'SNAP2 IDs'!$B$3:$B$15,'SNAP2 IDs'!F$3:F$15, "Lookup err")</f>
        <v>snap01.sas.pvt</v>
      </c>
      <c r="AB277" s="64">
        <v>0</v>
      </c>
      <c r="AC277" s="64">
        <v>12</v>
      </c>
      <c r="AD277" s="64">
        <v>13</v>
      </c>
      <c r="AE277" s="64">
        <f>_xlfn.BITXOR(AC277,2) + 32*AB277</f>
        <v>14</v>
      </c>
      <c r="AF277" s="64">
        <f>_xlfn.BITXOR(AD277,2) + 32*AB277</f>
        <v>15</v>
      </c>
      <c r="AG277" s="64">
        <f>32*(Y277-1) + (AE277/2)</f>
        <v>7</v>
      </c>
      <c r="AH277" s="73"/>
    </row>
    <row r="278" spans="1:34" s="43" customFormat="1" ht="18" customHeight="1">
      <c r="A278" s="86"/>
      <c r="B278" s="83" t="s">
        <v>849</v>
      </c>
      <c r="C278" s="109" t="s">
        <v>72</v>
      </c>
      <c r="D278" s="71" t="s">
        <v>800</v>
      </c>
      <c r="E278" s="71">
        <v>37.240678260000003</v>
      </c>
      <c r="F278" s="71">
        <v>-118.28000645</v>
      </c>
      <c r="G278" s="72">
        <v>1182.93</v>
      </c>
      <c r="H278" s="72">
        <v>147.31</v>
      </c>
      <c r="I278" s="72">
        <v>99.99</v>
      </c>
      <c r="J278" s="81" t="s">
        <v>74</v>
      </c>
      <c r="K278" s="81" t="s">
        <v>74</v>
      </c>
      <c r="L278" s="90" t="s">
        <v>850</v>
      </c>
      <c r="M278" s="90" t="s">
        <v>851</v>
      </c>
      <c r="N278" s="64"/>
      <c r="O278" s="64"/>
      <c r="P278" s="64">
        <v>8</v>
      </c>
      <c r="Q278" s="64">
        <v>4104</v>
      </c>
      <c r="R278" s="64">
        <f>P278</f>
        <v>8</v>
      </c>
      <c r="S278" s="64">
        <v>15</v>
      </c>
      <c r="T278" s="80">
        <f>100 * $R278 + S278</f>
        <v>815</v>
      </c>
      <c r="U278" s="77">
        <v>16</v>
      </c>
      <c r="V278" s="80">
        <f>100 * $R278 + U278</f>
        <v>816</v>
      </c>
      <c r="W278" s="64">
        <f>IF(ISBLANK(Y278), "", _xlfn.XLOOKUP(Y278,'SNAP2 IDs'!C$3:C$15,'SNAP2 IDs'!B$3:B$15,""))</f>
        <v>10</v>
      </c>
      <c r="X278" s="64">
        <f>_xlfn.XLOOKUP($W278, 'SNAP2 IDs'!$B$3:$B$15,'SNAP2 IDs'!D$3:D$15, "Lookup err")</f>
        <v>1</v>
      </c>
      <c r="Y278" s="64">
        <v>3</v>
      </c>
      <c r="Z278" s="64" t="str">
        <f>_xlfn.XLOOKUP($W278, 'SNAP2 IDs'!$B$3:$B$15,'SNAP2 IDs'!E$3:E$15, "Lookup err")</f>
        <v>02:00:a6:4e:e4:6f</v>
      </c>
      <c r="AA278" s="64" t="str">
        <f>_xlfn.XLOOKUP($W278, 'SNAP2 IDs'!$B$3:$B$15,'SNAP2 IDs'!F$3:F$15, "Lookup err")</f>
        <v>snap03.sas.pvt</v>
      </c>
      <c r="AB278" s="64">
        <v>1</v>
      </c>
      <c r="AC278" s="64">
        <v>20</v>
      </c>
      <c r="AD278" s="64">
        <v>21</v>
      </c>
      <c r="AE278" s="64">
        <f>_xlfn.BITXOR(AC278,2) + 32*AB278</f>
        <v>54</v>
      </c>
      <c r="AF278" s="64">
        <f>_xlfn.BITXOR(AD278,2) + 32*AB278</f>
        <v>55</v>
      </c>
      <c r="AG278" s="64">
        <f>32*(Y278-1) + (AE278/2)</f>
        <v>91</v>
      </c>
      <c r="AH278" s="73"/>
    </row>
    <row r="279" spans="1:34" s="43" customFormat="1" ht="18" customHeight="1">
      <c r="A279" s="86"/>
      <c r="B279" s="83" t="s">
        <v>852</v>
      </c>
      <c r="C279" s="109" t="s">
        <v>72</v>
      </c>
      <c r="D279" s="71" t="s">
        <v>800</v>
      </c>
      <c r="E279" s="71">
        <v>37.245588140000002</v>
      </c>
      <c r="F279" s="71">
        <v>-118.27811730000001</v>
      </c>
      <c r="G279" s="72">
        <v>1183.8599999999999</v>
      </c>
      <c r="H279" s="72">
        <v>314.92</v>
      </c>
      <c r="I279" s="72">
        <v>644.91</v>
      </c>
      <c r="J279" s="81" t="s">
        <v>74</v>
      </c>
      <c r="K279" s="81" t="s">
        <v>74</v>
      </c>
      <c r="L279" s="90" t="s">
        <v>853</v>
      </c>
      <c r="M279" s="90" t="s">
        <v>854</v>
      </c>
      <c r="N279" s="64"/>
      <c r="O279" s="64"/>
      <c r="P279" s="64">
        <v>9</v>
      </c>
      <c r="Q279" s="64">
        <f>_xlfn.XLOOKUP(P279,'ARX IDs'!B$3:B$47,'ARX IDs'!C$3:C$47,"")</f>
        <v>4108</v>
      </c>
      <c r="R279" s="64">
        <f>P279</f>
        <v>9</v>
      </c>
      <c r="S279" s="64">
        <v>1</v>
      </c>
      <c r="T279" s="80">
        <f>100 * $R279 + S279</f>
        <v>901</v>
      </c>
      <c r="U279" s="77">
        <v>2</v>
      </c>
      <c r="V279" s="80">
        <f>100 * $R279 + U279</f>
        <v>902</v>
      </c>
      <c r="W279" s="64">
        <f>IF(ISBLANK(Y279), "", _xlfn.XLOOKUP(Y279,'SNAP2 IDs'!C$3:C$15,'SNAP2 IDs'!B$3:B$15,""))</f>
        <v>10</v>
      </c>
      <c r="X279" s="64">
        <f>_xlfn.XLOOKUP($W279, 'SNAP2 IDs'!$B$3:$B$15,'SNAP2 IDs'!D$3:D$15, "Lookup err")</f>
        <v>1</v>
      </c>
      <c r="Y279" s="64">
        <v>3</v>
      </c>
      <c r="Z279" s="64" t="str">
        <f>_xlfn.XLOOKUP($W279, 'SNAP2 IDs'!$B$3:$B$15,'SNAP2 IDs'!E$3:E$15, "Lookup err")</f>
        <v>02:00:a6:4e:e4:6f</v>
      </c>
      <c r="AA279" s="64" t="str">
        <f>_xlfn.XLOOKUP($W279, 'SNAP2 IDs'!$B$3:$B$15,'SNAP2 IDs'!F$3:F$15, "Lookup err")</f>
        <v>snap03.sas.pvt</v>
      </c>
      <c r="AB279" s="64">
        <v>1</v>
      </c>
      <c r="AC279" s="64">
        <v>22</v>
      </c>
      <c r="AD279" s="64">
        <v>23</v>
      </c>
      <c r="AE279" s="64">
        <f>_xlfn.BITXOR(AC279,2) + 32*AB279</f>
        <v>52</v>
      </c>
      <c r="AF279" s="64">
        <f>_xlfn.BITXOR(AD279,2) + 32*AB279</f>
        <v>53</v>
      </c>
      <c r="AG279" s="64">
        <f>32*(Y279-1) + (AE279/2)</f>
        <v>90</v>
      </c>
      <c r="AH279" s="73"/>
    </row>
    <row r="280" spans="1:34" s="43" customFormat="1" ht="18" customHeight="1">
      <c r="A280" s="86"/>
      <c r="B280" s="83" t="s">
        <v>855</v>
      </c>
      <c r="C280" s="109" t="s">
        <v>807</v>
      </c>
      <c r="D280" s="71" t="s">
        <v>800</v>
      </c>
      <c r="E280" s="71">
        <v>37.244927760000003</v>
      </c>
      <c r="F280" s="71">
        <v>-118.2877484</v>
      </c>
      <c r="G280" s="72">
        <v>1184.6400000000001</v>
      </c>
      <c r="H280" s="72">
        <v>-539.6</v>
      </c>
      <c r="I280" s="72">
        <v>571.62</v>
      </c>
      <c r="J280" s="81" t="s">
        <v>74</v>
      </c>
      <c r="K280" s="82" t="s">
        <v>198</v>
      </c>
      <c r="L280" s="90"/>
      <c r="M280" s="90"/>
      <c r="N280" s="64"/>
      <c r="O280" s="64"/>
      <c r="P280" s="64">
        <v>1</v>
      </c>
      <c r="Q280" s="64">
        <v>4102</v>
      </c>
      <c r="R280" s="64">
        <f>P280</f>
        <v>1</v>
      </c>
      <c r="S280" s="64">
        <v>15</v>
      </c>
      <c r="T280" s="80">
        <f>100 * $R280 + S280</f>
        <v>115</v>
      </c>
      <c r="U280" s="77">
        <v>16</v>
      </c>
      <c r="V280" s="80">
        <f>100 * $R280 + U280</f>
        <v>116</v>
      </c>
      <c r="W280" s="64">
        <f>IF(ISBLANK(Y280), "", _xlfn.XLOOKUP(Y280,'SNAP2 IDs'!C$3:C$15,'SNAP2 IDs'!B$3:B$15,""))</f>
        <v>13</v>
      </c>
      <c r="X280" s="64">
        <f>_xlfn.XLOOKUP($W280, 'SNAP2 IDs'!$B$3:$B$15,'SNAP2 IDs'!D$3:D$15, "Lookup err")</f>
        <v>1</v>
      </c>
      <c r="Y280" s="64">
        <v>1</v>
      </c>
      <c r="Z280" s="64" t="str">
        <f>_xlfn.XLOOKUP($W280, 'SNAP2 IDs'!$B$3:$B$15,'SNAP2 IDs'!E$3:E$15, "Lookup err")</f>
        <v>00:00:4e:e4:ef:75</v>
      </c>
      <c r="AA280" s="64" t="str">
        <f>_xlfn.XLOOKUP($W280, 'SNAP2 IDs'!$B$3:$B$15,'SNAP2 IDs'!F$3:F$15, "Lookup err")</f>
        <v>snap01.sas.pvt</v>
      </c>
      <c r="AB280" s="64">
        <v>0</v>
      </c>
      <c r="AC280" s="64">
        <v>14</v>
      </c>
      <c r="AD280" s="64">
        <v>15</v>
      </c>
      <c r="AE280" s="64">
        <f>_xlfn.BITXOR(AC280,2) + 32*AB280</f>
        <v>12</v>
      </c>
      <c r="AF280" s="64">
        <f>_xlfn.BITXOR(AD280,2) + 32*AB280</f>
        <v>13</v>
      </c>
      <c r="AG280" s="64">
        <f>32*(Y280-1) + (AE280/2)</f>
        <v>6</v>
      </c>
      <c r="AH280" s="73"/>
    </row>
    <row r="281" spans="1:34" s="43" customFormat="1" ht="18" customHeight="1">
      <c r="A281" s="86"/>
      <c r="B281" s="83" t="s">
        <v>856</v>
      </c>
      <c r="C281" s="109" t="s">
        <v>807</v>
      </c>
      <c r="D281" s="71" t="s">
        <v>800</v>
      </c>
      <c r="E281" s="71">
        <v>37.245603889999998</v>
      </c>
      <c r="F281" s="71">
        <v>-118.28027201</v>
      </c>
      <c r="G281" s="72">
        <v>1184.3</v>
      </c>
      <c r="H281" s="72">
        <v>123.74</v>
      </c>
      <c r="I281" s="72">
        <v>646.65</v>
      </c>
      <c r="J281" s="81" t="s">
        <v>74</v>
      </c>
      <c r="K281" s="81" t="s">
        <v>74</v>
      </c>
      <c r="L281" s="90" t="s">
        <v>857</v>
      </c>
      <c r="M281" s="90" t="s">
        <v>858</v>
      </c>
      <c r="N281" s="64"/>
      <c r="O281" s="64"/>
      <c r="P281" s="64">
        <v>2</v>
      </c>
      <c r="Q281" s="64">
        <v>4098</v>
      </c>
      <c r="R281" s="64">
        <f>P281</f>
        <v>2</v>
      </c>
      <c r="S281" s="64">
        <v>1</v>
      </c>
      <c r="T281" s="80">
        <f>100 * $R281 + S281</f>
        <v>201</v>
      </c>
      <c r="U281" s="77">
        <v>2</v>
      </c>
      <c r="V281" s="80">
        <f>100 * $R281 + U281</f>
        <v>202</v>
      </c>
      <c r="W281" s="64">
        <f>IF(ISBLANK(Y281), "", _xlfn.XLOOKUP(Y281,'SNAP2 IDs'!C$3:C$15,'SNAP2 IDs'!B$3:B$15,""))</f>
        <v>13</v>
      </c>
      <c r="X281" s="64">
        <f>_xlfn.XLOOKUP($W281, 'SNAP2 IDs'!$B$3:$B$15,'SNAP2 IDs'!D$3:D$15, "Lookup err")</f>
        <v>1</v>
      </c>
      <c r="Y281" s="64">
        <v>1</v>
      </c>
      <c r="Z281" s="64" t="str">
        <f>_xlfn.XLOOKUP($W281, 'SNAP2 IDs'!$B$3:$B$15,'SNAP2 IDs'!E$3:E$15, "Lookup err")</f>
        <v>00:00:4e:e4:ef:75</v>
      </c>
      <c r="AA281" s="64" t="str">
        <f>_xlfn.XLOOKUP($W281, 'SNAP2 IDs'!$B$3:$B$15,'SNAP2 IDs'!F$3:F$15, "Lookup err")</f>
        <v>snap01.sas.pvt</v>
      </c>
      <c r="AB281" s="64">
        <v>0</v>
      </c>
      <c r="AC281" s="64">
        <v>16</v>
      </c>
      <c r="AD281" s="64">
        <v>17</v>
      </c>
      <c r="AE281" s="64">
        <f>_xlfn.BITXOR(AC281,2) + 32*AB281</f>
        <v>18</v>
      </c>
      <c r="AF281" s="64">
        <f>_xlfn.BITXOR(AD281,2) + 32*AB281</f>
        <v>19</v>
      </c>
      <c r="AG281" s="64">
        <f>32*(Y281-1) + (AE281/2)</f>
        <v>9</v>
      </c>
      <c r="AH281" s="73"/>
    </row>
    <row r="282" spans="1:34" s="43" customFormat="1" ht="18" customHeight="1">
      <c r="A282" s="86"/>
      <c r="B282" s="83" t="s">
        <v>859</v>
      </c>
      <c r="C282" s="109" t="s">
        <v>807</v>
      </c>
      <c r="D282" s="71" t="s">
        <v>800</v>
      </c>
      <c r="E282" s="71">
        <v>37.245952850000002</v>
      </c>
      <c r="F282" s="71">
        <v>-118.28361791</v>
      </c>
      <c r="G282" s="72">
        <v>1184.1300000000001</v>
      </c>
      <c r="H282" s="72">
        <v>-173.12</v>
      </c>
      <c r="I282" s="72">
        <v>685.38</v>
      </c>
      <c r="J282" s="81" t="s">
        <v>74</v>
      </c>
      <c r="K282" s="81" t="s">
        <v>74</v>
      </c>
      <c r="L282" s="115">
        <v>483</v>
      </c>
      <c r="M282" s="90" t="s">
        <v>860</v>
      </c>
      <c r="N282" s="64"/>
      <c r="O282" s="64"/>
      <c r="P282" s="64">
        <v>2</v>
      </c>
      <c r="Q282" s="64">
        <v>4098</v>
      </c>
      <c r="R282" s="64">
        <f>P282</f>
        <v>2</v>
      </c>
      <c r="S282" s="64">
        <v>3</v>
      </c>
      <c r="T282" s="80">
        <f>100 * $R282 + S282</f>
        <v>203</v>
      </c>
      <c r="U282" s="77">
        <v>4</v>
      </c>
      <c r="V282" s="80">
        <f>100 * $R282 + U282</f>
        <v>204</v>
      </c>
      <c r="W282" s="64">
        <f>IF(ISBLANK(Y282), "", _xlfn.XLOOKUP(Y282,'SNAP2 IDs'!C$3:C$15,'SNAP2 IDs'!B$3:B$15,""))</f>
        <v>13</v>
      </c>
      <c r="X282" s="64">
        <f>_xlfn.XLOOKUP($W282, 'SNAP2 IDs'!$B$3:$B$15,'SNAP2 IDs'!D$3:D$15, "Lookup err")</f>
        <v>1</v>
      </c>
      <c r="Y282" s="64">
        <v>1</v>
      </c>
      <c r="Z282" s="64" t="str">
        <f>_xlfn.XLOOKUP($W282, 'SNAP2 IDs'!$B$3:$B$15,'SNAP2 IDs'!E$3:E$15, "Lookup err")</f>
        <v>00:00:4e:e4:ef:75</v>
      </c>
      <c r="AA282" s="64" t="str">
        <f>_xlfn.XLOOKUP($W282, 'SNAP2 IDs'!$B$3:$B$15,'SNAP2 IDs'!F$3:F$15, "Lookup err")</f>
        <v>snap01.sas.pvt</v>
      </c>
      <c r="AB282" s="64">
        <v>0</v>
      </c>
      <c r="AC282" s="64">
        <v>18</v>
      </c>
      <c r="AD282" s="64">
        <v>19</v>
      </c>
      <c r="AE282" s="64">
        <f>_xlfn.BITXOR(AC282,2) + 32*AB282</f>
        <v>16</v>
      </c>
      <c r="AF282" s="64">
        <f>_xlfn.BITXOR(AD282,2) + 32*AB282</f>
        <v>17</v>
      </c>
      <c r="AG282" s="64">
        <f>32*(Y282-1) + (AE282/2)</f>
        <v>8</v>
      </c>
      <c r="AH282" s="73"/>
    </row>
    <row r="283" spans="1:34" s="43" customFormat="1" ht="18" customHeight="1">
      <c r="A283" s="86"/>
      <c r="B283" s="83" t="s">
        <v>861</v>
      </c>
      <c r="C283" s="109" t="s">
        <v>310</v>
      </c>
      <c r="D283" s="71" t="s">
        <v>800</v>
      </c>
      <c r="E283" s="71">
        <v>37.244668040000001</v>
      </c>
      <c r="F283" s="71">
        <v>-118.27768356999999</v>
      </c>
      <c r="G283" s="72">
        <v>1183.98</v>
      </c>
      <c r="H283" s="72">
        <v>353.41</v>
      </c>
      <c r="I283" s="72">
        <v>542.79</v>
      </c>
      <c r="J283" s="81" t="s">
        <v>74</v>
      </c>
      <c r="K283" s="81" t="s">
        <v>74</v>
      </c>
      <c r="L283" s="90" t="s">
        <v>862</v>
      </c>
      <c r="M283" s="90" t="s">
        <v>863</v>
      </c>
      <c r="N283" s="64"/>
      <c r="O283" s="64"/>
      <c r="P283" s="64">
        <v>11</v>
      </c>
      <c r="Q283" s="64">
        <f>_xlfn.XLOOKUP(P283,'ARX IDs'!B$3:B$47,'ARX IDs'!C$3:C$47,"")</f>
        <v>4109</v>
      </c>
      <c r="R283" s="64">
        <f>P283</f>
        <v>11</v>
      </c>
      <c r="S283" s="64">
        <v>11</v>
      </c>
      <c r="T283" s="80">
        <f>100 * $R283 + S283</f>
        <v>1111</v>
      </c>
      <c r="U283" s="77">
        <v>12</v>
      </c>
      <c r="V283" s="80">
        <f>100 * $R283 + U283</f>
        <v>1112</v>
      </c>
      <c r="W283" s="64">
        <f>IF(ISBLANK(Y283), "", _xlfn.XLOOKUP(Y283,'SNAP2 IDs'!C$3:C$15,'SNAP2 IDs'!B$3:B$15,""))</f>
        <v>8</v>
      </c>
      <c r="X283" s="64">
        <f>_xlfn.XLOOKUP($W283, 'SNAP2 IDs'!$B$3:$B$15,'SNAP2 IDs'!D$3:D$15, "Lookup err")</f>
        <v>2</v>
      </c>
      <c r="Y283" s="64">
        <v>7</v>
      </c>
      <c r="Z283" s="64" t="str">
        <f>_xlfn.XLOOKUP($W283, 'SNAP2 IDs'!$B$3:$B$15,'SNAP2 IDs'!E$3:E$15, "Lookup err")</f>
        <v>00:00:d6:de:e4:75</v>
      </c>
      <c r="AA283" s="64" t="str">
        <f>_xlfn.XLOOKUP($W283, 'SNAP2 IDs'!$B$3:$B$15,'SNAP2 IDs'!F$3:F$15, "Lookup err")</f>
        <v>snap07.sas.pvt</v>
      </c>
      <c r="AB283" s="64">
        <v>1</v>
      </c>
      <c r="AC283" s="64">
        <v>26</v>
      </c>
      <c r="AD283" s="64">
        <v>27</v>
      </c>
      <c r="AE283" s="64">
        <f>_xlfn.BITXOR(AC283,2) + 32*AB283</f>
        <v>56</v>
      </c>
      <c r="AF283" s="64">
        <f>_xlfn.BITXOR(AD283,2) + 32*AB283</f>
        <v>57</v>
      </c>
      <c r="AG283" s="64">
        <f>32*(Y283-1) + (AE283/2)</f>
        <v>220</v>
      </c>
      <c r="AH283" s="73"/>
    </row>
    <row r="284" spans="1:34" s="43" customFormat="1" ht="18" customHeight="1">
      <c r="A284" s="86"/>
      <c r="B284" s="83" t="s">
        <v>864</v>
      </c>
      <c r="C284" s="109" t="s">
        <v>793</v>
      </c>
      <c r="D284" s="71" t="s">
        <v>800</v>
      </c>
      <c r="E284" s="71">
        <v>37.240032120000002</v>
      </c>
      <c r="F284" s="71">
        <v>-118.29044630999999</v>
      </c>
      <c r="G284" s="72">
        <v>1179.97</v>
      </c>
      <c r="H284" s="72">
        <v>-779.02</v>
      </c>
      <c r="I284" s="72">
        <v>28.28</v>
      </c>
      <c r="J284" s="81" t="s">
        <v>74</v>
      </c>
      <c r="K284" s="81" t="s">
        <v>74</v>
      </c>
      <c r="L284" s="90" t="s">
        <v>865</v>
      </c>
      <c r="M284" s="90" t="s">
        <v>866</v>
      </c>
      <c r="N284" s="64"/>
      <c r="O284" s="64"/>
      <c r="P284" s="64">
        <v>5</v>
      </c>
      <c r="Q284" s="64">
        <v>4101</v>
      </c>
      <c r="R284" s="64">
        <f>P284</f>
        <v>5</v>
      </c>
      <c r="S284" s="64">
        <v>15</v>
      </c>
      <c r="T284" s="80">
        <f>100 * $R284 + S284</f>
        <v>515</v>
      </c>
      <c r="U284" s="77">
        <v>16</v>
      </c>
      <c r="V284" s="80">
        <f>100 * $R284 + U284</f>
        <v>516</v>
      </c>
      <c r="W284" s="64">
        <f>IF(ISBLANK(Y284), "", _xlfn.XLOOKUP(Y284,'SNAP2 IDs'!C$3:C$15,'SNAP2 IDs'!B$3:B$15,""))</f>
        <v>12</v>
      </c>
      <c r="X284" s="64">
        <f>_xlfn.XLOOKUP($W284, 'SNAP2 IDs'!$B$3:$B$15,'SNAP2 IDs'!D$3:D$15, "Lookup err")</f>
        <v>1</v>
      </c>
      <c r="Y284" s="64">
        <v>2</v>
      </c>
      <c r="Z284" s="64" t="str">
        <f>_xlfn.XLOOKUP($W284, 'SNAP2 IDs'!$B$3:$B$15,'SNAP2 IDs'!E$3:E$15, "Lookup err")</f>
        <v>02:00:d4:5b:e4:75</v>
      </c>
      <c r="AA284" s="64" t="str">
        <f>_xlfn.XLOOKUP($W284, 'SNAP2 IDs'!$B$3:$B$15,'SNAP2 IDs'!F$3:F$15, "Lookup err")</f>
        <v>snap02.sas.pvt</v>
      </c>
      <c r="AB284" s="64">
        <v>0</v>
      </c>
      <c r="AC284" s="64">
        <v>16</v>
      </c>
      <c r="AD284" s="64">
        <v>17</v>
      </c>
      <c r="AE284" s="64">
        <f>_xlfn.BITXOR(AC284,2) + 32*AB284</f>
        <v>18</v>
      </c>
      <c r="AF284" s="64">
        <f>_xlfn.BITXOR(AD284,2) + 32*AB284</f>
        <v>19</v>
      </c>
      <c r="AG284" s="64">
        <f>32*(Y284-1) + (AE284/2)</f>
        <v>41</v>
      </c>
      <c r="AH284" s="73"/>
    </row>
    <row r="285" spans="1:34" s="43" customFormat="1" ht="18" customHeight="1">
      <c r="A285" s="86"/>
      <c r="B285" s="83" t="s">
        <v>867</v>
      </c>
      <c r="C285" s="109" t="s">
        <v>807</v>
      </c>
      <c r="D285" s="71" t="s">
        <v>800</v>
      </c>
      <c r="E285" s="71">
        <v>37.242120130000004</v>
      </c>
      <c r="F285" s="71">
        <v>-118.28467293999999</v>
      </c>
      <c r="G285" s="72">
        <v>1184.03</v>
      </c>
      <c r="H285" s="72">
        <v>-266.74</v>
      </c>
      <c r="I285" s="72">
        <v>260.02</v>
      </c>
      <c r="J285" s="81" t="s">
        <v>74</v>
      </c>
      <c r="K285" s="81" t="s">
        <v>74</v>
      </c>
      <c r="L285" s="90" t="s">
        <v>868</v>
      </c>
      <c r="M285" s="90" t="s">
        <v>869</v>
      </c>
      <c r="N285" s="64"/>
      <c r="O285" s="64"/>
      <c r="P285" s="64">
        <v>2</v>
      </c>
      <c r="Q285" s="64">
        <v>4098</v>
      </c>
      <c r="R285" s="64">
        <f>P285</f>
        <v>2</v>
      </c>
      <c r="S285" s="64">
        <v>5</v>
      </c>
      <c r="T285" s="80">
        <f>100 * $R285 + S285</f>
        <v>205</v>
      </c>
      <c r="U285" s="77">
        <v>6</v>
      </c>
      <c r="V285" s="80">
        <f>100 * $R285 + U285</f>
        <v>206</v>
      </c>
      <c r="W285" s="64">
        <f>IF(ISBLANK(Y285), "", _xlfn.XLOOKUP(Y285,'SNAP2 IDs'!C$3:C$15,'SNAP2 IDs'!B$3:B$15,""))</f>
        <v>13</v>
      </c>
      <c r="X285" s="64">
        <f>_xlfn.XLOOKUP($W285, 'SNAP2 IDs'!$B$3:$B$15,'SNAP2 IDs'!D$3:D$15, "Lookup err")</f>
        <v>1</v>
      </c>
      <c r="Y285" s="64">
        <v>1</v>
      </c>
      <c r="Z285" s="64" t="str">
        <f>_xlfn.XLOOKUP($W285, 'SNAP2 IDs'!$B$3:$B$15,'SNAP2 IDs'!E$3:E$15, "Lookup err")</f>
        <v>00:00:4e:e4:ef:75</v>
      </c>
      <c r="AA285" s="64" t="str">
        <f>_xlfn.XLOOKUP($W285, 'SNAP2 IDs'!$B$3:$B$15,'SNAP2 IDs'!F$3:F$15, "Lookup err")</f>
        <v>snap01.sas.pvt</v>
      </c>
      <c r="AB285" s="64">
        <v>0</v>
      </c>
      <c r="AC285" s="64">
        <v>20</v>
      </c>
      <c r="AD285" s="64">
        <v>21</v>
      </c>
      <c r="AE285" s="64">
        <f>_xlfn.BITXOR(AC285,2) + 32*AB285</f>
        <v>22</v>
      </c>
      <c r="AF285" s="64">
        <f>_xlfn.BITXOR(AD285,2) + 32*AB285</f>
        <v>23</v>
      </c>
      <c r="AG285" s="64">
        <f>32*(Y285-1) + (AE285/2)</f>
        <v>11</v>
      </c>
      <c r="AH285" s="73"/>
    </row>
    <row r="286" spans="1:34" s="43" customFormat="1" ht="18" customHeight="1">
      <c r="A286" s="86"/>
      <c r="B286" s="83" t="s">
        <v>870</v>
      </c>
      <c r="C286" s="109" t="s">
        <v>807</v>
      </c>
      <c r="D286" s="71" t="s">
        <v>800</v>
      </c>
      <c r="E286" s="71">
        <v>37.244247039999998</v>
      </c>
      <c r="F286" s="71">
        <v>-118.28344968</v>
      </c>
      <c r="G286" s="72">
        <v>1184.48</v>
      </c>
      <c r="H286" s="72">
        <v>-158.19999999999999</v>
      </c>
      <c r="I286" s="72">
        <v>496.07</v>
      </c>
      <c r="J286" s="81" t="s">
        <v>74</v>
      </c>
      <c r="K286" s="81" t="s">
        <v>74</v>
      </c>
      <c r="L286" s="90" t="s">
        <v>871</v>
      </c>
      <c r="M286" s="90" t="s">
        <v>872</v>
      </c>
      <c r="N286" s="64"/>
      <c r="O286" s="64"/>
      <c r="P286" s="64">
        <v>2</v>
      </c>
      <c r="Q286" s="64">
        <v>4098</v>
      </c>
      <c r="R286" s="64">
        <f>P286</f>
        <v>2</v>
      </c>
      <c r="S286" s="64">
        <v>7</v>
      </c>
      <c r="T286" s="80">
        <f>100 * $R286 + S286</f>
        <v>207</v>
      </c>
      <c r="U286" s="77">
        <v>8</v>
      </c>
      <c r="V286" s="80">
        <f>100 * $R286 + U286</f>
        <v>208</v>
      </c>
      <c r="W286" s="64">
        <f>IF(ISBLANK(Y286), "", _xlfn.XLOOKUP(Y286,'SNAP2 IDs'!C$3:C$15,'SNAP2 IDs'!B$3:B$15,""))</f>
        <v>13</v>
      </c>
      <c r="X286" s="64">
        <f>_xlfn.XLOOKUP($W286, 'SNAP2 IDs'!$B$3:$B$15,'SNAP2 IDs'!D$3:D$15, "Lookup err")</f>
        <v>1</v>
      </c>
      <c r="Y286" s="64">
        <v>1</v>
      </c>
      <c r="Z286" s="64" t="str">
        <f>_xlfn.XLOOKUP($W286, 'SNAP2 IDs'!$B$3:$B$15,'SNAP2 IDs'!E$3:E$15, "Lookup err")</f>
        <v>00:00:4e:e4:ef:75</v>
      </c>
      <c r="AA286" s="64" t="str">
        <f>_xlfn.XLOOKUP($W286, 'SNAP2 IDs'!$B$3:$B$15,'SNAP2 IDs'!F$3:F$15, "Lookup err")</f>
        <v>snap01.sas.pvt</v>
      </c>
      <c r="AB286" s="64">
        <v>0</v>
      </c>
      <c r="AC286" s="64">
        <v>22</v>
      </c>
      <c r="AD286" s="64">
        <v>23</v>
      </c>
      <c r="AE286" s="64">
        <f>_xlfn.BITXOR(AC286,2) + 32*AB286</f>
        <v>20</v>
      </c>
      <c r="AF286" s="64">
        <f>_xlfn.BITXOR(AD286,2) + 32*AB286</f>
        <v>21</v>
      </c>
      <c r="AG286" s="64">
        <f>32*(Y286-1) + (AE286/2)</f>
        <v>10</v>
      </c>
      <c r="AH286" s="73"/>
    </row>
    <row r="287" spans="1:34" s="43" customFormat="1" ht="18" customHeight="1">
      <c r="A287" s="86"/>
      <c r="B287" s="83" t="s">
        <v>873</v>
      </c>
      <c r="C287" s="109" t="s">
        <v>793</v>
      </c>
      <c r="D287" s="71" t="s">
        <v>800</v>
      </c>
      <c r="E287" s="71">
        <v>37.237949550000003</v>
      </c>
      <c r="F287" s="71">
        <v>-118.29056541999999</v>
      </c>
      <c r="G287" s="72">
        <v>1179.5899999999999</v>
      </c>
      <c r="H287" s="72">
        <v>-789.61</v>
      </c>
      <c r="I287" s="72">
        <v>-202.85</v>
      </c>
      <c r="J287" s="81" t="s">
        <v>74</v>
      </c>
      <c r="K287" s="81" t="s">
        <v>74</v>
      </c>
      <c r="L287" s="90" t="s">
        <v>874</v>
      </c>
      <c r="M287" s="90" t="s">
        <v>875</v>
      </c>
      <c r="N287" s="64"/>
      <c r="O287" s="64"/>
      <c r="P287" s="64">
        <v>6</v>
      </c>
      <c r="Q287" s="64">
        <v>4100</v>
      </c>
      <c r="R287" s="64">
        <f>P287</f>
        <v>6</v>
      </c>
      <c r="S287" s="64">
        <v>1</v>
      </c>
      <c r="T287" s="80">
        <f>100 * $R287 + S287</f>
        <v>601</v>
      </c>
      <c r="U287" s="77">
        <v>2</v>
      </c>
      <c r="V287" s="80">
        <f>100 * $R287 + U287</f>
        <v>602</v>
      </c>
      <c r="W287" s="64">
        <f>IF(ISBLANK(Y287), "", _xlfn.XLOOKUP(Y287,'SNAP2 IDs'!C$3:C$15,'SNAP2 IDs'!B$3:B$15,""))</f>
        <v>12</v>
      </c>
      <c r="X287" s="64">
        <f>_xlfn.XLOOKUP($W287, 'SNAP2 IDs'!$B$3:$B$15,'SNAP2 IDs'!D$3:D$15, "Lookup err")</f>
        <v>1</v>
      </c>
      <c r="Y287" s="64">
        <v>2</v>
      </c>
      <c r="Z287" s="64" t="str">
        <f>_xlfn.XLOOKUP($W287, 'SNAP2 IDs'!$B$3:$B$15,'SNAP2 IDs'!E$3:E$15, "Lookup err")</f>
        <v>02:00:d4:5b:e4:75</v>
      </c>
      <c r="AA287" s="64" t="str">
        <f>_xlfn.XLOOKUP($W287, 'SNAP2 IDs'!$B$3:$B$15,'SNAP2 IDs'!F$3:F$15, "Lookup err")</f>
        <v>snap02.sas.pvt</v>
      </c>
      <c r="AB287" s="64">
        <v>0</v>
      </c>
      <c r="AC287" s="64">
        <v>18</v>
      </c>
      <c r="AD287" s="64">
        <v>19</v>
      </c>
      <c r="AE287" s="64">
        <f>_xlfn.BITXOR(AC287,2) + 32*AB287</f>
        <v>16</v>
      </c>
      <c r="AF287" s="64">
        <f>_xlfn.BITXOR(AD287,2) + 32*AB287</f>
        <v>17</v>
      </c>
      <c r="AG287" s="64">
        <f>32*(Y287-1) + (AE287/2)</f>
        <v>40</v>
      </c>
      <c r="AH287" s="73"/>
    </row>
    <row r="288" spans="1:34" s="43" customFormat="1" ht="18" customHeight="1">
      <c r="A288" s="86"/>
      <c r="B288" s="83" t="s">
        <v>876</v>
      </c>
      <c r="C288" s="109" t="s">
        <v>793</v>
      </c>
      <c r="D288" s="71" t="s">
        <v>800</v>
      </c>
      <c r="E288" s="71">
        <v>37.240873440000001</v>
      </c>
      <c r="F288" s="71">
        <v>-118.28645944</v>
      </c>
      <c r="G288" s="72">
        <v>1183.69</v>
      </c>
      <c r="H288" s="72">
        <v>-425.26</v>
      </c>
      <c r="I288" s="72">
        <v>121.66</v>
      </c>
      <c r="J288" s="81" t="s">
        <v>74</v>
      </c>
      <c r="K288" s="81" t="s">
        <v>74</v>
      </c>
      <c r="L288" s="90" t="s">
        <v>877</v>
      </c>
      <c r="M288" s="90" t="s">
        <v>878</v>
      </c>
      <c r="N288" s="64"/>
      <c r="O288" s="64"/>
      <c r="P288" s="64">
        <v>6</v>
      </c>
      <c r="Q288" s="64">
        <v>4100</v>
      </c>
      <c r="R288" s="64">
        <f>P288</f>
        <v>6</v>
      </c>
      <c r="S288" s="64">
        <v>3</v>
      </c>
      <c r="T288" s="80">
        <f>100 * $R288 + S288</f>
        <v>603</v>
      </c>
      <c r="U288" s="77">
        <v>4</v>
      </c>
      <c r="V288" s="80">
        <f>100 * $R288 + U288</f>
        <v>604</v>
      </c>
      <c r="W288" s="64">
        <f>IF(ISBLANK(Y288), "", _xlfn.XLOOKUP(Y288,'SNAP2 IDs'!C$3:C$15,'SNAP2 IDs'!B$3:B$15,""))</f>
        <v>12</v>
      </c>
      <c r="X288" s="64">
        <f>_xlfn.XLOOKUP($W288, 'SNAP2 IDs'!$B$3:$B$15,'SNAP2 IDs'!D$3:D$15, "Lookup err")</f>
        <v>1</v>
      </c>
      <c r="Y288" s="64">
        <v>2</v>
      </c>
      <c r="Z288" s="64" t="str">
        <f>_xlfn.XLOOKUP($W288, 'SNAP2 IDs'!$B$3:$B$15,'SNAP2 IDs'!E$3:E$15, "Lookup err")</f>
        <v>02:00:d4:5b:e4:75</v>
      </c>
      <c r="AA288" s="64" t="str">
        <f>_xlfn.XLOOKUP($W288, 'SNAP2 IDs'!$B$3:$B$15,'SNAP2 IDs'!F$3:F$15, "Lookup err")</f>
        <v>snap02.sas.pvt</v>
      </c>
      <c r="AB288" s="64">
        <v>0</v>
      </c>
      <c r="AC288" s="64">
        <v>20</v>
      </c>
      <c r="AD288" s="64">
        <v>21</v>
      </c>
      <c r="AE288" s="64">
        <f>_xlfn.BITXOR(AC288,2) + 32*AB288</f>
        <v>22</v>
      </c>
      <c r="AF288" s="64">
        <f>_xlfn.BITXOR(AD288,2) + 32*AB288</f>
        <v>23</v>
      </c>
      <c r="AG288" s="64">
        <f>32*(Y288-1) + (AE288/2)</f>
        <v>43</v>
      </c>
      <c r="AH288" s="73"/>
    </row>
    <row r="289" spans="1:34" s="43" customFormat="1" ht="18" customHeight="1">
      <c r="A289" s="86"/>
      <c r="B289" s="83" t="s">
        <v>879</v>
      </c>
      <c r="C289" s="109" t="s">
        <v>807</v>
      </c>
      <c r="D289" s="71" t="s">
        <v>800</v>
      </c>
      <c r="E289" s="71">
        <v>37.244579190000003</v>
      </c>
      <c r="F289" s="71">
        <v>-118.28621176</v>
      </c>
      <c r="G289" s="72">
        <v>1184.07</v>
      </c>
      <c r="H289" s="72">
        <v>-403.26</v>
      </c>
      <c r="I289" s="72">
        <v>532.92999999999995</v>
      </c>
      <c r="J289" s="81" t="s">
        <v>74</v>
      </c>
      <c r="K289" s="81" t="s">
        <v>74</v>
      </c>
      <c r="L289" s="90" t="s">
        <v>880</v>
      </c>
      <c r="M289" s="90" t="s">
        <v>881</v>
      </c>
      <c r="N289" s="64"/>
      <c r="O289" s="64"/>
      <c r="P289" s="64">
        <v>2</v>
      </c>
      <c r="Q289" s="64">
        <v>4098</v>
      </c>
      <c r="R289" s="64">
        <f>P289</f>
        <v>2</v>
      </c>
      <c r="S289" s="64">
        <v>9</v>
      </c>
      <c r="T289" s="80">
        <f>100 * $R289 + S289</f>
        <v>209</v>
      </c>
      <c r="U289" s="77">
        <v>10</v>
      </c>
      <c r="V289" s="80">
        <f>100 * $R289 + U289</f>
        <v>210</v>
      </c>
      <c r="W289" s="64">
        <f>IF(ISBLANK(Y289), "", _xlfn.XLOOKUP(Y289,'SNAP2 IDs'!C$3:C$15,'SNAP2 IDs'!B$3:B$15,""))</f>
        <v>13</v>
      </c>
      <c r="X289" s="64">
        <f>_xlfn.XLOOKUP($W289, 'SNAP2 IDs'!$B$3:$B$15,'SNAP2 IDs'!D$3:D$15, "Lookup err")</f>
        <v>1</v>
      </c>
      <c r="Y289" s="64">
        <v>1</v>
      </c>
      <c r="Z289" s="64" t="str">
        <f>_xlfn.XLOOKUP($W289, 'SNAP2 IDs'!$B$3:$B$15,'SNAP2 IDs'!E$3:E$15, "Lookup err")</f>
        <v>00:00:4e:e4:ef:75</v>
      </c>
      <c r="AA289" s="64" t="str">
        <f>_xlfn.XLOOKUP($W289, 'SNAP2 IDs'!$B$3:$B$15,'SNAP2 IDs'!F$3:F$15, "Lookup err")</f>
        <v>snap01.sas.pvt</v>
      </c>
      <c r="AB289" s="64">
        <v>0</v>
      </c>
      <c r="AC289" s="64">
        <v>24</v>
      </c>
      <c r="AD289" s="64">
        <v>25</v>
      </c>
      <c r="AE289" s="64">
        <f>_xlfn.BITXOR(AC289,2) + 32*AB289</f>
        <v>26</v>
      </c>
      <c r="AF289" s="64">
        <f>_xlfn.BITXOR(AD289,2) + 32*AB289</f>
        <v>27</v>
      </c>
      <c r="AG289" s="64">
        <f>32*(Y289-1) + (AE289/2)</f>
        <v>13</v>
      </c>
      <c r="AH289" s="73"/>
    </row>
    <row r="290" spans="1:34" s="43" customFormat="1" ht="18" customHeight="1">
      <c r="A290" s="86"/>
      <c r="B290" s="83" t="s">
        <v>882</v>
      </c>
      <c r="C290" s="109" t="s">
        <v>72</v>
      </c>
      <c r="D290" s="71" t="s">
        <v>800</v>
      </c>
      <c r="E290" s="71">
        <v>37.240253420000002</v>
      </c>
      <c r="F290" s="71">
        <v>-118.29419387999999</v>
      </c>
      <c r="G290" s="72">
        <v>1179.24</v>
      </c>
      <c r="H290" s="72">
        <v>-1111.55</v>
      </c>
      <c r="I290" s="72">
        <v>52.84</v>
      </c>
      <c r="J290" s="81" t="s">
        <v>74</v>
      </c>
      <c r="K290" s="81" t="s">
        <v>74</v>
      </c>
      <c r="L290" s="90" t="s">
        <v>883</v>
      </c>
      <c r="M290" s="90" t="s">
        <v>884</v>
      </c>
      <c r="N290" s="64"/>
      <c r="O290" s="64"/>
      <c r="P290" s="64">
        <v>9</v>
      </c>
      <c r="Q290" s="64">
        <f>_xlfn.XLOOKUP(P290,'ARX IDs'!B$3:B$47,'ARX IDs'!C$3:C$47,"")</f>
        <v>4108</v>
      </c>
      <c r="R290" s="64">
        <f>P290</f>
        <v>9</v>
      </c>
      <c r="S290" s="64">
        <v>3</v>
      </c>
      <c r="T290" s="80">
        <f>100 * $R290 + S290</f>
        <v>903</v>
      </c>
      <c r="U290" s="77">
        <v>4</v>
      </c>
      <c r="V290" s="80">
        <f>100 * $R290 + U290</f>
        <v>904</v>
      </c>
      <c r="W290" s="64">
        <f>IF(ISBLANK(Y290), "", _xlfn.XLOOKUP(Y290,'SNAP2 IDs'!C$3:C$15,'SNAP2 IDs'!B$3:B$15,""))</f>
        <v>10</v>
      </c>
      <c r="X290" s="64">
        <f>_xlfn.XLOOKUP($W290, 'SNAP2 IDs'!$B$3:$B$15,'SNAP2 IDs'!D$3:D$15, "Lookup err")</f>
        <v>1</v>
      </c>
      <c r="Y290" s="64">
        <v>3</v>
      </c>
      <c r="Z290" s="64" t="str">
        <f>_xlfn.XLOOKUP($W290, 'SNAP2 IDs'!$B$3:$B$15,'SNAP2 IDs'!E$3:E$15, "Lookup err")</f>
        <v>02:00:a6:4e:e4:6f</v>
      </c>
      <c r="AA290" s="64" t="str">
        <f>_xlfn.XLOOKUP($W290, 'SNAP2 IDs'!$B$3:$B$15,'SNAP2 IDs'!F$3:F$15, "Lookup err")</f>
        <v>snap03.sas.pvt</v>
      </c>
      <c r="AB290" s="64">
        <v>1</v>
      </c>
      <c r="AC290" s="64">
        <v>24</v>
      </c>
      <c r="AD290" s="64">
        <v>25</v>
      </c>
      <c r="AE290" s="64">
        <f>_xlfn.BITXOR(AC290,2) + 32*AB290</f>
        <v>58</v>
      </c>
      <c r="AF290" s="64">
        <f>_xlfn.BITXOR(AD290,2) + 32*AB290</f>
        <v>59</v>
      </c>
      <c r="AG290" s="64">
        <f>32*(Y290-1) + (AE290/2)</f>
        <v>93</v>
      </c>
      <c r="AH290" s="73"/>
    </row>
    <row r="291" spans="1:34" s="43" customFormat="1" ht="18" customHeight="1">
      <c r="A291" s="86"/>
      <c r="B291" s="83" t="s">
        <v>885</v>
      </c>
      <c r="C291" s="109" t="s">
        <v>310</v>
      </c>
      <c r="D291" s="71" t="s">
        <v>800</v>
      </c>
      <c r="E291" s="71">
        <v>37.244773619999997</v>
      </c>
      <c r="F291" s="71">
        <v>-118.29293207000001</v>
      </c>
      <c r="G291" s="72">
        <v>1179.9000000000001</v>
      </c>
      <c r="H291" s="72">
        <v>-999.52</v>
      </c>
      <c r="I291" s="72">
        <v>554.51</v>
      </c>
      <c r="J291" s="81" t="s">
        <v>74</v>
      </c>
      <c r="K291" s="81" t="s">
        <v>74</v>
      </c>
      <c r="L291" s="90" t="s">
        <v>886</v>
      </c>
      <c r="M291" s="90" t="s">
        <v>887</v>
      </c>
      <c r="N291" s="64"/>
      <c r="O291" s="64"/>
      <c r="P291" s="64">
        <v>11</v>
      </c>
      <c r="Q291" s="64">
        <f>_xlfn.XLOOKUP(P291,'ARX IDs'!B$3:B$47,'ARX IDs'!C$3:C$47,"")</f>
        <v>4109</v>
      </c>
      <c r="R291" s="64">
        <f>P291</f>
        <v>11</v>
      </c>
      <c r="S291" s="64">
        <v>13</v>
      </c>
      <c r="T291" s="80">
        <f>100 * $R291 + S291</f>
        <v>1113</v>
      </c>
      <c r="U291" s="77">
        <v>14</v>
      </c>
      <c r="V291" s="80">
        <f>100 * $R291 + U291</f>
        <v>1114</v>
      </c>
      <c r="W291" s="64">
        <f>IF(ISBLANK(Y291), "", _xlfn.XLOOKUP(Y291,'SNAP2 IDs'!C$3:C$15,'SNAP2 IDs'!B$3:B$15,""))</f>
        <v>8</v>
      </c>
      <c r="X291" s="64">
        <f>_xlfn.XLOOKUP($W291, 'SNAP2 IDs'!$B$3:$B$15,'SNAP2 IDs'!D$3:D$15, "Lookup err")</f>
        <v>2</v>
      </c>
      <c r="Y291" s="64">
        <v>7</v>
      </c>
      <c r="Z291" s="64" t="str">
        <f>_xlfn.XLOOKUP($W291, 'SNAP2 IDs'!$B$3:$B$15,'SNAP2 IDs'!E$3:E$15, "Lookup err")</f>
        <v>00:00:d6:de:e4:75</v>
      </c>
      <c r="AA291" s="64" t="str">
        <f>_xlfn.XLOOKUP($W291, 'SNAP2 IDs'!$B$3:$B$15,'SNAP2 IDs'!F$3:F$15, "Lookup err")</f>
        <v>snap07.sas.pvt</v>
      </c>
      <c r="AB291" s="64">
        <v>1</v>
      </c>
      <c r="AC291" s="64">
        <v>28</v>
      </c>
      <c r="AD291" s="64">
        <v>29</v>
      </c>
      <c r="AE291" s="64">
        <f>_xlfn.BITXOR(AC291,2) + 32*AB291</f>
        <v>62</v>
      </c>
      <c r="AF291" s="64">
        <f>_xlfn.BITXOR(AD291,2) + 32*AB291</f>
        <v>63</v>
      </c>
      <c r="AG291" s="64">
        <f>32*(Y291-1) + (AE291/2)</f>
        <v>223</v>
      </c>
      <c r="AH291" s="73"/>
    </row>
    <row r="292" spans="1:34" s="43" customFormat="1" ht="18" customHeight="1">
      <c r="A292" s="86"/>
      <c r="B292" s="83" t="s">
        <v>888</v>
      </c>
      <c r="C292" s="109" t="s">
        <v>793</v>
      </c>
      <c r="D292" s="71" t="s">
        <v>800</v>
      </c>
      <c r="E292" s="71">
        <v>37.243196449999999</v>
      </c>
      <c r="F292" s="71">
        <v>-118.29032361</v>
      </c>
      <c r="G292" s="72">
        <v>1181.6300000000001</v>
      </c>
      <c r="H292" s="72">
        <v>-768.1</v>
      </c>
      <c r="I292" s="72">
        <v>379.47</v>
      </c>
      <c r="J292" s="81" t="s">
        <v>74</v>
      </c>
      <c r="K292" s="81" t="s">
        <v>74</v>
      </c>
      <c r="L292" s="90" t="s">
        <v>889</v>
      </c>
      <c r="M292" s="90" t="s">
        <v>890</v>
      </c>
      <c r="N292" s="64"/>
      <c r="O292" s="64"/>
      <c r="P292" s="64">
        <v>6</v>
      </c>
      <c r="Q292" s="64">
        <v>4100</v>
      </c>
      <c r="R292" s="64">
        <f>P292</f>
        <v>6</v>
      </c>
      <c r="S292" s="64">
        <v>5</v>
      </c>
      <c r="T292" s="80">
        <f>100 * $R292 + S292</f>
        <v>605</v>
      </c>
      <c r="U292" s="77">
        <v>6</v>
      </c>
      <c r="V292" s="80">
        <f>100 * $R292 + U292</f>
        <v>606</v>
      </c>
      <c r="W292" s="64">
        <f>IF(ISBLANK(Y292), "", _xlfn.XLOOKUP(Y292,'SNAP2 IDs'!C$3:C$15,'SNAP2 IDs'!B$3:B$15,""))</f>
        <v>12</v>
      </c>
      <c r="X292" s="64">
        <f>_xlfn.XLOOKUP($W292, 'SNAP2 IDs'!$B$3:$B$15,'SNAP2 IDs'!D$3:D$15, "Lookup err")</f>
        <v>1</v>
      </c>
      <c r="Y292" s="64">
        <v>2</v>
      </c>
      <c r="Z292" s="64" t="str">
        <f>_xlfn.XLOOKUP($W292, 'SNAP2 IDs'!$B$3:$B$15,'SNAP2 IDs'!E$3:E$15, "Lookup err")</f>
        <v>02:00:d4:5b:e4:75</v>
      </c>
      <c r="AA292" s="64" t="str">
        <f>_xlfn.XLOOKUP($W292, 'SNAP2 IDs'!$B$3:$B$15,'SNAP2 IDs'!F$3:F$15, "Lookup err")</f>
        <v>snap02.sas.pvt</v>
      </c>
      <c r="AB292" s="64">
        <v>0</v>
      </c>
      <c r="AC292" s="64">
        <v>22</v>
      </c>
      <c r="AD292" s="64">
        <v>23</v>
      </c>
      <c r="AE292" s="64">
        <f>_xlfn.BITXOR(AC292,2) + 32*AB292</f>
        <v>20</v>
      </c>
      <c r="AF292" s="64">
        <f>_xlfn.BITXOR(AD292,2) + 32*AB292</f>
        <v>21</v>
      </c>
      <c r="AG292" s="64">
        <f>32*(Y292-1) + (AE292/2)</f>
        <v>42</v>
      </c>
      <c r="AH292" s="73"/>
    </row>
    <row r="293" spans="1:34" s="43" customFormat="1" ht="18" customHeight="1">
      <c r="A293" s="86"/>
      <c r="B293" s="83" t="s">
        <v>891</v>
      </c>
      <c r="C293" s="109" t="s">
        <v>179</v>
      </c>
      <c r="D293" s="71" t="s">
        <v>800</v>
      </c>
      <c r="E293" s="71">
        <v>37.234002561199993</v>
      </c>
      <c r="F293" s="71">
        <v>-118.2884194752</v>
      </c>
      <c r="G293" s="72">
        <v>1180.17</v>
      </c>
      <c r="H293" s="72">
        <v>-599.23</v>
      </c>
      <c r="I293" s="72">
        <v>-640.89</v>
      </c>
      <c r="J293" s="81" t="s">
        <v>74</v>
      </c>
      <c r="K293" s="81" t="s">
        <v>74</v>
      </c>
      <c r="L293" s="90" t="s">
        <v>892</v>
      </c>
      <c r="M293" s="90" t="s">
        <v>893</v>
      </c>
      <c r="N293" s="64"/>
      <c r="O293" s="64"/>
      <c r="P293" s="64">
        <v>11</v>
      </c>
      <c r="Q293" s="64">
        <f>_xlfn.XLOOKUP(P293,'ARX IDs'!B$3:B$47,'ARX IDs'!C$3:C$47,"")</f>
        <v>4109</v>
      </c>
      <c r="R293" s="64">
        <f>P293</f>
        <v>11</v>
      </c>
      <c r="S293" s="64">
        <v>3</v>
      </c>
      <c r="T293" s="80">
        <f>100 * $R293 + S293</f>
        <v>1103</v>
      </c>
      <c r="U293" s="77">
        <v>4</v>
      </c>
      <c r="V293" s="80">
        <f>100 * $R293 + U293</f>
        <v>1104</v>
      </c>
      <c r="W293" s="64">
        <f>IF(ISBLANK(Y293), "", _xlfn.XLOOKUP(Y293,'SNAP2 IDs'!C$3:C$15,'SNAP2 IDs'!B$3:B$15,""))</f>
        <v>6</v>
      </c>
      <c r="X293" s="64">
        <f>_xlfn.XLOOKUP($W293, 'SNAP2 IDs'!$B$3:$B$15,'SNAP2 IDs'!D$3:D$15, "Lookup err")</f>
        <v>1</v>
      </c>
      <c r="Y293" s="64">
        <v>6</v>
      </c>
      <c r="Z293" s="64" t="str">
        <f>_xlfn.XLOOKUP($W293, 'SNAP2 IDs'!$B$3:$B$15,'SNAP2 IDs'!E$3:E$15, "Lookup err")</f>
        <v>02:00:c2:4f:e4:75</v>
      </c>
      <c r="AA293" s="64" t="str">
        <f>_xlfn.XLOOKUP($W293, 'SNAP2 IDs'!$B$3:$B$15,'SNAP2 IDs'!F$3:F$15, "Lookup err")</f>
        <v>snap06.sas.pvt</v>
      </c>
      <c r="AB293" s="64">
        <v>1</v>
      </c>
      <c r="AC293" s="64">
        <v>24</v>
      </c>
      <c r="AD293" s="64">
        <v>25</v>
      </c>
      <c r="AE293" s="64">
        <f>_xlfn.BITXOR(AC293,2) + 32*AB293</f>
        <v>58</v>
      </c>
      <c r="AF293" s="64">
        <f>_xlfn.BITXOR(AD293,2) + 32*AB293</f>
        <v>59</v>
      </c>
      <c r="AG293" s="64">
        <f>32*(Y293-1) + (AE293/2)</f>
        <v>189</v>
      </c>
      <c r="AH293" s="73"/>
    </row>
    <row r="294" spans="1:34" s="43" customFormat="1" ht="18" customHeight="1">
      <c r="A294" s="86"/>
      <c r="B294" s="83" t="s">
        <v>894</v>
      </c>
      <c r="C294" s="109" t="s">
        <v>475</v>
      </c>
      <c r="D294" s="71" t="s">
        <v>800</v>
      </c>
      <c r="E294" s="71">
        <v>37.235815398479602</v>
      </c>
      <c r="F294" s="71">
        <v>-118.289507671162</v>
      </c>
      <c r="G294" s="72">
        <v>1178.93</v>
      </c>
      <c r="H294" s="72">
        <v>-695.78</v>
      </c>
      <c r="I294" s="72">
        <v>-439.7</v>
      </c>
      <c r="J294" s="81" t="s">
        <v>74</v>
      </c>
      <c r="K294" s="81" t="s">
        <v>74</v>
      </c>
      <c r="L294" s="90" t="s">
        <v>895</v>
      </c>
      <c r="M294" s="90" t="s">
        <v>896</v>
      </c>
      <c r="N294" s="64"/>
      <c r="O294" s="64"/>
      <c r="P294" s="64">
        <v>12</v>
      </c>
      <c r="Q294" s="64">
        <f>_xlfn.XLOOKUP(P294,'ARX IDs'!B$3:B$47,'ARX IDs'!C$3:C$47,"")</f>
        <v>4110</v>
      </c>
      <c r="R294" s="64">
        <f>P294</f>
        <v>12</v>
      </c>
      <c r="S294" s="64">
        <v>15</v>
      </c>
      <c r="T294" s="80">
        <f>100 * $R294 + S294</f>
        <v>1215</v>
      </c>
      <c r="U294" s="77">
        <v>16</v>
      </c>
      <c r="V294" s="80">
        <f>100 * $R294 + U294</f>
        <v>1216</v>
      </c>
      <c r="W294" s="64">
        <f>IF(ISBLANK(Y294), "", _xlfn.XLOOKUP(Y294,'SNAP2 IDs'!C$3:C$15,'SNAP2 IDs'!B$3:B$15,""))</f>
        <v>1</v>
      </c>
      <c r="X294" s="64">
        <f>_xlfn.XLOOKUP($W294, 'SNAP2 IDs'!$B$3:$B$15,'SNAP2 IDs'!D$3:D$15, "Lookup err")</f>
        <v>2</v>
      </c>
      <c r="Y294" s="64">
        <v>9</v>
      </c>
      <c r="Z294" s="64" t="str">
        <f>_xlfn.XLOOKUP($W294, 'SNAP2 IDs'!$B$3:$B$15,'SNAP2 IDs'!E$3:E$15, "Lookup err")</f>
        <v>02:00:ce:ca:e4:6f</v>
      </c>
      <c r="AA294" s="64" t="str">
        <f>_xlfn.XLOOKUP($W294, 'SNAP2 IDs'!$B$3:$B$15,'SNAP2 IDs'!F$3:F$15, "Lookup err")</f>
        <v>snap09.sas.pvt</v>
      </c>
      <c r="AB294" s="64">
        <v>1</v>
      </c>
      <c r="AC294" s="64">
        <v>24</v>
      </c>
      <c r="AD294" s="64">
        <v>25</v>
      </c>
      <c r="AE294" s="64">
        <f>_xlfn.BITXOR(AC294,2) + 32*AB294</f>
        <v>58</v>
      </c>
      <c r="AF294" s="64">
        <f>_xlfn.BITXOR(AD294,2) + 32*AB294</f>
        <v>59</v>
      </c>
      <c r="AG294" s="64">
        <f>32*(Y294-1) + (AE294/2)</f>
        <v>285</v>
      </c>
      <c r="AH294" s="73"/>
    </row>
    <row r="295" spans="1:34" s="43" customFormat="1" ht="18" customHeight="1">
      <c r="A295" s="86"/>
      <c r="B295" s="83" t="s">
        <v>897</v>
      </c>
      <c r="C295" s="109" t="s">
        <v>793</v>
      </c>
      <c r="D295" s="71" t="s">
        <v>800</v>
      </c>
      <c r="E295" s="71">
        <v>37.241987232199996</v>
      </c>
      <c r="F295" s="71">
        <v>-118.29319386020001</v>
      </c>
      <c r="G295" s="72">
        <v>1179.19</v>
      </c>
      <c r="H295" s="72">
        <v>-1022.79</v>
      </c>
      <c r="I295" s="72">
        <v>245.27</v>
      </c>
      <c r="J295" s="81" t="s">
        <v>74</v>
      </c>
      <c r="K295" s="82" t="s">
        <v>198</v>
      </c>
      <c r="L295" s="90" t="s">
        <v>898</v>
      </c>
      <c r="M295" s="90" t="s">
        <v>899</v>
      </c>
      <c r="N295" s="64"/>
      <c r="O295" s="64"/>
      <c r="P295" s="64">
        <v>6</v>
      </c>
      <c r="Q295" s="64">
        <v>4100</v>
      </c>
      <c r="R295" s="64">
        <f>P295</f>
        <v>6</v>
      </c>
      <c r="S295" s="64">
        <v>7</v>
      </c>
      <c r="T295" s="80">
        <f>100 * $R295 + S295</f>
        <v>607</v>
      </c>
      <c r="U295" s="77">
        <v>8</v>
      </c>
      <c r="V295" s="80">
        <f>100 * $R295 + U295</f>
        <v>608</v>
      </c>
      <c r="W295" s="64">
        <f>IF(ISBLANK(Y295), "", _xlfn.XLOOKUP(Y295,'SNAP2 IDs'!C$3:C$15,'SNAP2 IDs'!B$3:B$15,""))</f>
        <v>12</v>
      </c>
      <c r="X295" s="64">
        <f>_xlfn.XLOOKUP($W295, 'SNAP2 IDs'!$B$3:$B$15,'SNAP2 IDs'!D$3:D$15, "Lookup err")</f>
        <v>1</v>
      </c>
      <c r="Y295" s="64">
        <v>2</v>
      </c>
      <c r="Z295" s="64" t="str">
        <f>_xlfn.XLOOKUP($W295, 'SNAP2 IDs'!$B$3:$B$15,'SNAP2 IDs'!E$3:E$15, "Lookup err")</f>
        <v>02:00:d4:5b:e4:75</v>
      </c>
      <c r="AA295" s="64" t="str">
        <f>_xlfn.XLOOKUP($W295, 'SNAP2 IDs'!$B$3:$B$15,'SNAP2 IDs'!F$3:F$15, "Lookup err")</f>
        <v>snap02.sas.pvt</v>
      </c>
      <c r="AB295" s="64">
        <v>0</v>
      </c>
      <c r="AC295" s="64">
        <v>24</v>
      </c>
      <c r="AD295" s="64">
        <v>25</v>
      </c>
      <c r="AE295" s="64">
        <f>_xlfn.BITXOR(AC295,2) + 32*AB295</f>
        <v>26</v>
      </c>
      <c r="AF295" s="64">
        <f>_xlfn.BITXOR(AD295,2) + 32*AB295</f>
        <v>27</v>
      </c>
      <c r="AG295" s="64">
        <f>32*(Y295-1) + (AE295/2)</f>
        <v>45</v>
      </c>
      <c r="AH295" s="73"/>
    </row>
    <row r="296" spans="1:34" s="43" customFormat="1" ht="18" customHeight="1">
      <c r="A296" s="86"/>
      <c r="B296" s="83" t="s">
        <v>900</v>
      </c>
      <c r="C296" s="109" t="s">
        <v>793</v>
      </c>
      <c r="D296" s="71" t="s">
        <v>800</v>
      </c>
      <c r="E296" s="71">
        <v>37.240746958679999</v>
      </c>
      <c r="F296" s="71">
        <v>-118.291968977496</v>
      </c>
      <c r="G296" s="72">
        <v>1179.1400000000001</v>
      </c>
      <c r="H296" s="72">
        <v>-914.12</v>
      </c>
      <c r="I296" s="72">
        <v>107.62</v>
      </c>
      <c r="J296" s="81" t="s">
        <v>74</v>
      </c>
      <c r="K296" s="81" t="s">
        <v>74</v>
      </c>
      <c r="L296" s="90" t="s">
        <v>901</v>
      </c>
      <c r="M296" s="90" t="s">
        <v>902</v>
      </c>
      <c r="N296" s="64"/>
      <c r="O296" s="64"/>
      <c r="P296" s="105">
        <v>6</v>
      </c>
      <c r="Q296" s="105">
        <v>4100</v>
      </c>
      <c r="R296" s="105">
        <f>P296</f>
        <v>6</v>
      </c>
      <c r="S296" s="105">
        <v>9</v>
      </c>
      <c r="T296" s="106">
        <f>100 * $R296 + S296</f>
        <v>609</v>
      </c>
      <c r="U296" s="107">
        <v>10</v>
      </c>
      <c r="V296" s="106">
        <f>100 * $R296 + U296</f>
        <v>610</v>
      </c>
      <c r="W296" s="105">
        <f>IF(ISBLANK(Y296), "", _xlfn.XLOOKUP(Y296,'SNAP2 IDs'!C$3:C$15,'SNAP2 IDs'!B$3:B$15,""))</f>
        <v>12</v>
      </c>
      <c r="X296" s="105">
        <f>_xlfn.XLOOKUP($W296, 'SNAP2 IDs'!$B$3:$B$15,'SNAP2 IDs'!D$3:D$15, "Lookup err")</f>
        <v>1</v>
      </c>
      <c r="Y296" s="105">
        <v>2</v>
      </c>
      <c r="Z296" s="105" t="str">
        <f>_xlfn.XLOOKUP($W296, 'SNAP2 IDs'!$B$3:$B$15,'SNAP2 IDs'!E$3:E$15, "Lookup err")</f>
        <v>02:00:d4:5b:e4:75</v>
      </c>
      <c r="AA296" s="105" t="str">
        <f>_xlfn.XLOOKUP($W296, 'SNAP2 IDs'!$B$3:$B$15,'SNAP2 IDs'!F$3:F$15, "Lookup err")</f>
        <v>snap02.sas.pvt</v>
      </c>
      <c r="AB296" s="105">
        <v>0</v>
      </c>
      <c r="AC296" s="105">
        <v>26</v>
      </c>
      <c r="AD296" s="105">
        <v>27</v>
      </c>
      <c r="AE296" s="105">
        <f>_xlfn.BITXOR(AC296,2) + 32*AB296</f>
        <v>24</v>
      </c>
      <c r="AF296" s="105">
        <f>_xlfn.BITXOR(AD296,2) + 32*AB296</f>
        <v>25</v>
      </c>
      <c r="AG296" s="105">
        <f>32*(Y296-1) + (AE296/2)</f>
        <v>44</v>
      </c>
      <c r="AH296" s="73"/>
    </row>
    <row r="297" spans="1:34" s="43" customFormat="1" ht="18" customHeight="1">
      <c r="A297" s="86"/>
      <c r="B297" s="83" t="s">
        <v>903</v>
      </c>
      <c r="C297" s="109" t="s">
        <v>475</v>
      </c>
      <c r="D297" s="71" t="s">
        <v>800</v>
      </c>
      <c r="E297" s="71">
        <v>37.241128007199997</v>
      </c>
      <c r="F297" s="71">
        <v>-118.2823113692</v>
      </c>
      <c r="G297" s="72">
        <v>1183.24</v>
      </c>
      <c r="H297" s="72">
        <v>-57.2</v>
      </c>
      <c r="I297" s="72">
        <v>149.91</v>
      </c>
      <c r="J297" s="81" t="s">
        <v>74</v>
      </c>
      <c r="K297" s="81" t="s">
        <v>74</v>
      </c>
      <c r="L297" s="90" t="s">
        <v>904</v>
      </c>
      <c r="M297" s="90" t="s">
        <v>905</v>
      </c>
      <c r="N297" s="64"/>
      <c r="O297" s="64"/>
      <c r="P297" s="64">
        <v>13</v>
      </c>
      <c r="Q297" s="64">
        <f>_xlfn.XLOOKUP(P297,'ARX IDs'!B$3:B$47,'ARX IDs'!C$3:C$47,"")</f>
        <v>4105</v>
      </c>
      <c r="R297" s="64">
        <f>P297</f>
        <v>13</v>
      </c>
      <c r="S297" s="64">
        <v>1</v>
      </c>
      <c r="T297" s="80">
        <f>100 * $R297 + S297</f>
        <v>1301</v>
      </c>
      <c r="U297" s="77">
        <v>2</v>
      </c>
      <c r="V297" s="80">
        <f>100 * $R297 + U297</f>
        <v>1302</v>
      </c>
      <c r="W297" s="64">
        <f>IF(ISBLANK(Y297), "", _xlfn.XLOOKUP(Y297,'SNAP2 IDs'!C$3:C$15,'SNAP2 IDs'!B$3:B$15,""))</f>
        <v>1</v>
      </c>
      <c r="X297" s="64">
        <f>_xlfn.XLOOKUP($W297, 'SNAP2 IDs'!$B$3:$B$15,'SNAP2 IDs'!D$3:D$15, "Lookup err")</f>
        <v>2</v>
      </c>
      <c r="Y297" s="64">
        <v>9</v>
      </c>
      <c r="Z297" s="64" t="str">
        <f>_xlfn.XLOOKUP($W297, 'SNAP2 IDs'!$B$3:$B$15,'SNAP2 IDs'!E$3:E$15, "Lookup err")</f>
        <v>02:00:ce:ca:e4:6f</v>
      </c>
      <c r="AA297" s="64" t="str">
        <f>_xlfn.XLOOKUP($W297, 'SNAP2 IDs'!$B$3:$B$15,'SNAP2 IDs'!F$3:F$15, "Lookup err")</f>
        <v>snap09.sas.pvt</v>
      </c>
      <c r="AB297" s="64">
        <v>1</v>
      </c>
      <c r="AC297" s="64">
        <v>26</v>
      </c>
      <c r="AD297" s="64">
        <v>27</v>
      </c>
      <c r="AE297" s="64">
        <f>_xlfn.BITXOR(AC297,2) + 32*AB297</f>
        <v>56</v>
      </c>
      <c r="AF297" s="64">
        <f>_xlfn.BITXOR(AD297,2) + 32*AB297</f>
        <v>57</v>
      </c>
      <c r="AG297" s="64">
        <f>32*(Y297-1) + (AE297/2)</f>
        <v>284</v>
      </c>
      <c r="AH297" s="73"/>
    </row>
    <row r="298" spans="1:34" s="43" customFormat="1" ht="18" customHeight="1">
      <c r="A298" s="86"/>
      <c r="B298" s="83" t="s">
        <v>906</v>
      </c>
      <c r="C298" s="109" t="s">
        <v>179</v>
      </c>
      <c r="D298" s="71" t="s">
        <v>800</v>
      </c>
      <c r="E298" s="71">
        <v>37.241150898199997</v>
      </c>
      <c r="F298" s="71">
        <v>-118.2812309612</v>
      </c>
      <c r="G298" s="72">
        <v>1183.1300000000001</v>
      </c>
      <c r="H298" s="72">
        <v>38.659999999999997</v>
      </c>
      <c r="I298" s="72">
        <v>152.44999999999999</v>
      </c>
      <c r="J298" s="81" t="s">
        <v>74</v>
      </c>
      <c r="K298" s="81" t="s">
        <v>74</v>
      </c>
      <c r="L298" s="90" t="s">
        <v>907</v>
      </c>
      <c r="M298" s="90" t="s">
        <v>908</v>
      </c>
      <c r="N298" s="64"/>
      <c r="O298" s="64"/>
      <c r="P298" s="64">
        <v>11</v>
      </c>
      <c r="Q298" s="64">
        <f>_xlfn.XLOOKUP(P298,'ARX IDs'!B$3:B$47,'ARX IDs'!C$3:C$47,"")</f>
        <v>4109</v>
      </c>
      <c r="R298" s="64">
        <f>P298</f>
        <v>11</v>
      </c>
      <c r="S298" s="64">
        <v>5</v>
      </c>
      <c r="T298" s="80">
        <f>100 * $R298 + S298</f>
        <v>1105</v>
      </c>
      <c r="U298" s="77">
        <v>6</v>
      </c>
      <c r="V298" s="80">
        <f>100 * $R298 + U298</f>
        <v>1106</v>
      </c>
      <c r="W298" s="64">
        <f>IF(ISBLANK(Y298), "", _xlfn.XLOOKUP(Y298,'SNAP2 IDs'!C$3:C$15,'SNAP2 IDs'!B$3:B$15,""))</f>
        <v>6</v>
      </c>
      <c r="X298" s="64">
        <f>_xlfn.XLOOKUP($W298, 'SNAP2 IDs'!$B$3:$B$15,'SNAP2 IDs'!D$3:D$15, "Lookup err")</f>
        <v>1</v>
      </c>
      <c r="Y298" s="64">
        <v>6</v>
      </c>
      <c r="Z298" s="64" t="str">
        <f>_xlfn.XLOOKUP($W298, 'SNAP2 IDs'!$B$3:$B$15,'SNAP2 IDs'!E$3:E$15, "Lookup err")</f>
        <v>02:00:c2:4f:e4:75</v>
      </c>
      <c r="AA298" s="64" t="str">
        <f>_xlfn.XLOOKUP($W298, 'SNAP2 IDs'!$B$3:$B$15,'SNAP2 IDs'!F$3:F$15, "Lookup err")</f>
        <v>snap06.sas.pvt</v>
      </c>
      <c r="AB298" s="64">
        <v>1</v>
      </c>
      <c r="AC298" s="64">
        <v>26</v>
      </c>
      <c r="AD298" s="64">
        <v>27</v>
      </c>
      <c r="AE298" s="64">
        <f>_xlfn.BITXOR(AC298,2) + 32*AB298</f>
        <v>56</v>
      </c>
      <c r="AF298" s="64">
        <f>_xlfn.BITXOR(AD298,2) + 32*AB298</f>
        <v>57</v>
      </c>
      <c r="AG298" s="64">
        <f>32*(Y298-1) + (AE298/2)</f>
        <v>188</v>
      </c>
      <c r="AH298" s="73"/>
    </row>
    <row r="299" spans="1:34" s="43" customFormat="1" ht="18" customHeight="1">
      <c r="A299" s="86"/>
      <c r="B299" s="83" t="s">
        <v>909</v>
      </c>
      <c r="C299" s="109" t="s">
        <v>793</v>
      </c>
      <c r="D299" s="71" t="s">
        <v>800</v>
      </c>
      <c r="E299" s="71">
        <v>37.240951235199994</v>
      </c>
      <c r="F299" s="71">
        <v>-118.28785766919999</v>
      </c>
      <c r="G299" s="72">
        <v>1183.3900000000001</v>
      </c>
      <c r="H299" s="72">
        <v>-549.32000000000005</v>
      </c>
      <c r="I299" s="72">
        <v>130.29</v>
      </c>
      <c r="J299" s="81" t="s">
        <v>74</v>
      </c>
      <c r="K299" s="81" t="s">
        <v>74</v>
      </c>
      <c r="L299" s="90" t="s">
        <v>910</v>
      </c>
      <c r="M299" s="90" t="s">
        <v>911</v>
      </c>
      <c r="N299" s="64"/>
      <c r="O299" s="64"/>
      <c r="P299" s="64">
        <v>6</v>
      </c>
      <c r="Q299" s="64">
        <v>4100</v>
      </c>
      <c r="R299" s="64">
        <f>P299</f>
        <v>6</v>
      </c>
      <c r="S299" s="64">
        <v>11</v>
      </c>
      <c r="T299" s="80">
        <f>100 * $R299 + S299</f>
        <v>611</v>
      </c>
      <c r="U299" s="77">
        <v>12</v>
      </c>
      <c r="V299" s="80">
        <f>100 * $R299 + U299</f>
        <v>612</v>
      </c>
      <c r="W299" s="64">
        <f>IF(ISBLANK(Y299), "", _xlfn.XLOOKUP(Y299,'SNAP2 IDs'!C$3:C$15,'SNAP2 IDs'!B$3:B$15,""))</f>
        <v>12</v>
      </c>
      <c r="X299" s="64">
        <f>_xlfn.XLOOKUP($W299, 'SNAP2 IDs'!$B$3:$B$15,'SNAP2 IDs'!D$3:D$15, "Lookup err")</f>
        <v>1</v>
      </c>
      <c r="Y299" s="64">
        <v>2</v>
      </c>
      <c r="Z299" s="64" t="str">
        <f>_xlfn.XLOOKUP($W299, 'SNAP2 IDs'!$B$3:$B$15,'SNAP2 IDs'!E$3:E$15, "Lookup err")</f>
        <v>02:00:d4:5b:e4:75</v>
      </c>
      <c r="AA299" s="64" t="str">
        <f>_xlfn.XLOOKUP($W299, 'SNAP2 IDs'!$B$3:$B$15,'SNAP2 IDs'!F$3:F$15, "Lookup err")</f>
        <v>snap02.sas.pvt</v>
      </c>
      <c r="AB299" s="64">
        <v>0</v>
      </c>
      <c r="AC299" s="64">
        <v>28</v>
      </c>
      <c r="AD299" s="64">
        <v>29</v>
      </c>
      <c r="AE299" s="64">
        <f>_xlfn.BITXOR(AC299,2) + 32*AB299</f>
        <v>30</v>
      </c>
      <c r="AF299" s="64">
        <f>_xlfn.BITXOR(AD299,2) + 32*AB299</f>
        <v>31</v>
      </c>
      <c r="AG299" s="64">
        <f>32*(Y299-1) + (AE299/2)</f>
        <v>47</v>
      </c>
      <c r="AH299" s="73"/>
    </row>
    <row r="300" spans="1:34" s="43" customFormat="1" ht="18" customHeight="1">
      <c r="A300" s="86"/>
      <c r="B300" s="83" t="s">
        <v>912</v>
      </c>
      <c r="C300" s="109" t="s">
        <v>793</v>
      </c>
      <c r="D300" s="71" t="s">
        <v>800</v>
      </c>
      <c r="E300" s="71">
        <v>37.241879652199991</v>
      </c>
      <c r="F300" s="71">
        <v>-118.2897122692</v>
      </c>
      <c r="G300" s="72">
        <v>1181.25</v>
      </c>
      <c r="H300" s="72">
        <v>-713.87</v>
      </c>
      <c r="I300" s="72">
        <v>233.33</v>
      </c>
      <c r="J300" s="81" t="s">
        <v>74</v>
      </c>
      <c r="K300" s="81" t="s">
        <v>74</v>
      </c>
      <c r="L300" s="90" t="s">
        <v>913</v>
      </c>
      <c r="M300" s="90" t="s">
        <v>914</v>
      </c>
      <c r="N300" s="64"/>
      <c r="O300" s="64"/>
      <c r="P300" s="64">
        <v>6</v>
      </c>
      <c r="Q300" s="64">
        <v>4100</v>
      </c>
      <c r="R300" s="64">
        <f>P300</f>
        <v>6</v>
      </c>
      <c r="S300" s="64">
        <v>13</v>
      </c>
      <c r="T300" s="80">
        <f>100 * $R300 + S300</f>
        <v>613</v>
      </c>
      <c r="U300" s="77">
        <v>14</v>
      </c>
      <c r="V300" s="80">
        <f>100 * $R300 + U300</f>
        <v>614</v>
      </c>
      <c r="W300" s="64">
        <f>IF(ISBLANK(Y300), "", _xlfn.XLOOKUP(Y300,'SNAP2 IDs'!C$3:C$15,'SNAP2 IDs'!B$3:B$15,""))</f>
        <v>12</v>
      </c>
      <c r="X300" s="64">
        <f>_xlfn.XLOOKUP($W300, 'SNAP2 IDs'!$B$3:$B$15,'SNAP2 IDs'!D$3:D$15, "Lookup err")</f>
        <v>1</v>
      </c>
      <c r="Y300" s="64">
        <v>2</v>
      </c>
      <c r="Z300" s="64" t="str">
        <f>_xlfn.XLOOKUP($W300, 'SNAP2 IDs'!$B$3:$B$15,'SNAP2 IDs'!E$3:E$15, "Lookup err")</f>
        <v>02:00:d4:5b:e4:75</v>
      </c>
      <c r="AA300" s="64" t="str">
        <f>_xlfn.XLOOKUP($W300, 'SNAP2 IDs'!$B$3:$B$15,'SNAP2 IDs'!F$3:F$15, "Lookup err")</f>
        <v>snap02.sas.pvt</v>
      </c>
      <c r="AB300" s="64">
        <v>0</v>
      </c>
      <c r="AC300" s="64">
        <v>30</v>
      </c>
      <c r="AD300" s="64">
        <v>31</v>
      </c>
      <c r="AE300" s="64">
        <f>_xlfn.BITXOR(AC300,2) + 32*AB300</f>
        <v>28</v>
      </c>
      <c r="AF300" s="64">
        <f>_xlfn.BITXOR(AD300,2) + 32*AB300</f>
        <v>29</v>
      </c>
      <c r="AG300" s="64">
        <f>32*(Y300-1) + (AE300/2)</f>
        <v>46</v>
      </c>
      <c r="AH300" s="73"/>
    </row>
    <row r="301" spans="1:34" s="43" customFormat="1" ht="18" customHeight="1">
      <c r="A301" s="86"/>
      <c r="B301" s="83" t="s">
        <v>915</v>
      </c>
      <c r="C301" s="109" t="s">
        <v>575</v>
      </c>
      <c r="D301" s="71" t="s">
        <v>800</v>
      </c>
      <c r="E301" s="71">
        <v>37.249589256199997</v>
      </c>
      <c r="F301" s="71">
        <v>-118.2808874832</v>
      </c>
      <c r="G301" s="72">
        <v>1186.02</v>
      </c>
      <c r="H301" s="72">
        <v>69.13</v>
      </c>
      <c r="I301" s="72">
        <v>1088.96</v>
      </c>
      <c r="J301" s="81" t="s">
        <v>74</v>
      </c>
      <c r="K301" s="82" t="s">
        <v>198</v>
      </c>
      <c r="L301" s="90" t="s">
        <v>916</v>
      </c>
      <c r="M301" s="90" t="s">
        <v>917</v>
      </c>
      <c r="N301" s="64"/>
      <c r="O301" s="64"/>
      <c r="P301" s="64">
        <v>13</v>
      </c>
      <c r="Q301" s="64">
        <f>_xlfn.XLOOKUP(P301,'ARX IDs'!B$3:B$47,'ARX IDs'!C$3:C$47,"")</f>
        <v>4105</v>
      </c>
      <c r="R301" s="64">
        <f>P301</f>
        <v>13</v>
      </c>
      <c r="S301" s="64">
        <v>7</v>
      </c>
      <c r="T301" s="80">
        <f>100 * $R301 + S301</f>
        <v>1307</v>
      </c>
      <c r="U301" s="77">
        <v>8</v>
      </c>
      <c r="V301" s="80">
        <f>100 * $R301 + U301</f>
        <v>1308</v>
      </c>
      <c r="W301" s="64">
        <f>IF(ISBLANK(Y301), "", _xlfn.XLOOKUP(Y301,'SNAP2 IDs'!C$3:C$15,'SNAP2 IDs'!B$3:B$15,""))</f>
        <v>2</v>
      </c>
      <c r="X301" s="64">
        <f>_xlfn.XLOOKUP($W301, 'SNAP2 IDs'!$B$3:$B$15,'SNAP2 IDs'!D$3:D$15, "Lookup err")</f>
        <v>2</v>
      </c>
      <c r="Y301" s="64">
        <v>10</v>
      </c>
      <c r="Z301" s="64" t="str">
        <f>_xlfn.XLOOKUP($W301, 'SNAP2 IDs'!$B$3:$B$15,'SNAP2 IDs'!E$3:E$15, "Lookup err")</f>
        <v>00:00:41:1e:e4:75</v>
      </c>
      <c r="AA301" s="64" t="str">
        <f>_xlfn.XLOOKUP($W301, 'SNAP2 IDs'!$B$3:$B$15,'SNAP2 IDs'!F$3:F$15, "Lookup err")</f>
        <v>snap10.sas.pvt</v>
      </c>
      <c r="AB301" s="64">
        <v>1</v>
      </c>
      <c r="AC301" s="64">
        <v>22</v>
      </c>
      <c r="AD301" s="64">
        <v>23</v>
      </c>
      <c r="AE301" s="64">
        <f>_xlfn.BITXOR(AC301,2) + 32*AB301</f>
        <v>52</v>
      </c>
      <c r="AF301" s="64">
        <f>_xlfn.BITXOR(AD301,2) + 32*AB301</f>
        <v>53</v>
      </c>
      <c r="AG301" s="64">
        <f>32*(Y301-1) + (AE301/2)</f>
        <v>314</v>
      </c>
      <c r="AH301" s="73"/>
    </row>
    <row r="302" spans="1:34" s="43" customFormat="1" ht="18" customHeight="1">
      <c r="A302" s="86"/>
      <c r="B302" s="83" t="s">
        <v>918</v>
      </c>
      <c r="C302" s="109" t="s">
        <v>793</v>
      </c>
      <c r="D302" s="71" t="s">
        <v>800</v>
      </c>
      <c r="E302" s="71">
        <v>37.249584330199994</v>
      </c>
      <c r="F302" s="71">
        <v>-118.2777622692</v>
      </c>
      <c r="G302" s="72">
        <v>1185.6500000000001</v>
      </c>
      <c r="H302" s="72">
        <v>346.4</v>
      </c>
      <c r="I302" s="72">
        <v>1088.42</v>
      </c>
      <c r="J302" s="81" t="s">
        <v>74</v>
      </c>
      <c r="K302" s="82" t="s">
        <v>198</v>
      </c>
      <c r="L302" s="90" t="s">
        <v>829</v>
      </c>
      <c r="M302" s="90" t="s">
        <v>919</v>
      </c>
      <c r="N302" s="64"/>
      <c r="O302" s="64"/>
      <c r="P302" s="64">
        <v>6</v>
      </c>
      <c r="Q302" s="64">
        <v>4100</v>
      </c>
      <c r="R302" s="64">
        <f>P302</f>
        <v>6</v>
      </c>
      <c r="S302" s="64">
        <v>15</v>
      </c>
      <c r="T302" s="80">
        <f>100 * $R302 + S302</f>
        <v>615</v>
      </c>
      <c r="U302" s="77">
        <v>16</v>
      </c>
      <c r="V302" s="80">
        <f>100 * $R302 + U302</f>
        <v>616</v>
      </c>
      <c r="W302" s="64">
        <f>IF(ISBLANK(Y302), "", _xlfn.XLOOKUP(Y302,'SNAP2 IDs'!C$3:C$15,'SNAP2 IDs'!B$3:B$15,""))</f>
        <v>12</v>
      </c>
      <c r="X302" s="64">
        <f>_xlfn.XLOOKUP($W302, 'SNAP2 IDs'!$B$3:$B$15,'SNAP2 IDs'!D$3:D$15, "Lookup err")</f>
        <v>1</v>
      </c>
      <c r="Y302" s="64">
        <v>2</v>
      </c>
      <c r="Z302" s="64" t="str">
        <f>_xlfn.XLOOKUP($W302, 'SNAP2 IDs'!$B$3:$B$15,'SNAP2 IDs'!E$3:E$15, "Lookup err")</f>
        <v>02:00:d4:5b:e4:75</v>
      </c>
      <c r="AA302" s="64" t="str">
        <f>_xlfn.XLOOKUP($W302, 'SNAP2 IDs'!$B$3:$B$15,'SNAP2 IDs'!F$3:F$15, "Lookup err")</f>
        <v>snap02.sas.pvt</v>
      </c>
      <c r="AB302" s="64">
        <v>1</v>
      </c>
      <c r="AC302" s="64">
        <v>0</v>
      </c>
      <c r="AD302" s="64">
        <v>1</v>
      </c>
      <c r="AE302" s="64">
        <f>_xlfn.BITXOR(AC302,2) + 32*AB302</f>
        <v>34</v>
      </c>
      <c r="AF302" s="64">
        <f>_xlfn.BITXOR(AD302,2) + 32*AB302</f>
        <v>35</v>
      </c>
      <c r="AG302" s="64">
        <f>32*(Y302-1) + (AE302/2)</f>
        <v>49</v>
      </c>
      <c r="AH302" s="73"/>
    </row>
    <row r="303" spans="1:34" s="43" customFormat="1" ht="18" customHeight="1">
      <c r="A303" s="86"/>
      <c r="B303" s="83" t="s">
        <v>920</v>
      </c>
      <c r="C303" s="109" t="s">
        <v>179</v>
      </c>
      <c r="D303" s="71" t="s">
        <v>800</v>
      </c>
      <c r="E303" s="71">
        <v>37.236552618199994</v>
      </c>
      <c r="F303" s="71">
        <v>-118.2777585692</v>
      </c>
      <c r="G303" s="72">
        <v>1182.1600000000001</v>
      </c>
      <c r="H303" s="72">
        <v>346.79</v>
      </c>
      <c r="I303" s="72">
        <v>-357.88</v>
      </c>
      <c r="J303" s="81" t="s">
        <v>74</v>
      </c>
      <c r="K303" s="82" t="s">
        <v>198</v>
      </c>
      <c r="L303" s="90" t="s">
        <v>921</v>
      </c>
      <c r="M303" s="90" t="s">
        <v>922</v>
      </c>
      <c r="N303" s="64"/>
      <c r="O303" s="64"/>
      <c r="P303" s="64">
        <v>11</v>
      </c>
      <c r="Q303" s="64">
        <f>_xlfn.XLOOKUP(P303,'ARX IDs'!B$3:B$47,'ARX IDs'!C$3:C$47,"")</f>
        <v>4109</v>
      </c>
      <c r="R303" s="64">
        <f>P303</f>
        <v>11</v>
      </c>
      <c r="S303" s="64">
        <v>7</v>
      </c>
      <c r="T303" s="80">
        <f>100 * $R303 + S303</f>
        <v>1107</v>
      </c>
      <c r="U303" s="77">
        <v>8</v>
      </c>
      <c r="V303" s="80">
        <f>100 * $R303 + U303</f>
        <v>1108</v>
      </c>
      <c r="W303" s="64">
        <f>IF(ISBLANK(Y303), "", _xlfn.XLOOKUP(Y303,'SNAP2 IDs'!C$3:C$15,'SNAP2 IDs'!B$3:B$15,""))</f>
        <v>6</v>
      </c>
      <c r="X303" s="64">
        <f>_xlfn.XLOOKUP($W303, 'SNAP2 IDs'!$B$3:$B$15,'SNAP2 IDs'!D$3:D$15, "Lookup err")</f>
        <v>1</v>
      </c>
      <c r="Y303" s="64">
        <v>6</v>
      </c>
      <c r="Z303" s="64" t="str">
        <f>_xlfn.XLOOKUP($W303, 'SNAP2 IDs'!$B$3:$B$15,'SNAP2 IDs'!E$3:E$15, "Lookup err")</f>
        <v>02:00:c2:4f:e4:75</v>
      </c>
      <c r="AA303" s="64" t="str">
        <f>_xlfn.XLOOKUP($W303, 'SNAP2 IDs'!$B$3:$B$15,'SNAP2 IDs'!F$3:F$15, "Lookup err")</f>
        <v>snap06.sas.pvt</v>
      </c>
      <c r="AB303" s="64">
        <v>1</v>
      </c>
      <c r="AC303" s="64">
        <v>28</v>
      </c>
      <c r="AD303" s="64">
        <v>29</v>
      </c>
      <c r="AE303" s="64">
        <f>_xlfn.BITXOR(AC303,2) + 32*AB303</f>
        <v>62</v>
      </c>
      <c r="AF303" s="64">
        <f>_xlfn.BITXOR(AD303,2) + 32*AB303</f>
        <v>63</v>
      </c>
      <c r="AG303" s="64">
        <f>32*(Y303-1) + (AE303/2)</f>
        <v>191</v>
      </c>
      <c r="AH303" s="73"/>
    </row>
    <row r="304" spans="1:34" s="43" customFormat="1" ht="18" customHeight="1">
      <c r="A304" s="86"/>
      <c r="B304" s="83" t="s">
        <v>923</v>
      </c>
      <c r="C304" s="109" t="s">
        <v>592</v>
      </c>
      <c r="D304" s="71" t="s">
        <v>800</v>
      </c>
      <c r="E304" s="71">
        <v>37.237852287199992</v>
      </c>
      <c r="F304" s="71">
        <v>-118.27720626920001</v>
      </c>
      <c r="G304" s="72">
        <v>1182.22</v>
      </c>
      <c r="H304" s="72">
        <v>395.79</v>
      </c>
      <c r="I304" s="72">
        <v>-213.64</v>
      </c>
      <c r="J304" s="81" t="s">
        <v>74</v>
      </c>
      <c r="K304" s="82" t="s">
        <v>198</v>
      </c>
      <c r="L304" s="90" t="s">
        <v>924</v>
      </c>
      <c r="M304" s="90" t="s">
        <v>925</v>
      </c>
      <c r="N304" s="64"/>
      <c r="O304" s="64"/>
      <c r="P304" s="64">
        <v>14</v>
      </c>
      <c r="Q304" s="64">
        <f>_xlfn.XLOOKUP(P304,'ARX IDs'!B$3:B$47,'ARX IDs'!C$3:C$47,"")</f>
        <v>4107</v>
      </c>
      <c r="R304" s="64">
        <f>P304</f>
        <v>14</v>
      </c>
      <c r="S304" s="64">
        <v>5</v>
      </c>
      <c r="T304" s="80">
        <f>100 * $R304 + S304</f>
        <v>1405</v>
      </c>
      <c r="U304" s="77">
        <v>6</v>
      </c>
      <c r="V304" s="80">
        <f>100 * $R304 + U304</f>
        <v>1406</v>
      </c>
      <c r="W304" s="64">
        <f>IF(ISBLANK(Y304), "", _xlfn.XLOOKUP(Y304,'SNAP2 IDs'!C$3:C$15,'SNAP2 IDs'!B$3:B$15,""))</f>
        <v>4</v>
      </c>
      <c r="X304" s="64">
        <f>_xlfn.XLOOKUP($W304, 'SNAP2 IDs'!$B$3:$B$15,'SNAP2 IDs'!D$3:D$15, "Lookup err")</f>
        <v>2</v>
      </c>
      <c r="Y304" s="64">
        <v>11</v>
      </c>
      <c r="Z304" s="64" t="str">
        <f>_xlfn.XLOOKUP($W304, 'SNAP2 IDs'!$B$3:$B$15,'SNAP2 IDs'!E$3:E$15, "Lookup err")</f>
        <v>00:00:b3:fc:e4:6f</v>
      </c>
      <c r="AA304" s="64" t="str">
        <f>_xlfn.XLOOKUP($W304, 'SNAP2 IDs'!$B$3:$B$15,'SNAP2 IDs'!F$3:F$15, "Lookup err")</f>
        <v>snap11.sas.pvt</v>
      </c>
      <c r="AB304" s="64">
        <v>1</v>
      </c>
      <c r="AC304" s="64">
        <v>26</v>
      </c>
      <c r="AD304" s="64">
        <v>27</v>
      </c>
      <c r="AE304" s="64">
        <f>_xlfn.BITXOR(AC304,2) + 32*AB304</f>
        <v>56</v>
      </c>
      <c r="AF304" s="64">
        <f>_xlfn.BITXOR(AD304,2) + 32*AB304</f>
        <v>57</v>
      </c>
      <c r="AG304" s="64">
        <f>32*(Y304-1) + (AE304/2)</f>
        <v>348</v>
      </c>
      <c r="AH304" s="73"/>
    </row>
    <row r="305" spans="1:34" s="43" customFormat="1" ht="18" customHeight="1">
      <c r="A305" s="86"/>
      <c r="B305" s="83" t="s">
        <v>926</v>
      </c>
      <c r="C305" s="109" t="s">
        <v>793</v>
      </c>
      <c r="D305" s="71" t="s">
        <v>800</v>
      </c>
      <c r="E305" s="71">
        <v>37.236127252199992</v>
      </c>
      <c r="F305" s="71">
        <v>-118.2874094692</v>
      </c>
      <c r="G305" s="72">
        <v>1180.57</v>
      </c>
      <c r="H305" s="72">
        <v>-509.59</v>
      </c>
      <c r="I305" s="72">
        <v>-405.09</v>
      </c>
      <c r="J305" s="81" t="s">
        <v>74</v>
      </c>
      <c r="K305" s="81" t="s">
        <v>74</v>
      </c>
      <c r="L305" s="90" t="s">
        <v>927</v>
      </c>
      <c r="M305" s="90" t="s">
        <v>928</v>
      </c>
      <c r="N305" s="64"/>
      <c r="O305" s="64"/>
      <c r="P305" s="64">
        <v>7</v>
      </c>
      <c r="Q305" s="64">
        <v>4111</v>
      </c>
      <c r="R305" s="64">
        <f>P305</f>
        <v>7</v>
      </c>
      <c r="S305" s="64">
        <v>1</v>
      </c>
      <c r="T305" s="80">
        <f>100 * $R305 + S305</f>
        <v>701</v>
      </c>
      <c r="U305" s="77">
        <v>2</v>
      </c>
      <c r="V305" s="80">
        <f>100 * $R305 + U305</f>
        <v>702</v>
      </c>
      <c r="W305" s="64">
        <f>IF(ISBLANK(Y305), "", _xlfn.XLOOKUP(Y305,'SNAP2 IDs'!C$3:C$15,'SNAP2 IDs'!B$3:B$15,""))</f>
        <v>12</v>
      </c>
      <c r="X305" s="64">
        <f>_xlfn.XLOOKUP($W305, 'SNAP2 IDs'!$B$3:$B$15,'SNAP2 IDs'!D$3:D$15, "Lookup err")</f>
        <v>1</v>
      </c>
      <c r="Y305" s="64">
        <v>2</v>
      </c>
      <c r="Z305" s="64" t="str">
        <f>_xlfn.XLOOKUP($W305, 'SNAP2 IDs'!$B$3:$B$15,'SNAP2 IDs'!E$3:E$15, "Lookup err")</f>
        <v>02:00:d4:5b:e4:75</v>
      </c>
      <c r="AA305" s="64" t="str">
        <f>_xlfn.XLOOKUP($W305, 'SNAP2 IDs'!$B$3:$B$15,'SNAP2 IDs'!F$3:F$15, "Lookup err")</f>
        <v>snap02.sas.pvt</v>
      </c>
      <c r="AB305" s="64">
        <v>1</v>
      </c>
      <c r="AC305" s="64">
        <v>2</v>
      </c>
      <c r="AD305" s="64">
        <v>3</v>
      </c>
      <c r="AE305" s="64">
        <f>_xlfn.BITXOR(AC305,2) + 32*AB305</f>
        <v>32</v>
      </c>
      <c r="AF305" s="64">
        <f>_xlfn.BITXOR(AD305,2) + 32*AB305</f>
        <v>33</v>
      </c>
      <c r="AG305" s="64">
        <f>32*(Y305-1) + (AE305/2)</f>
        <v>48</v>
      </c>
      <c r="AH305" s="73"/>
    </row>
    <row r="306" spans="1:34" s="43" customFormat="1" ht="18" customHeight="1">
      <c r="A306" s="86"/>
      <c r="B306" s="83" t="s">
        <v>929</v>
      </c>
      <c r="C306" s="109" t="s">
        <v>72</v>
      </c>
      <c r="D306" s="71" t="s">
        <v>800</v>
      </c>
      <c r="E306" s="71">
        <v>37.233932973199991</v>
      </c>
      <c r="F306" s="71">
        <v>-118.28561575720001</v>
      </c>
      <c r="G306" s="72">
        <v>1182</v>
      </c>
      <c r="H306" s="72">
        <v>-350.43</v>
      </c>
      <c r="I306" s="72">
        <v>-648.62</v>
      </c>
      <c r="J306" s="81" t="s">
        <v>74</v>
      </c>
      <c r="K306" s="81" t="s">
        <v>74</v>
      </c>
      <c r="L306" s="90" t="s">
        <v>930</v>
      </c>
      <c r="M306" s="90" t="s">
        <v>931</v>
      </c>
      <c r="N306" s="64"/>
      <c r="O306" s="64"/>
      <c r="P306" s="64">
        <v>9</v>
      </c>
      <c r="Q306" s="64">
        <f>_xlfn.XLOOKUP(P306,'ARX IDs'!B$3:B$47,'ARX IDs'!C$3:C$47,"")</f>
        <v>4108</v>
      </c>
      <c r="R306" s="64">
        <f>P306</f>
        <v>9</v>
      </c>
      <c r="S306" s="64">
        <v>5</v>
      </c>
      <c r="T306" s="80">
        <f>100 * $R306 + S306</f>
        <v>905</v>
      </c>
      <c r="U306" s="77">
        <v>6</v>
      </c>
      <c r="V306" s="80">
        <f>100 * $R306 + U306</f>
        <v>906</v>
      </c>
      <c r="W306" s="64">
        <f>IF(ISBLANK(Y306), "", _xlfn.XLOOKUP(Y306,'SNAP2 IDs'!C$3:C$15,'SNAP2 IDs'!B$3:B$15,""))</f>
        <v>10</v>
      </c>
      <c r="X306" s="64">
        <f>_xlfn.XLOOKUP($W306, 'SNAP2 IDs'!$B$3:$B$15,'SNAP2 IDs'!D$3:D$15, "Lookup err")</f>
        <v>1</v>
      </c>
      <c r="Y306" s="64">
        <v>3</v>
      </c>
      <c r="Z306" s="64" t="str">
        <f>_xlfn.XLOOKUP($W306, 'SNAP2 IDs'!$B$3:$B$15,'SNAP2 IDs'!E$3:E$15, "Lookup err")</f>
        <v>02:00:a6:4e:e4:6f</v>
      </c>
      <c r="AA306" s="64" t="str">
        <f>_xlfn.XLOOKUP($W306, 'SNAP2 IDs'!$B$3:$B$15,'SNAP2 IDs'!F$3:F$15, "Lookup err")</f>
        <v>snap03.sas.pvt</v>
      </c>
      <c r="AB306" s="64">
        <v>1</v>
      </c>
      <c r="AC306" s="64">
        <v>26</v>
      </c>
      <c r="AD306" s="64">
        <v>27</v>
      </c>
      <c r="AE306" s="64">
        <f>_xlfn.BITXOR(AC306,2) + 32*AB306</f>
        <v>56</v>
      </c>
      <c r="AF306" s="64">
        <f>_xlfn.BITXOR(AD306,2) + 32*AB306</f>
        <v>57</v>
      </c>
      <c r="AG306" s="64">
        <f>32*(Y306-1) + (AE306/2)</f>
        <v>92</v>
      </c>
      <c r="AH306" s="73"/>
    </row>
    <row r="307" spans="1:34" s="43" customFormat="1" ht="18" customHeight="1">
      <c r="A307" s="86"/>
      <c r="B307" s="83" t="s">
        <v>932</v>
      </c>
      <c r="C307" s="109" t="s">
        <v>793</v>
      </c>
      <c r="D307" s="71" t="s">
        <v>800</v>
      </c>
      <c r="E307" s="71">
        <v>37.237328965199993</v>
      </c>
      <c r="F307" s="71">
        <v>-118.2862442692</v>
      </c>
      <c r="G307" s="72">
        <v>1182.8699999999999</v>
      </c>
      <c r="H307" s="72">
        <v>-406.19</v>
      </c>
      <c r="I307" s="72">
        <v>-271.72000000000003</v>
      </c>
      <c r="J307" s="81" t="s">
        <v>74</v>
      </c>
      <c r="K307" s="81" t="s">
        <v>74</v>
      </c>
      <c r="L307" s="90" t="s">
        <v>933</v>
      </c>
      <c r="M307" s="90" t="s">
        <v>934</v>
      </c>
      <c r="N307" s="64"/>
      <c r="O307" s="64"/>
      <c r="P307" s="64">
        <v>7</v>
      </c>
      <c r="Q307" s="64">
        <v>4111</v>
      </c>
      <c r="R307" s="64">
        <f>P307</f>
        <v>7</v>
      </c>
      <c r="S307" s="64">
        <v>3</v>
      </c>
      <c r="T307" s="80">
        <f>100 * $R307 + S307</f>
        <v>703</v>
      </c>
      <c r="U307" s="77">
        <v>4</v>
      </c>
      <c r="V307" s="80">
        <f>100 * $R307 + U307</f>
        <v>704</v>
      </c>
      <c r="W307" s="64">
        <f>IF(ISBLANK(Y307), "", _xlfn.XLOOKUP(Y307,'SNAP2 IDs'!C$3:C$15,'SNAP2 IDs'!B$3:B$15,""))</f>
        <v>12</v>
      </c>
      <c r="X307" s="64">
        <f>_xlfn.XLOOKUP($W307, 'SNAP2 IDs'!$B$3:$B$15,'SNAP2 IDs'!D$3:D$15, "Lookup err")</f>
        <v>1</v>
      </c>
      <c r="Y307" s="64">
        <v>2</v>
      </c>
      <c r="Z307" s="64" t="str">
        <f>_xlfn.XLOOKUP($W307, 'SNAP2 IDs'!$B$3:$B$15,'SNAP2 IDs'!E$3:E$15, "Lookup err")</f>
        <v>02:00:d4:5b:e4:75</v>
      </c>
      <c r="AA307" s="64" t="str">
        <f>_xlfn.XLOOKUP($W307, 'SNAP2 IDs'!$B$3:$B$15,'SNAP2 IDs'!F$3:F$15, "Lookup err")</f>
        <v>snap02.sas.pvt</v>
      </c>
      <c r="AB307" s="64">
        <v>1</v>
      </c>
      <c r="AC307" s="64">
        <v>4</v>
      </c>
      <c r="AD307" s="64">
        <v>5</v>
      </c>
      <c r="AE307" s="64">
        <f>_xlfn.BITXOR(AC307,2) + 32*AB307</f>
        <v>38</v>
      </c>
      <c r="AF307" s="64">
        <f>_xlfn.BITXOR(AD307,2) + 32*AB307</f>
        <v>39</v>
      </c>
      <c r="AG307" s="64">
        <f>32*(Y307-1) + (AE307/2)</f>
        <v>51</v>
      </c>
      <c r="AH307" s="73"/>
    </row>
    <row r="308" spans="1:34" s="43" customFormat="1" ht="18" customHeight="1">
      <c r="A308" s="86"/>
      <c r="B308" s="83" t="s">
        <v>935</v>
      </c>
      <c r="C308" s="109" t="s">
        <v>592</v>
      </c>
      <c r="D308" s="71" t="s">
        <v>800</v>
      </c>
      <c r="E308" s="71">
        <v>37.239139191199996</v>
      </c>
      <c r="F308" s="71">
        <v>-118.2832514692</v>
      </c>
      <c r="G308" s="72">
        <v>1183.23</v>
      </c>
      <c r="H308" s="72">
        <v>-140.62</v>
      </c>
      <c r="I308" s="72">
        <v>-70.819999999999993</v>
      </c>
      <c r="J308" s="81" t="s">
        <v>74</v>
      </c>
      <c r="K308" s="81" t="s">
        <v>74</v>
      </c>
      <c r="L308" s="90" t="s">
        <v>936</v>
      </c>
      <c r="M308" s="90" t="s">
        <v>937</v>
      </c>
      <c r="N308" s="64"/>
      <c r="O308" s="64"/>
      <c r="P308" s="64">
        <v>14</v>
      </c>
      <c r="Q308" s="64">
        <f>_xlfn.XLOOKUP(P308,'ARX IDs'!B$3:B$47,'ARX IDs'!C$3:C$47,"")</f>
        <v>4107</v>
      </c>
      <c r="R308" s="64">
        <f>P308</f>
        <v>14</v>
      </c>
      <c r="S308" s="64">
        <v>7</v>
      </c>
      <c r="T308" s="80">
        <f>100 * $R308 + S308</f>
        <v>1407</v>
      </c>
      <c r="U308" s="77">
        <v>8</v>
      </c>
      <c r="V308" s="80">
        <f>100 * $R308 + U308</f>
        <v>1408</v>
      </c>
      <c r="W308" s="64">
        <f>IF(ISBLANK(Y308), "", _xlfn.XLOOKUP(Y308,'SNAP2 IDs'!C$3:C$15,'SNAP2 IDs'!B$3:B$15,""))</f>
        <v>4</v>
      </c>
      <c r="X308" s="64">
        <f>_xlfn.XLOOKUP($W308, 'SNAP2 IDs'!$B$3:$B$15,'SNAP2 IDs'!D$3:D$15, "Lookup err")</f>
        <v>2</v>
      </c>
      <c r="Y308" s="64">
        <v>11</v>
      </c>
      <c r="Z308" s="64" t="str">
        <f>_xlfn.XLOOKUP($W308, 'SNAP2 IDs'!$B$3:$B$15,'SNAP2 IDs'!E$3:E$15, "Lookup err")</f>
        <v>00:00:b3:fc:e4:6f</v>
      </c>
      <c r="AA308" s="64" t="str">
        <f>_xlfn.XLOOKUP($W308, 'SNAP2 IDs'!$B$3:$B$15,'SNAP2 IDs'!F$3:F$15, "Lookup err")</f>
        <v>snap11.sas.pvt</v>
      </c>
      <c r="AB308" s="64">
        <v>1</v>
      </c>
      <c r="AC308" s="64">
        <v>28</v>
      </c>
      <c r="AD308" s="64">
        <v>29</v>
      </c>
      <c r="AE308" s="64">
        <f>_xlfn.BITXOR(AC308,2) + 32*AB308</f>
        <v>62</v>
      </c>
      <c r="AF308" s="64">
        <f>_xlfn.BITXOR(AD308,2) + 32*AB308</f>
        <v>63</v>
      </c>
      <c r="AG308" s="64">
        <f>32*(Y308-1) + (AE308/2)</f>
        <v>351</v>
      </c>
      <c r="AH308" s="73"/>
    </row>
    <row r="309" spans="1:34" s="43" customFormat="1" ht="18" customHeight="1">
      <c r="A309" s="86"/>
      <c r="B309" s="83" t="s">
        <v>938</v>
      </c>
      <c r="C309" s="109" t="s">
        <v>793</v>
      </c>
      <c r="D309" s="71" t="s">
        <v>800</v>
      </c>
      <c r="E309" s="71">
        <v>37.239940801199992</v>
      </c>
      <c r="F309" s="71">
        <v>-118.2863847692</v>
      </c>
      <c r="G309" s="72">
        <v>1183.17</v>
      </c>
      <c r="H309" s="72">
        <v>-418.64</v>
      </c>
      <c r="I309" s="72">
        <v>18.149999999999999</v>
      </c>
      <c r="J309" s="81" t="s">
        <v>74</v>
      </c>
      <c r="K309" s="81" t="s">
        <v>74</v>
      </c>
      <c r="L309" s="90" t="s">
        <v>939</v>
      </c>
      <c r="M309" s="90" t="s">
        <v>940</v>
      </c>
      <c r="N309" s="64"/>
      <c r="O309" s="64"/>
      <c r="P309" s="64">
        <v>7</v>
      </c>
      <c r="Q309" s="64">
        <v>4111</v>
      </c>
      <c r="R309" s="64">
        <f>P309</f>
        <v>7</v>
      </c>
      <c r="S309" s="64">
        <v>5</v>
      </c>
      <c r="T309" s="80">
        <f>100 * $R309 + S309</f>
        <v>705</v>
      </c>
      <c r="U309" s="77">
        <v>6</v>
      </c>
      <c r="V309" s="80">
        <f>100 * $R309 + U309</f>
        <v>706</v>
      </c>
      <c r="W309" s="64">
        <f>IF(ISBLANK(Y309), "", _xlfn.XLOOKUP(Y309,'SNAP2 IDs'!C$3:C$15,'SNAP2 IDs'!B$3:B$15,""))</f>
        <v>12</v>
      </c>
      <c r="X309" s="64">
        <f>_xlfn.XLOOKUP($W309, 'SNAP2 IDs'!$B$3:$B$15,'SNAP2 IDs'!D$3:D$15, "Lookup err")</f>
        <v>1</v>
      </c>
      <c r="Y309" s="64">
        <v>2</v>
      </c>
      <c r="Z309" s="64" t="str">
        <f>_xlfn.XLOOKUP($W309, 'SNAP2 IDs'!$B$3:$B$15,'SNAP2 IDs'!E$3:E$15, "Lookup err")</f>
        <v>02:00:d4:5b:e4:75</v>
      </c>
      <c r="AA309" s="64" t="str">
        <f>_xlfn.XLOOKUP($W309, 'SNAP2 IDs'!$B$3:$B$15,'SNAP2 IDs'!F$3:F$15, "Lookup err")</f>
        <v>snap02.sas.pvt</v>
      </c>
      <c r="AB309" s="64">
        <v>1</v>
      </c>
      <c r="AC309" s="64">
        <v>6</v>
      </c>
      <c r="AD309" s="64">
        <v>7</v>
      </c>
      <c r="AE309" s="64">
        <f>_xlfn.BITXOR(AC309,2) + 32*AB309</f>
        <v>36</v>
      </c>
      <c r="AF309" s="64">
        <f>_xlfn.BITXOR(AD309,2) + 32*AB309</f>
        <v>37</v>
      </c>
      <c r="AG309" s="64">
        <f>32*(Y309-1) + (AE309/2)</f>
        <v>50</v>
      </c>
      <c r="AH309" s="73"/>
    </row>
    <row r="310" spans="1:34" s="43" customFormat="1" ht="18" customHeight="1">
      <c r="A310" s="86"/>
      <c r="B310" s="83" t="s">
        <v>941</v>
      </c>
      <c r="C310" s="109" t="s">
        <v>793</v>
      </c>
      <c r="D310" s="71" t="s">
        <v>800</v>
      </c>
      <c r="E310" s="71">
        <v>37.238325902199996</v>
      </c>
      <c r="F310" s="71">
        <v>-118.2877316942</v>
      </c>
      <c r="G310" s="72">
        <v>1180.92</v>
      </c>
      <c r="H310" s="72">
        <v>-538.16</v>
      </c>
      <c r="I310" s="72">
        <v>-161.08000000000001</v>
      </c>
      <c r="J310" s="81" t="s">
        <v>74</v>
      </c>
      <c r="K310" s="81" t="s">
        <v>74</v>
      </c>
      <c r="L310" s="90" t="s">
        <v>942</v>
      </c>
      <c r="M310" s="90" t="s">
        <v>943</v>
      </c>
      <c r="N310" s="64"/>
      <c r="O310" s="64"/>
      <c r="P310" s="64">
        <v>7</v>
      </c>
      <c r="Q310" s="64">
        <v>4111</v>
      </c>
      <c r="R310" s="64">
        <f>P310</f>
        <v>7</v>
      </c>
      <c r="S310" s="64">
        <v>7</v>
      </c>
      <c r="T310" s="80">
        <f>100 * $R310 + S310</f>
        <v>707</v>
      </c>
      <c r="U310" s="77">
        <v>8</v>
      </c>
      <c r="V310" s="80">
        <f>100 * $R310 + U310</f>
        <v>708</v>
      </c>
      <c r="W310" s="64">
        <f>IF(ISBLANK(Y310), "", _xlfn.XLOOKUP(Y310,'SNAP2 IDs'!C$3:C$15,'SNAP2 IDs'!B$3:B$15,""))</f>
        <v>12</v>
      </c>
      <c r="X310" s="64">
        <f>_xlfn.XLOOKUP($W310, 'SNAP2 IDs'!$B$3:$B$15,'SNAP2 IDs'!D$3:D$15, "Lookup err")</f>
        <v>1</v>
      </c>
      <c r="Y310" s="64">
        <v>2</v>
      </c>
      <c r="Z310" s="64" t="str">
        <f>_xlfn.XLOOKUP($W310, 'SNAP2 IDs'!$B$3:$B$15,'SNAP2 IDs'!E$3:E$15, "Lookup err")</f>
        <v>02:00:d4:5b:e4:75</v>
      </c>
      <c r="AA310" s="64" t="str">
        <f>_xlfn.XLOOKUP($W310, 'SNAP2 IDs'!$B$3:$B$15,'SNAP2 IDs'!F$3:F$15, "Lookup err")</f>
        <v>snap02.sas.pvt</v>
      </c>
      <c r="AB310" s="64">
        <v>1</v>
      </c>
      <c r="AC310" s="64">
        <v>8</v>
      </c>
      <c r="AD310" s="64">
        <v>9</v>
      </c>
      <c r="AE310" s="64">
        <f>_xlfn.BITXOR(AC310,2) + 32*AB310</f>
        <v>42</v>
      </c>
      <c r="AF310" s="64">
        <f>_xlfn.BITXOR(AD310,2) + 32*AB310</f>
        <v>43</v>
      </c>
      <c r="AG310" s="64">
        <f>32*(Y310-1) + (AE310/2)</f>
        <v>53</v>
      </c>
      <c r="AH310" s="73"/>
    </row>
    <row r="311" spans="1:34" s="43" customFormat="1" ht="18" customHeight="1">
      <c r="A311" s="86"/>
      <c r="B311" s="83" t="s">
        <v>944</v>
      </c>
      <c r="C311" s="109" t="s">
        <v>807</v>
      </c>
      <c r="D311" s="71" t="s">
        <v>800</v>
      </c>
      <c r="E311" s="71">
        <v>37.244361108199996</v>
      </c>
      <c r="F311" s="71">
        <v>-118.2844719692</v>
      </c>
      <c r="G311" s="72">
        <v>1184.17</v>
      </c>
      <c r="H311" s="72">
        <v>-248.9</v>
      </c>
      <c r="I311" s="72">
        <v>508.73</v>
      </c>
      <c r="J311" s="81" t="s">
        <v>74</v>
      </c>
      <c r="K311" s="81" t="s">
        <v>74</v>
      </c>
      <c r="L311" s="90" t="s">
        <v>945</v>
      </c>
      <c r="M311" s="90" t="s">
        <v>946</v>
      </c>
      <c r="N311" s="64"/>
      <c r="O311" s="64"/>
      <c r="P311" s="64">
        <v>2</v>
      </c>
      <c r="Q311" s="64">
        <v>4098</v>
      </c>
      <c r="R311" s="64">
        <f>P311</f>
        <v>2</v>
      </c>
      <c r="S311" s="64">
        <v>11</v>
      </c>
      <c r="T311" s="80">
        <f>100 * $R311 + S311</f>
        <v>211</v>
      </c>
      <c r="U311" s="77">
        <v>12</v>
      </c>
      <c r="V311" s="80">
        <f>100 * $R311 + U311</f>
        <v>212</v>
      </c>
      <c r="W311" s="64">
        <f>IF(ISBLANK(Y311), "", _xlfn.XLOOKUP(Y311,'SNAP2 IDs'!C$3:C$15,'SNAP2 IDs'!B$3:B$15,""))</f>
        <v>13</v>
      </c>
      <c r="X311" s="64">
        <f>_xlfn.XLOOKUP($W311, 'SNAP2 IDs'!$B$3:$B$15,'SNAP2 IDs'!D$3:D$15, "Lookup err")</f>
        <v>1</v>
      </c>
      <c r="Y311" s="64">
        <v>1</v>
      </c>
      <c r="Z311" s="64" t="str">
        <f>_xlfn.XLOOKUP($W311, 'SNAP2 IDs'!$B$3:$B$15,'SNAP2 IDs'!E$3:E$15, "Lookup err")</f>
        <v>00:00:4e:e4:ef:75</v>
      </c>
      <c r="AA311" s="64" t="str">
        <f>_xlfn.XLOOKUP($W311, 'SNAP2 IDs'!$B$3:$B$15,'SNAP2 IDs'!F$3:F$15, "Lookup err")</f>
        <v>snap01.sas.pvt</v>
      </c>
      <c r="AB311" s="64">
        <v>0</v>
      </c>
      <c r="AC311" s="64">
        <v>26</v>
      </c>
      <c r="AD311" s="64">
        <v>27</v>
      </c>
      <c r="AE311" s="64">
        <f>_xlfn.BITXOR(AC311,2) + 32*AB311</f>
        <v>24</v>
      </c>
      <c r="AF311" s="64">
        <f>_xlfn.BITXOR(AD311,2) + 32*AB311</f>
        <v>25</v>
      </c>
      <c r="AG311" s="64">
        <f>32*(Y311-1) + (AE311/2)</f>
        <v>12</v>
      </c>
      <c r="AH311" s="73"/>
    </row>
    <row r="312" spans="1:34" s="43" customFormat="1" ht="18" customHeight="1">
      <c r="A312" s="86"/>
      <c r="B312" s="83" t="s">
        <v>947</v>
      </c>
      <c r="C312" s="109" t="s">
        <v>807</v>
      </c>
      <c r="D312" s="71" t="s">
        <v>800</v>
      </c>
      <c r="E312" s="71">
        <v>37.245339004199991</v>
      </c>
      <c r="F312" s="71">
        <v>-118.2844535692</v>
      </c>
      <c r="G312" s="72">
        <v>1184.1500000000001</v>
      </c>
      <c r="H312" s="72">
        <v>-247.26</v>
      </c>
      <c r="I312" s="72">
        <v>617.26</v>
      </c>
      <c r="J312" s="81" t="s">
        <v>74</v>
      </c>
      <c r="K312" s="81" t="s">
        <v>74</v>
      </c>
      <c r="L312" s="90" t="s">
        <v>948</v>
      </c>
      <c r="M312" s="90" t="s">
        <v>949</v>
      </c>
      <c r="N312" s="64"/>
      <c r="O312" s="64"/>
      <c r="P312" s="64">
        <v>2</v>
      </c>
      <c r="Q312" s="64">
        <v>4098</v>
      </c>
      <c r="R312" s="64">
        <f>P312</f>
        <v>2</v>
      </c>
      <c r="S312" s="64">
        <v>13</v>
      </c>
      <c r="T312" s="80">
        <f>100 * $R312 + S312</f>
        <v>213</v>
      </c>
      <c r="U312" s="77">
        <v>14</v>
      </c>
      <c r="V312" s="80">
        <f>100 * $R312 + U312</f>
        <v>214</v>
      </c>
      <c r="W312" s="64">
        <f>IF(ISBLANK(Y312), "", _xlfn.XLOOKUP(Y312,'SNAP2 IDs'!C$3:C$15,'SNAP2 IDs'!B$3:B$15,""))</f>
        <v>13</v>
      </c>
      <c r="X312" s="64">
        <f>_xlfn.XLOOKUP($W312, 'SNAP2 IDs'!$B$3:$B$15,'SNAP2 IDs'!D$3:D$15, "Lookup err")</f>
        <v>1</v>
      </c>
      <c r="Y312" s="64">
        <v>1</v>
      </c>
      <c r="Z312" s="64" t="str">
        <f>_xlfn.XLOOKUP($W312, 'SNAP2 IDs'!$B$3:$B$15,'SNAP2 IDs'!E$3:E$15, "Lookup err")</f>
        <v>00:00:4e:e4:ef:75</v>
      </c>
      <c r="AA312" s="64" t="str">
        <f>_xlfn.XLOOKUP($W312, 'SNAP2 IDs'!$B$3:$B$15,'SNAP2 IDs'!F$3:F$15, "Lookup err")</f>
        <v>snap01.sas.pvt</v>
      </c>
      <c r="AB312" s="64">
        <v>0</v>
      </c>
      <c r="AC312" s="64">
        <v>28</v>
      </c>
      <c r="AD312" s="64">
        <v>29</v>
      </c>
      <c r="AE312" s="64">
        <f>_xlfn.BITXOR(AC312,2) + 32*AB312</f>
        <v>30</v>
      </c>
      <c r="AF312" s="64">
        <f>_xlfn.BITXOR(AD312,2) + 32*AB312</f>
        <v>31</v>
      </c>
      <c r="AG312" s="64">
        <f>32*(Y312-1) + (AE312/2)</f>
        <v>15</v>
      </c>
      <c r="AH312" s="73"/>
    </row>
    <row r="313" spans="1:34" s="43" customFormat="1" ht="18" customHeight="1">
      <c r="A313" s="86"/>
      <c r="B313" s="83" t="s">
        <v>950</v>
      </c>
      <c r="C313" s="109" t="s">
        <v>807</v>
      </c>
      <c r="D313" s="71" t="s">
        <v>800</v>
      </c>
      <c r="E313" s="71">
        <v>37.245957926199992</v>
      </c>
      <c r="F313" s="71">
        <v>-118.2818410692</v>
      </c>
      <c r="G313" s="72">
        <v>1184.47</v>
      </c>
      <c r="H313" s="72">
        <v>-15.47</v>
      </c>
      <c r="I313" s="72">
        <v>685.95</v>
      </c>
      <c r="J313" s="81" t="s">
        <v>74</v>
      </c>
      <c r="K313" s="81" t="s">
        <v>74</v>
      </c>
      <c r="L313" s="90" t="s">
        <v>951</v>
      </c>
      <c r="M313" s="90" t="s">
        <v>952</v>
      </c>
      <c r="N313" s="64"/>
      <c r="O313" s="64"/>
      <c r="P313" s="64">
        <v>2</v>
      </c>
      <c r="Q313" s="64">
        <v>4098</v>
      </c>
      <c r="R313" s="64">
        <f>P313</f>
        <v>2</v>
      </c>
      <c r="S313" s="64">
        <v>15</v>
      </c>
      <c r="T313" s="80">
        <f>100 * $R313 + S313</f>
        <v>215</v>
      </c>
      <c r="U313" s="77">
        <v>16</v>
      </c>
      <c r="V313" s="80">
        <f>100 * $R313 + U313</f>
        <v>216</v>
      </c>
      <c r="W313" s="64">
        <f>IF(ISBLANK(Y313), "", _xlfn.XLOOKUP(Y313,'SNAP2 IDs'!C$3:C$15,'SNAP2 IDs'!B$3:B$15,""))</f>
        <v>13</v>
      </c>
      <c r="X313" s="64">
        <f>_xlfn.XLOOKUP($W313, 'SNAP2 IDs'!$B$3:$B$15,'SNAP2 IDs'!D$3:D$15, "Lookup err")</f>
        <v>1</v>
      </c>
      <c r="Y313" s="64">
        <v>1</v>
      </c>
      <c r="Z313" s="64" t="str">
        <f>_xlfn.XLOOKUP($W313, 'SNAP2 IDs'!$B$3:$B$15,'SNAP2 IDs'!E$3:E$15, "Lookup err")</f>
        <v>00:00:4e:e4:ef:75</v>
      </c>
      <c r="AA313" s="64" t="str">
        <f>_xlfn.XLOOKUP($W313, 'SNAP2 IDs'!$B$3:$B$15,'SNAP2 IDs'!F$3:F$15, "Lookup err")</f>
        <v>snap01.sas.pvt</v>
      </c>
      <c r="AB313" s="64">
        <v>0</v>
      </c>
      <c r="AC313" s="64">
        <v>30</v>
      </c>
      <c r="AD313" s="64">
        <v>31</v>
      </c>
      <c r="AE313" s="64">
        <f>_xlfn.BITXOR(AC313,2) + 32*AB313</f>
        <v>28</v>
      </c>
      <c r="AF313" s="64">
        <f>_xlfn.BITXOR(AD313,2) + 32*AB313</f>
        <v>29</v>
      </c>
      <c r="AG313" s="64">
        <f>32*(Y313-1) + (AE313/2)</f>
        <v>14</v>
      </c>
      <c r="AH313" s="73"/>
    </row>
    <row r="314" spans="1:34" s="43" customFormat="1" ht="18" customHeight="1">
      <c r="A314" s="86"/>
      <c r="B314" s="83" t="s">
        <v>953</v>
      </c>
      <c r="C314" s="109" t="s">
        <v>807</v>
      </c>
      <c r="D314" s="71" t="s">
        <v>800</v>
      </c>
      <c r="E314" s="71">
        <v>37.245199646199993</v>
      </c>
      <c r="F314" s="71">
        <v>-118.2823300952</v>
      </c>
      <c r="G314" s="72">
        <v>1184.45</v>
      </c>
      <c r="H314" s="72">
        <v>-58.86</v>
      </c>
      <c r="I314" s="72">
        <v>601.79</v>
      </c>
      <c r="J314" s="81" t="s">
        <v>74</v>
      </c>
      <c r="K314" s="81" t="s">
        <v>74</v>
      </c>
      <c r="L314" s="90" t="s">
        <v>954</v>
      </c>
      <c r="M314" s="90" t="s">
        <v>955</v>
      </c>
      <c r="N314" s="64"/>
      <c r="O314" s="64"/>
      <c r="P314" s="64">
        <v>3</v>
      </c>
      <c r="Q314" s="64">
        <v>4099</v>
      </c>
      <c r="R314" s="64">
        <f>P314</f>
        <v>3</v>
      </c>
      <c r="S314" s="64">
        <v>1</v>
      </c>
      <c r="T314" s="80">
        <f>100 * $R314 + S314</f>
        <v>301</v>
      </c>
      <c r="U314" s="77">
        <v>2</v>
      </c>
      <c r="V314" s="80">
        <f>100 * $R314 + U314</f>
        <v>302</v>
      </c>
      <c r="W314" s="64">
        <f>IF(ISBLANK(Y314), "", _xlfn.XLOOKUP(Y314,'SNAP2 IDs'!C$3:C$15,'SNAP2 IDs'!B$3:B$15,""))</f>
        <v>13</v>
      </c>
      <c r="X314" s="64">
        <f>_xlfn.XLOOKUP($W314, 'SNAP2 IDs'!$B$3:$B$15,'SNAP2 IDs'!D$3:D$15, "Lookup err")</f>
        <v>1</v>
      </c>
      <c r="Y314" s="64">
        <v>1</v>
      </c>
      <c r="Z314" s="64" t="str">
        <f>_xlfn.XLOOKUP($W314, 'SNAP2 IDs'!$B$3:$B$15,'SNAP2 IDs'!E$3:E$15, "Lookup err")</f>
        <v>00:00:4e:e4:ef:75</v>
      </c>
      <c r="AA314" s="64" t="str">
        <f>_xlfn.XLOOKUP($W314, 'SNAP2 IDs'!$B$3:$B$15,'SNAP2 IDs'!F$3:F$15, "Lookup err")</f>
        <v>snap01.sas.pvt</v>
      </c>
      <c r="AB314" s="64">
        <v>1</v>
      </c>
      <c r="AC314" s="64">
        <v>0</v>
      </c>
      <c r="AD314" s="64">
        <v>1</v>
      </c>
      <c r="AE314" s="64">
        <f>_xlfn.BITXOR(AC314,2) + 32*AB314</f>
        <v>34</v>
      </c>
      <c r="AF314" s="64">
        <f>_xlfn.BITXOR(AD314,2) + 32*AB314</f>
        <v>35</v>
      </c>
      <c r="AG314" s="64">
        <f>32*(Y314-1) + (AE314/2)</f>
        <v>17</v>
      </c>
      <c r="AH314" s="73"/>
    </row>
    <row r="315" spans="1:34" s="43" customFormat="1" ht="18" customHeight="1">
      <c r="A315" s="86"/>
      <c r="B315" s="83" t="s">
        <v>956</v>
      </c>
      <c r="C315" s="109" t="s">
        <v>807</v>
      </c>
      <c r="D315" s="71" t="s">
        <v>800</v>
      </c>
      <c r="E315" s="71">
        <v>37.242838701199993</v>
      </c>
      <c r="F315" s="71">
        <v>-118.2866232902</v>
      </c>
      <c r="G315" s="72">
        <v>1184.75</v>
      </c>
      <c r="H315" s="72">
        <v>-439.79</v>
      </c>
      <c r="I315" s="72">
        <v>339.77</v>
      </c>
      <c r="J315" s="81" t="s">
        <v>74</v>
      </c>
      <c r="K315" s="81" t="s">
        <v>74</v>
      </c>
      <c r="L315" s="90" t="s">
        <v>957</v>
      </c>
      <c r="M315" s="90" t="s">
        <v>958</v>
      </c>
      <c r="N315" s="64"/>
      <c r="O315" s="64"/>
      <c r="P315" s="64">
        <v>3</v>
      </c>
      <c r="Q315" s="64">
        <v>4099</v>
      </c>
      <c r="R315" s="64">
        <f>P315</f>
        <v>3</v>
      </c>
      <c r="S315" s="64">
        <v>3</v>
      </c>
      <c r="T315" s="80">
        <f>100 * $R315 + S315</f>
        <v>303</v>
      </c>
      <c r="U315" s="77">
        <v>4</v>
      </c>
      <c r="V315" s="80">
        <f>100 * $R315 + U315</f>
        <v>304</v>
      </c>
      <c r="W315" s="64">
        <f>IF(ISBLANK(Y315), "", _xlfn.XLOOKUP(Y315,'SNAP2 IDs'!C$3:C$15,'SNAP2 IDs'!B$3:B$15,""))</f>
        <v>13</v>
      </c>
      <c r="X315" s="64">
        <f>_xlfn.XLOOKUP($W315, 'SNAP2 IDs'!$B$3:$B$15,'SNAP2 IDs'!D$3:D$15, "Lookup err")</f>
        <v>1</v>
      </c>
      <c r="Y315" s="64">
        <v>1</v>
      </c>
      <c r="Z315" s="64" t="str">
        <f>_xlfn.XLOOKUP($W315, 'SNAP2 IDs'!$B$3:$B$15,'SNAP2 IDs'!E$3:E$15, "Lookup err")</f>
        <v>00:00:4e:e4:ef:75</v>
      </c>
      <c r="AA315" s="64" t="str">
        <f>_xlfn.XLOOKUP($W315, 'SNAP2 IDs'!$B$3:$B$15,'SNAP2 IDs'!F$3:F$15, "Lookup err")</f>
        <v>snap01.sas.pvt</v>
      </c>
      <c r="AB315" s="64">
        <v>1</v>
      </c>
      <c r="AC315" s="64">
        <v>2</v>
      </c>
      <c r="AD315" s="64">
        <v>3</v>
      </c>
      <c r="AE315" s="64">
        <f>_xlfn.BITXOR(AC315,2) + 32*AB315</f>
        <v>32</v>
      </c>
      <c r="AF315" s="64">
        <f>_xlfn.BITXOR(AD315,2) + 32*AB315</f>
        <v>33</v>
      </c>
      <c r="AG315" s="64">
        <f>32*(Y315-1) + (AE315/2)</f>
        <v>16</v>
      </c>
      <c r="AH315" s="73"/>
    </row>
    <row r="316" spans="1:34" s="43" customFormat="1" ht="18" customHeight="1">
      <c r="A316" s="86"/>
      <c r="B316" s="83" t="s">
        <v>959</v>
      </c>
      <c r="C316" s="109" t="s">
        <v>807</v>
      </c>
      <c r="D316" s="71" t="s">
        <v>800</v>
      </c>
      <c r="E316" s="71">
        <v>37.243933927199997</v>
      </c>
      <c r="F316" s="71">
        <v>-118.2874848692</v>
      </c>
      <c r="G316" s="72">
        <v>1183.76</v>
      </c>
      <c r="H316" s="72">
        <v>-516.22</v>
      </c>
      <c r="I316" s="72">
        <v>461.32</v>
      </c>
      <c r="J316" s="81" t="s">
        <v>74</v>
      </c>
      <c r="K316" s="81" t="s">
        <v>74</v>
      </c>
      <c r="L316" s="90" t="s">
        <v>960</v>
      </c>
      <c r="M316" s="90" t="s">
        <v>961</v>
      </c>
      <c r="N316" s="64"/>
      <c r="O316" s="64"/>
      <c r="P316" s="64">
        <v>3</v>
      </c>
      <c r="Q316" s="64">
        <v>4099</v>
      </c>
      <c r="R316" s="64">
        <f>P316</f>
        <v>3</v>
      </c>
      <c r="S316" s="64">
        <v>5</v>
      </c>
      <c r="T316" s="80">
        <f>100 * $R316 + S316</f>
        <v>305</v>
      </c>
      <c r="U316" s="77">
        <v>6</v>
      </c>
      <c r="V316" s="80">
        <f>100 * $R316 + U316</f>
        <v>306</v>
      </c>
      <c r="W316" s="64">
        <f>IF(ISBLANK(Y316), "", _xlfn.XLOOKUP(Y316,'SNAP2 IDs'!C$3:C$15,'SNAP2 IDs'!B$3:B$15,""))</f>
        <v>13</v>
      </c>
      <c r="X316" s="64">
        <f>_xlfn.XLOOKUP($W316, 'SNAP2 IDs'!$B$3:$B$15,'SNAP2 IDs'!D$3:D$15, "Lookup err")</f>
        <v>1</v>
      </c>
      <c r="Y316" s="64">
        <v>1</v>
      </c>
      <c r="Z316" s="64" t="str">
        <f>_xlfn.XLOOKUP($W316, 'SNAP2 IDs'!$B$3:$B$15,'SNAP2 IDs'!E$3:E$15, "Lookup err")</f>
        <v>00:00:4e:e4:ef:75</v>
      </c>
      <c r="AA316" s="64" t="str">
        <f>_xlfn.XLOOKUP($W316, 'SNAP2 IDs'!$B$3:$B$15,'SNAP2 IDs'!F$3:F$15, "Lookup err")</f>
        <v>snap01.sas.pvt</v>
      </c>
      <c r="AB316" s="64">
        <v>1</v>
      </c>
      <c r="AC316" s="64">
        <v>4</v>
      </c>
      <c r="AD316" s="64">
        <v>5</v>
      </c>
      <c r="AE316" s="64">
        <f>_xlfn.BITXOR(AC316,2) + 32*AB316</f>
        <v>38</v>
      </c>
      <c r="AF316" s="64">
        <f>_xlfn.BITXOR(AD316,2) + 32*AB316</f>
        <v>39</v>
      </c>
      <c r="AG316" s="64">
        <f>32*(Y316-1) + (AE316/2)</f>
        <v>19</v>
      </c>
      <c r="AH316" s="73"/>
    </row>
    <row r="317" spans="1:34" s="43" customFormat="1" ht="18" customHeight="1">
      <c r="A317" s="86"/>
      <c r="B317" s="83" t="s">
        <v>962</v>
      </c>
      <c r="C317" s="109" t="s">
        <v>807</v>
      </c>
      <c r="D317" s="71" t="s">
        <v>800</v>
      </c>
      <c r="E317" s="71">
        <v>37.243406711199995</v>
      </c>
      <c r="F317" s="71">
        <v>-118.27879758820001</v>
      </c>
      <c r="G317" s="72">
        <v>1183.44</v>
      </c>
      <c r="H317" s="72">
        <v>254.57</v>
      </c>
      <c r="I317" s="72">
        <v>402.81</v>
      </c>
      <c r="J317" s="81" t="s">
        <v>74</v>
      </c>
      <c r="K317" s="81" t="s">
        <v>74</v>
      </c>
      <c r="L317" s="90" t="s">
        <v>963</v>
      </c>
      <c r="M317" s="90" t="s">
        <v>736</v>
      </c>
      <c r="N317" s="64"/>
      <c r="O317" s="64"/>
      <c r="P317" s="64">
        <v>3</v>
      </c>
      <c r="Q317" s="64">
        <v>4099</v>
      </c>
      <c r="R317" s="64">
        <f>P317</f>
        <v>3</v>
      </c>
      <c r="S317" s="64">
        <v>7</v>
      </c>
      <c r="T317" s="80">
        <f>100 * $R317 + S317</f>
        <v>307</v>
      </c>
      <c r="U317" s="77">
        <v>8</v>
      </c>
      <c r="V317" s="80">
        <f>100 * $R317 + U317</f>
        <v>308</v>
      </c>
      <c r="W317" s="64">
        <f>IF(ISBLANK(Y317), "", _xlfn.XLOOKUP(Y317,'SNAP2 IDs'!C$3:C$15,'SNAP2 IDs'!B$3:B$15,""))</f>
        <v>13</v>
      </c>
      <c r="X317" s="64">
        <f>_xlfn.XLOOKUP($W317, 'SNAP2 IDs'!$B$3:$B$15,'SNAP2 IDs'!D$3:D$15, "Lookup err")</f>
        <v>1</v>
      </c>
      <c r="Y317" s="64">
        <v>1</v>
      </c>
      <c r="Z317" s="64" t="str">
        <f>_xlfn.XLOOKUP($W317, 'SNAP2 IDs'!$B$3:$B$15,'SNAP2 IDs'!E$3:E$15, "Lookup err")</f>
        <v>00:00:4e:e4:ef:75</v>
      </c>
      <c r="AA317" s="64" t="str">
        <f>_xlfn.XLOOKUP($W317, 'SNAP2 IDs'!$B$3:$B$15,'SNAP2 IDs'!F$3:F$15, "Lookup err")</f>
        <v>snap01.sas.pvt</v>
      </c>
      <c r="AB317" s="64">
        <v>1</v>
      </c>
      <c r="AC317" s="64">
        <v>6</v>
      </c>
      <c r="AD317" s="64">
        <v>7</v>
      </c>
      <c r="AE317" s="64">
        <f>_xlfn.BITXOR(AC317,2) + 32*AB317</f>
        <v>36</v>
      </c>
      <c r="AF317" s="64">
        <f>_xlfn.BITXOR(AD317,2) + 32*AB317</f>
        <v>37</v>
      </c>
      <c r="AG317" s="64">
        <f>32*(Y317-1) + (AE317/2)</f>
        <v>18</v>
      </c>
      <c r="AH317" s="73"/>
    </row>
    <row r="318" spans="1:34" s="43" customFormat="1" ht="18" customHeight="1">
      <c r="A318" s="86"/>
      <c r="B318" s="83" t="s">
        <v>964</v>
      </c>
      <c r="C318" s="109" t="s">
        <v>807</v>
      </c>
      <c r="D318" s="71" t="s">
        <v>800</v>
      </c>
      <c r="E318" s="71">
        <v>37.243258059199995</v>
      </c>
      <c r="F318" s="71">
        <v>-118.2803485692</v>
      </c>
      <c r="G318" s="72">
        <v>1184.08</v>
      </c>
      <c r="H318" s="72">
        <v>116.95</v>
      </c>
      <c r="I318" s="72">
        <v>386.31</v>
      </c>
      <c r="J318" s="81" t="s">
        <v>74</v>
      </c>
      <c r="K318" s="81" t="s">
        <v>74</v>
      </c>
      <c r="L318" s="90" t="s">
        <v>965</v>
      </c>
      <c r="M318" s="90" t="s">
        <v>966</v>
      </c>
      <c r="N318" s="64"/>
      <c r="O318" s="64"/>
      <c r="P318" s="64">
        <v>3</v>
      </c>
      <c r="Q318" s="64">
        <v>4099</v>
      </c>
      <c r="R318" s="64">
        <f>P318</f>
        <v>3</v>
      </c>
      <c r="S318" s="64">
        <v>9</v>
      </c>
      <c r="T318" s="80">
        <f>100 * $R318 + S318</f>
        <v>309</v>
      </c>
      <c r="U318" s="77">
        <v>10</v>
      </c>
      <c r="V318" s="80">
        <f>100 * $R318 + U318</f>
        <v>310</v>
      </c>
      <c r="W318" s="64">
        <f>IF(ISBLANK(Y318), "", _xlfn.XLOOKUP(Y318,'SNAP2 IDs'!C$3:C$15,'SNAP2 IDs'!B$3:B$15,""))</f>
        <v>13</v>
      </c>
      <c r="X318" s="64">
        <f>_xlfn.XLOOKUP($W318, 'SNAP2 IDs'!$B$3:$B$15,'SNAP2 IDs'!D$3:D$15, "Lookup err")</f>
        <v>1</v>
      </c>
      <c r="Y318" s="64">
        <v>1</v>
      </c>
      <c r="Z318" s="64" t="str">
        <f>_xlfn.XLOOKUP($W318, 'SNAP2 IDs'!$B$3:$B$15,'SNAP2 IDs'!E$3:E$15, "Lookup err")</f>
        <v>00:00:4e:e4:ef:75</v>
      </c>
      <c r="AA318" s="64" t="str">
        <f>_xlfn.XLOOKUP($W318, 'SNAP2 IDs'!$B$3:$B$15,'SNAP2 IDs'!F$3:F$15, "Lookup err")</f>
        <v>snap01.sas.pvt</v>
      </c>
      <c r="AB318" s="64">
        <v>1</v>
      </c>
      <c r="AC318" s="64">
        <v>8</v>
      </c>
      <c r="AD318" s="64">
        <v>9</v>
      </c>
      <c r="AE318" s="64">
        <f>_xlfn.BITXOR(AC318,2) + 32*AB318</f>
        <v>42</v>
      </c>
      <c r="AF318" s="64">
        <f>_xlfn.BITXOR(AD318,2) + 32*AB318</f>
        <v>43</v>
      </c>
      <c r="AG318" s="64">
        <f>32*(Y318-1) + (AE318/2)</f>
        <v>21</v>
      </c>
      <c r="AH318" s="73"/>
    </row>
    <row r="319" spans="1:34" s="43" customFormat="1" ht="18" customHeight="1">
      <c r="A319" s="86"/>
      <c r="B319" s="83" t="s">
        <v>967</v>
      </c>
      <c r="C319" s="109" t="s">
        <v>592</v>
      </c>
      <c r="D319" s="71" t="s">
        <v>800</v>
      </c>
      <c r="E319" s="71">
        <v>37.237484124199995</v>
      </c>
      <c r="F319" s="71">
        <v>-118.2925046692</v>
      </c>
      <c r="G319" s="72">
        <v>1178.23</v>
      </c>
      <c r="H319" s="72">
        <v>-961.7</v>
      </c>
      <c r="I319" s="72">
        <v>-254.5</v>
      </c>
      <c r="J319" s="81" t="s">
        <v>74</v>
      </c>
      <c r="K319" s="81" t="s">
        <v>74</v>
      </c>
      <c r="L319" s="90" t="s">
        <v>968</v>
      </c>
      <c r="M319" s="90" t="s">
        <v>969</v>
      </c>
      <c r="N319" s="64"/>
      <c r="O319" s="64"/>
      <c r="P319" s="64">
        <v>14</v>
      </c>
      <c r="Q319" s="64">
        <f>_xlfn.XLOOKUP(P319,'ARX IDs'!B$3:B$47,'ARX IDs'!C$3:C$47,"")</f>
        <v>4107</v>
      </c>
      <c r="R319" s="64">
        <f>P319</f>
        <v>14</v>
      </c>
      <c r="S319" s="64">
        <v>9</v>
      </c>
      <c r="T319" s="80">
        <f>100 * $R319 + S319</f>
        <v>1409</v>
      </c>
      <c r="U319" s="77">
        <v>10</v>
      </c>
      <c r="V319" s="80">
        <f>100 * $R319 + U319</f>
        <v>1410</v>
      </c>
      <c r="W319" s="64">
        <f>IF(ISBLANK(Y319), "", _xlfn.XLOOKUP(Y319,'SNAP2 IDs'!C$3:C$15,'SNAP2 IDs'!B$3:B$15,""))</f>
        <v>4</v>
      </c>
      <c r="X319" s="64">
        <f>_xlfn.XLOOKUP($W319, 'SNAP2 IDs'!$B$3:$B$15,'SNAP2 IDs'!D$3:D$15, "Lookup err")</f>
        <v>2</v>
      </c>
      <c r="Y319" s="64">
        <v>11</v>
      </c>
      <c r="Z319" s="64" t="str">
        <f>_xlfn.XLOOKUP($W319, 'SNAP2 IDs'!$B$3:$B$15,'SNAP2 IDs'!E$3:E$15, "Lookup err")</f>
        <v>00:00:b3:fc:e4:6f</v>
      </c>
      <c r="AA319" s="64" t="str">
        <f>_xlfn.XLOOKUP($W319, 'SNAP2 IDs'!$B$3:$B$15,'SNAP2 IDs'!F$3:F$15, "Lookup err")</f>
        <v>snap11.sas.pvt</v>
      </c>
      <c r="AB319" s="64">
        <v>1</v>
      </c>
      <c r="AC319" s="64">
        <v>30</v>
      </c>
      <c r="AD319" s="64">
        <v>31</v>
      </c>
      <c r="AE319" s="64">
        <f>_xlfn.BITXOR(AC319,2) + 32*AB319</f>
        <v>60</v>
      </c>
      <c r="AF319" s="64">
        <f>_xlfn.BITXOR(AD319,2) + 32*AB319</f>
        <v>61</v>
      </c>
      <c r="AG319" s="64">
        <f>32*(Y319-1) + (AE319/2)</f>
        <v>350</v>
      </c>
      <c r="AH319" s="73"/>
    </row>
    <row r="320" spans="1:34" s="43" customFormat="1" ht="18" customHeight="1">
      <c r="A320" s="86"/>
      <c r="B320" s="83" t="s">
        <v>970</v>
      </c>
      <c r="C320" s="109" t="s">
        <v>163</v>
      </c>
      <c r="D320" s="71" t="s">
        <v>800</v>
      </c>
      <c r="E320" s="71">
        <v>37.238483360199993</v>
      </c>
      <c r="F320" s="71">
        <v>-118.2929475692</v>
      </c>
      <c r="G320" s="72">
        <v>1178.46</v>
      </c>
      <c r="H320" s="72">
        <v>-1000.98</v>
      </c>
      <c r="I320" s="72">
        <v>-143.6</v>
      </c>
      <c r="J320" s="81" t="s">
        <v>74</v>
      </c>
      <c r="K320" s="81" t="s">
        <v>74</v>
      </c>
      <c r="L320" s="90" t="s">
        <v>971</v>
      </c>
      <c r="M320" s="90" t="s">
        <v>972</v>
      </c>
      <c r="N320" s="64"/>
      <c r="O320" s="64"/>
      <c r="P320" s="64">
        <v>10</v>
      </c>
      <c r="Q320" s="64">
        <f>_xlfn.XLOOKUP(P320,'ARX IDs'!B$3:B$47,'ARX IDs'!C$3:C$47,"")</f>
        <v>4103</v>
      </c>
      <c r="R320" s="64">
        <f>P320</f>
        <v>10</v>
      </c>
      <c r="S320" s="64">
        <v>7</v>
      </c>
      <c r="T320" s="80">
        <f>100 * $R320 + S320</f>
        <v>1007</v>
      </c>
      <c r="U320" s="77">
        <v>8</v>
      </c>
      <c r="V320" s="80">
        <f>100 * $R320 + U320</f>
        <v>1008</v>
      </c>
      <c r="W320" s="64">
        <f>IF(ISBLANK(Y320), "", _xlfn.XLOOKUP(Y320,'SNAP2 IDs'!C$3:C$15,'SNAP2 IDs'!B$3:B$15,""))</f>
        <v>5</v>
      </c>
      <c r="X320" s="64">
        <f>_xlfn.XLOOKUP($W320, 'SNAP2 IDs'!$B$3:$B$15,'SNAP2 IDs'!D$3:D$15, "Lookup err")</f>
        <v>1</v>
      </c>
      <c r="Y320" s="64">
        <v>5</v>
      </c>
      <c r="Z320" s="64" t="str">
        <f>_xlfn.XLOOKUP($W320, 'SNAP2 IDs'!$B$3:$B$15,'SNAP2 IDs'!E$3:E$15, "Lookup err")</f>
        <v>00:00:18:2d:e4:75</v>
      </c>
      <c r="AA320" s="64" t="str">
        <f>_xlfn.XLOOKUP($W320, 'SNAP2 IDs'!$B$3:$B$15,'SNAP2 IDs'!F$3:F$15, "Lookup err")</f>
        <v>snap05.sas.pvt</v>
      </c>
      <c r="AB320" s="64">
        <v>1</v>
      </c>
      <c r="AC320" s="64">
        <v>20</v>
      </c>
      <c r="AD320" s="64">
        <v>21</v>
      </c>
      <c r="AE320" s="64">
        <f>_xlfn.BITXOR(AC320,2) + 32*AB320</f>
        <v>54</v>
      </c>
      <c r="AF320" s="64">
        <f>_xlfn.BITXOR(AD320,2) + 32*AB320</f>
        <v>55</v>
      </c>
      <c r="AG320" s="64">
        <f>32*(Y320-1) + (AE320/2)</f>
        <v>155</v>
      </c>
      <c r="AH320" s="73"/>
    </row>
    <row r="321" spans="1:34" s="43" customFormat="1" ht="18" customHeight="1">
      <c r="A321" s="86"/>
      <c r="B321" s="83" t="s">
        <v>973</v>
      </c>
      <c r="C321" s="109" t="s">
        <v>793</v>
      </c>
      <c r="D321" s="71" t="s">
        <v>800</v>
      </c>
      <c r="E321" s="71">
        <v>37.238266584199991</v>
      </c>
      <c r="F321" s="71">
        <v>-118.2861207692</v>
      </c>
      <c r="G321" s="72">
        <v>1183.03</v>
      </c>
      <c r="H321" s="72">
        <v>-395.22</v>
      </c>
      <c r="I321" s="72">
        <v>-167.66</v>
      </c>
      <c r="J321" s="81" t="s">
        <v>74</v>
      </c>
      <c r="K321" s="81" t="s">
        <v>74</v>
      </c>
      <c r="L321" s="90" t="s">
        <v>974</v>
      </c>
      <c r="M321" s="90" t="s">
        <v>975</v>
      </c>
      <c r="N321" s="64"/>
      <c r="O321" s="64"/>
      <c r="P321" s="64">
        <v>7</v>
      </c>
      <c r="Q321" s="64">
        <v>4111</v>
      </c>
      <c r="R321" s="64">
        <f>P321</f>
        <v>7</v>
      </c>
      <c r="S321" s="64">
        <v>9</v>
      </c>
      <c r="T321" s="80">
        <f>100 * $R321 + S321</f>
        <v>709</v>
      </c>
      <c r="U321" s="77">
        <v>10</v>
      </c>
      <c r="V321" s="80">
        <f>100 * $R321 + U321</f>
        <v>710</v>
      </c>
      <c r="W321" s="64">
        <f>IF(ISBLANK(Y321), "", _xlfn.XLOOKUP(Y321,'SNAP2 IDs'!C$3:C$15,'SNAP2 IDs'!B$3:B$15,""))</f>
        <v>12</v>
      </c>
      <c r="X321" s="64">
        <f>_xlfn.XLOOKUP($W321, 'SNAP2 IDs'!$B$3:$B$15,'SNAP2 IDs'!D$3:D$15, "Lookup err")</f>
        <v>1</v>
      </c>
      <c r="Y321" s="64">
        <v>2</v>
      </c>
      <c r="Z321" s="64" t="str">
        <f>_xlfn.XLOOKUP($W321, 'SNAP2 IDs'!$B$3:$B$15,'SNAP2 IDs'!E$3:E$15, "Lookup err")</f>
        <v>02:00:d4:5b:e4:75</v>
      </c>
      <c r="AA321" s="64" t="str">
        <f>_xlfn.XLOOKUP($W321, 'SNAP2 IDs'!$B$3:$B$15,'SNAP2 IDs'!F$3:F$15, "Lookup err")</f>
        <v>snap02.sas.pvt</v>
      </c>
      <c r="AB321" s="64">
        <v>1</v>
      </c>
      <c r="AC321" s="64">
        <v>10</v>
      </c>
      <c r="AD321" s="64">
        <v>11</v>
      </c>
      <c r="AE321" s="64">
        <f>_xlfn.BITXOR(AC321,2) + 32*AB321</f>
        <v>40</v>
      </c>
      <c r="AF321" s="64">
        <f>_xlfn.BITXOR(AD321,2) + 32*AB321</f>
        <v>41</v>
      </c>
      <c r="AG321" s="64">
        <f>32*(Y321-1) + (AE321/2)</f>
        <v>52</v>
      </c>
      <c r="AH321" s="73"/>
    </row>
    <row r="322" spans="1:34" s="43" customFormat="1" ht="18" customHeight="1">
      <c r="A322" s="86"/>
      <c r="B322" s="83" t="s">
        <v>976</v>
      </c>
      <c r="C322" s="109" t="s">
        <v>793</v>
      </c>
      <c r="D322" s="71" t="s">
        <v>800</v>
      </c>
      <c r="E322" s="71">
        <v>37.237574445199996</v>
      </c>
      <c r="F322" s="71">
        <v>-118.28473273420001</v>
      </c>
      <c r="G322" s="72">
        <v>1182.6199999999999</v>
      </c>
      <c r="H322" s="72">
        <v>-272.06</v>
      </c>
      <c r="I322" s="72">
        <v>-244.48</v>
      </c>
      <c r="J322" s="81" t="s">
        <v>74</v>
      </c>
      <c r="K322" s="81" t="s">
        <v>74</v>
      </c>
      <c r="L322" s="90" t="s">
        <v>977</v>
      </c>
      <c r="M322" s="90" t="s">
        <v>978</v>
      </c>
      <c r="N322" s="64"/>
      <c r="O322" s="64"/>
      <c r="P322" s="64">
        <v>7</v>
      </c>
      <c r="Q322" s="64">
        <v>4111</v>
      </c>
      <c r="R322" s="64">
        <f>P322</f>
        <v>7</v>
      </c>
      <c r="S322" s="64">
        <v>11</v>
      </c>
      <c r="T322" s="80">
        <f>100 * $R322 + S322</f>
        <v>711</v>
      </c>
      <c r="U322" s="77">
        <v>12</v>
      </c>
      <c r="V322" s="80">
        <f>100 * $R322 + U322</f>
        <v>712</v>
      </c>
      <c r="W322" s="64">
        <f>IF(ISBLANK(Y322), "", _xlfn.XLOOKUP(Y322,'SNAP2 IDs'!C$3:C$15,'SNAP2 IDs'!B$3:B$15,""))</f>
        <v>12</v>
      </c>
      <c r="X322" s="64">
        <f>_xlfn.XLOOKUP($W322, 'SNAP2 IDs'!$B$3:$B$15,'SNAP2 IDs'!D$3:D$15, "Lookup err")</f>
        <v>1</v>
      </c>
      <c r="Y322" s="64">
        <v>2</v>
      </c>
      <c r="Z322" s="64" t="str">
        <f>_xlfn.XLOOKUP($W322, 'SNAP2 IDs'!$B$3:$B$15,'SNAP2 IDs'!E$3:E$15, "Lookup err")</f>
        <v>02:00:d4:5b:e4:75</v>
      </c>
      <c r="AA322" s="64" t="str">
        <f>_xlfn.XLOOKUP($W322, 'SNAP2 IDs'!$B$3:$B$15,'SNAP2 IDs'!F$3:F$15, "Lookup err")</f>
        <v>snap02.sas.pvt</v>
      </c>
      <c r="AB322" s="64">
        <v>1</v>
      </c>
      <c r="AC322" s="64">
        <v>12</v>
      </c>
      <c r="AD322" s="64">
        <v>13</v>
      </c>
      <c r="AE322" s="64">
        <f>_xlfn.BITXOR(AC322,2) + 32*AB322</f>
        <v>46</v>
      </c>
      <c r="AF322" s="64">
        <f>_xlfn.BITXOR(AD322,2) + 32*AB322</f>
        <v>47</v>
      </c>
      <c r="AG322" s="64">
        <f>32*(Y322-1) + (AE322/2)</f>
        <v>55</v>
      </c>
      <c r="AH322" s="73"/>
    </row>
    <row r="323" spans="1:34" s="43" customFormat="1" ht="18" customHeight="1">
      <c r="A323" s="86"/>
      <c r="B323" s="83" t="s">
        <v>979</v>
      </c>
      <c r="C323" s="109" t="s">
        <v>179</v>
      </c>
      <c r="D323" s="71" t="s">
        <v>800</v>
      </c>
      <c r="E323" s="71">
        <v>37.243840335199991</v>
      </c>
      <c r="F323" s="71">
        <v>-118.29512690120001</v>
      </c>
      <c r="G323" s="72">
        <v>1180.26</v>
      </c>
      <c r="H323" s="72">
        <v>-1194.28</v>
      </c>
      <c r="I323" s="72">
        <v>450.93</v>
      </c>
      <c r="J323" s="81" t="s">
        <v>74</v>
      </c>
      <c r="K323" s="82" t="s">
        <v>198</v>
      </c>
      <c r="L323" s="90" t="s">
        <v>978</v>
      </c>
      <c r="M323" s="90" t="s">
        <v>980</v>
      </c>
      <c r="N323" s="64"/>
      <c r="O323" s="64"/>
      <c r="P323" s="64">
        <v>11</v>
      </c>
      <c r="Q323" s="64">
        <f>_xlfn.XLOOKUP(P323,'ARX IDs'!B$3:B$47,'ARX IDs'!C$3:C$47,"")</f>
        <v>4109</v>
      </c>
      <c r="R323" s="64">
        <f>P323</f>
        <v>11</v>
      </c>
      <c r="S323" s="64">
        <v>9</v>
      </c>
      <c r="T323" s="80">
        <f>100 * $R323 + S323</f>
        <v>1109</v>
      </c>
      <c r="U323" s="77">
        <v>10</v>
      </c>
      <c r="V323" s="80">
        <f>100 * $R323 + U323</f>
        <v>1110</v>
      </c>
      <c r="W323" s="64">
        <f>IF(ISBLANK(Y323), "", _xlfn.XLOOKUP(Y323,'SNAP2 IDs'!C$3:C$15,'SNAP2 IDs'!B$3:B$15,""))</f>
        <v>6</v>
      </c>
      <c r="X323" s="64">
        <f>_xlfn.XLOOKUP($W323, 'SNAP2 IDs'!$B$3:$B$15,'SNAP2 IDs'!D$3:D$15, "Lookup err")</f>
        <v>1</v>
      </c>
      <c r="Y323" s="64">
        <v>6</v>
      </c>
      <c r="Z323" s="64" t="str">
        <f>_xlfn.XLOOKUP($W323, 'SNAP2 IDs'!$B$3:$B$15,'SNAP2 IDs'!E$3:E$15, "Lookup err")</f>
        <v>02:00:c2:4f:e4:75</v>
      </c>
      <c r="AA323" s="64" t="str">
        <f>_xlfn.XLOOKUP($W323, 'SNAP2 IDs'!$B$3:$B$15,'SNAP2 IDs'!F$3:F$15, "Lookup err")</f>
        <v>snap06.sas.pvt</v>
      </c>
      <c r="AB323" s="64">
        <v>1</v>
      </c>
      <c r="AC323" s="64">
        <v>30</v>
      </c>
      <c r="AD323" s="64">
        <v>31</v>
      </c>
      <c r="AE323" s="64">
        <f>_xlfn.BITXOR(AC323,2) + 32*AB323</f>
        <v>60</v>
      </c>
      <c r="AF323" s="64">
        <f>_xlfn.BITXOR(AD323,2) + 32*AB323</f>
        <v>61</v>
      </c>
      <c r="AG323" s="64">
        <f>32*(Y323-1) + (AE323/2)</f>
        <v>190</v>
      </c>
      <c r="AH323" s="73"/>
    </row>
    <row r="324" spans="1:34" s="43" customFormat="1" ht="18" customHeight="1">
      <c r="A324" s="86"/>
      <c r="B324" s="83" t="s">
        <v>981</v>
      </c>
      <c r="C324" s="109" t="s">
        <v>793</v>
      </c>
      <c r="D324" s="71" t="s">
        <v>800</v>
      </c>
      <c r="E324" s="71">
        <v>37.243811476199994</v>
      </c>
      <c r="F324" s="71">
        <v>-118.2923430692</v>
      </c>
      <c r="G324" s="72">
        <v>1179.6099999999999</v>
      </c>
      <c r="H324" s="72">
        <v>-947.28</v>
      </c>
      <c r="I324" s="72">
        <v>447.73</v>
      </c>
      <c r="J324" s="81" t="s">
        <v>74</v>
      </c>
      <c r="K324" s="81" t="s">
        <v>74</v>
      </c>
      <c r="L324" s="90" t="s">
        <v>982</v>
      </c>
      <c r="M324" s="90" t="s">
        <v>983</v>
      </c>
      <c r="N324" s="64"/>
      <c r="O324" s="64"/>
      <c r="P324" s="64">
        <v>7</v>
      </c>
      <c r="Q324" s="64">
        <v>4111</v>
      </c>
      <c r="R324" s="64">
        <f>P324</f>
        <v>7</v>
      </c>
      <c r="S324" s="64">
        <v>13</v>
      </c>
      <c r="T324" s="80">
        <f>100 * $R324 + S324</f>
        <v>713</v>
      </c>
      <c r="U324" s="77">
        <v>14</v>
      </c>
      <c r="V324" s="80">
        <f>100 * $R324 + U324</f>
        <v>714</v>
      </c>
      <c r="W324" s="64">
        <f>IF(ISBLANK(Y324), "", _xlfn.XLOOKUP(Y324,'SNAP2 IDs'!C$3:C$15,'SNAP2 IDs'!B$3:B$15,""))</f>
        <v>12</v>
      </c>
      <c r="X324" s="64">
        <f>_xlfn.XLOOKUP($W324, 'SNAP2 IDs'!$B$3:$B$15,'SNAP2 IDs'!D$3:D$15, "Lookup err")</f>
        <v>1</v>
      </c>
      <c r="Y324" s="64">
        <v>2</v>
      </c>
      <c r="Z324" s="64" t="str">
        <f>_xlfn.XLOOKUP($W324, 'SNAP2 IDs'!$B$3:$B$15,'SNAP2 IDs'!E$3:E$15, "Lookup err")</f>
        <v>02:00:d4:5b:e4:75</v>
      </c>
      <c r="AA324" s="64" t="str">
        <f>_xlfn.XLOOKUP($W324, 'SNAP2 IDs'!$B$3:$B$15,'SNAP2 IDs'!F$3:F$15, "Lookup err")</f>
        <v>snap02.sas.pvt</v>
      </c>
      <c r="AB324" s="64">
        <v>1</v>
      </c>
      <c r="AC324" s="64">
        <v>14</v>
      </c>
      <c r="AD324" s="64">
        <v>15</v>
      </c>
      <c r="AE324" s="64">
        <f>_xlfn.BITXOR(AC324,2) + 32*AB324</f>
        <v>44</v>
      </c>
      <c r="AF324" s="64">
        <f>_xlfn.BITXOR(AD324,2) + 32*AB324</f>
        <v>45</v>
      </c>
      <c r="AG324" s="64">
        <f>32*(Y324-1) + (AE324/2)</f>
        <v>54</v>
      </c>
      <c r="AH324" s="73"/>
    </row>
    <row r="325" spans="1:34" s="43" customFormat="1" ht="18" customHeight="1">
      <c r="A325" s="86"/>
      <c r="B325" s="83" t="s">
        <v>984</v>
      </c>
      <c r="C325" s="109" t="s">
        <v>807</v>
      </c>
      <c r="D325" s="71" t="s">
        <v>800</v>
      </c>
      <c r="E325" s="71">
        <v>37.246270623518498</v>
      </c>
      <c r="F325" s="71">
        <v>-118.28757719494401</v>
      </c>
      <c r="G325" s="72">
        <v>1185.0999999999999</v>
      </c>
      <c r="H325" s="72">
        <v>-524.4</v>
      </c>
      <c r="I325" s="72">
        <v>720.65</v>
      </c>
      <c r="J325" s="81" t="s">
        <v>74</v>
      </c>
      <c r="K325" s="81" t="s">
        <v>74</v>
      </c>
      <c r="L325" s="90" t="s">
        <v>985</v>
      </c>
      <c r="M325" s="90" t="s">
        <v>986</v>
      </c>
      <c r="N325" s="64"/>
      <c r="O325" s="64"/>
      <c r="P325" s="64">
        <v>3</v>
      </c>
      <c r="Q325" s="64">
        <v>4099</v>
      </c>
      <c r="R325" s="64">
        <f>P325</f>
        <v>3</v>
      </c>
      <c r="S325" s="64">
        <v>11</v>
      </c>
      <c r="T325" s="80">
        <f>100 * $R325 + S325</f>
        <v>311</v>
      </c>
      <c r="U325" s="77">
        <v>12</v>
      </c>
      <c r="V325" s="80">
        <f>100 * $R325 + U325</f>
        <v>312</v>
      </c>
      <c r="W325" s="64">
        <f>IF(ISBLANK(Y325), "", _xlfn.XLOOKUP(Y325,'SNAP2 IDs'!C$3:C$15,'SNAP2 IDs'!B$3:B$15,""))</f>
        <v>13</v>
      </c>
      <c r="X325" s="64">
        <f>_xlfn.XLOOKUP($W325, 'SNAP2 IDs'!$B$3:$B$15,'SNAP2 IDs'!D$3:D$15, "Lookup err")</f>
        <v>1</v>
      </c>
      <c r="Y325" s="64">
        <v>1</v>
      </c>
      <c r="Z325" s="64" t="str">
        <f>_xlfn.XLOOKUP($W325, 'SNAP2 IDs'!$B$3:$B$15,'SNAP2 IDs'!E$3:E$15, "Lookup err")</f>
        <v>00:00:4e:e4:ef:75</v>
      </c>
      <c r="AA325" s="64" t="str">
        <f>_xlfn.XLOOKUP($W325, 'SNAP2 IDs'!$B$3:$B$15,'SNAP2 IDs'!F$3:F$15, "Lookup err")</f>
        <v>snap01.sas.pvt</v>
      </c>
      <c r="AB325" s="64">
        <v>1</v>
      </c>
      <c r="AC325" s="64">
        <v>10</v>
      </c>
      <c r="AD325" s="64">
        <v>11</v>
      </c>
      <c r="AE325" s="64">
        <f>_xlfn.BITXOR(AC325,2) + 32*AB325</f>
        <v>40</v>
      </c>
      <c r="AF325" s="64">
        <f>_xlfn.BITXOR(AD325,2) + 32*AB325</f>
        <v>41</v>
      </c>
      <c r="AG325" s="64">
        <f>32*(Y325-1) + (AE325/2)</f>
        <v>20</v>
      </c>
      <c r="AH325" s="73"/>
    </row>
    <row r="326" spans="1:34" s="43" customFormat="1" ht="18" customHeight="1">
      <c r="A326" s="86"/>
      <c r="B326" s="83" t="s">
        <v>987</v>
      </c>
      <c r="C326" s="109" t="s">
        <v>446</v>
      </c>
      <c r="D326" s="71" t="s">
        <v>800</v>
      </c>
      <c r="E326" s="71">
        <v>37.248749519199997</v>
      </c>
      <c r="F326" s="71">
        <v>-118.2894811692</v>
      </c>
      <c r="G326" s="72">
        <v>1185.01</v>
      </c>
      <c r="H326" s="72">
        <v>-693.31</v>
      </c>
      <c r="I326" s="72">
        <v>995.77</v>
      </c>
      <c r="J326" s="81" t="s">
        <v>74</v>
      </c>
      <c r="K326" s="81" t="s">
        <v>74</v>
      </c>
      <c r="L326" s="90" t="s">
        <v>988</v>
      </c>
      <c r="M326" s="90" t="s">
        <v>770</v>
      </c>
      <c r="N326" s="64"/>
      <c r="O326" s="64"/>
      <c r="P326" s="64">
        <v>12</v>
      </c>
      <c r="Q326" s="64">
        <f>_xlfn.XLOOKUP(P326,'ARX IDs'!B$3:B$47,'ARX IDs'!C$3:C$47,"")</f>
        <v>4110</v>
      </c>
      <c r="R326" s="64">
        <f>P326</f>
        <v>12</v>
      </c>
      <c r="S326" s="64">
        <v>1</v>
      </c>
      <c r="T326" s="80">
        <f>100 * $R326 + S326</f>
        <v>1201</v>
      </c>
      <c r="U326" s="77">
        <v>2</v>
      </c>
      <c r="V326" s="80">
        <f>100 * $R326 + U326</f>
        <v>1202</v>
      </c>
      <c r="W326" s="64">
        <f>IF(ISBLANK(Y326), "", _xlfn.XLOOKUP(Y326,'SNAP2 IDs'!C$3:C$15,'SNAP2 IDs'!B$3:B$15,""))</f>
        <v>3</v>
      </c>
      <c r="X326" s="64">
        <f>_xlfn.XLOOKUP($W326, 'SNAP2 IDs'!$B$3:$B$15,'SNAP2 IDs'!D$3:D$15, "Lookup err")</f>
        <v>2</v>
      </c>
      <c r="Y326" s="64">
        <v>8</v>
      </c>
      <c r="Z326" s="64" t="str">
        <f>_xlfn.XLOOKUP($W326, 'SNAP2 IDs'!$B$3:$B$15,'SNAP2 IDs'!E$3:E$15, "Lookup err")</f>
        <v>00:00:b3:f2:e4:75</v>
      </c>
      <c r="AA326" s="64" t="str">
        <f>_xlfn.XLOOKUP($W326, 'SNAP2 IDs'!$B$3:$B$15,'SNAP2 IDs'!F$3:F$15, "Lookup err")</f>
        <v>snap08.sas.pvt</v>
      </c>
      <c r="AB326" s="64">
        <v>1</v>
      </c>
      <c r="AC326" s="64">
        <v>20</v>
      </c>
      <c r="AD326" s="64">
        <v>21</v>
      </c>
      <c r="AE326" s="64">
        <f>_xlfn.BITXOR(AC326,2) + 32*AB326</f>
        <v>54</v>
      </c>
      <c r="AF326" s="64">
        <f>_xlfn.BITXOR(AD326,2) + 32*AB326</f>
        <v>55</v>
      </c>
      <c r="AG326" s="64">
        <f>32*(Y326-1) + (AE326/2)</f>
        <v>251</v>
      </c>
      <c r="AH326" s="73"/>
    </row>
    <row r="327" spans="1:34" s="43" customFormat="1" ht="18" customHeight="1">
      <c r="A327" s="86"/>
      <c r="B327" s="83" t="s">
        <v>989</v>
      </c>
      <c r="C327" s="109" t="s">
        <v>72</v>
      </c>
      <c r="D327" s="71" t="s">
        <v>800</v>
      </c>
      <c r="E327" s="71">
        <v>37.241611864199996</v>
      </c>
      <c r="F327" s="71">
        <v>-118.27931606920001</v>
      </c>
      <c r="G327" s="72">
        <v>1183.3399999999999</v>
      </c>
      <c r="H327" s="72">
        <v>208.57</v>
      </c>
      <c r="I327" s="72">
        <v>203.61</v>
      </c>
      <c r="J327" s="81" t="s">
        <v>74</v>
      </c>
      <c r="K327" s="81" t="s">
        <v>74</v>
      </c>
      <c r="L327" s="90" t="s">
        <v>878</v>
      </c>
      <c r="M327" s="90" t="s">
        <v>990</v>
      </c>
      <c r="N327" s="64"/>
      <c r="O327" s="64"/>
      <c r="P327" s="64">
        <v>9</v>
      </c>
      <c r="Q327" s="64">
        <f>_xlfn.XLOOKUP(P327,'ARX IDs'!B$3:B$47,'ARX IDs'!C$3:C$47,"")</f>
        <v>4108</v>
      </c>
      <c r="R327" s="64">
        <f>P327</f>
        <v>9</v>
      </c>
      <c r="S327" s="64">
        <v>7</v>
      </c>
      <c r="T327" s="80">
        <f>100 * $R327 + S327</f>
        <v>907</v>
      </c>
      <c r="U327" s="77">
        <v>8</v>
      </c>
      <c r="V327" s="80">
        <f>100 * $R327 + U327</f>
        <v>908</v>
      </c>
      <c r="W327" s="64">
        <f>IF(ISBLANK(Y327), "", _xlfn.XLOOKUP(Y327,'SNAP2 IDs'!C$3:C$15,'SNAP2 IDs'!B$3:B$15,""))</f>
        <v>10</v>
      </c>
      <c r="X327" s="64">
        <f>_xlfn.XLOOKUP($W327, 'SNAP2 IDs'!$B$3:$B$15,'SNAP2 IDs'!D$3:D$15, "Lookup err")</f>
        <v>1</v>
      </c>
      <c r="Y327" s="64">
        <v>3</v>
      </c>
      <c r="Z327" s="64" t="str">
        <f>_xlfn.XLOOKUP($W327, 'SNAP2 IDs'!$B$3:$B$15,'SNAP2 IDs'!E$3:E$15, "Lookup err")</f>
        <v>02:00:a6:4e:e4:6f</v>
      </c>
      <c r="AA327" s="64" t="str">
        <f>_xlfn.XLOOKUP($W327, 'SNAP2 IDs'!$B$3:$B$15,'SNAP2 IDs'!F$3:F$15, "Lookup err")</f>
        <v>snap03.sas.pvt</v>
      </c>
      <c r="AB327" s="64">
        <v>1</v>
      </c>
      <c r="AC327" s="64">
        <v>28</v>
      </c>
      <c r="AD327" s="64">
        <v>29</v>
      </c>
      <c r="AE327" s="64">
        <f>_xlfn.BITXOR(AC327,2) + 32*AB327</f>
        <v>62</v>
      </c>
      <c r="AF327" s="64">
        <f>_xlfn.BITXOR(AD327,2) + 32*AB327</f>
        <v>63</v>
      </c>
      <c r="AG327" s="64">
        <f>32*(Y327-1) + (AE327/2)</f>
        <v>95</v>
      </c>
      <c r="AH327" s="73"/>
    </row>
    <row r="328" spans="1:34" s="43" customFormat="1" ht="18" customHeight="1">
      <c r="A328" s="86"/>
      <c r="B328" s="83" t="s">
        <v>991</v>
      </c>
      <c r="C328" s="109" t="s">
        <v>116</v>
      </c>
      <c r="D328" s="71" t="s">
        <v>800</v>
      </c>
      <c r="E328" s="71">
        <v>37.239947379199997</v>
      </c>
      <c r="F328" s="71">
        <v>-118.2786074342</v>
      </c>
      <c r="G328" s="72">
        <v>1182.97</v>
      </c>
      <c r="H328" s="72">
        <v>271.45</v>
      </c>
      <c r="I328" s="72">
        <v>18.88</v>
      </c>
      <c r="J328" s="81" t="s">
        <v>74</v>
      </c>
      <c r="K328" s="81" t="s">
        <v>74</v>
      </c>
      <c r="L328" s="90"/>
      <c r="M328" s="90"/>
      <c r="N328" s="64"/>
      <c r="O328" s="64"/>
      <c r="P328" s="64">
        <v>9</v>
      </c>
      <c r="Q328" s="64">
        <f>_xlfn.XLOOKUP(P328,'ARX IDs'!B$3:B$47,'ARX IDs'!C$3:C$47,"")</f>
        <v>4108</v>
      </c>
      <c r="R328" s="64">
        <f>P328</f>
        <v>9</v>
      </c>
      <c r="S328" s="64">
        <v>13</v>
      </c>
      <c r="T328" s="80">
        <f>100 * $R328 + S328</f>
        <v>913</v>
      </c>
      <c r="U328" s="77">
        <v>14</v>
      </c>
      <c r="V328" s="80">
        <f>100 * $R328 + U328</f>
        <v>914</v>
      </c>
      <c r="W328" s="64">
        <f>IF(ISBLANK(Y328), "", _xlfn.XLOOKUP(Y328,'SNAP2 IDs'!C$3:C$15,'SNAP2 IDs'!B$3:B$15,""))</f>
        <v>7</v>
      </c>
      <c r="X328" s="64">
        <f>_xlfn.XLOOKUP($W328, 'SNAP2 IDs'!$B$3:$B$15,'SNAP2 IDs'!D$3:D$15, "Lookup err")</f>
        <v>1</v>
      </c>
      <c r="Y328" s="64">
        <v>4</v>
      </c>
      <c r="Z328" s="64" t="str">
        <f>_xlfn.XLOOKUP($W328, 'SNAP2 IDs'!$B$3:$B$15,'SNAP2 IDs'!E$3:E$15, "Lookup err")</f>
        <v>00:00:08:4b:e4:6f</v>
      </c>
      <c r="AA328" s="64" t="str">
        <f>_xlfn.XLOOKUP($W328, 'SNAP2 IDs'!$B$3:$B$15,'SNAP2 IDs'!F$3:F$15, "Lookup err")</f>
        <v>snap04.sas.pvt</v>
      </c>
      <c r="AB328" s="64">
        <v>1</v>
      </c>
      <c r="AC328" s="64">
        <v>22</v>
      </c>
      <c r="AD328" s="64">
        <v>23</v>
      </c>
      <c r="AE328" s="64">
        <f>_xlfn.BITXOR(AC328,2) + 32*AB328</f>
        <v>52</v>
      </c>
      <c r="AF328" s="64">
        <f>_xlfn.BITXOR(AD328,2) + 32*AB328</f>
        <v>53</v>
      </c>
      <c r="AG328" s="64">
        <f>32*(Y328-1) + (AE328/2)</f>
        <v>122</v>
      </c>
      <c r="AH328" s="73"/>
    </row>
    <row r="329" spans="1:34" s="43" customFormat="1" ht="18" customHeight="1">
      <c r="A329" s="86"/>
      <c r="B329" s="83" t="s">
        <v>992</v>
      </c>
      <c r="C329" s="109" t="s">
        <v>163</v>
      </c>
      <c r="D329" s="71" t="s">
        <v>800</v>
      </c>
      <c r="E329" s="71">
        <v>37.248110954199994</v>
      </c>
      <c r="F329" s="71">
        <v>-118.2769858692</v>
      </c>
      <c r="G329" s="72">
        <v>1185.0999999999999</v>
      </c>
      <c r="H329" s="72">
        <v>415.29</v>
      </c>
      <c r="I329" s="72">
        <v>924.9</v>
      </c>
      <c r="J329" s="81" t="s">
        <v>74</v>
      </c>
      <c r="K329" s="81" t="s">
        <v>74</v>
      </c>
      <c r="L329" s="90" t="s">
        <v>993</v>
      </c>
      <c r="M329" s="90" t="s">
        <v>994</v>
      </c>
      <c r="N329" s="64"/>
      <c r="O329" s="64"/>
      <c r="P329" s="64">
        <v>10</v>
      </c>
      <c r="Q329" s="64">
        <f>_xlfn.XLOOKUP(P329,'ARX IDs'!B$3:B$47,'ARX IDs'!C$3:C$47,"")</f>
        <v>4103</v>
      </c>
      <c r="R329" s="64">
        <f>P329</f>
        <v>10</v>
      </c>
      <c r="S329" s="64">
        <v>9</v>
      </c>
      <c r="T329" s="80">
        <f>100 * $R329 + S329</f>
        <v>1009</v>
      </c>
      <c r="U329" s="77">
        <v>10</v>
      </c>
      <c r="V329" s="80">
        <f>100 * $R329 + U329</f>
        <v>1010</v>
      </c>
      <c r="W329" s="64">
        <f>IF(ISBLANK(Y329), "", _xlfn.XLOOKUP(Y329,'SNAP2 IDs'!C$3:C$15,'SNAP2 IDs'!B$3:B$15,""))</f>
        <v>5</v>
      </c>
      <c r="X329" s="64">
        <f>_xlfn.XLOOKUP($W329, 'SNAP2 IDs'!$B$3:$B$15,'SNAP2 IDs'!D$3:D$15, "Lookup err")</f>
        <v>1</v>
      </c>
      <c r="Y329" s="64">
        <v>5</v>
      </c>
      <c r="Z329" s="64" t="str">
        <f>_xlfn.XLOOKUP($W329, 'SNAP2 IDs'!$B$3:$B$15,'SNAP2 IDs'!E$3:E$15, "Lookup err")</f>
        <v>00:00:18:2d:e4:75</v>
      </c>
      <c r="AA329" s="64" t="str">
        <f>_xlfn.XLOOKUP($W329, 'SNAP2 IDs'!$B$3:$B$15,'SNAP2 IDs'!F$3:F$15, "Lookup err")</f>
        <v>snap05.sas.pvt</v>
      </c>
      <c r="AB329" s="64">
        <v>1</v>
      </c>
      <c r="AC329" s="64">
        <v>22</v>
      </c>
      <c r="AD329" s="64">
        <v>23</v>
      </c>
      <c r="AE329" s="64">
        <f>_xlfn.BITXOR(AC329,2) + 32*AB329</f>
        <v>52</v>
      </c>
      <c r="AF329" s="64">
        <f>_xlfn.BITXOR(AD329,2) + 32*AB329</f>
        <v>53</v>
      </c>
      <c r="AG329" s="64">
        <f>32*(Y329-1) + (AE329/2)</f>
        <v>154</v>
      </c>
      <c r="AH329" s="73"/>
    </row>
    <row r="330" spans="1:34" s="43" customFormat="1" ht="18" customHeight="1">
      <c r="A330" s="86"/>
      <c r="B330" s="83" t="s">
        <v>995</v>
      </c>
      <c r="C330" s="109" t="s">
        <v>446</v>
      </c>
      <c r="D330" s="71" t="s">
        <v>800</v>
      </c>
      <c r="E330" s="71">
        <v>37.246363483199993</v>
      </c>
      <c r="F330" s="71">
        <v>-118.27834976920001</v>
      </c>
      <c r="G330" s="72">
        <v>1184.46</v>
      </c>
      <c r="H330" s="72">
        <v>294.29000000000002</v>
      </c>
      <c r="I330" s="72">
        <v>730.96</v>
      </c>
      <c r="J330" s="81" t="s">
        <v>74</v>
      </c>
      <c r="K330" s="81" t="s">
        <v>74</v>
      </c>
      <c r="L330" s="90" t="s">
        <v>996</v>
      </c>
      <c r="M330" s="90" t="s">
        <v>997</v>
      </c>
      <c r="N330" s="64"/>
      <c r="O330" s="64"/>
      <c r="P330" s="64">
        <v>12</v>
      </c>
      <c r="Q330" s="64">
        <f>_xlfn.XLOOKUP(P330,'ARX IDs'!B$3:B$47,'ARX IDs'!C$3:C$47,"")</f>
        <v>4110</v>
      </c>
      <c r="R330" s="64">
        <f>P330</f>
        <v>12</v>
      </c>
      <c r="S330" s="64">
        <v>3</v>
      </c>
      <c r="T330" s="80">
        <f>100 * $R330 + S330</f>
        <v>1203</v>
      </c>
      <c r="U330" s="77">
        <v>4</v>
      </c>
      <c r="V330" s="80">
        <f>100 * $R330 + U330</f>
        <v>1204</v>
      </c>
      <c r="W330" s="64">
        <f>IF(ISBLANK(Y330), "", _xlfn.XLOOKUP(Y330,'SNAP2 IDs'!C$3:C$15,'SNAP2 IDs'!B$3:B$15,""))</f>
        <v>3</v>
      </c>
      <c r="X330" s="64">
        <f>_xlfn.XLOOKUP($W330, 'SNAP2 IDs'!$B$3:$B$15,'SNAP2 IDs'!D$3:D$15, "Lookup err")</f>
        <v>2</v>
      </c>
      <c r="Y330" s="64">
        <v>8</v>
      </c>
      <c r="Z330" s="64" t="str">
        <f>_xlfn.XLOOKUP($W330, 'SNAP2 IDs'!$B$3:$B$15,'SNAP2 IDs'!E$3:E$15, "Lookup err")</f>
        <v>00:00:b3:f2:e4:75</v>
      </c>
      <c r="AA330" s="64" t="str">
        <f>_xlfn.XLOOKUP($W330, 'SNAP2 IDs'!$B$3:$B$15,'SNAP2 IDs'!F$3:F$15, "Lookup err")</f>
        <v>snap08.sas.pvt</v>
      </c>
      <c r="AB330" s="64">
        <v>1</v>
      </c>
      <c r="AC330" s="64">
        <v>22</v>
      </c>
      <c r="AD330" s="64">
        <v>23</v>
      </c>
      <c r="AE330" s="64">
        <f>_xlfn.BITXOR(AC330,2) + 32*AB330</f>
        <v>52</v>
      </c>
      <c r="AF330" s="64">
        <f>_xlfn.BITXOR(AD330,2) + 32*AB330</f>
        <v>53</v>
      </c>
      <c r="AG330" s="64">
        <f>32*(Y330-1) + (AE330/2)</f>
        <v>250</v>
      </c>
      <c r="AH330" s="73"/>
    </row>
    <row r="331" spans="1:34" s="43" customFormat="1" ht="18" customHeight="1">
      <c r="A331" s="86"/>
      <c r="B331" s="83" t="s">
        <v>998</v>
      </c>
      <c r="C331" s="109" t="s">
        <v>807</v>
      </c>
      <c r="D331" s="71" t="s">
        <v>800</v>
      </c>
      <c r="E331" s="71">
        <v>37.247566769199992</v>
      </c>
      <c r="F331" s="71">
        <v>-118.2864927512</v>
      </c>
      <c r="G331" s="72">
        <v>1185.05</v>
      </c>
      <c r="H331" s="72">
        <v>-428.18</v>
      </c>
      <c r="I331" s="72">
        <v>864.5</v>
      </c>
      <c r="J331" s="81" t="s">
        <v>74</v>
      </c>
      <c r="K331" s="81" t="s">
        <v>74</v>
      </c>
      <c r="L331" s="90" t="s">
        <v>999</v>
      </c>
      <c r="M331" s="90" t="s">
        <v>1000</v>
      </c>
      <c r="N331" s="64"/>
      <c r="O331" s="64"/>
      <c r="P331" s="64">
        <v>3</v>
      </c>
      <c r="Q331" s="64">
        <v>4099</v>
      </c>
      <c r="R331" s="64">
        <f>P331</f>
        <v>3</v>
      </c>
      <c r="S331" s="64">
        <v>13</v>
      </c>
      <c r="T331" s="80">
        <f>100 * $R331 + S331</f>
        <v>313</v>
      </c>
      <c r="U331" s="77">
        <v>14</v>
      </c>
      <c r="V331" s="80">
        <f>100 * $R331 + U331</f>
        <v>314</v>
      </c>
      <c r="W331" s="64">
        <f>IF(ISBLANK(Y331), "", _xlfn.XLOOKUP(Y331,'SNAP2 IDs'!C$3:C$15,'SNAP2 IDs'!B$3:B$15,""))</f>
        <v>13</v>
      </c>
      <c r="X331" s="64">
        <f>_xlfn.XLOOKUP($W331, 'SNAP2 IDs'!$B$3:$B$15,'SNAP2 IDs'!D$3:D$15, "Lookup err")</f>
        <v>1</v>
      </c>
      <c r="Y331" s="64">
        <v>1</v>
      </c>
      <c r="Z331" s="64" t="str">
        <f>_xlfn.XLOOKUP($W331, 'SNAP2 IDs'!$B$3:$B$15,'SNAP2 IDs'!E$3:E$15, "Lookup err")</f>
        <v>00:00:4e:e4:ef:75</v>
      </c>
      <c r="AA331" s="64" t="str">
        <f>_xlfn.XLOOKUP($W331, 'SNAP2 IDs'!$B$3:$B$15,'SNAP2 IDs'!F$3:F$15, "Lookup err")</f>
        <v>snap01.sas.pvt</v>
      </c>
      <c r="AB331" s="64">
        <v>1</v>
      </c>
      <c r="AC331" s="64">
        <v>12</v>
      </c>
      <c r="AD331" s="64">
        <v>13</v>
      </c>
      <c r="AE331" s="64">
        <f>_xlfn.BITXOR(AC331,2) + 32*AB331</f>
        <v>46</v>
      </c>
      <c r="AF331" s="64">
        <f>_xlfn.BITXOR(AD331,2) + 32*AB331</f>
        <v>47</v>
      </c>
      <c r="AG331" s="64">
        <f>32*(Y331-1) + (AE331/2)</f>
        <v>23</v>
      </c>
      <c r="AH331" s="73"/>
    </row>
    <row r="332" spans="1:34" s="43" customFormat="1" ht="18" customHeight="1">
      <c r="A332" s="86"/>
      <c r="B332" s="83" t="s">
        <v>1001</v>
      </c>
      <c r="C332" s="109" t="s">
        <v>163</v>
      </c>
      <c r="D332" s="71" t="s">
        <v>800</v>
      </c>
      <c r="E332" s="71">
        <v>37.249232871199993</v>
      </c>
      <c r="F332" s="71">
        <v>-118.28676680220001</v>
      </c>
      <c r="G332" s="72">
        <v>1185.47</v>
      </c>
      <c r="H332" s="72">
        <v>-452.48</v>
      </c>
      <c r="I332" s="72">
        <v>1049.4100000000001</v>
      </c>
      <c r="J332" s="81" t="s">
        <v>74</v>
      </c>
      <c r="K332" s="81" t="s">
        <v>74</v>
      </c>
      <c r="L332" s="90" t="s">
        <v>1002</v>
      </c>
      <c r="M332" s="90" t="s">
        <v>893</v>
      </c>
      <c r="N332" s="64"/>
      <c r="O332" s="64"/>
      <c r="P332" s="64">
        <v>10</v>
      </c>
      <c r="Q332" s="64">
        <f>_xlfn.XLOOKUP(P332,'ARX IDs'!B$3:B$47,'ARX IDs'!C$3:C$47,"")</f>
        <v>4103</v>
      </c>
      <c r="R332" s="64">
        <f>P332</f>
        <v>10</v>
      </c>
      <c r="S332" s="64">
        <v>11</v>
      </c>
      <c r="T332" s="80">
        <f>100 * $R332 + S332</f>
        <v>1011</v>
      </c>
      <c r="U332" s="77">
        <v>12</v>
      </c>
      <c r="V332" s="80">
        <f>100 * $R332 + U332</f>
        <v>1012</v>
      </c>
      <c r="W332" s="64">
        <f>IF(ISBLANK(Y332), "", _xlfn.XLOOKUP(Y332,'SNAP2 IDs'!C$3:C$15,'SNAP2 IDs'!B$3:B$15,""))</f>
        <v>5</v>
      </c>
      <c r="X332" s="64">
        <f>_xlfn.XLOOKUP($W332, 'SNAP2 IDs'!$B$3:$B$15,'SNAP2 IDs'!D$3:D$15, "Lookup err")</f>
        <v>1</v>
      </c>
      <c r="Y332" s="64">
        <v>5</v>
      </c>
      <c r="Z332" s="64" t="str">
        <f>_xlfn.XLOOKUP($W332, 'SNAP2 IDs'!$B$3:$B$15,'SNAP2 IDs'!E$3:E$15, "Lookup err")</f>
        <v>00:00:18:2d:e4:75</v>
      </c>
      <c r="AA332" s="64" t="str">
        <f>_xlfn.XLOOKUP($W332, 'SNAP2 IDs'!$B$3:$B$15,'SNAP2 IDs'!F$3:F$15, "Lookup err")</f>
        <v>snap05.sas.pvt</v>
      </c>
      <c r="AB332" s="64">
        <v>1</v>
      </c>
      <c r="AC332" s="64">
        <v>24</v>
      </c>
      <c r="AD332" s="64">
        <v>25</v>
      </c>
      <c r="AE332" s="64">
        <f>_xlfn.BITXOR(AC332,2) + 32*AB332</f>
        <v>58</v>
      </c>
      <c r="AF332" s="64">
        <f>_xlfn.BITXOR(AD332,2) + 32*AB332</f>
        <v>59</v>
      </c>
      <c r="AG332" s="64">
        <f>32*(Y332-1) + (AE332/2)</f>
        <v>157</v>
      </c>
      <c r="AH332" s="73"/>
    </row>
    <row r="333" spans="1:34" s="43" customFormat="1" ht="18" customHeight="1">
      <c r="A333" s="86"/>
      <c r="B333" s="83" t="s">
        <v>1003</v>
      </c>
      <c r="C333" s="109" t="s">
        <v>475</v>
      </c>
      <c r="D333" s="71" t="s">
        <v>800</v>
      </c>
      <c r="E333" s="71">
        <v>37.247623673199996</v>
      </c>
      <c r="F333" s="71">
        <v>-118.27883346919999</v>
      </c>
      <c r="G333" s="72">
        <v>1184.67</v>
      </c>
      <c r="H333" s="72">
        <v>251.37</v>
      </c>
      <c r="I333" s="72">
        <v>870.82</v>
      </c>
      <c r="J333" s="81" t="s">
        <v>74</v>
      </c>
      <c r="K333" s="81" t="s">
        <v>74</v>
      </c>
      <c r="L333" s="90" t="s">
        <v>1004</v>
      </c>
      <c r="M333" s="90" t="s">
        <v>1005</v>
      </c>
      <c r="N333" s="64"/>
      <c r="O333" s="64"/>
      <c r="P333" s="64">
        <v>13</v>
      </c>
      <c r="Q333" s="64">
        <f>_xlfn.XLOOKUP(P333,'ARX IDs'!B$3:B$47,'ARX IDs'!C$3:C$47,"")</f>
        <v>4105</v>
      </c>
      <c r="R333" s="64">
        <f>P333</f>
        <v>13</v>
      </c>
      <c r="S333" s="64">
        <v>3</v>
      </c>
      <c r="T333" s="80">
        <f>100 * $R333 + S333</f>
        <v>1303</v>
      </c>
      <c r="U333" s="77">
        <v>4</v>
      </c>
      <c r="V333" s="80">
        <f>100 * $R333 + U333</f>
        <v>1304</v>
      </c>
      <c r="W333" s="64">
        <f>IF(ISBLANK(Y333), "", _xlfn.XLOOKUP(Y333,'SNAP2 IDs'!C$3:C$15,'SNAP2 IDs'!B$3:B$15,""))</f>
        <v>1</v>
      </c>
      <c r="X333" s="64">
        <f>_xlfn.XLOOKUP($W333, 'SNAP2 IDs'!$B$3:$B$15,'SNAP2 IDs'!D$3:D$15, "Lookup err")</f>
        <v>2</v>
      </c>
      <c r="Y333" s="64">
        <v>9</v>
      </c>
      <c r="Z333" s="64" t="str">
        <f>_xlfn.XLOOKUP($W333, 'SNAP2 IDs'!$B$3:$B$15,'SNAP2 IDs'!E$3:E$15, "Lookup err")</f>
        <v>02:00:ce:ca:e4:6f</v>
      </c>
      <c r="AA333" s="64" t="str">
        <f>_xlfn.XLOOKUP($W333, 'SNAP2 IDs'!$B$3:$B$15,'SNAP2 IDs'!F$3:F$15, "Lookup err")</f>
        <v>snap09.sas.pvt</v>
      </c>
      <c r="AB333" s="64">
        <v>1</v>
      </c>
      <c r="AC333" s="64">
        <v>28</v>
      </c>
      <c r="AD333" s="64">
        <v>29</v>
      </c>
      <c r="AE333" s="64">
        <f>_xlfn.BITXOR(AC333,2) + 32*AB333</f>
        <v>62</v>
      </c>
      <c r="AF333" s="64">
        <f>_xlfn.BITXOR(AD333,2) + 32*AB333</f>
        <v>63</v>
      </c>
      <c r="AG333" s="64">
        <f>32*(Y333-1) + (AE333/2)</f>
        <v>287</v>
      </c>
      <c r="AH333" s="73"/>
    </row>
    <row r="334" spans="1:34" s="43" customFormat="1" ht="18" customHeight="1">
      <c r="A334" s="86"/>
      <c r="B334" s="83" t="s">
        <v>1006</v>
      </c>
      <c r="C334" s="109" t="s">
        <v>807</v>
      </c>
      <c r="D334" s="71" t="s">
        <v>800</v>
      </c>
      <c r="E334" s="71">
        <v>37.246829229199996</v>
      </c>
      <c r="F334" s="71">
        <v>-118.28014646920001</v>
      </c>
      <c r="G334" s="72">
        <v>1185.03</v>
      </c>
      <c r="H334" s="72">
        <v>134.88</v>
      </c>
      <c r="I334" s="72">
        <v>782.65</v>
      </c>
      <c r="J334" s="81" t="s">
        <v>74</v>
      </c>
      <c r="K334" s="81" t="s">
        <v>74</v>
      </c>
      <c r="L334" s="90" t="s">
        <v>1007</v>
      </c>
      <c r="M334" s="90" t="s">
        <v>1008</v>
      </c>
      <c r="N334" s="64"/>
      <c r="O334" s="64"/>
      <c r="P334" s="64">
        <v>3</v>
      </c>
      <c r="Q334" s="64">
        <v>4099</v>
      </c>
      <c r="R334" s="64">
        <f>P334</f>
        <v>3</v>
      </c>
      <c r="S334" s="64">
        <v>15</v>
      </c>
      <c r="T334" s="80">
        <f>100 * $R334 + S334</f>
        <v>315</v>
      </c>
      <c r="U334" s="77">
        <v>16</v>
      </c>
      <c r="V334" s="80">
        <f>100 * $R334 + U334</f>
        <v>316</v>
      </c>
      <c r="W334" s="64">
        <f>IF(ISBLANK(Y334), "", _xlfn.XLOOKUP(Y334,'SNAP2 IDs'!C$3:C$15,'SNAP2 IDs'!B$3:B$15,""))</f>
        <v>13</v>
      </c>
      <c r="X334" s="64">
        <f>_xlfn.XLOOKUP($W334, 'SNAP2 IDs'!$B$3:$B$15,'SNAP2 IDs'!D$3:D$15, "Lookup err")</f>
        <v>1</v>
      </c>
      <c r="Y334" s="64">
        <v>1</v>
      </c>
      <c r="Z334" s="64" t="str">
        <f>_xlfn.XLOOKUP($W334, 'SNAP2 IDs'!$B$3:$B$15,'SNAP2 IDs'!E$3:E$15, "Lookup err")</f>
        <v>00:00:4e:e4:ef:75</v>
      </c>
      <c r="AA334" s="64" t="str">
        <f>_xlfn.XLOOKUP($W334, 'SNAP2 IDs'!$B$3:$B$15,'SNAP2 IDs'!F$3:F$15, "Lookup err")</f>
        <v>snap01.sas.pvt</v>
      </c>
      <c r="AB334" s="64">
        <v>1</v>
      </c>
      <c r="AC334" s="64">
        <v>14</v>
      </c>
      <c r="AD334" s="64">
        <v>15</v>
      </c>
      <c r="AE334" s="64">
        <f>_xlfn.BITXOR(AC334,2) + 32*AB334</f>
        <v>44</v>
      </c>
      <c r="AF334" s="64">
        <f>_xlfn.BITXOR(AD334,2) + 32*AB334</f>
        <v>45</v>
      </c>
      <c r="AG334" s="64">
        <f>32*(Y334-1) + (AE334/2)</f>
        <v>22</v>
      </c>
      <c r="AH334" s="73"/>
    </row>
    <row r="335" spans="1:34" s="43" customFormat="1" ht="18" customHeight="1">
      <c r="A335" s="86"/>
      <c r="B335" s="83" t="s">
        <v>1009</v>
      </c>
      <c r="C335" s="109" t="s">
        <v>116</v>
      </c>
      <c r="D335" s="71" t="s">
        <v>800</v>
      </c>
      <c r="E335" s="71">
        <v>37.247980360199996</v>
      </c>
      <c r="F335" s="71">
        <v>-118.28162522620001</v>
      </c>
      <c r="G335" s="72">
        <v>1185.03</v>
      </c>
      <c r="H335" s="72">
        <v>3.68</v>
      </c>
      <c r="I335" s="72">
        <v>910.4</v>
      </c>
      <c r="J335" s="81" t="s">
        <v>74</v>
      </c>
      <c r="K335" s="81" t="s">
        <v>74</v>
      </c>
      <c r="L335" s="90" t="s">
        <v>990</v>
      </c>
      <c r="M335" s="90" t="s">
        <v>1010</v>
      </c>
      <c r="N335" s="64"/>
      <c r="O335" s="64"/>
      <c r="P335" s="64">
        <v>9</v>
      </c>
      <c r="Q335" s="64">
        <f>_xlfn.XLOOKUP(P335,'ARX IDs'!B$3:B$47,'ARX IDs'!C$3:C$47,"")</f>
        <v>4108</v>
      </c>
      <c r="R335" s="64">
        <f>P335</f>
        <v>9</v>
      </c>
      <c r="S335" s="64">
        <v>15</v>
      </c>
      <c r="T335" s="80">
        <f>100 * $R335 + S335</f>
        <v>915</v>
      </c>
      <c r="U335" s="77">
        <v>16</v>
      </c>
      <c r="V335" s="80">
        <f>100 * $R335 + U335</f>
        <v>916</v>
      </c>
      <c r="W335" s="64">
        <f>IF(ISBLANK(Y335), "", _xlfn.XLOOKUP(Y335,'SNAP2 IDs'!C$3:C$15,'SNAP2 IDs'!B$3:B$15,""))</f>
        <v>7</v>
      </c>
      <c r="X335" s="64">
        <f>_xlfn.XLOOKUP($W335, 'SNAP2 IDs'!$B$3:$B$15,'SNAP2 IDs'!D$3:D$15, "Lookup err")</f>
        <v>1</v>
      </c>
      <c r="Y335" s="64">
        <v>4</v>
      </c>
      <c r="Z335" s="64" t="str">
        <f>_xlfn.XLOOKUP($W335, 'SNAP2 IDs'!$B$3:$B$15,'SNAP2 IDs'!E$3:E$15, "Lookup err")</f>
        <v>00:00:08:4b:e4:6f</v>
      </c>
      <c r="AA335" s="64" t="str">
        <f>_xlfn.XLOOKUP($W335, 'SNAP2 IDs'!$B$3:$B$15,'SNAP2 IDs'!F$3:F$15, "Lookup err")</f>
        <v>snap04.sas.pvt</v>
      </c>
      <c r="AB335" s="64">
        <v>1</v>
      </c>
      <c r="AC335" s="64">
        <v>24</v>
      </c>
      <c r="AD335" s="64">
        <v>25</v>
      </c>
      <c r="AE335" s="64">
        <f>_xlfn.BITXOR(AC335,2) + 32*AB335</f>
        <v>58</v>
      </c>
      <c r="AF335" s="64">
        <f>_xlfn.BITXOR(AD335,2) + 32*AB335</f>
        <v>59</v>
      </c>
      <c r="AG335" s="64">
        <f>32*(Y335-1) + (AE335/2)</f>
        <v>125</v>
      </c>
      <c r="AH335" s="73"/>
    </row>
    <row r="336" spans="1:34" s="43" customFormat="1" ht="18" customHeight="1">
      <c r="A336" s="86"/>
      <c r="B336" s="83" t="s">
        <v>1011</v>
      </c>
      <c r="C336" s="109" t="s">
        <v>807</v>
      </c>
      <c r="D336" s="71" t="s">
        <v>800</v>
      </c>
      <c r="E336" s="71">
        <v>37.246910412199995</v>
      </c>
      <c r="F336" s="71">
        <v>-118.28250516920001</v>
      </c>
      <c r="G336" s="72">
        <v>1184.54</v>
      </c>
      <c r="H336" s="72">
        <v>-74.39</v>
      </c>
      <c r="I336" s="72">
        <v>791.66</v>
      </c>
      <c r="J336" s="81" t="s">
        <v>74</v>
      </c>
      <c r="K336" s="81" t="s">
        <v>74</v>
      </c>
      <c r="L336" s="90" t="s">
        <v>1012</v>
      </c>
      <c r="M336" s="90" t="s">
        <v>1013</v>
      </c>
      <c r="N336" s="64"/>
      <c r="O336" s="64"/>
      <c r="P336" s="64">
        <v>4</v>
      </c>
      <c r="Q336" s="64">
        <v>4112</v>
      </c>
      <c r="R336" s="64">
        <f>P336</f>
        <v>4</v>
      </c>
      <c r="S336" s="64">
        <v>1</v>
      </c>
      <c r="T336" s="80">
        <f>100 * $R336 + S336</f>
        <v>401</v>
      </c>
      <c r="U336" s="77">
        <v>2</v>
      </c>
      <c r="V336" s="80">
        <f>100 * $R336 + U336</f>
        <v>402</v>
      </c>
      <c r="W336" s="64">
        <f>IF(ISBLANK(Y336), "", _xlfn.XLOOKUP(Y336,'SNAP2 IDs'!C$3:C$15,'SNAP2 IDs'!B$3:B$15,""))</f>
        <v>13</v>
      </c>
      <c r="X336" s="64">
        <f>_xlfn.XLOOKUP($W336, 'SNAP2 IDs'!$B$3:$B$15,'SNAP2 IDs'!D$3:D$15, "Lookup err")</f>
        <v>1</v>
      </c>
      <c r="Y336" s="64">
        <v>1</v>
      </c>
      <c r="Z336" s="64" t="str">
        <f>_xlfn.XLOOKUP($W336, 'SNAP2 IDs'!$B$3:$B$15,'SNAP2 IDs'!E$3:E$15, "Lookup err")</f>
        <v>00:00:4e:e4:ef:75</v>
      </c>
      <c r="AA336" s="64" t="str">
        <f>_xlfn.XLOOKUP($W336, 'SNAP2 IDs'!$B$3:$B$15,'SNAP2 IDs'!F$3:F$15, "Lookup err")</f>
        <v>snap01.sas.pvt</v>
      </c>
      <c r="AB336" s="64">
        <v>1</v>
      </c>
      <c r="AC336" s="64">
        <v>16</v>
      </c>
      <c r="AD336" s="64">
        <v>17</v>
      </c>
      <c r="AE336" s="64">
        <f>_xlfn.BITXOR(AC336,2) + 32*AB336</f>
        <v>50</v>
      </c>
      <c r="AF336" s="64">
        <f>_xlfn.BITXOR(AD336,2) + 32*AB336</f>
        <v>51</v>
      </c>
      <c r="AG336" s="64">
        <f>32*(Y336-1) + (AE336/2)</f>
        <v>25</v>
      </c>
      <c r="AH336" s="73"/>
    </row>
    <row r="337" spans="1:34" s="43" customFormat="1" ht="18" customHeight="1">
      <c r="A337" s="86"/>
      <c r="B337" s="83" t="s">
        <v>1014</v>
      </c>
      <c r="C337" s="109" t="s">
        <v>446</v>
      </c>
      <c r="D337" s="71" t="s">
        <v>800</v>
      </c>
      <c r="E337" s="71">
        <v>37.241169031199995</v>
      </c>
      <c r="F337" s="71">
        <v>-118.2772422032</v>
      </c>
      <c r="G337" s="72">
        <v>1183.22</v>
      </c>
      <c r="H337" s="72">
        <v>392.58</v>
      </c>
      <c r="I337" s="72">
        <v>154.46</v>
      </c>
      <c r="J337" s="81" t="s">
        <v>74</v>
      </c>
      <c r="K337" s="81" t="s">
        <v>74</v>
      </c>
      <c r="L337" s="90" t="s">
        <v>541</v>
      </c>
      <c r="M337" s="90" t="s">
        <v>540</v>
      </c>
      <c r="N337" s="64"/>
      <c r="O337" s="64"/>
      <c r="P337" s="64">
        <v>12</v>
      </c>
      <c r="Q337" s="64">
        <f>_xlfn.XLOOKUP(P337,'ARX IDs'!B$3:B$47,'ARX IDs'!C$3:C$47,"")</f>
        <v>4110</v>
      </c>
      <c r="R337" s="64">
        <f>P337</f>
        <v>12</v>
      </c>
      <c r="S337" s="64">
        <v>5</v>
      </c>
      <c r="T337" s="80">
        <f>100 * $R337 + S337</f>
        <v>1205</v>
      </c>
      <c r="U337" s="77">
        <v>6</v>
      </c>
      <c r="V337" s="80">
        <f>100 * $R337 + U337</f>
        <v>1206</v>
      </c>
      <c r="W337" s="64">
        <f>IF(ISBLANK(Y337), "", _xlfn.XLOOKUP(Y337,'SNAP2 IDs'!C$3:C$15,'SNAP2 IDs'!B$3:B$15,""))</f>
        <v>3</v>
      </c>
      <c r="X337" s="64">
        <f>_xlfn.XLOOKUP($W337, 'SNAP2 IDs'!$B$3:$B$15,'SNAP2 IDs'!D$3:D$15, "Lookup err")</f>
        <v>2</v>
      </c>
      <c r="Y337" s="64">
        <v>8</v>
      </c>
      <c r="Z337" s="64" t="str">
        <f>_xlfn.XLOOKUP($W337, 'SNAP2 IDs'!$B$3:$B$15,'SNAP2 IDs'!E$3:E$15, "Lookup err")</f>
        <v>00:00:b3:f2:e4:75</v>
      </c>
      <c r="AA337" s="64" t="str">
        <f>_xlfn.XLOOKUP($W337, 'SNAP2 IDs'!$B$3:$B$15,'SNAP2 IDs'!F$3:F$15, "Lookup err")</f>
        <v>snap08.sas.pvt</v>
      </c>
      <c r="AB337" s="64">
        <v>1</v>
      </c>
      <c r="AC337" s="64">
        <v>24</v>
      </c>
      <c r="AD337" s="64">
        <v>25</v>
      </c>
      <c r="AE337" s="64">
        <f>_xlfn.BITXOR(AC337,2) + 32*AB337</f>
        <v>58</v>
      </c>
      <c r="AF337" s="64">
        <f>_xlfn.BITXOR(AD337,2) + 32*AB337</f>
        <v>59</v>
      </c>
      <c r="AG337" s="64">
        <f>32*(Y337-1) + (AE337/2)</f>
        <v>253</v>
      </c>
      <c r="AH337" s="73"/>
    </row>
    <row r="338" spans="1:34" s="43" customFormat="1" ht="18" customHeight="1">
      <c r="A338" s="86"/>
      <c r="B338" s="83" t="s">
        <v>1015</v>
      </c>
      <c r="C338" s="109" t="s">
        <v>163</v>
      </c>
      <c r="D338" s="71" t="s">
        <v>800</v>
      </c>
      <c r="E338" s="71">
        <v>37.243380125199991</v>
      </c>
      <c r="F338" s="71">
        <v>-118.2776276642</v>
      </c>
      <c r="G338" s="72">
        <v>1183.6600000000001</v>
      </c>
      <c r="H338" s="72">
        <v>358.37</v>
      </c>
      <c r="I338" s="72">
        <v>399.86</v>
      </c>
      <c r="J338" s="81" t="s">
        <v>74</v>
      </c>
      <c r="K338" s="81" t="s">
        <v>74</v>
      </c>
      <c r="L338" s="90" t="s">
        <v>1016</v>
      </c>
      <c r="M338" s="90" t="s">
        <v>1017</v>
      </c>
      <c r="N338" s="64"/>
      <c r="O338" s="64"/>
      <c r="P338" s="64">
        <v>10</v>
      </c>
      <c r="Q338" s="64">
        <f>_xlfn.XLOOKUP(P338,'ARX IDs'!B$3:B$47,'ARX IDs'!C$3:C$47,"")</f>
        <v>4103</v>
      </c>
      <c r="R338" s="64">
        <f>P338</f>
        <v>10</v>
      </c>
      <c r="S338" s="64">
        <v>13</v>
      </c>
      <c r="T338" s="80">
        <f>100 * $R338 + S338</f>
        <v>1013</v>
      </c>
      <c r="U338" s="77">
        <v>14</v>
      </c>
      <c r="V338" s="80">
        <f>100 * $R338 + U338</f>
        <v>1014</v>
      </c>
      <c r="W338" s="64">
        <f>IF(ISBLANK(Y338), "", _xlfn.XLOOKUP(Y338,'SNAP2 IDs'!C$3:C$15,'SNAP2 IDs'!B$3:B$15,""))</f>
        <v>5</v>
      </c>
      <c r="X338" s="64">
        <f>_xlfn.XLOOKUP($W338, 'SNAP2 IDs'!$B$3:$B$15,'SNAP2 IDs'!D$3:D$15, "Lookup err")</f>
        <v>1</v>
      </c>
      <c r="Y338" s="64">
        <v>5</v>
      </c>
      <c r="Z338" s="64" t="str">
        <f>_xlfn.XLOOKUP($W338, 'SNAP2 IDs'!$B$3:$B$15,'SNAP2 IDs'!E$3:E$15, "Lookup err")</f>
        <v>00:00:18:2d:e4:75</v>
      </c>
      <c r="AA338" s="64" t="str">
        <f>_xlfn.XLOOKUP($W338, 'SNAP2 IDs'!$B$3:$B$15,'SNAP2 IDs'!F$3:F$15, "Lookup err")</f>
        <v>snap05.sas.pvt</v>
      </c>
      <c r="AB338" s="64">
        <v>1</v>
      </c>
      <c r="AC338" s="64">
        <v>26</v>
      </c>
      <c r="AD338" s="64">
        <v>27</v>
      </c>
      <c r="AE338" s="64">
        <f>_xlfn.BITXOR(AC338,2) + 32*AB338</f>
        <v>56</v>
      </c>
      <c r="AF338" s="64">
        <f>_xlfn.BITXOR(AD338,2) + 32*AB338</f>
        <v>57</v>
      </c>
      <c r="AG338" s="64">
        <f>32*(Y338-1) + (AE338/2)</f>
        <v>156</v>
      </c>
      <c r="AH338" s="73"/>
    </row>
    <row r="339" spans="1:34" s="43" customFormat="1" ht="18" customHeight="1">
      <c r="A339" s="86"/>
      <c r="B339" s="83" t="s">
        <v>1018</v>
      </c>
      <c r="C339" s="109" t="s">
        <v>793</v>
      </c>
      <c r="D339" s="71" t="s">
        <v>800</v>
      </c>
      <c r="E339" s="71">
        <v>37.238956855199994</v>
      </c>
      <c r="F339" s="71">
        <v>-118.2919899692</v>
      </c>
      <c r="G339" s="72">
        <v>1178.79</v>
      </c>
      <c r="H339" s="72">
        <v>-916.01</v>
      </c>
      <c r="I339" s="72">
        <v>-91.05</v>
      </c>
      <c r="J339" s="81" t="s">
        <v>74</v>
      </c>
      <c r="K339" s="81" t="s">
        <v>74</v>
      </c>
      <c r="L339" s="90" t="s">
        <v>1019</v>
      </c>
      <c r="M339" s="90" t="s">
        <v>1020</v>
      </c>
      <c r="N339" s="64"/>
      <c r="O339" s="64"/>
      <c r="P339" s="64">
        <v>7</v>
      </c>
      <c r="Q339" s="64">
        <v>4111</v>
      </c>
      <c r="R339" s="64">
        <f>P339</f>
        <v>7</v>
      </c>
      <c r="S339" s="64">
        <v>15</v>
      </c>
      <c r="T339" s="80">
        <f>100 * $R339 + S339</f>
        <v>715</v>
      </c>
      <c r="U339" s="77">
        <v>16</v>
      </c>
      <c r="V339" s="80">
        <f>100 * $R339 + U339</f>
        <v>716</v>
      </c>
      <c r="W339" s="64">
        <f>IF(ISBLANK(Y339), "", _xlfn.XLOOKUP(Y339,'SNAP2 IDs'!C$3:C$15,'SNAP2 IDs'!B$3:B$15,""))</f>
        <v>12</v>
      </c>
      <c r="X339" s="64">
        <f>_xlfn.XLOOKUP($W339, 'SNAP2 IDs'!$B$3:$B$15,'SNAP2 IDs'!D$3:D$15, "Lookup err")</f>
        <v>1</v>
      </c>
      <c r="Y339" s="64">
        <v>2</v>
      </c>
      <c r="Z339" s="64" t="str">
        <f>_xlfn.XLOOKUP($W339, 'SNAP2 IDs'!$B$3:$B$15,'SNAP2 IDs'!E$3:E$15, "Lookup err")</f>
        <v>02:00:d4:5b:e4:75</v>
      </c>
      <c r="AA339" s="64" t="str">
        <f>_xlfn.XLOOKUP($W339, 'SNAP2 IDs'!$B$3:$B$15,'SNAP2 IDs'!F$3:F$15, "Lookup err")</f>
        <v>snap02.sas.pvt</v>
      </c>
      <c r="AB339" s="64">
        <v>1</v>
      </c>
      <c r="AC339" s="64">
        <v>16</v>
      </c>
      <c r="AD339" s="64">
        <v>17</v>
      </c>
      <c r="AE339" s="64">
        <f>_xlfn.BITXOR(AC339,2) + 32*AB339</f>
        <v>50</v>
      </c>
      <c r="AF339" s="64">
        <f>_xlfn.BITXOR(AD339,2) + 32*AB339</f>
        <v>51</v>
      </c>
      <c r="AG339" s="64">
        <f>32*(Y339-1) + (AE339/2)</f>
        <v>57</v>
      </c>
      <c r="AH339" s="73"/>
    </row>
    <row r="340" spans="1:34" s="43" customFormat="1" ht="18" customHeight="1">
      <c r="A340" s="86"/>
      <c r="B340" s="83" t="s">
        <v>1021</v>
      </c>
      <c r="C340" s="109" t="s">
        <v>793</v>
      </c>
      <c r="D340" s="71" t="s">
        <v>800</v>
      </c>
      <c r="E340" s="71">
        <v>37.241248476199992</v>
      </c>
      <c r="F340" s="71">
        <v>-118.2899790692</v>
      </c>
      <c r="G340" s="72">
        <v>1181.55</v>
      </c>
      <c r="H340" s="72">
        <v>-737.55</v>
      </c>
      <c r="I340" s="72">
        <v>163.28</v>
      </c>
      <c r="J340" s="81" t="s">
        <v>74</v>
      </c>
      <c r="K340" s="81" t="s">
        <v>74</v>
      </c>
      <c r="L340" s="90" t="s">
        <v>1022</v>
      </c>
      <c r="M340" s="90" t="s">
        <v>1023</v>
      </c>
      <c r="N340" s="64"/>
      <c r="O340" s="64"/>
      <c r="P340" s="64">
        <v>8</v>
      </c>
      <c r="Q340" s="64">
        <v>4104</v>
      </c>
      <c r="R340" s="64">
        <f>P340</f>
        <v>8</v>
      </c>
      <c r="S340" s="64">
        <v>1</v>
      </c>
      <c r="T340" s="80">
        <f>100 * $R340 + S340</f>
        <v>801</v>
      </c>
      <c r="U340" s="77">
        <v>2</v>
      </c>
      <c r="V340" s="80">
        <f>100 * $R340 + U340</f>
        <v>802</v>
      </c>
      <c r="W340" s="64">
        <f>IF(ISBLANK(Y340), "", _xlfn.XLOOKUP(Y340,'SNAP2 IDs'!C$3:C$15,'SNAP2 IDs'!B$3:B$15,""))</f>
        <v>12</v>
      </c>
      <c r="X340" s="64">
        <f>_xlfn.XLOOKUP($W340, 'SNAP2 IDs'!$B$3:$B$15,'SNAP2 IDs'!D$3:D$15, "Lookup err")</f>
        <v>1</v>
      </c>
      <c r="Y340" s="64">
        <v>2</v>
      </c>
      <c r="Z340" s="64" t="str">
        <f>_xlfn.XLOOKUP($W340, 'SNAP2 IDs'!$B$3:$B$15,'SNAP2 IDs'!E$3:E$15, "Lookup err")</f>
        <v>02:00:d4:5b:e4:75</v>
      </c>
      <c r="AA340" s="64" t="str">
        <f>_xlfn.XLOOKUP($W340, 'SNAP2 IDs'!$B$3:$B$15,'SNAP2 IDs'!F$3:F$15, "Lookup err")</f>
        <v>snap02.sas.pvt</v>
      </c>
      <c r="AB340" s="64">
        <v>1</v>
      </c>
      <c r="AC340" s="64">
        <v>18</v>
      </c>
      <c r="AD340" s="64">
        <v>19</v>
      </c>
      <c r="AE340" s="64">
        <f>_xlfn.BITXOR(AC340,2) + 32*AB340</f>
        <v>48</v>
      </c>
      <c r="AF340" s="64">
        <f>_xlfn.BITXOR(AD340,2) + 32*AB340</f>
        <v>49</v>
      </c>
      <c r="AG340" s="64">
        <f>32*(Y340-1) + (AE340/2)</f>
        <v>56</v>
      </c>
      <c r="AH340" s="73"/>
    </row>
    <row r="341" spans="1:34" s="43" customFormat="1" ht="18" customHeight="1">
      <c r="A341" s="86"/>
      <c r="B341" s="83" t="s">
        <v>1024</v>
      </c>
      <c r="C341" s="109" t="s">
        <v>793</v>
      </c>
      <c r="D341" s="71" t="s">
        <v>800</v>
      </c>
      <c r="E341" s="71">
        <v>37.240806488199993</v>
      </c>
      <c r="F341" s="71">
        <v>-118.2856737102</v>
      </c>
      <c r="G341" s="72">
        <v>1183.6400000000001</v>
      </c>
      <c r="H341" s="72">
        <v>-355.54</v>
      </c>
      <c r="I341" s="72">
        <v>114.23</v>
      </c>
      <c r="J341" s="81" t="s">
        <v>74</v>
      </c>
      <c r="K341" s="81" t="s">
        <v>74</v>
      </c>
      <c r="L341" s="90" t="s">
        <v>1025</v>
      </c>
      <c r="M341" s="90" t="s">
        <v>1026</v>
      </c>
      <c r="N341" s="64"/>
      <c r="O341" s="64"/>
      <c r="P341" s="64">
        <v>8</v>
      </c>
      <c r="Q341" s="64">
        <v>4104</v>
      </c>
      <c r="R341" s="64">
        <f>P341</f>
        <v>8</v>
      </c>
      <c r="S341" s="64">
        <v>3</v>
      </c>
      <c r="T341" s="80">
        <f>100 * $R341 + S341</f>
        <v>803</v>
      </c>
      <c r="U341" s="77">
        <v>4</v>
      </c>
      <c r="V341" s="80">
        <f>100 * $R341 + U341</f>
        <v>804</v>
      </c>
      <c r="W341" s="64">
        <f>IF(ISBLANK(Y341), "", _xlfn.XLOOKUP(Y341,'SNAP2 IDs'!C$3:C$15,'SNAP2 IDs'!B$3:B$15,""))</f>
        <v>12</v>
      </c>
      <c r="X341" s="64">
        <f>_xlfn.XLOOKUP($W341, 'SNAP2 IDs'!$B$3:$B$15,'SNAP2 IDs'!D$3:D$15, "Lookup err")</f>
        <v>1</v>
      </c>
      <c r="Y341" s="64">
        <v>2</v>
      </c>
      <c r="Z341" s="64" t="str">
        <f>_xlfn.XLOOKUP($W341, 'SNAP2 IDs'!$B$3:$B$15,'SNAP2 IDs'!E$3:E$15, "Lookup err")</f>
        <v>02:00:d4:5b:e4:75</v>
      </c>
      <c r="AA341" s="64" t="str">
        <f>_xlfn.XLOOKUP($W341, 'SNAP2 IDs'!$B$3:$B$15,'SNAP2 IDs'!F$3:F$15, "Lookup err")</f>
        <v>snap02.sas.pvt</v>
      </c>
      <c r="AB341" s="64">
        <v>1</v>
      </c>
      <c r="AC341" s="64">
        <v>20</v>
      </c>
      <c r="AD341" s="64">
        <v>21</v>
      </c>
      <c r="AE341" s="64">
        <f>_xlfn.BITXOR(AC341,2) + 32*AB341</f>
        <v>54</v>
      </c>
      <c r="AF341" s="64">
        <f>_xlfn.BITXOR(AD341,2) + 32*AB341</f>
        <v>55</v>
      </c>
      <c r="AG341" s="64">
        <f>32*(Y341-1) + (AE341/2)</f>
        <v>59</v>
      </c>
      <c r="AH341" s="73"/>
    </row>
    <row r="342" spans="1:34" s="43" customFormat="1" ht="18" customHeight="1">
      <c r="A342" s="86"/>
      <c r="B342" s="83" t="s">
        <v>1027</v>
      </c>
      <c r="C342" s="109" t="s">
        <v>807</v>
      </c>
      <c r="D342" s="71" t="s">
        <v>800</v>
      </c>
      <c r="E342" s="71">
        <v>37.243125291199995</v>
      </c>
      <c r="F342" s="71">
        <v>-118.2826165062</v>
      </c>
      <c r="G342" s="72">
        <v>1184.33</v>
      </c>
      <c r="H342" s="72">
        <v>-84.27</v>
      </c>
      <c r="I342" s="72">
        <v>371.57</v>
      </c>
      <c r="J342" s="81" t="s">
        <v>74</v>
      </c>
      <c r="K342" s="81" t="s">
        <v>74</v>
      </c>
      <c r="L342" s="90" t="s">
        <v>1017</v>
      </c>
      <c r="M342" s="90" t="s">
        <v>1028</v>
      </c>
      <c r="N342" s="64"/>
      <c r="O342" s="64"/>
      <c r="P342" s="64">
        <v>4</v>
      </c>
      <c r="Q342" s="64">
        <v>4112</v>
      </c>
      <c r="R342" s="64">
        <f>P342</f>
        <v>4</v>
      </c>
      <c r="S342" s="64">
        <v>3</v>
      </c>
      <c r="T342" s="80">
        <f>100 * $R342 + S342</f>
        <v>403</v>
      </c>
      <c r="U342" s="77">
        <v>4</v>
      </c>
      <c r="V342" s="80">
        <f>100 * $R342 + U342</f>
        <v>404</v>
      </c>
      <c r="W342" s="64">
        <f>IF(ISBLANK(Y342), "", _xlfn.XLOOKUP(Y342,'SNAP2 IDs'!C$3:C$15,'SNAP2 IDs'!B$3:B$15,""))</f>
        <v>13</v>
      </c>
      <c r="X342" s="64">
        <f>_xlfn.XLOOKUP($W342, 'SNAP2 IDs'!$B$3:$B$15,'SNAP2 IDs'!D$3:D$15, "Lookup err")</f>
        <v>1</v>
      </c>
      <c r="Y342" s="64">
        <v>1</v>
      </c>
      <c r="Z342" s="64" t="str">
        <f>_xlfn.XLOOKUP($W342, 'SNAP2 IDs'!$B$3:$B$15,'SNAP2 IDs'!E$3:E$15, "Lookup err")</f>
        <v>00:00:4e:e4:ef:75</v>
      </c>
      <c r="AA342" s="64" t="str">
        <f>_xlfn.XLOOKUP($W342, 'SNAP2 IDs'!$B$3:$B$15,'SNAP2 IDs'!F$3:F$15, "Lookup err")</f>
        <v>snap01.sas.pvt</v>
      </c>
      <c r="AB342" s="64">
        <v>1</v>
      </c>
      <c r="AC342" s="64">
        <v>18</v>
      </c>
      <c r="AD342" s="64">
        <v>19</v>
      </c>
      <c r="AE342" s="64">
        <f>_xlfn.BITXOR(AC342,2) + 32*AB342</f>
        <v>48</v>
      </c>
      <c r="AF342" s="64">
        <f>_xlfn.BITXOR(AD342,2) + 32*AB342</f>
        <v>49</v>
      </c>
      <c r="AG342" s="64">
        <f>32*(Y342-1) + (AE342/2)</f>
        <v>24</v>
      </c>
      <c r="AH342" s="73"/>
    </row>
    <row r="343" spans="1:34" s="43" customFormat="1" ht="18" customHeight="1">
      <c r="A343" s="86"/>
      <c r="B343" s="83" t="s">
        <v>1029</v>
      </c>
      <c r="C343" s="109" t="s">
        <v>807</v>
      </c>
      <c r="D343" s="71" t="s">
        <v>800</v>
      </c>
      <c r="E343" s="71">
        <v>37.246825578199996</v>
      </c>
      <c r="F343" s="71">
        <v>-118.2839396692</v>
      </c>
      <c r="G343" s="72">
        <v>1184.69</v>
      </c>
      <c r="H343" s="72">
        <v>-201.66</v>
      </c>
      <c r="I343" s="72">
        <v>782.24</v>
      </c>
      <c r="J343" s="81" t="s">
        <v>74</v>
      </c>
      <c r="K343" s="81" t="s">
        <v>74</v>
      </c>
      <c r="L343" s="90" t="s">
        <v>1030</v>
      </c>
      <c r="M343" s="90" t="s">
        <v>1031</v>
      </c>
      <c r="N343" s="64"/>
      <c r="O343" s="64"/>
      <c r="P343" s="64">
        <v>4</v>
      </c>
      <c r="Q343" s="64">
        <v>4112</v>
      </c>
      <c r="R343" s="64">
        <f>P343</f>
        <v>4</v>
      </c>
      <c r="S343" s="64">
        <v>5</v>
      </c>
      <c r="T343" s="80">
        <f>100 * $R343 + S343</f>
        <v>405</v>
      </c>
      <c r="U343" s="77">
        <v>6</v>
      </c>
      <c r="V343" s="80">
        <f>100 * $R343 + U343</f>
        <v>406</v>
      </c>
      <c r="W343" s="64">
        <f>IF(ISBLANK(Y343), "", _xlfn.XLOOKUP(Y343,'SNAP2 IDs'!C$3:C$15,'SNAP2 IDs'!B$3:B$15,""))</f>
        <v>13</v>
      </c>
      <c r="X343" s="64">
        <f>_xlfn.XLOOKUP($W343, 'SNAP2 IDs'!$B$3:$B$15,'SNAP2 IDs'!D$3:D$15, "Lookup err")</f>
        <v>1</v>
      </c>
      <c r="Y343" s="64">
        <v>1</v>
      </c>
      <c r="Z343" s="64" t="str">
        <f>_xlfn.XLOOKUP($W343, 'SNAP2 IDs'!$B$3:$B$15,'SNAP2 IDs'!E$3:E$15, "Lookup err")</f>
        <v>00:00:4e:e4:ef:75</v>
      </c>
      <c r="AA343" s="64" t="str">
        <f>_xlfn.XLOOKUP($W343, 'SNAP2 IDs'!$B$3:$B$15,'SNAP2 IDs'!F$3:F$15, "Lookup err")</f>
        <v>snap01.sas.pvt</v>
      </c>
      <c r="AB343" s="64">
        <v>1</v>
      </c>
      <c r="AC343" s="64">
        <v>20</v>
      </c>
      <c r="AD343" s="64">
        <v>21</v>
      </c>
      <c r="AE343" s="64">
        <f>_xlfn.BITXOR(AC343,2) + 32*AB343</f>
        <v>54</v>
      </c>
      <c r="AF343" s="64">
        <f>_xlfn.BITXOR(AD343,2) + 32*AB343</f>
        <v>55</v>
      </c>
      <c r="AG343" s="64">
        <f>32*(Y343-1) + (AE343/2)</f>
        <v>27</v>
      </c>
      <c r="AH343" s="73"/>
    </row>
    <row r="344" spans="1:34" s="43" customFormat="1" ht="18" customHeight="1">
      <c r="A344" s="86"/>
      <c r="B344" s="83" t="s">
        <v>1032</v>
      </c>
      <c r="C344" s="109" t="s">
        <v>807</v>
      </c>
      <c r="D344" s="71" t="s">
        <v>800</v>
      </c>
      <c r="E344" s="71">
        <v>37.245556033199996</v>
      </c>
      <c r="F344" s="71">
        <v>-118.2857778872</v>
      </c>
      <c r="G344" s="72">
        <v>1184.74</v>
      </c>
      <c r="H344" s="72">
        <v>-364.76</v>
      </c>
      <c r="I344" s="72">
        <v>641.34</v>
      </c>
      <c r="J344" s="81" t="s">
        <v>74</v>
      </c>
      <c r="K344" s="81" t="s">
        <v>74</v>
      </c>
      <c r="L344" s="90" t="s">
        <v>1033</v>
      </c>
      <c r="M344" s="90" t="s">
        <v>1025</v>
      </c>
      <c r="N344" s="64"/>
      <c r="O344" s="64"/>
      <c r="P344" s="64">
        <v>4</v>
      </c>
      <c r="Q344" s="64">
        <v>4112</v>
      </c>
      <c r="R344" s="64">
        <f>P344</f>
        <v>4</v>
      </c>
      <c r="S344" s="64">
        <v>7</v>
      </c>
      <c r="T344" s="80">
        <f>100 * $R344 + S344</f>
        <v>407</v>
      </c>
      <c r="U344" s="77">
        <v>8</v>
      </c>
      <c r="V344" s="80">
        <f>100 * $R344 + U344</f>
        <v>408</v>
      </c>
      <c r="W344" s="64">
        <f>IF(ISBLANK(Y344), "", _xlfn.XLOOKUP(Y344,'SNAP2 IDs'!C$3:C$15,'SNAP2 IDs'!B$3:B$15,""))</f>
        <v>13</v>
      </c>
      <c r="X344" s="64">
        <f>_xlfn.XLOOKUP($W344, 'SNAP2 IDs'!$B$3:$B$15,'SNAP2 IDs'!D$3:D$15, "Lookup err")</f>
        <v>1</v>
      </c>
      <c r="Y344" s="64">
        <v>1</v>
      </c>
      <c r="Z344" s="64" t="str">
        <f>_xlfn.XLOOKUP($W344, 'SNAP2 IDs'!$B$3:$B$15,'SNAP2 IDs'!E$3:E$15, "Lookup err")</f>
        <v>00:00:4e:e4:ef:75</v>
      </c>
      <c r="AA344" s="64" t="str">
        <f>_xlfn.XLOOKUP($W344, 'SNAP2 IDs'!$B$3:$B$15,'SNAP2 IDs'!F$3:F$15, "Lookup err")</f>
        <v>snap01.sas.pvt</v>
      </c>
      <c r="AB344" s="64">
        <v>1</v>
      </c>
      <c r="AC344" s="64">
        <v>22</v>
      </c>
      <c r="AD344" s="64">
        <v>23</v>
      </c>
      <c r="AE344" s="64">
        <f>_xlfn.BITXOR(AC344,2) + 32*AB344</f>
        <v>52</v>
      </c>
      <c r="AF344" s="64">
        <f>_xlfn.BITXOR(AD344,2) + 32*AB344</f>
        <v>53</v>
      </c>
      <c r="AG344" s="64">
        <f>32*(Y344-1) + (AE344/2)</f>
        <v>26</v>
      </c>
      <c r="AH344" s="73"/>
    </row>
    <row r="345" spans="1:34" s="43" customFormat="1" ht="18" customHeight="1">
      <c r="A345" s="86"/>
      <c r="B345" s="83" t="s">
        <v>1034</v>
      </c>
      <c r="C345" s="109" t="s">
        <v>807</v>
      </c>
      <c r="D345" s="71" t="s">
        <v>800</v>
      </c>
      <c r="E345" s="71">
        <v>37.233071423199995</v>
      </c>
      <c r="F345" s="71">
        <v>-118.2940874672</v>
      </c>
      <c r="G345" s="72">
        <v>1177.75</v>
      </c>
      <c r="H345" s="72">
        <v>-1102.21</v>
      </c>
      <c r="I345" s="72">
        <v>-744.23</v>
      </c>
      <c r="J345" s="81" t="s">
        <v>74</v>
      </c>
      <c r="K345" s="81" t="s">
        <v>74</v>
      </c>
      <c r="L345" s="90" t="s">
        <v>1035</v>
      </c>
      <c r="M345" s="90" t="s">
        <v>1036</v>
      </c>
      <c r="N345" s="64"/>
      <c r="O345" s="64"/>
      <c r="P345" s="64">
        <v>4</v>
      </c>
      <c r="Q345" s="64">
        <v>4112</v>
      </c>
      <c r="R345" s="64">
        <f>P345</f>
        <v>4</v>
      </c>
      <c r="S345" s="64">
        <v>9</v>
      </c>
      <c r="T345" s="80">
        <f>100 * $R345 + S345</f>
        <v>409</v>
      </c>
      <c r="U345" s="77">
        <v>10</v>
      </c>
      <c r="V345" s="80">
        <f>100 * $R345 + U345</f>
        <v>410</v>
      </c>
      <c r="W345" s="64">
        <f>IF(ISBLANK(Y345), "", _xlfn.XLOOKUP(Y345,'SNAP2 IDs'!C$3:C$15,'SNAP2 IDs'!B$3:B$15,""))</f>
        <v>13</v>
      </c>
      <c r="X345" s="64">
        <f>_xlfn.XLOOKUP($W345, 'SNAP2 IDs'!$B$3:$B$15,'SNAP2 IDs'!D$3:D$15, "Lookup err")</f>
        <v>1</v>
      </c>
      <c r="Y345" s="64">
        <v>1</v>
      </c>
      <c r="Z345" s="64" t="str">
        <f>_xlfn.XLOOKUP($W345, 'SNAP2 IDs'!$B$3:$B$15,'SNAP2 IDs'!E$3:E$15, "Lookup err")</f>
        <v>00:00:4e:e4:ef:75</v>
      </c>
      <c r="AA345" s="64" t="str">
        <f>_xlfn.XLOOKUP($W345, 'SNAP2 IDs'!$B$3:$B$15,'SNAP2 IDs'!F$3:F$15, "Lookup err")</f>
        <v>snap01.sas.pvt</v>
      </c>
      <c r="AB345" s="64">
        <v>1</v>
      </c>
      <c r="AC345" s="64">
        <v>24</v>
      </c>
      <c r="AD345" s="64">
        <v>25</v>
      </c>
      <c r="AE345" s="64">
        <f>_xlfn.BITXOR(AC345,2) + 32*AB345</f>
        <v>58</v>
      </c>
      <c r="AF345" s="64">
        <f>_xlfn.BITXOR(AD345,2) + 32*AB345</f>
        <v>59</v>
      </c>
      <c r="AG345" s="64">
        <f>32*(Y345-1) + (AE345/2)</f>
        <v>29</v>
      </c>
      <c r="AH345" s="73"/>
    </row>
    <row r="346" spans="1:34" s="43" customFormat="1" ht="18" customHeight="1">
      <c r="A346" s="86"/>
      <c r="B346" s="83" t="s">
        <v>1037</v>
      </c>
      <c r="C346" s="109" t="s">
        <v>575</v>
      </c>
      <c r="D346" s="71" t="s">
        <v>800</v>
      </c>
      <c r="E346" s="71">
        <v>37.236797661199994</v>
      </c>
      <c r="F346" s="71">
        <v>-118.2912935032</v>
      </c>
      <c r="G346" s="72">
        <v>1179.1199999999999</v>
      </c>
      <c r="H346" s="72">
        <v>-854.23</v>
      </c>
      <c r="I346" s="72">
        <v>-330.69</v>
      </c>
      <c r="J346" s="81" t="s">
        <v>74</v>
      </c>
      <c r="K346" s="81" t="s">
        <v>74</v>
      </c>
      <c r="L346" s="90" t="s">
        <v>1038</v>
      </c>
      <c r="M346" s="90" t="s">
        <v>1039</v>
      </c>
      <c r="N346" s="64"/>
      <c r="O346" s="64"/>
      <c r="P346" s="64">
        <v>13</v>
      </c>
      <c r="Q346" s="64">
        <f>_xlfn.XLOOKUP(P346,'ARX IDs'!B$3:B$47,'ARX IDs'!C$3:C$47,"")</f>
        <v>4105</v>
      </c>
      <c r="R346" s="64">
        <f>P346</f>
        <v>13</v>
      </c>
      <c r="S346" s="64">
        <v>9</v>
      </c>
      <c r="T346" s="80">
        <f>100 * $R346 + S346</f>
        <v>1309</v>
      </c>
      <c r="U346" s="77">
        <v>10</v>
      </c>
      <c r="V346" s="80">
        <f>100 * $R346 + U346</f>
        <v>1310</v>
      </c>
      <c r="W346" s="64">
        <f>IF(ISBLANK(Y346), "", _xlfn.XLOOKUP(Y346,'SNAP2 IDs'!C$3:C$15,'SNAP2 IDs'!B$3:B$15,""))</f>
        <v>2</v>
      </c>
      <c r="X346" s="64">
        <f>_xlfn.XLOOKUP($W346, 'SNAP2 IDs'!$B$3:$B$15,'SNAP2 IDs'!D$3:D$15, "Lookup err")</f>
        <v>2</v>
      </c>
      <c r="Y346" s="64">
        <v>10</v>
      </c>
      <c r="Z346" s="64" t="str">
        <f>_xlfn.XLOOKUP($W346, 'SNAP2 IDs'!$B$3:$B$15,'SNAP2 IDs'!E$3:E$15, "Lookup err")</f>
        <v>00:00:41:1e:e4:75</v>
      </c>
      <c r="AA346" s="64" t="str">
        <f>_xlfn.XLOOKUP($W346, 'SNAP2 IDs'!$B$3:$B$15,'SNAP2 IDs'!F$3:F$15, "Lookup err")</f>
        <v>snap10.sas.pvt</v>
      </c>
      <c r="AB346" s="64">
        <v>1</v>
      </c>
      <c r="AC346" s="64">
        <v>24</v>
      </c>
      <c r="AD346" s="64">
        <v>25</v>
      </c>
      <c r="AE346" s="64">
        <f>_xlfn.BITXOR(AC346,2) + 32*AB346</f>
        <v>58</v>
      </c>
      <c r="AF346" s="64">
        <f>_xlfn.BITXOR(AD346,2) + 32*AB346</f>
        <v>59</v>
      </c>
      <c r="AG346" s="64">
        <f>32*(Y346-1) + (AE346/2)</f>
        <v>317</v>
      </c>
      <c r="AH346" s="73"/>
    </row>
    <row r="347" spans="1:34" s="43" customFormat="1" ht="18" customHeight="1">
      <c r="A347" s="86"/>
      <c r="B347" s="83" t="s">
        <v>1040</v>
      </c>
      <c r="C347" s="109" t="s">
        <v>793</v>
      </c>
      <c r="D347" s="71" t="s">
        <v>800</v>
      </c>
      <c r="E347" s="71">
        <v>37.241937536064597</v>
      </c>
      <c r="F347" s="71">
        <v>-118.28659820015601</v>
      </c>
      <c r="G347" s="72">
        <v>1184.22</v>
      </c>
      <c r="H347" s="72">
        <v>-437.57</v>
      </c>
      <c r="I347" s="72">
        <v>239.75</v>
      </c>
      <c r="J347" s="81" t="s">
        <v>74</v>
      </c>
      <c r="K347" s="81" t="s">
        <v>74</v>
      </c>
      <c r="L347" s="90" t="s">
        <v>1041</v>
      </c>
      <c r="M347" s="90" t="s">
        <v>1042</v>
      </c>
      <c r="N347" s="64"/>
      <c r="O347" s="64"/>
      <c r="P347" s="64">
        <v>8</v>
      </c>
      <c r="Q347" s="64">
        <v>4104</v>
      </c>
      <c r="R347" s="64">
        <f>P347</f>
        <v>8</v>
      </c>
      <c r="S347" s="64">
        <v>5</v>
      </c>
      <c r="T347" s="80">
        <f>100 * $R347 + S347</f>
        <v>805</v>
      </c>
      <c r="U347" s="77">
        <v>6</v>
      </c>
      <c r="V347" s="80">
        <f>100 * $R347 + U347</f>
        <v>806</v>
      </c>
      <c r="W347" s="64">
        <f>IF(ISBLANK(Y347), "", _xlfn.XLOOKUP(Y347,'SNAP2 IDs'!C$3:C$15,'SNAP2 IDs'!B$3:B$15,""))</f>
        <v>12</v>
      </c>
      <c r="X347" s="64">
        <f>_xlfn.XLOOKUP($W347, 'SNAP2 IDs'!$B$3:$B$15,'SNAP2 IDs'!D$3:D$15, "Lookup err")</f>
        <v>1</v>
      </c>
      <c r="Y347" s="64">
        <v>2</v>
      </c>
      <c r="Z347" s="64" t="str">
        <f>_xlfn.XLOOKUP($W347, 'SNAP2 IDs'!$B$3:$B$15,'SNAP2 IDs'!E$3:E$15, "Lookup err")</f>
        <v>02:00:d4:5b:e4:75</v>
      </c>
      <c r="AA347" s="64" t="str">
        <f>_xlfn.XLOOKUP($W347, 'SNAP2 IDs'!$B$3:$B$15,'SNAP2 IDs'!F$3:F$15, "Lookup err")</f>
        <v>snap02.sas.pvt</v>
      </c>
      <c r="AB347" s="64">
        <v>1</v>
      </c>
      <c r="AC347" s="64">
        <v>22</v>
      </c>
      <c r="AD347" s="64">
        <v>23</v>
      </c>
      <c r="AE347" s="64">
        <f>_xlfn.BITXOR(AC347,2) + 32*AB347</f>
        <v>52</v>
      </c>
      <c r="AF347" s="64">
        <f>_xlfn.BITXOR(AD347,2) + 32*AB347</f>
        <v>53</v>
      </c>
      <c r="AG347" s="64">
        <f>32*(Y347-1) + (AE347/2)</f>
        <v>58</v>
      </c>
      <c r="AH347" s="73"/>
    </row>
    <row r="348" spans="1:34" s="43" customFormat="1" ht="18" customHeight="1">
      <c r="A348" s="86"/>
      <c r="B348" s="83" t="s">
        <v>1043</v>
      </c>
      <c r="C348" s="109" t="s">
        <v>793</v>
      </c>
      <c r="D348" s="71" t="s">
        <v>800</v>
      </c>
      <c r="E348" s="71">
        <v>37.239895929199996</v>
      </c>
      <c r="F348" s="71">
        <v>-118.2881089692</v>
      </c>
      <c r="G348" s="72">
        <v>1181.94</v>
      </c>
      <c r="H348" s="72">
        <v>-571.63</v>
      </c>
      <c r="I348" s="72">
        <v>13.17</v>
      </c>
      <c r="J348" s="81" t="s">
        <v>74</v>
      </c>
      <c r="K348" s="82" t="s">
        <v>198</v>
      </c>
      <c r="L348" s="90" t="s">
        <v>1044</v>
      </c>
      <c r="M348" s="90" t="s">
        <v>1045</v>
      </c>
      <c r="N348" s="64"/>
      <c r="O348" s="64"/>
      <c r="P348" s="64">
        <v>8</v>
      </c>
      <c r="Q348" s="64">
        <v>4104</v>
      </c>
      <c r="R348" s="64">
        <f>P348</f>
        <v>8</v>
      </c>
      <c r="S348" s="64">
        <v>7</v>
      </c>
      <c r="T348" s="80">
        <f>100 * $R348 + S348</f>
        <v>807</v>
      </c>
      <c r="U348" s="77">
        <v>8</v>
      </c>
      <c r="V348" s="80">
        <f>100 * $R348 + U348</f>
        <v>808</v>
      </c>
      <c r="W348" s="64">
        <f>IF(ISBLANK(Y348), "", _xlfn.XLOOKUP(Y348,'SNAP2 IDs'!C$3:C$15,'SNAP2 IDs'!B$3:B$15,""))</f>
        <v>12</v>
      </c>
      <c r="X348" s="64">
        <f>_xlfn.XLOOKUP($W348, 'SNAP2 IDs'!$B$3:$B$15,'SNAP2 IDs'!D$3:D$15, "Lookup err")</f>
        <v>1</v>
      </c>
      <c r="Y348" s="64">
        <v>2</v>
      </c>
      <c r="Z348" s="64" t="str">
        <f>_xlfn.XLOOKUP($W348, 'SNAP2 IDs'!$B$3:$B$15,'SNAP2 IDs'!E$3:E$15, "Lookup err")</f>
        <v>02:00:d4:5b:e4:75</v>
      </c>
      <c r="AA348" s="64" t="str">
        <f>_xlfn.XLOOKUP($W348, 'SNAP2 IDs'!$B$3:$B$15,'SNAP2 IDs'!F$3:F$15, "Lookup err")</f>
        <v>snap02.sas.pvt</v>
      </c>
      <c r="AB348" s="64">
        <v>1</v>
      </c>
      <c r="AC348" s="64">
        <v>24</v>
      </c>
      <c r="AD348" s="64">
        <v>25</v>
      </c>
      <c r="AE348" s="64">
        <f>_xlfn.BITXOR(AC348,2) + 32*AB348</f>
        <v>58</v>
      </c>
      <c r="AF348" s="64">
        <f>_xlfn.BITXOR(AD348,2) + 32*AB348</f>
        <v>59</v>
      </c>
      <c r="AG348" s="64">
        <f>32*(Y348-1) + (AE348/2)</f>
        <v>61</v>
      </c>
      <c r="AH348" s="73"/>
    </row>
    <row r="349" spans="1:34" s="43" customFormat="1" ht="18" customHeight="1">
      <c r="A349" s="86"/>
      <c r="B349" s="83" t="s">
        <v>1046</v>
      </c>
      <c r="C349" s="109" t="s">
        <v>446</v>
      </c>
      <c r="D349" s="71" t="s">
        <v>800</v>
      </c>
      <c r="E349" s="71">
        <v>37.238303490199996</v>
      </c>
      <c r="F349" s="71">
        <v>-118.2820893642</v>
      </c>
      <c r="G349" s="72">
        <v>1182.67</v>
      </c>
      <c r="H349" s="72">
        <v>-37.5</v>
      </c>
      <c r="I349" s="72">
        <v>-163.56</v>
      </c>
      <c r="J349" s="81" t="s">
        <v>74</v>
      </c>
      <c r="K349" s="81" t="s">
        <v>74</v>
      </c>
      <c r="L349" s="90" t="s">
        <v>1047</v>
      </c>
      <c r="M349" s="90" t="s">
        <v>1048</v>
      </c>
      <c r="N349" s="64"/>
      <c r="O349" s="64"/>
      <c r="P349" s="64">
        <v>12</v>
      </c>
      <c r="Q349" s="64">
        <f>_xlfn.XLOOKUP(P349,'ARX IDs'!B$3:B$47,'ARX IDs'!C$3:C$47,"")</f>
        <v>4110</v>
      </c>
      <c r="R349" s="64">
        <f>P349</f>
        <v>12</v>
      </c>
      <c r="S349" s="64">
        <v>7</v>
      </c>
      <c r="T349" s="80">
        <f>100 * $R349 + S349</f>
        <v>1207</v>
      </c>
      <c r="U349" s="77">
        <v>8</v>
      </c>
      <c r="V349" s="80">
        <f>100 * $R349 + U349</f>
        <v>1208</v>
      </c>
      <c r="W349" s="64">
        <f>IF(ISBLANK(Y349), "", _xlfn.XLOOKUP(Y349,'SNAP2 IDs'!C$3:C$15,'SNAP2 IDs'!B$3:B$15,""))</f>
        <v>3</v>
      </c>
      <c r="X349" s="64">
        <f>_xlfn.XLOOKUP($W349, 'SNAP2 IDs'!$B$3:$B$15,'SNAP2 IDs'!D$3:D$15, "Lookup err")</f>
        <v>2</v>
      </c>
      <c r="Y349" s="64">
        <v>8</v>
      </c>
      <c r="Z349" s="64" t="str">
        <f>_xlfn.XLOOKUP($W349, 'SNAP2 IDs'!$B$3:$B$15,'SNAP2 IDs'!E$3:E$15, "Lookup err")</f>
        <v>00:00:b3:f2:e4:75</v>
      </c>
      <c r="AA349" s="64" t="str">
        <f>_xlfn.XLOOKUP($W349, 'SNAP2 IDs'!$B$3:$B$15,'SNAP2 IDs'!F$3:F$15, "Lookup err")</f>
        <v>snap08.sas.pvt</v>
      </c>
      <c r="AB349" s="64">
        <v>1</v>
      </c>
      <c r="AC349" s="64">
        <v>26</v>
      </c>
      <c r="AD349" s="64">
        <v>27</v>
      </c>
      <c r="AE349" s="64">
        <f>_xlfn.BITXOR(AC349,2) + 32*AB349</f>
        <v>56</v>
      </c>
      <c r="AF349" s="64">
        <f>_xlfn.BITXOR(AD349,2) + 32*AB349</f>
        <v>57</v>
      </c>
      <c r="AG349" s="64">
        <f>32*(Y349-1) + (AE349/2)</f>
        <v>252</v>
      </c>
      <c r="AH349" s="73"/>
    </row>
    <row r="350" spans="1:34" s="43" customFormat="1" ht="18" customHeight="1">
      <c r="A350" s="86"/>
      <c r="B350" s="83" t="s">
        <v>1049</v>
      </c>
      <c r="C350" s="109" t="s">
        <v>575</v>
      </c>
      <c r="D350" s="71" t="s">
        <v>800</v>
      </c>
      <c r="E350" s="71">
        <v>37.240589818199993</v>
      </c>
      <c r="F350" s="71">
        <v>-118.28323766920001</v>
      </c>
      <c r="G350" s="72">
        <v>1183.7</v>
      </c>
      <c r="H350" s="72">
        <v>-139.38999999999999</v>
      </c>
      <c r="I350" s="72">
        <v>90.18</v>
      </c>
      <c r="J350" s="81" t="s">
        <v>74</v>
      </c>
      <c r="K350" s="81" t="s">
        <v>74</v>
      </c>
      <c r="L350" s="90" t="s">
        <v>1050</v>
      </c>
      <c r="M350" s="90" t="s">
        <v>1051</v>
      </c>
      <c r="N350" s="64"/>
      <c r="O350" s="64"/>
      <c r="P350" s="64">
        <v>13</v>
      </c>
      <c r="Q350" s="64">
        <f>_xlfn.XLOOKUP(P350,'ARX IDs'!B$3:B$47,'ARX IDs'!C$3:C$47,"")</f>
        <v>4105</v>
      </c>
      <c r="R350" s="64">
        <f>P350</f>
        <v>13</v>
      </c>
      <c r="S350" s="64">
        <v>11</v>
      </c>
      <c r="T350" s="80">
        <f>100 * $R350 + S350</f>
        <v>1311</v>
      </c>
      <c r="U350" s="77">
        <v>12</v>
      </c>
      <c r="V350" s="80">
        <f>100 * $R350 + U350</f>
        <v>1312</v>
      </c>
      <c r="W350" s="64">
        <f>IF(ISBLANK(Y350), "", _xlfn.XLOOKUP(Y350,'SNAP2 IDs'!C$3:C$15,'SNAP2 IDs'!B$3:B$15,""))</f>
        <v>2</v>
      </c>
      <c r="X350" s="64">
        <f>_xlfn.XLOOKUP($W350, 'SNAP2 IDs'!$B$3:$B$15,'SNAP2 IDs'!D$3:D$15, "Lookup err")</f>
        <v>2</v>
      </c>
      <c r="Y350" s="64">
        <v>10</v>
      </c>
      <c r="Z350" s="64" t="str">
        <f>_xlfn.XLOOKUP($W350, 'SNAP2 IDs'!$B$3:$B$15,'SNAP2 IDs'!E$3:E$15, "Lookup err")</f>
        <v>00:00:41:1e:e4:75</v>
      </c>
      <c r="AA350" s="64" t="str">
        <f>_xlfn.XLOOKUP($W350, 'SNAP2 IDs'!$B$3:$B$15,'SNAP2 IDs'!F$3:F$15, "Lookup err")</f>
        <v>snap10.sas.pvt</v>
      </c>
      <c r="AB350" s="64">
        <v>1</v>
      </c>
      <c r="AC350" s="64">
        <v>26</v>
      </c>
      <c r="AD350" s="64">
        <v>27</v>
      </c>
      <c r="AE350" s="64">
        <f>_xlfn.BITXOR(AC350,2) + 32*AB350</f>
        <v>56</v>
      </c>
      <c r="AF350" s="64">
        <f>_xlfn.BITXOR(AD350,2) + 32*AB350</f>
        <v>57</v>
      </c>
      <c r="AG350" s="64">
        <f>32*(Y350-1) + (AE350/2)</f>
        <v>316</v>
      </c>
      <c r="AH350" s="73"/>
    </row>
    <row r="351" spans="1:34" s="43" customFormat="1" ht="18" customHeight="1">
      <c r="A351" s="86"/>
      <c r="B351" s="83" t="s">
        <v>1052</v>
      </c>
      <c r="C351" s="109" t="s">
        <v>446</v>
      </c>
      <c r="D351" s="71" t="s">
        <v>800</v>
      </c>
      <c r="E351" s="71">
        <v>37.236568716199997</v>
      </c>
      <c r="F351" s="71">
        <v>-118.29457354119999</v>
      </c>
      <c r="G351" s="72">
        <v>1177.69</v>
      </c>
      <c r="H351" s="72">
        <v>-1145.29</v>
      </c>
      <c r="I351" s="72">
        <v>-356.09</v>
      </c>
      <c r="J351" s="81" t="s">
        <v>74</v>
      </c>
      <c r="K351" s="81" t="s">
        <v>74</v>
      </c>
      <c r="L351" s="90" t="s">
        <v>1053</v>
      </c>
      <c r="M351" s="90" t="s">
        <v>1054</v>
      </c>
      <c r="N351" s="64"/>
      <c r="O351" s="64"/>
      <c r="P351" s="64">
        <v>12</v>
      </c>
      <c r="Q351" s="64">
        <f>_xlfn.XLOOKUP(P351,'ARX IDs'!B$3:B$47,'ARX IDs'!C$3:C$47,"")</f>
        <v>4110</v>
      </c>
      <c r="R351" s="64">
        <f>P351</f>
        <v>12</v>
      </c>
      <c r="S351" s="64">
        <v>9</v>
      </c>
      <c r="T351" s="80">
        <f>100 * $R351 + S351</f>
        <v>1209</v>
      </c>
      <c r="U351" s="77">
        <v>10</v>
      </c>
      <c r="V351" s="80">
        <f>100 * $R351 + U351</f>
        <v>1210</v>
      </c>
      <c r="W351" s="64">
        <f>IF(ISBLANK(Y351), "", _xlfn.XLOOKUP(Y351,'SNAP2 IDs'!C$3:C$15,'SNAP2 IDs'!B$3:B$15,""))</f>
        <v>3</v>
      </c>
      <c r="X351" s="64">
        <f>_xlfn.XLOOKUP($W351, 'SNAP2 IDs'!$B$3:$B$15,'SNAP2 IDs'!D$3:D$15, "Lookup err")</f>
        <v>2</v>
      </c>
      <c r="Y351" s="64">
        <v>8</v>
      </c>
      <c r="Z351" s="64" t="str">
        <f>_xlfn.XLOOKUP($W351, 'SNAP2 IDs'!$B$3:$B$15,'SNAP2 IDs'!E$3:E$15, "Lookup err")</f>
        <v>00:00:b3:f2:e4:75</v>
      </c>
      <c r="AA351" s="64" t="str">
        <f>_xlfn.XLOOKUP($W351, 'SNAP2 IDs'!$B$3:$B$15,'SNAP2 IDs'!F$3:F$15, "Lookup err")</f>
        <v>snap08.sas.pvt</v>
      </c>
      <c r="AB351" s="64">
        <v>1</v>
      </c>
      <c r="AC351" s="64">
        <v>28</v>
      </c>
      <c r="AD351" s="64">
        <v>29</v>
      </c>
      <c r="AE351" s="64">
        <f>_xlfn.BITXOR(AC351,2) + 32*AB351</f>
        <v>62</v>
      </c>
      <c r="AF351" s="64">
        <f>_xlfn.BITXOR(AD351,2) + 32*AB351</f>
        <v>63</v>
      </c>
      <c r="AG351" s="64">
        <f>32*(Y351-1) + (AE351/2)</f>
        <v>255</v>
      </c>
      <c r="AH351" s="73"/>
    </row>
    <row r="352" spans="1:34" s="43" customFormat="1" ht="18" customHeight="1">
      <c r="A352" s="86"/>
      <c r="B352" s="83" t="s">
        <v>1055</v>
      </c>
      <c r="C352" s="109" t="s">
        <v>116</v>
      </c>
      <c r="D352" s="71" t="s">
        <v>800</v>
      </c>
      <c r="E352" s="71">
        <v>37.238919072199991</v>
      </c>
      <c r="F352" s="71">
        <v>-118.2954386342</v>
      </c>
      <c r="G352" s="72">
        <v>1178.31</v>
      </c>
      <c r="H352" s="72">
        <v>-1222.01</v>
      </c>
      <c r="I352" s="72">
        <v>-95.25</v>
      </c>
      <c r="J352" s="81" t="s">
        <v>74</v>
      </c>
      <c r="K352" s="81" t="s">
        <v>74</v>
      </c>
      <c r="L352" s="90" t="s">
        <v>1056</v>
      </c>
      <c r="M352" s="90" t="s">
        <v>1057</v>
      </c>
      <c r="N352" s="64"/>
      <c r="O352" s="64"/>
      <c r="P352" s="64">
        <v>10</v>
      </c>
      <c r="Q352" s="64">
        <f>_xlfn.XLOOKUP(P352,'ARX IDs'!B$3:B$47,'ARX IDs'!C$3:C$47,"")</f>
        <v>4103</v>
      </c>
      <c r="R352" s="64">
        <f>P352</f>
        <v>10</v>
      </c>
      <c r="S352" s="64">
        <v>1</v>
      </c>
      <c r="T352" s="80">
        <f>100 * $R352 + S352</f>
        <v>1001</v>
      </c>
      <c r="U352" s="77">
        <v>2</v>
      </c>
      <c r="V352" s="80">
        <f>100 * $R352 + U352</f>
        <v>1002</v>
      </c>
      <c r="W352" s="64">
        <f>IF(ISBLANK(Y352), "", _xlfn.XLOOKUP(Y352,'SNAP2 IDs'!C$3:C$15,'SNAP2 IDs'!B$3:B$15,""))</f>
        <v>7</v>
      </c>
      <c r="X352" s="64">
        <f>_xlfn.XLOOKUP($W352, 'SNAP2 IDs'!$B$3:$B$15,'SNAP2 IDs'!D$3:D$15, "Lookup err")</f>
        <v>1</v>
      </c>
      <c r="Y352" s="64">
        <v>4</v>
      </c>
      <c r="Z352" s="64" t="str">
        <f>_xlfn.XLOOKUP($W352, 'SNAP2 IDs'!$B$3:$B$15,'SNAP2 IDs'!E$3:E$15, "Lookup err")</f>
        <v>00:00:08:4b:e4:6f</v>
      </c>
      <c r="AA352" s="64" t="str">
        <f>_xlfn.XLOOKUP($W352, 'SNAP2 IDs'!$B$3:$B$15,'SNAP2 IDs'!F$3:F$15, "Lookup err")</f>
        <v>snap04.sas.pvt</v>
      </c>
      <c r="AB352" s="64">
        <v>1</v>
      </c>
      <c r="AC352" s="64">
        <v>26</v>
      </c>
      <c r="AD352" s="64">
        <v>27</v>
      </c>
      <c r="AE352" s="64">
        <f>_xlfn.BITXOR(AC352,2) + 32*AB352</f>
        <v>56</v>
      </c>
      <c r="AF352" s="64">
        <f>_xlfn.BITXOR(AD352,2) + 32*AB352</f>
        <v>57</v>
      </c>
      <c r="AG352" s="64">
        <f>32*(Y352-1) + (AE352/2)</f>
        <v>124</v>
      </c>
      <c r="AH352" s="73"/>
    </row>
    <row r="353" spans="1:34" s="43" customFormat="1" ht="18" customHeight="1">
      <c r="A353" s="86"/>
      <c r="B353" s="83" t="s">
        <v>1058</v>
      </c>
      <c r="C353" s="109" t="s">
        <v>475</v>
      </c>
      <c r="D353" s="71" t="s">
        <v>800</v>
      </c>
      <c r="E353" s="71">
        <v>37.245061030199992</v>
      </c>
      <c r="F353" s="71">
        <v>-118.29092141620001</v>
      </c>
      <c r="G353" s="72">
        <v>1184.23</v>
      </c>
      <c r="H353" s="72">
        <v>-821.13</v>
      </c>
      <c r="I353" s="72">
        <v>586.41</v>
      </c>
      <c r="J353" s="81" t="s">
        <v>74</v>
      </c>
      <c r="K353" s="81" t="s">
        <v>74</v>
      </c>
      <c r="L353" s="90" t="s">
        <v>1059</v>
      </c>
      <c r="M353" s="90" t="s">
        <v>1060</v>
      </c>
      <c r="N353" s="64"/>
      <c r="O353" s="64"/>
      <c r="P353" s="64">
        <v>12</v>
      </c>
      <c r="Q353" s="64">
        <f>_xlfn.XLOOKUP(P353,'ARX IDs'!B$3:B$47,'ARX IDs'!C$3:C$47,"")</f>
        <v>4110</v>
      </c>
      <c r="R353" s="64">
        <f>P353</f>
        <v>12</v>
      </c>
      <c r="S353" s="64">
        <v>13</v>
      </c>
      <c r="T353" s="80">
        <f>100 * $R353 + S353</f>
        <v>1213</v>
      </c>
      <c r="U353" s="77">
        <v>14</v>
      </c>
      <c r="V353" s="80">
        <f>100 * $R353 + U353</f>
        <v>1214</v>
      </c>
      <c r="W353" s="64">
        <v>1</v>
      </c>
      <c r="X353" s="64">
        <f>_xlfn.XLOOKUP($W353, 'SNAP2 IDs'!$B$3:$B$15,'SNAP2 IDs'!D$3:D$15, "Lookup err")</f>
        <v>2</v>
      </c>
      <c r="Y353" s="64">
        <v>9</v>
      </c>
      <c r="Z353" s="64" t="str">
        <f>_xlfn.XLOOKUP($W353, 'SNAP2 IDs'!$B$3:$B$15,'SNAP2 IDs'!E$3:E$15, "Lookup err")</f>
        <v>02:00:ce:ca:e4:6f</v>
      </c>
      <c r="AA353" s="64" t="str">
        <f>_xlfn.XLOOKUP($W353, 'SNAP2 IDs'!$B$3:$B$15,'SNAP2 IDs'!F$3:F$15, "Lookup err")</f>
        <v>snap09.sas.pvt</v>
      </c>
      <c r="AB353" s="64">
        <v>1</v>
      </c>
      <c r="AC353" s="64">
        <v>22</v>
      </c>
      <c r="AD353" s="64">
        <v>23</v>
      </c>
      <c r="AE353" s="64">
        <f>_xlfn.BITXOR(AC353,2) + 32*AB353</f>
        <v>52</v>
      </c>
      <c r="AF353" s="64">
        <f>_xlfn.BITXOR(AD353,2) + 32*AB353</f>
        <v>53</v>
      </c>
      <c r="AG353" s="64">
        <f>32*(Y353-1) + (AE353/2)</f>
        <v>282</v>
      </c>
      <c r="AH353" s="73"/>
    </row>
    <row r="354" spans="1:34" s="43" customFormat="1" ht="18" customHeight="1">
      <c r="A354" s="86"/>
      <c r="B354" s="83" t="s">
        <v>1061</v>
      </c>
      <c r="C354" s="109" t="s">
        <v>575</v>
      </c>
      <c r="D354" s="71" t="s">
        <v>800</v>
      </c>
      <c r="E354" s="71">
        <v>37.246615193199993</v>
      </c>
      <c r="F354" s="71">
        <v>-118.2893410982</v>
      </c>
      <c r="G354" s="72">
        <v>1185.05</v>
      </c>
      <c r="H354" s="72">
        <v>-680.9</v>
      </c>
      <c r="I354" s="72">
        <v>758.89</v>
      </c>
      <c r="J354" s="81" t="s">
        <v>74</v>
      </c>
      <c r="K354" s="81" t="s">
        <v>74</v>
      </c>
      <c r="L354" s="90" t="s">
        <v>1023</v>
      </c>
      <c r="M354" s="90" t="s">
        <v>1062</v>
      </c>
      <c r="N354" s="64"/>
      <c r="O354" s="64"/>
      <c r="P354" s="64">
        <v>13</v>
      </c>
      <c r="Q354" s="64">
        <f>_xlfn.XLOOKUP(P354,'ARX IDs'!B$3:B$47,'ARX IDs'!C$3:C$47,"")</f>
        <v>4105</v>
      </c>
      <c r="R354" s="64">
        <f>P354</f>
        <v>13</v>
      </c>
      <c r="S354" s="64">
        <v>13</v>
      </c>
      <c r="T354" s="80">
        <f>100 * $R354 + S354</f>
        <v>1313</v>
      </c>
      <c r="U354" s="77">
        <v>14</v>
      </c>
      <c r="V354" s="80">
        <f>100 * $R354 + U354</f>
        <v>1314</v>
      </c>
      <c r="W354" s="64">
        <f>IF(ISBLANK(Y354), "", _xlfn.XLOOKUP(Y354,'SNAP2 IDs'!C$3:C$15,'SNAP2 IDs'!B$3:B$15,""))</f>
        <v>2</v>
      </c>
      <c r="X354" s="64">
        <f>_xlfn.XLOOKUP($W354, 'SNAP2 IDs'!$B$3:$B$15,'SNAP2 IDs'!D$3:D$15, "Lookup err")</f>
        <v>2</v>
      </c>
      <c r="Y354" s="64">
        <v>10</v>
      </c>
      <c r="Z354" s="64" t="str">
        <f>_xlfn.XLOOKUP($W354, 'SNAP2 IDs'!$B$3:$B$15,'SNAP2 IDs'!E$3:E$15, "Lookup err")</f>
        <v>00:00:41:1e:e4:75</v>
      </c>
      <c r="AA354" s="64" t="str">
        <f>_xlfn.XLOOKUP($W354, 'SNAP2 IDs'!$B$3:$B$15,'SNAP2 IDs'!F$3:F$15, "Lookup err")</f>
        <v>snap10.sas.pvt</v>
      </c>
      <c r="AB354" s="64">
        <v>1</v>
      </c>
      <c r="AC354" s="64">
        <v>28</v>
      </c>
      <c r="AD354" s="64">
        <v>29</v>
      </c>
      <c r="AE354" s="64">
        <f>_xlfn.BITXOR(AC354,2) + 32*AB354</f>
        <v>62</v>
      </c>
      <c r="AF354" s="64">
        <f>_xlfn.BITXOR(AD354,2) + 32*AB354</f>
        <v>63</v>
      </c>
      <c r="AG354" s="64">
        <f>32*(Y354-1) + (AE354/2)</f>
        <v>319</v>
      </c>
      <c r="AH354" s="73"/>
    </row>
    <row r="355" spans="1:34" s="43" customFormat="1" ht="18" customHeight="1">
      <c r="A355" s="86"/>
      <c r="B355" s="83" t="s">
        <v>1063</v>
      </c>
      <c r="C355" s="109" t="s">
        <v>793</v>
      </c>
      <c r="D355" s="71" t="s">
        <v>800</v>
      </c>
      <c r="E355" s="71">
        <v>37.242282866199993</v>
      </c>
      <c r="F355" s="71">
        <v>-118.2911782692</v>
      </c>
      <c r="G355" s="72">
        <v>1181.25</v>
      </c>
      <c r="H355" s="72">
        <v>-843.95</v>
      </c>
      <c r="I355" s="72">
        <v>278.08</v>
      </c>
      <c r="J355" s="81" t="s">
        <v>74</v>
      </c>
      <c r="K355" s="82" t="s">
        <v>198</v>
      </c>
      <c r="L355" s="90" t="s">
        <v>994</v>
      </c>
      <c r="M355" s="90" t="s">
        <v>1064</v>
      </c>
      <c r="N355" s="64"/>
      <c r="O355" s="64"/>
      <c r="P355" s="64">
        <v>8</v>
      </c>
      <c r="Q355" s="64">
        <v>4104</v>
      </c>
      <c r="R355" s="64">
        <f>P355</f>
        <v>8</v>
      </c>
      <c r="S355" s="64">
        <v>9</v>
      </c>
      <c r="T355" s="80">
        <f>100 * $R355 + S355</f>
        <v>809</v>
      </c>
      <c r="U355" s="77">
        <v>10</v>
      </c>
      <c r="V355" s="80">
        <f>100 * $R355 + U355</f>
        <v>810</v>
      </c>
      <c r="W355" s="64">
        <f>IF(ISBLANK(Y355), "", _xlfn.XLOOKUP(Y355,'SNAP2 IDs'!C$3:C$15,'SNAP2 IDs'!B$3:B$15,""))</f>
        <v>12</v>
      </c>
      <c r="X355" s="64">
        <f>_xlfn.XLOOKUP($W355, 'SNAP2 IDs'!$B$3:$B$15,'SNAP2 IDs'!D$3:D$15, "Lookup err")</f>
        <v>1</v>
      </c>
      <c r="Y355" s="64">
        <v>2</v>
      </c>
      <c r="Z355" s="64" t="str">
        <f>_xlfn.XLOOKUP($W355, 'SNAP2 IDs'!$B$3:$B$15,'SNAP2 IDs'!E$3:E$15, "Lookup err")</f>
        <v>02:00:d4:5b:e4:75</v>
      </c>
      <c r="AA355" s="64" t="str">
        <f>_xlfn.XLOOKUP($W355, 'SNAP2 IDs'!$B$3:$B$15,'SNAP2 IDs'!F$3:F$15, "Lookup err")</f>
        <v>snap02.sas.pvt</v>
      </c>
      <c r="AB355" s="64">
        <v>1</v>
      </c>
      <c r="AC355" s="64">
        <v>26</v>
      </c>
      <c r="AD355" s="64">
        <v>27</v>
      </c>
      <c r="AE355" s="64">
        <f>_xlfn.BITXOR(AC355,2) + 32*AB355</f>
        <v>56</v>
      </c>
      <c r="AF355" s="64">
        <f>_xlfn.BITXOR(AD355,2) + 32*AB355</f>
        <v>57</v>
      </c>
      <c r="AG355" s="64">
        <f>32*(Y355-1) + (AE355/2)</f>
        <v>60</v>
      </c>
      <c r="AH355" s="73"/>
    </row>
    <row r="356" spans="1:34" s="43" customFormat="1" ht="18" customHeight="1">
      <c r="A356" s="86"/>
      <c r="B356" s="83" t="s">
        <v>1065</v>
      </c>
      <c r="C356" s="109" t="s">
        <v>807</v>
      </c>
      <c r="D356" s="71" t="s">
        <v>800</v>
      </c>
      <c r="E356" s="71">
        <v>37.243402131199993</v>
      </c>
      <c r="F356" s="71">
        <v>-118.2884507962</v>
      </c>
      <c r="G356" s="72">
        <v>1183.97</v>
      </c>
      <c r="H356" s="72">
        <v>-601.92999999999995</v>
      </c>
      <c r="I356" s="72">
        <v>402.3</v>
      </c>
      <c r="J356" s="81" t="s">
        <v>74</v>
      </c>
      <c r="K356" s="81" t="s">
        <v>74</v>
      </c>
      <c r="L356" s="90" t="s">
        <v>1066</v>
      </c>
      <c r="M356" s="90" t="s">
        <v>1067</v>
      </c>
      <c r="N356" s="64"/>
      <c r="O356" s="64"/>
      <c r="P356" s="64">
        <v>4</v>
      </c>
      <c r="Q356" s="64">
        <v>4112</v>
      </c>
      <c r="R356" s="64">
        <f>P356</f>
        <v>4</v>
      </c>
      <c r="S356" s="64">
        <v>11</v>
      </c>
      <c r="T356" s="80">
        <f>100 * $R356 + S356</f>
        <v>411</v>
      </c>
      <c r="U356" s="77">
        <v>12</v>
      </c>
      <c r="V356" s="80">
        <f>100 * $R356 + U356</f>
        <v>412</v>
      </c>
      <c r="W356" s="64">
        <f>IF(ISBLANK(Y356), "", _xlfn.XLOOKUP(Y356,'SNAP2 IDs'!C$3:C$15,'SNAP2 IDs'!B$3:B$15,""))</f>
        <v>13</v>
      </c>
      <c r="X356" s="64">
        <f>_xlfn.XLOOKUP($W356, 'SNAP2 IDs'!$B$3:$B$15,'SNAP2 IDs'!D$3:D$15, "Lookup err")</f>
        <v>1</v>
      </c>
      <c r="Y356" s="64">
        <v>1</v>
      </c>
      <c r="Z356" s="64" t="str">
        <f>_xlfn.XLOOKUP($W356, 'SNAP2 IDs'!$B$3:$B$15,'SNAP2 IDs'!E$3:E$15, "Lookup err")</f>
        <v>00:00:4e:e4:ef:75</v>
      </c>
      <c r="AA356" s="64" t="str">
        <f>_xlfn.XLOOKUP($W356, 'SNAP2 IDs'!$B$3:$B$15,'SNAP2 IDs'!F$3:F$15, "Lookup err")</f>
        <v>snap01.sas.pvt</v>
      </c>
      <c r="AB356" s="64">
        <v>1</v>
      </c>
      <c r="AC356" s="64">
        <v>26</v>
      </c>
      <c r="AD356" s="64">
        <v>27</v>
      </c>
      <c r="AE356" s="64">
        <f>_xlfn.BITXOR(AC356,2) + 32*AB356</f>
        <v>56</v>
      </c>
      <c r="AF356" s="64">
        <f>_xlfn.BITXOR(AD356,2) + 32*AB356</f>
        <v>57</v>
      </c>
      <c r="AG356" s="64">
        <f>32*(Y356-1) + (AE356/2)</f>
        <v>28</v>
      </c>
      <c r="AH356" s="73"/>
    </row>
    <row r="357" spans="1:34" s="43" customFormat="1" ht="18" customHeight="1">
      <c r="A357" s="86"/>
      <c r="B357" s="83" t="s">
        <v>1068</v>
      </c>
      <c r="C357" s="109" t="s">
        <v>807</v>
      </c>
      <c r="D357" s="71" t="s">
        <v>800</v>
      </c>
      <c r="E357" s="71">
        <v>37.249456382199995</v>
      </c>
      <c r="F357" s="71">
        <v>-118.29484126920001</v>
      </c>
      <c r="G357" s="72">
        <v>1184.46</v>
      </c>
      <c r="H357" s="72">
        <v>-1168.8499999999999</v>
      </c>
      <c r="I357" s="72">
        <v>1074.22</v>
      </c>
      <c r="J357" s="81" t="s">
        <v>74</v>
      </c>
      <c r="K357" s="81" t="s">
        <v>74</v>
      </c>
      <c r="L357" s="90" t="s">
        <v>1069</v>
      </c>
      <c r="M357" s="90" t="s">
        <v>1070</v>
      </c>
      <c r="N357" s="64"/>
      <c r="O357" s="64"/>
      <c r="P357" s="64">
        <v>4</v>
      </c>
      <c r="Q357" s="64">
        <v>4112</v>
      </c>
      <c r="R357" s="64">
        <f>P357</f>
        <v>4</v>
      </c>
      <c r="S357" s="64">
        <v>13</v>
      </c>
      <c r="T357" s="80">
        <f>100 * $R357 + S357</f>
        <v>413</v>
      </c>
      <c r="U357" s="77">
        <v>14</v>
      </c>
      <c r="V357" s="80">
        <f>100 * $R357 + U357</f>
        <v>414</v>
      </c>
      <c r="W357" s="64">
        <f>IF(ISBLANK(Y357), "", _xlfn.XLOOKUP(Y357,'SNAP2 IDs'!C$3:C$15,'SNAP2 IDs'!B$3:B$15,""))</f>
        <v>13</v>
      </c>
      <c r="X357" s="64">
        <f>_xlfn.XLOOKUP($W357, 'SNAP2 IDs'!$B$3:$B$15,'SNAP2 IDs'!D$3:D$15, "Lookup err")</f>
        <v>1</v>
      </c>
      <c r="Y357" s="64">
        <v>1</v>
      </c>
      <c r="Z357" s="64" t="str">
        <f>_xlfn.XLOOKUP($W357, 'SNAP2 IDs'!$B$3:$B$15,'SNAP2 IDs'!E$3:E$15, "Lookup err")</f>
        <v>00:00:4e:e4:ef:75</v>
      </c>
      <c r="AA357" s="64" t="str">
        <f>_xlfn.XLOOKUP($W357, 'SNAP2 IDs'!$B$3:$B$15,'SNAP2 IDs'!F$3:F$15, "Lookup err")</f>
        <v>snap01.sas.pvt</v>
      </c>
      <c r="AB357" s="64">
        <v>1</v>
      </c>
      <c r="AC357" s="64">
        <v>28</v>
      </c>
      <c r="AD357" s="64">
        <v>29</v>
      </c>
      <c r="AE357" s="64">
        <f>_xlfn.BITXOR(AC357,2) + 32*AB357</f>
        <v>62</v>
      </c>
      <c r="AF357" s="64">
        <f>_xlfn.BITXOR(AD357,2) + 32*AB357</f>
        <v>63</v>
      </c>
      <c r="AG357" s="64">
        <f>32*(Y357-1) + (AE357/2)</f>
        <v>31</v>
      </c>
      <c r="AH357" s="73"/>
    </row>
    <row r="358" spans="1:34" s="43" customFormat="1" ht="18" customHeight="1">
      <c r="A358" s="86"/>
      <c r="B358" s="83" t="s">
        <v>1071</v>
      </c>
      <c r="C358" s="109" t="s">
        <v>793</v>
      </c>
      <c r="D358" s="71" t="s">
        <v>800</v>
      </c>
      <c r="E358" s="71">
        <v>37.249074793199995</v>
      </c>
      <c r="F358" s="71">
        <v>-118.2918006692</v>
      </c>
      <c r="G358" s="72">
        <v>1185.78</v>
      </c>
      <c r="H358" s="72">
        <v>-899.09</v>
      </c>
      <c r="I358" s="72">
        <v>1031.8699999999999</v>
      </c>
      <c r="J358" s="81" t="s">
        <v>74</v>
      </c>
      <c r="K358" s="81" t="s">
        <v>74</v>
      </c>
      <c r="L358" s="90" t="s">
        <v>1072</v>
      </c>
      <c r="M358" s="90" t="s">
        <v>1073</v>
      </c>
      <c r="N358" s="64"/>
      <c r="O358" s="64"/>
      <c r="P358" s="64">
        <v>8</v>
      </c>
      <c r="Q358" s="64">
        <v>4104</v>
      </c>
      <c r="R358" s="64">
        <f>P358</f>
        <v>8</v>
      </c>
      <c r="S358" s="64">
        <v>11</v>
      </c>
      <c r="T358" s="80">
        <f>100 * $R358 + S358</f>
        <v>811</v>
      </c>
      <c r="U358" s="77">
        <v>12</v>
      </c>
      <c r="V358" s="80">
        <f>100 * $R358 + U358</f>
        <v>812</v>
      </c>
      <c r="W358" s="64">
        <f>IF(ISBLANK(Y358), "", _xlfn.XLOOKUP(Y358,'SNAP2 IDs'!C$3:C$15,'SNAP2 IDs'!B$3:B$15,""))</f>
        <v>12</v>
      </c>
      <c r="X358" s="64">
        <f>_xlfn.XLOOKUP($W358, 'SNAP2 IDs'!$B$3:$B$15,'SNAP2 IDs'!D$3:D$15, "Lookup err")</f>
        <v>1</v>
      </c>
      <c r="Y358" s="64">
        <v>2</v>
      </c>
      <c r="Z358" s="64" t="str">
        <f>_xlfn.XLOOKUP($W358, 'SNAP2 IDs'!$B$3:$B$15,'SNAP2 IDs'!E$3:E$15, "Lookup err")</f>
        <v>02:00:d4:5b:e4:75</v>
      </c>
      <c r="AA358" s="64" t="str">
        <f>_xlfn.XLOOKUP($W358, 'SNAP2 IDs'!$B$3:$B$15,'SNAP2 IDs'!F$3:F$15, "Lookup err")</f>
        <v>snap02.sas.pvt</v>
      </c>
      <c r="AB358" s="64">
        <v>1</v>
      </c>
      <c r="AC358" s="64">
        <v>28</v>
      </c>
      <c r="AD358" s="64">
        <v>29</v>
      </c>
      <c r="AE358" s="64">
        <f>_xlfn.BITXOR(AC358,2) + 32*AB358</f>
        <v>62</v>
      </c>
      <c r="AF358" s="64">
        <f>_xlfn.BITXOR(AD358,2) + 32*AB358</f>
        <v>63</v>
      </c>
      <c r="AG358" s="64">
        <f>32*(Y358-1) + (AE358/2)</f>
        <v>63</v>
      </c>
      <c r="AH358" s="73"/>
    </row>
    <row r="359" spans="1:34" s="43" customFormat="1" ht="18" customHeight="1">
      <c r="A359" s="86"/>
      <c r="B359" s="83" t="s">
        <v>1074</v>
      </c>
      <c r="C359" s="109" t="s">
        <v>310</v>
      </c>
      <c r="D359" s="71" t="s">
        <v>800</v>
      </c>
      <c r="E359" s="71">
        <v>37.236051680199992</v>
      </c>
      <c r="F359" s="71">
        <v>-118.2822477262</v>
      </c>
      <c r="G359" s="72">
        <v>1181.72</v>
      </c>
      <c r="H359" s="72">
        <v>-51.56</v>
      </c>
      <c r="I359" s="72">
        <v>-413.48</v>
      </c>
      <c r="J359" s="81" t="s">
        <v>74</v>
      </c>
      <c r="K359" s="81" t="s">
        <v>74</v>
      </c>
      <c r="L359" s="90" t="s">
        <v>1075</v>
      </c>
      <c r="M359" s="90" t="s">
        <v>1076</v>
      </c>
      <c r="N359" s="64"/>
      <c r="O359" s="64"/>
      <c r="P359" s="64">
        <v>11</v>
      </c>
      <c r="Q359" s="64">
        <f>_xlfn.XLOOKUP(P359,'ARX IDs'!B$3:B$47,'ARX IDs'!C$3:C$47,"")</f>
        <v>4109</v>
      </c>
      <c r="R359" s="64">
        <f>P359</f>
        <v>11</v>
      </c>
      <c r="S359" s="64">
        <v>15</v>
      </c>
      <c r="T359" s="80">
        <f>100 * $R359 + S359</f>
        <v>1115</v>
      </c>
      <c r="U359" s="77">
        <v>16</v>
      </c>
      <c r="V359" s="80">
        <f>100 * $R359 + U359</f>
        <v>1116</v>
      </c>
      <c r="W359" s="64">
        <f>IF(ISBLANK(Y359), "", _xlfn.XLOOKUP(Y359,'SNAP2 IDs'!C$3:C$15,'SNAP2 IDs'!B$3:B$15,""))</f>
        <v>8</v>
      </c>
      <c r="X359" s="64">
        <f>_xlfn.XLOOKUP($W359, 'SNAP2 IDs'!$B$3:$B$15,'SNAP2 IDs'!D$3:D$15, "Lookup err")</f>
        <v>2</v>
      </c>
      <c r="Y359" s="64">
        <v>7</v>
      </c>
      <c r="Z359" s="64" t="str">
        <f>_xlfn.XLOOKUP($W359, 'SNAP2 IDs'!$B$3:$B$15,'SNAP2 IDs'!E$3:E$15, "Lookup err")</f>
        <v>00:00:d6:de:e4:75</v>
      </c>
      <c r="AA359" s="64" t="str">
        <f>_xlfn.XLOOKUP($W359, 'SNAP2 IDs'!$B$3:$B$15,'SNAP2 IDs'!F$3:F$15, "Lookup err")</f>
        <v>snap07.sas.pvt</v>
      </c>
      <c r="AB359" s="64">
        <v>1</v>
      </c>
      <c r="AC359" s="64">
        <v>30</v>
      </c>
      <c r="AD359" s="64">
        <v>31</v>
      </c>
      <c r="AE359" s="64">
        <f>_xlfn.BITXOR(AC359,2) + 32*AB359</f>
        <v>60</v>
      </c>
      <c r="AF359" s="64">
        <f>_xlfn.BITXOR(AD359,2) + 32*AB359</f>
        <v>61</v>
      </c>
      <c r="AG359" s="64">
        <f>32*(Y359-1) + (AE359/2)</f>
        <v>222</v>
      </c>
      <c r="AH359" s="73"/>
    </row>
    <row r="360" spans="1:34" s="43" customFormat="1" ht="18" customHeight="1">
      <c r="A360" s="86"/>
      <c r="B360" s="83" t="s">
        <v>1077</v>
      </c>
      <c r="C360" s="109" t="s">
        <v>575</v>
      </c>
      <c r="D360" s="71" t="s">
        <v>800</v>
      </c>
      <c r="E360" s="71">
        <v>37.236065891199992</v>
      </c>
      <c r="F360" s="71">
        <v>-118.2806321692</v>
      </c>
      <c r="G360" s="72">
        <v>1181.18</v>
      </c>
      <c r="H360" s="72">
        <v>91.8</v>
      </c>
      <c r="I360" s="72">
        <v>-411.9</v>
      </c>
      <c r="J360" s="81" t="s">
        <v>74</v>
      </c>
      <c r="K360" s="81" t="s">
        <v>74</v>
      </c>
      <c r="L360" s="90" t="s">
        <v>1078</v>
      </c>
      <c r="M360" s="90" t="s">
        <v>1079</v>
      </c>
      <c r="N360" s="64"/>
      <c r="O360" s="64"/>
      <c r="P360" s="64">
        <v>13</v>
      </c>
      <c r="Q360" s="64">
        <f>_xlfn.XLOOKUP(P360,'ARX IDs'!B$3:B$47,'ARX IDs'!C$3:C$47,"")</f>
        <v>4105</v>
      </c>
      <c r="R360" s="64">
        <f>P360</f>
        <v>13</v>
      </c>
      <c r="S360" s="64">
        <v>15</v>
      </c>
      <c r="T360" s="80">
        <f>100 * $R360 + S360</f>
        <v>1315</v>
      </c>
      <c r="U360" s="77">
        <v>16</v>
      </c>
      <c r="V360" s="80">
        <f>100 * $R360 + U360</f>
        <v>1316</v>
      </c>
      <c r="W360" s="64">
        <f>IF(ISBLANK(Y360), "", _xlfn.XLOOKUP(Y360,'SNAP2 IDs'!C$3:C$15,'SNAP2 IDs'!B$3:B$15,""))</f>
        <v>2</v>
      </c>
      <c r="X360" s="64">
        <f>_xlfn.XLOOKUP($W360, 'SNAP2 IDs'!$B$3:$B$15,'SNAP2 IDs'!D$3:D$15, "Lookup err")</f>
        <v>2</v>
      </c>
      <c r="Y360" s="64">
        <v>10</v>
      </c>
      <c r="Z360" s="64" t="str">
        <f>_xlfn.XLOOKUP($W360, 'SNAP2 IDs'!$B$3:$B$15,'SNAP2 IDs'!E$3:E$15, "Lookup err")</f>
        <v>00:00:41:1e:e4:75</v>
      </c>
      <c r="AA360" s="64" t="str">
        <f>_xlfn.XLOOKUP($W360, 'SNAP2 IDs'!$B$3:$B$15,'SNAP2 IDs'!F$3:F$15, "Lookup err")</f>
        <v>snap10.sas.pvt</v>
      </c>
      <c r="AB360" s="64">
        <v>1</v>
      </c>
      <c r="AC360" s="64">
        <v>30</v>
      </c>
      <c r="AD360" s="64">
        <v>31</v>
      </c>
      <c r="AE360" s="64">
        <f>_xlfn.BITXOR(AC360,2) + 32*AB360</f>
        <v>60</v>
      </c>
      <c r="AF360" s="64">
        <f>_xlfn.BITXOR(AD360,2) + 32*AB360</f>
        <v>61</v>
      </c>
      <c r="AG360" s="64">
        <f>32*(Y360-1) + (AE360/2)</f>
        <v>318</v>
      </c>
      <c r="AH360" s="73"/>
    </row>
    <row r="361" spans="1:34" s="43" customFormat="1" ht="18" customHeight="1">
      <c r="A361" s="86"/>
      <c r="B361" s="83" t="s">
        <v>1080</v>
      </c>
      <c r="C361" s="109" t="s">
        <v>475</v>
      </c>
      <c r="D361" s="71" t="s">
        <v>800</v>
      </c>
      <c r="E361" s="71">
        <v>37.237455831199995</v>
      </c>
      <c r="F361" s="71">
        <v>-118.2791484692</v>
      </c>
      <c r="G361" s="72">
        <v>1181.73</v>
      </c>
      <c r="H361" s="72">
        <v>223.45</v>
      </c>
      <c r="I361" s="72">
        <v>-257.64</v>
      </c>
      <c r="J361" s="81" t="s">
        <v>74</v>
      </c>
      <c r="K361" s="81" t="s">
        <v>74</v>
      </c>
      <c r="L361" s="90" t="s">
        <v>399</v>
      </c>
      <c r="M361" s="90" t="s">
        <v>1081</v>
      </c>
      <c r="N361" s="64"/>
      <c r="O361" s="64"/>
      <c r="P361" s="64">
        <v>13</v>
      </c>
      <c r="Q361" s="64">
        <f>_xlfn.XLOOKUP(P361,'ARX IDs'!B$3:B$47,'ARX IDs'!C$3:C$47,"")</f>
        <v>4105</v>
      </c>
      <c r="R361" s="64">
        <f>P361</f>
        <v>13</v>
      </c>
      <c r="S361" s="64">
        <v>5</v>
      </c>
      <c r="T361" s="80">
        <f>100 * $R361 + S361</f>
        <v>1305</v>
      </c>
      <c r="U361" s="77">
        <v>6</v>
      </c>
      <c r="V361" s="80">
        <f>100 * $R361 + U361</f>
        <v>1306</v>
      </c>
      <c r="W361" s="64">
        <f>IF(ISBLANK(Y361), "", _xlfn.XLOOKUP(Y361,'SNAP2 IDs'!C$3:C$15,'SNAP2 IDs'!B$3:B$15,""))</f>
        <v>1</v>
      </c>
      <c r="X361" s="64">
        <f>_xlfn.XLOOKUP($W361, 'SNAP2 IDs'!$B$3:$B$15,'SNAP2 IDs'!D$3:D$15, "Lookup err")</f>
        <v>2</v>
      </c>
      <c r="Y361" s="64">
        <v>9</v>
      </c>
      <c r="Z361" s="64" t="str">
        <f>_xlfn.XLOOKUP($W361, 'SNAP2 IDs'!$B$3:$B$15,'SNAP2 IDs'!E$3:E$15, "Lookup err")</f>
        <v>02:00:ce:ca:e4:6f</v>
      </c>
      <c r="AA361" s="64" t="str">
        <f>_xlfn.XLOOKUP($W361, 'SNAP2 IDs'!$B$3:$B$15,'SNAP2 IDs'!F$3:F$15, "Lookup err")</f>
        <v>snap09.sas.pvt</v>
      </c>
      <c r="AB361" s="64">
        <v>1</v>
      </c>
      <c r="AC361" s="64">
        <v>30</v>
      </c>
      <c r="AD361" s="64">
        <v>31</v>
      </c>
      <c r="AE361" s="64">
        <f>_xlfn.BITXOR(AC361,2) + 32*AB361</f>
        <v>60</v>
      </c>
      <c r="AF361" s="64">
        <f>_xlfn.BITXOR(AD361,2) + 32*AB361</f>
        <v>61</v>
      </c>
      <c r="AG361" s="64">
        <f>32*(Y361-1) + (AE361/2)</f>
        <v>286</v>
      </c>
      <c r="AH361" s="73"/>
    </row>
    <row r="362" spans="1:34" s="43" customFormat="1" ht="18" customHeight="1">
      <c r="A362" s="86"/>
      <c r="B362" s="83" t="s">
        <v>1082</v>
      </c>
      <c r="C362" s="109" t="s">
        <v>163</v>
      </c>
      <c r="D362" s="71" t="s">
        <v>800</v>
      </c>
      <c r="E362" s="71">
        <v>37.237345905078897</v>
      </c>
      <c r="F362" s="71">
        <v>-118.280450388631</v>
      </c>
      <c r="G362" s="72">
        <v>1181.8900000000001</v>
      </c>
      <c r="H362" s="72">
        <v>107.93</v>
      </c>
      <c r="I362" s="72">
        <v>-269.83999999999997</v>
      </c>
      <c r="J362" s="81" t="s">
        <v>74</v>
      </c>
      <c r="K362" s="81" t="s">
        <v>74</v>
      </c>
      <c r="L362" s="90" t="s">
        <v>1083</v>
      </c>
      <c r="M362" s="90" t="s">
        <v>957</v>
      </c>
      <c r="N362" s="64"/>
      <c r="O362" s="64"/>
      <c r="P362" s="64">
        <v>10</v>
      </c>
      <c r="Q362" s="64">
        <f>_xlfn.XLOOKUP(P362,'ARX IDs'!B$3:B$47,'ARX IDs'!C$3:C$47,"")</f>
        <v>4103</v>
      </c>
      <c r="R362" s="64">
        <f>P362</f>
        <v>10</v>
      </c>
      <c r="S362" s="64">
        <v>15</v>
      </c>
      <c r="T362" s="80">
        <f>100 * $R362 + S362</f>
        <v>1015</v>
      </c>
      <c r="U362" s="77">
        <v>16</v>
      </c>
      <c r="V362" s="80">
        <f>100 * $R362 + U362</f>
        <v>1016</v>
      </c>
      <c r="W362" s="64">
        <f>IF(ISBLANK(Y362), "", _xlfn.XLOOKUP(Y362,'SNAP2 IDs'!C$3:C$15,'SNAP2 IDs'!B$3:B$15,""))</f>
        <v>5</v>
      </c>
      <c r="X362" s="64">
        <f>_xlfn.XLOOKUP($W362, 'SNAP2 IDs'!$B$3:$B$15,'SNAP2 IDs'!D$3:D$15, "Lookup err")</f>
        <v>1</v>
      </c>
      <c r="Y362" s="64">
        <v>5</v>
      </c>
      <c r="Z362" s="64" t="str">
        <f>_xlfn.XLOOKUP($W362, 'SNAP2 IDs'!$B$3:$B$15,'SNAP2 IDs'!E$3:E$15, "Lookup err")</f>
        <v>00:00:18:2d:e4:75</v>
      </c>
      <c r="AA362" s="64" t="str">
        <f>_xlfn.XLOOKUP($W362, 'SNAP2 IDs'!$B$3:$B$15,'SNAP2 IDs'!F$3:F$15, "Lookup err")</f>
        <v>snap05.sas.pvt</v>
      </c>
      <c r="AB362" s="64">
        <v>1</v>
      </c>
      <c r="AC362" s="64">
        <v>28</v>
      </c>
      <c r="AD362" s="64">
        <v>29</v>
      </c>
      <c r="AE362" s="64">
        <f>_xlfn.BITXOR(AC362,2) + 32*AB362</f>
        <v>62</v>
      </c>
      <c r="AF362" s="64">
        <f>_xlfn.BITXOR(AD362,2) + 32*AB362</f>
        <v>63</v>
      </c>
      <c r="AG362" s="64">
        <f>32*(Y362-1) + (AE362/2)</f>
        <v>159</v>
      </c>
      <c r="AH362" s="73"/>
    </row>
    <row r="363" spans="1:34" s="43" customFormat="1" ht="18" customHeight="1">
      <c r="A363" s="86"/>
      <c r="B363" s="83" t="s">
        <v>1084</v>
      </c>
      <c r="C363" s="109" t="s">
        <v>446</v>
      </c>
      <c r="D363" s="71" t="s">
        <v>800</v>
      </c>
      <c r="E363" s="71">
        <v>37.237092459199992</v>
      </c>
      <c r="F363" s="71">
        <v>-118.28195968520001</v>
      </c>
      <c r="G363" s="72">
        <v>1181.92</v>
      </c>
      <c r="H363" s="72">
        <v>-26</v>
      </c>
      <c r="I363" s="72">
        <v>-297.97000000000003</v>
      </c>
      <c r="J363" s="81" t="s">
        <v>74</v>
      </c>
      <c r="K363" s="81" t="s">
        <v>74</v>
      </c>
      <c r="L363" s="90" t="s">
        <v>1085</v>
      </c>
      <c r="M363" s="90" t="s">
        <v>1086</v>
      </c>
      <c r="N363" s="64"/>
      <c r="O363" s="64"/>
      <c r="P363" s="64">
        <v>12</v>
      </c>
      <c r="Q363" s="64">
        <f>_xlfn.XLOOKUP(P363,'ARX IDs'!B$3:B$47,'ARX IDs'!C$3:C$47,"")</f>
        <v>4110</v>
      </c>
      <c r="R363" s="64"/>
      <c r="S363" s="64">
        <v>11</v>
      </c>
      <c r="T363" s="80">
        <f>100 * $R363 + S363</f>
        <v>11</v>
      </c>
      <c r="U363" s="77">
        <v>12</v>
      </c>
      <c r="V363" s="80">
        <f>100 * $R363 + U363</f>
        <v>12</v>
      </c>
      <c r="W363" s="64">
        <f>IF(ISBLANK(Y363), "", _xlfn.XLOOKUP(Y363,'SNAP2 IDs'!C$3:C$15,'SNAP2 IDs'!B$3:B$15,""))</f>
        <v>3</v>
      </c>
      <c r="X363" s="64">
        <f>_xlfn.XLOOKUP($W363, 'SNAP2 IDs'!$B$3:$B$15,'SNAP2 IDs'!D$3:D$15, "Lookup err")</f>
        <v>2</v>
      </c>
      <c r="Y363" s="64">
        <v>8</v>
      </c>
      <c r="Z363" s="64" t="str">
        <f>_xlfn.XLOOKUP($W363, 'SNAP2 IDs'!$B$3:$B$15,'SNAP2 IDs'!E$3:E$15, "Lookup err")</f>
        <v>00:00:b3:f2:e4:75</v>
      </c>
      <c r="AA363" s="64" t="str">
        <f>_xlfn.XLOOKUP($W363, 'SNAP2 IDs'!$B$3:$B$15,'SNAP2 IDs'!F$3:F$15, "Lookup err")</f>
        <v>snap08.sas.pvt</v>
      </c>
      <c r="AB363" s="64">
        <v>1</v>
      </c>
      <c r="AC363" s="64">
        <v>30</v>
      </c>
      <c r="AD363" s="64">
        <v>31</v>
      </c>
      <c r="AE363" s="64">
        <f>_xlfn.BITXOR(AC363,2) + 32*AB363</f>
        <v>60</v>
      </c>
      <c r="AF363" s="64">
        <f>_xlfn.BITXOR(AD363,2) + 32*AB363</f>
        <v>61</v>
      </c>
      <c r="AG363" s="64">
        <f>32*(Y363-1) + (AE363/2)</f>
        <v>254</v>
      </c>
      <c r="AH363" s="73"/>
    </row>
    <row r="364" spans="1:34" s="43" customFormat="1" ht="18" customHeight="1">
      <c r="A364" s="86"/>
      <c r="B364" s="83" t="s">
        <v>1087</v>
      </c>
      <c r="C364" s="109" t="s">
        <v>793</v>
      </c>
      <c r="D364" s="71" t="s">
        <v>800</v>
      </c>
      <c r="E364" s="71">
        <v>37.232815040199995</v>
      </c>
      <c r="F364" s="71">
        <v>-118.27818556920001</v>
      </c>
      <c r="G364" s="72">
        <v>1180.8900000000001</v>
      </c>
      <c r="H364" s="72">
        <v>308.91000000000003</v>
      </c>
      <c r="I364" s="72">
        <v>-772.69</v>
      </c>
      <c r="J364" s="81" t="s">
        <v>74</v>
      </c>
      <c r="K364" s="81" t="s">
        <v>74</v>
      </c>
      <c r="L364" s="90" t="s">
        <v>1088</v>
      </c>
      <c r="M364" s="90" t="s">
        <v>1089</v>
      </c>
      <c r="N364" s="64"/>
      <c r="O364" s="64"/>
      <c r="P364" s="64">
        <v>8</v>
      </c>
      <c r="Q364" s="64">
        <v>4104</v>
      </c>
      <c r="R364" s="64">
        <f>P364</f>
        <v>8</v>
      </c>
      <c r="S364" s="64">
        <v>13</v>
      </c>
      <c r="T364" s="80">
        <f>100 * $R364 + S364</f>
        <v>813</v>
      </c>
      <c r="U364" s="77">
        <v>14</v>
      </c>
      <c r="V364" s="80">
        <f>100 * $R364 + U364</f>
        <v>814</v>
      </c>
      <c r="W364" s="64">
        <f>IF(ISBLANK(Y364), "", _xlfn.XLOOKUP(Y364,'SNAP2 IDs'!C$3:C$15,'SNAP2 IDs'!B$3:B$15,""))</f>
        <v>12</v>
      </c>
      <c r="X364" s="64">
        <f>_xlfn.XLOOKUP($W364, 'SNAP2 IDs'!$B$3:$B$15,'SNAP2 IDs'!D$3:D$15, "Lookup err")</f>
        <v>1</v>
      </c>
      <c r="Y364" s="64">
        <v>2</v>
      </c>
      <c r="Z364" s="64" t="str">
        <f>_xlfn.XLOOKUP($W364, 'SNAP2 IDs'!$B$3:$B$15,'SNAP2 IDs'!E$3:E$15, "Lookup err")</f>
        <v>02:00:d4:5b:e4:75</v>
      </c>
      <c r="AA364" s="64" t="str">
        <f>_xlfn.XLOOKUP($W364, 'SNAP2 IDs'!$B$3:$B$15,'SNAP2 IDs'!F$3:F$15, "Lookup err")</f>
        <v>snap02.sas.pvt</v>
      </c>
      <c r="AB364" s="64">
        <v>1</v>
      </c>
      <c r="AC364" s="64">
        <v>30</v>
      </c>
      <c r="AD364" s="64">
        <v>31</v>
      </c>
      <c r="AE364" s="64">
        <f>_xlfn.BITXOR(AC364,2) + 32*AB364</f>
        <v>60</v>
      </c>
      <c r="AF364" s="64">
        <f>_xlfn.BITXOR(AD364,2) + 32*AB364</f>
        <v>61</v>
      </c>
      <c r="AG364" s="64">
        <f>32*(Y364-1) + (AE364/2)</f>
        <v>62</v>
      </c>
      <c r="AH364" s="73"/>
    </row>
    <row r="365" spans="1:34" s="43" customFormat="1" ht="18" customHeight="1">
      <c r="A365" s="86"/>
      <c r="B365" s="83" t="s">
        <v>1090</v>
      </c>
      <c r="C365" s="109" t="s">
        <v>163</v>
      </c>
      <c r="D365" s="71" t="s">
        <v>800</v>
      </c>
      <c r="E365" s="71">
        <v>37.238413129999998</v>
      </c>
      <c r="F365" s="71">
        <v>-118.28095304</v>
      </c>
      <c r="G365" s="72">
        <v>1182.48</v>
      </c>
      <c r="H365" s="72">
        <v>63.33</v>
      </c>
      <c r="I365" s="72">
        <v>-151.4</v>
      </c>
      <c r="J365" s="81" t="s">
        <v>74</v>
      </c>
      <c r="K365" s="81" t="s">
        <v>74</v>
      </c>
      <c r="L365" s="90" t="s">
        <v>1091</v>
      </c>
      <c r="M365" s="90" t="s">
        <v>1092</v>
      </c>
      <c r="N365" s="64"/>
      <c r="O365" s="64"/>
      <c r="P365" s="64">
        <v>11</v>
      </c>
      <c r="Q365" s="64">
        <f>_xlfn.XLOOKUP(P365,'ARX IDs'!B$3:B$47,'ARX IDs'!C$3:C$47,"")</f>
        <v>4109</v>
      </c>
      <c r="R365" s="64">
        <f>P365</f>
        <v>11</v>
      </c>
      <c r="S365" s="64">
        <v>1</v>
      </c>
      <c r="T365" s="80">
        <f>100 * $R365 + S365</f>
        <v>1101</v>
      </c>
      <c r="U365" s="77">
        <v>2</v>
      </c>
      <c r="V365" s="80">
        <f>100 * $R365 + U365</f>
        <v>1102</v>
      </c>
      <c r="W365" s="64">
        <f>IF(ISBLANK(Y365), "", _xlfn.XLOOKUP(Y365,'SNAP2 IDs'!C$3:C$15,'SNAP2 IDs'!B$3:B$15,""))</f>
        <v>5</v>
      </c>
      <c r="X365" s="64">
        <f>_xlfn.XLOOKUP($W365, 'SNAP2 IDs'!$B$3:$B$15,'SNAP2 IDs'!D$3:D$15, "Lookup err")</f>
        <v>1</v>
      </c>
      <c r="Y365" s="64">
        <v>5</v>
      </c>
      <c r="Z365" s="64" t="str">
        <f>_xlfn.XLOOKUP($W365, 'SNAP2 IDs'!$B$3:$B$15,'SNAP2 IDs'!E$3:E$15, "Lookup err")</f>
        <v>00:00:18:2d:e4:75</v>
      </c>
      <c r="AA365" s="64" t="str">
        <f>_xlfn.XLOOKUP($W365, 'SNAP2 IDs'!$B$3:$B$15,'SNAP2 IDs'!F$3:F$15, "Lookup err")</f>
        <v>snap05.sas.pvt</v>
      </c>
      <c r="AB365" s="64">
        <v>1</v>
      </c>
      <c r="AC365" s="64">
        <v>30</v>
      </c>
      <c r="AD365" s="64">
        <v>31</v>
      </c>
      <c r="AE365" s="64">
        <f>_xlfn.BITXOR(AC365,2) + 32*AB365</f>
        <v>60</v>
      </c>
      <c r="AF365" s="64">
        <f>_xlfn.BITXOR(AD365,2) + 32*AB365</f>
        <v>61</v>
      </c>
      <c r="AG365" s="64">
        <f>32*(Y365-1) + (AE365/2)</f>
        <v>158</v>
      </c>
      <c r="AH365" s="73"/>
    </row>
    <row r="366" spans="1:34" s="43" customFormat="1" ht="18" customHeight="1">
      <c r="A366" s="86"/>
      <c r="B366" s="83" t="s">
        <v>1093</v>
      </c>
      <c r="C366" s="109" t="s">
        <v>807</v>
      </c>
      <c r="D366" s="71" t="s">
        <v>800</v>
      </c>
      <c r="E366" s="71">
        <v>37.234377108199993</v>
      </c>
      <c r="F366" s="71">
        <v>-118.2773526412</v>
      </c>
      <c r="G366" s="72">
        <v>1180.72</v>
      </c>
      <c r="H366" s="72">
        <v>382.82</v>
      </c>
      <c r="I366" s="72">
        <v>-599.33000000000004</v>
      </c>
      <c r="J366" s="81" t="s">
        <v>74</v>
      </c>
      <c r="K366" s="81" t="s">
        <v>74</v>
      </c>
      <c r="L366" s="90" t="s">
        <v>1094</v>
      </c>
      <c r="M366" s="90" t="s">
        <v>1095</v>
      </c>
      <c r="N366" s="64"/>
      <c r="O366" s="64"/>
      <c r="P366" s="64">
        <v>4</v>
      </c>
      <c r="Q366" s="64">
        <v>4112</v>
      </c>
      <c r="R366" s="64">
        <f>P366</f>
        <v>4</v>
      </c>
      <c r="S366" s="64">
        <v>15</v>
      </c>
      <c r="T366" s="80">
        <f>100 * $R366 + S366</f>
        <v>415</v>
      </c>
      <c r="U366" s="77">
        <v>16</v>
      </c>
      <c r="V366" s="80">
        <f>100 * $R366 + U366</f>
        <v>416</v>
      </c>
      <c r="W366" s="64">
        <f>IF(ISBLANK(Y366), "", _xlfn.XLOOKUP(Y366,'SNAP2 IDs'!C$3:C$15,'SNAP2 IDs'!B$3:B$15,""))</f>
        <v>13</v>
      </c>
      <c r="X366" s="64">
        <f>_xlfn.XLOOKUP($W366, 'SNAP2 IDs'!$B$3:$B$15,'SNAP2 IDs'!D$3:D$15, "Lookup err")</f>
        <v>1</v>
      </c>
      <c r="Y366" s="64">
        <v>1</v>
      </c>
      <c r="Z366" s="64" t="str">
        <f>_xlfn.XLOOKUP($W366, 'SNAP2 IDs'!$B$3:$B$15,'SNAP2 IDs'!E$3:E$15, "Lookup err")</f>
        <v>00:00:4e:e4:ef:75</v>
      </c>
      <c r="AA366" s="64" t="str">
        <f>_xlfn.XLOOKUP($W366, 'SNAP2 IDs'!$B$3:$B$15,'SNAP2 IDs'!F$3:F$15, "Lookup err")</f>
        <v>snap01.sas.pvt</v>
      </c>
      <c r="AB366" s="64">
        <v>1</v>
      </c>
      <c r="AC366" s="64">
        <v>30</v>
      </c>
      <c r="AD366" s="64">
        <v>31</v>
      </c>
      <c r="AE366" s="64">
        <f>_xlfn.BITXOR(AC366,2) + 32*AB366</f>
        <v>60</v>
      </c>
      <c r="AF366" s="64">
        <f>_xlfn.BITXOR(AD366,2) + 32*AB366</f>
        <v>61</v>
      </c>
      <c r="AG366" s="64">
        <f>32*(Y366-1) + (AE366/2)</f>
        <v>30</v>
      </c>
      <c r="AH366" s="73"/>
    </row>
    <row r="367" spans="1:34" s="43" customFormat="1" ht="18" customHeight="1">
      <c r="A367" s="86"/>
      <c r="B367" s="83" t="s">
        <v>1096</v>
      </c>
      <c r="C367" s="109" t="s">
        <v>72</v>
      </c>
      <c r="D367" s="71" t="s">
        <v>800</v>
      </c>
      <c r="E367" s="71">
        <v>37.235264689199994</v>
      </c>
      <c r="F367" s="71">
        <v>-118.2793996692</v>
      </c>
      <c r="G367" s="72">
        <v>1181.3699999999999</v>
      </c>
      <c r="H367" s="72">
        <v>201.17</v>
      </c>
      <c r="I367" s="72">
        <v>-500.82</v>
      </c>
      <c r="J367" s="81" t="s">
        <v>74</v>
      </c>
      <c r="K367" s="81" t="s">
        <v>74</v>
      </c>
      <c r="L367" s="90" t="s">
        <v>1097</v>
      </c>
      <c r="M367" s="90" t="s">
        <v>1098</v>
      </c>
      <c r="N367" s="64"/>
      <c r="O367" s="64"/>
      <c r="P367" s="64">
        <v>9</v>
      </c>
      <c r="Q367" s="64">
        <f>_xlfn.XLOOKUP(P367,'ARX IDs'!B$3:B$47,'ARX IDs'!C$3:C$47,"")</f>
        <v>4108</v>
      </c>
      <c r="R367" s="64">
        <f>P367</f>
        <v>9</v>
      </c>
      <c r="S367" s="64">
        <v>9</v>
      </c>
      <c r="T367" s="80">
        <f>100 * $R367 + S367</f>
        <v>909</v>
      </c>
      <c r="U367" s="77">
        <v>10</v>
      </c>
      <c r="V367" s="80">
        <f>100 * $R367 + U367</f>
        <v>910</v>
      </c>
      <c r="W367" s="64">
        <f>IF(ISBLANK(Y367), "", _xlfn.XLOOKUP(Y367,'SNAP2 IDs'!C$3:C$15,'SNAP2 IDs'!B$3:B$15,""))</f>
        <v>10</v>
      </c>
      <c r="X367" s="64">
        <f>_xlfn.XLOOKUP($W367, 'SNAP2 IDs'!$B$3:$B$15,'SNAP2 IDs'!D$3:D$15, "Lookup err")</f>
        <v>1</v>
      </c>
      <c r="Y367" s="64">
        <v>3</v>
      </c>
      <c r="Z367" s="64" t="str">
        <f>_xlfn.XLOOKUP($W367, 'SNAP2 IDs'!$B$3:$B$15,'SNAP2 IDs'!E$3:E$15, "Lookup err")</f>
        <v>02:00:a6:4e:e4:6f</v>
      </c>
      <c r="AA367" s="64" t="str">
        <f>_xlfn.XLOOKUP($W367, 'SNAP2 IDs'!$B$3:$B$15,'SNAP2 IDs'!F$3:F$15, "Lookup err")</f>
        <v>snap03.sas.pvt</v>
      </c>
      <c r="AB367" s="64">
        <v>1</v>
      </c>
      <c r="AC367" s="64">
        <v>30</v>
      </c>
      <c r="AD367" s="64">
        <v>31</v>
      </c>
      <c r="AE367" s="64">
        <f>_xlfn.BITXOR(AC367,2) + 32*AB367</f>
        <v>60</v>
      </c>
      <c r="AF367" s="64">
        <f>_xlfn.BITXOR(AD367,2) + 32*AB367</f>
        <v>61</v>
      </c>
      <c r="AG367" s="64">
        <f>32*(Y367-1) + (AE367/2)</f>
        <v>94</v>
      </c>
      <c r="AH367" s="73"/>
    </row>
    <row r="368" spans="1:34" s="43" customFormat="1" ht="18" customHeight="1">
      <c r="A368" s="86"/>
      <c r="B368" s="83" t="s">
        <v>1099</v>
      </c>
      <c r="C368" s="109" t="s">
        <v>116</v>
      </c>
      <c r="D368" s="71" t="s">
        <v>800</v>
      </c>
      <c r="E368" s="71">
        <v>37.234643031199994</v>
      </c>
      <c r="F368" s="71">
        <v>-118.28155069020001</v>
      </c>
      <c r="G368" s="72">
        <v>1180.95</v>
      </c>
      <c r="H368" s="72">
        <v>10.29</v>
      </c>
      <c r="I368" s="72">
        <v>-569.80999999999995</v>
      </c>
      <c r="J368" s="81" t="s">
        <v>74</v>
      </c>
      <c r="K368" s="81" t="s">
        <v>74</v>
      </c>
      <c r="L368" s="90" t="s">
        <v>1100</v>
      </c>
      <c r="M368" s="90" t="s">
        <v>1101</v>
      </c>
      <c r="N368" s="64"/>
      <c r="O368" s="64"/>
      <c r="P368" s="64">
        <v>10</v>
      </c>
      <c r="Q368" s="64">
        <f>_xlfn.XLOOKUP(P368,'ARX IDs'!B$3:B$47,'ARX IDs'!C$3:C$47,"")</f>
        <v>4103</v>
      </c>
      <c r="R368" s="64">
        <f>P368</f>
        <v>10</v>
      </c>
      <c r="S368" s="64">
        <v>3</v>
      </c>
      <c r="T368" s="80">
        <f>100 * $R368 + S368</f>
        <v>1003</v>
      </c>
      <c r="U368" s="77">
        <v>4</v>
      </c>
      <c r="V368" s="80">
        <f>100 * $R368 + U368</f>
        <v>1004</v>
      </c>
      <c r="W368" s="64">
        <f>IF(ISBLANK(Y368), "", _xlfn.XLOOKUP(Y368,'SNAP2 IDs'!C$3:C$15,'SNAP2 IDs'!B$3:B$15,""))</f>
        <v>7</v>
      </c>
      <c r="X368" s="64">
        <f>_xlfn.XLOOKUP($W368, 'SNAP2 IDs'!$B$3:$B$15,'SNAP2 IDs'!D$3:D$15, "Lookup err")</f>
        <v>1</v>
      </c>
      <c r="Y368" s="64">
        <v>4</v>
      </c>
      <c r="Z368" s="64" t="str">
        <f>_xlfn.XLOOKUP($W368, 'SNAP2 IDs'!$B$3:$B$15,'SNAP2 IDs'!E$3:E$15, "Lookup err")</f>
        <v>00:00:08:4b:e4:6f</v>
      </c>
      <c r="AA368" s="64" t="str">
        <f>_xlfn.XLOOKUP($W368, 'SNAP2 IDs'!$B$3:$B$15,'SNAP2 IDs'!F$3:F$15, "Lookup err")</f>
        <v>snap04.sas.pvt</v>
      </c>
      <c r="AB368" s="64">
        <v>1</v>
      </c>
      <c r="AC368" s="64">
        <v>28</v>
      </c>
      <c r="AD368" s="64">
        <v>29</v>
      </c>
      <c r="AE368" s="64">
        <f>_xlfn.BITXOR(AC368,2) + 32*AB368</f>
        <v>62</v>
      </c>
      <c r="AF368" s="64">
        <f>_xlfn.BITXOR(AD368,2) + 32*AB368</f>
        <v>63</v>
      </c>
      <c r="AG368" s="64">
        <f>32*(Y368-1) + (AE368/2)</f>
        <v>127</v>
      </c>
      <c r="AH368" s="73"/>
    </row>
    <row r="369" spans="1:34" s="43" customFormat="1" ht="18" customHeight="1">
      <c r="A369" s="86"/>
      <c r="B369" s="84" t="s">
        <v>1102</v>
      </c>
      <c r="C369" s="109" t="s">
        <v>116</v>
      </c>
      <c r="D369" s="71" t="s">
        <v>800</v>
      </c>
      <c r="E369" s="71">
        <v>37.231461344199992</v>
      </c>
      <c r="F369" s="71">
        <v>-118.28272346920001</v>
      </c>
      <c r="G369" s="72">
        <v>1200.3</v>
      </c>
      <c r="H369" s="72">
        <v>-93.78</v>
      </c>
      <c r="I369" s="72">
        <v>-922.93</v>
      </c>
      <c r="J369" s="81" t="s">
        <v>74</v>
      </c>
      <c r="K369" s="82" t="s">
        <v>198</v>
      </c>
      <c r="L369" s="90"/>
      <c r="M369" s="90"/>
      <c r="N369" s="64"/>
      <c r="O369" s="64"/>
      <c r="P369" s="64">
        <v>10</v>
      </c>
      <c r="Q369" s="64">
        <f>_xlfn.XLOOKUP(P369,'ARX IDs'!B$3:B$47,'ARX IDs'!C$3:C$47,"")</f>
        <v>4103</v>
      </c>
      <c r="R369" s="64">
        <f>P369</f>
        <v>10</v>
      </c>
      <c r="S369" s="64">
        <v>5</v>
      </c>
      <c r="T369" s="80">
        <f>100 * $R369 + S369</f>
        <v>1005</v>
      </c>
      <c r="U369" s="116">
        <v>6</v>
      </c>
      <c r="V369" s="80">
        <f>100 * $R369 + U369</f>
        <v>1006</v>
      </c>
      <c r="W369" s="64">
        <f>IF(ISBLANK(Y369), "", _xlfn.XLOOKUP(Y369,'SNAP2 IDs'!C$3:C$15,'SNAP2 IDs'!B$3:B$15,""))</f>
        <v>7</v>
      </c>
      <c r="X369" s="64">
        <f>_xlfn.XLOOKUP($W369, 'SNAP2 IDs'!$B$3:$B$15,'SNAP2 IDs'!D$3:D$15, "Lookup err")</f>
        <v>1</v>
      </c>
      <c r="Y369" s="64">
        <v>4</v>
      </c>
      <c r="Z369" s="64" t="str">
        <f>_xlfn.XLOOKUP($W369, 'SNAP2 IDs'!$B$3:$B$15,'SNAP2 IDs'!E$3:E$15, "Lookup err")</f>
        <v>00:00:08:4b:e4:6f</v>
      </c>
      <c r="AA369" s="64" t="str">
        <f>_xlfn.XLOOKUP($W369, 'SNAP2 IDs'!$B$3:$B$15,'SNAP2 IDs'!F$3:F$15, "Lookup err")</f>
        <v>snap04.sas.pvt</v>
      </c>
      <c r="AB369" s="64">
        <v>1</v>
      </c>
      <c r="AC369" s="64">
        <v>30</v>
      </c>
      <c r="AD369" s="64">
        <v>31</v>
      </c>
      <c r="AE369" s="64">
        <f>_xlfn.BITXOR(AC369,2) + 32*AB369</f>
        <v>60</v>
      </c>
      <c r="AF369" s="64">
        <f>_xlfn.BITXOR(AD369,2) + 32*AB369</f>
        <v>61</v>
      </c>
      <c r="AG369" s="64">
        <f>32*(Y369-1) + (AE369/2)</f>
        <v>126</v>
      </c>
      <c r="AH369" s="74" t="s">
        <v>1103</v>
      </c>
    </row>
    <row r="370" spans="1:34" ht="18.75" customHeight="1">
      <c r="A370" s="86"/>
      <c r="B370" s="85" t="s">
        <v>1104</v>
      </c>
      <c r="C370" s="109"/>
      <c r="D370" s="71" t="s">
        <v>800</v>
      </c>
      <c r="E370" s="71">
        <v>37.232092000000002</v>
      </c>
      <c r="F370" s="71">
        <v>-118.29558400000001</v>
      </c>
      <c r="G370" s="72">
        <v>1177.8</v>
      </c>
      <c r="H370" s="72">
        <v>-1235.02</v>
      </c>
      <c r="I370" s="72">
        <v>-852.93</v>
      </c>
      <c r="J370" s="82" t="s">
        <v>198</v>
      </c>
      <c r="K370" s="82" t="s">
        <v>198</v>
      </c>
      <c r="L370" s="90" t="s">
        <v>457</v>
      </c>
      <c r="M370" s="90" t="s">
        <v>1105</v>
      </c>
      <c r="N370" s="64"/>
      <c r="O370" s="64"/>
      <c r="P370" s="64"/>
      <c r="Q370" s="64" t="str">
        <f>_xlfn.XLOOKUP(P370,'ARX IDs'!B$3:B$47,'ARX IDs'!C$3:C$47,"")</f>
        <v/>
      </c>
      <c r="R370" s="64"/>
      <c r="S370" s="64"/>
      <c r="T370" s="80">
        <f>100 * $R370 + S370</f>
        <v>0</v>
      </c>
      <c r="U370" s="111"/>
      <c r="V370" s="80">
        <f>100 * $R370 + U370</f>
        <v>0</v>
      </c>
      <c r="W370" s="64" t="str">
        <f>IF(ISBLANK(Y370), "", _xlfn.XLOOKUP(Y370,'SNAP2 IDs'!C$3:C$15,'SNAP2 IDs'!B$3:B$15,""))</f>
        <v/>
      </c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75" t="s">
        <v>1106</v>
      </c>
    </row>
  </sheetData>
  <sheetProtection sort="0" autoFilter="0"/>
  <autoFilter ref="A3:AH370" xr:uid="{00000000-0009-0000-0000-000000000000}">
    <filterColumn colId="9">
      <filters>
        <filter val="YES"/>
      </filters>
    </filterColumn>
    <sortState xmlns:xlrd2="http://schemas.microsoft.com/office/spreadsheetml/2017/richdata2" ref="A4:AH370">
      <sortCondition ref="B3:B370"/>
    </sortState>
  </autoFilter>
  <sortState xmlns:xlrd2="http://schemas.microsoft.com/office/spreadsheetml/2017/richdata2" ref="A3:AH369">
    <sortCondition ref="B3:B369"/>
  </sortState>
  <phoneticPr fontId="2" type="noConversion"/>
  <conditionalFormatting sqref="A1:XFD3 U297:U370 U4:U155 A371:XFD1048576 U157:U295 AH4:XFD370 B4:C370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J40" sqref="J40"/>
    </sheetView>
  </sheetViews>
  <sheetFormatPr defaultRowHeight="14.45"/>
  <cols>
    <col min="2" max="2" width="12.5703125" style="102" bestFit="1" customWidth="1"/>
    <col min="3" max="3" width="14.42578125" style="102" bestFit="1" customWidth="1"/>
    <col min="4" max="4" width="9.42578125" style="104" customWidth="1"/>
    <col min="5" max="5" width="4.42578125" style="98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94" t="s">
        <v>1107</v>
      </c>
      <c r="B1" s="100" t="s">
        <v>1108</v>
      </c>
      <c r="C1" s="100" t="s">
        <v>1109</v>
      </c>
      <c r="D1" s="103" t="s">
        <v>1110</v>
      </c>
      <c r="E1" s="96" t="s">
        <v>1111</v>
      </c>
      <c r="F1" s="95" t="s">
        <v>1112</v>
      </c>
      <c r="G1" s="95" t="s">
        <v>1113</v>
      </c>
    </row>
    <row r="2" spans="1:7">
      <c r="A2" s="93" t="str">
        <f>'LWA config'!B270</f>
        <v>LWA-266</v>
      </c>
      <c r="B2" s="101">
        <f>'LWA config'!E270</f>
        <v>37.242456230000002</v>
      </c>
      <c r="C2" s="101">
        <f>'LWA config'!F270</f>
        <v>-118.28463929</v>
      </c>
      <c r="D2" s="99">
        <f>'LWA config'!G270</f>
        <v>1184.3399999999999</v>
      </c>
      <c r="E2" s="97" t="s">
        <v>116</v>
      </c>
      <c r="F2" s="92">
        <f>('LWA config'!P270-1)*16+'LWA config'!S270-1</f>
        <v>2</v>
      </c>
      <c r="G2" s="92">
        <f>('LWA config'!Y270-1)*64+_xlfn.BITXOR('LWA config'!AC270,2)+32*'LWA config'!AB270</f>
        <v>0</v>
      </c>
    </row>
    <row r="3" spans="1:7">
      <c r="A3" s="93" t="str">
        <f>'LWA config'!B270</f>
        <v>LWA-266</v>
      </c>
      <c r="B3" s="101">
        <f>'LWA config'!E270</f>
        <v>37.242456230000002</v>
      </c>
      <c r="C3" s="101">
        <f>'LWA config'!F270</f>
        <v>-118.28463929</v>
      </c>
      <c r="D3" s="99">
        <f>'LWA config'!G270</f>
        <v>1184.3399999999999</v>
      </c>
      <c r="E3" s="97" t="s">
        <v>446</v>
      </c>
      <c r="F3" s="92">
        <f>('LWA config'!P270-1)*16+'LWA config'!U270-1</f>
        <v>3</v>
      </c>
      <c r="G3" s="92">
        <f>('LWA config'!Y270-1)*64+_xlfn.BITXOR('LWA config'!AD270,2)+32*'LWA config'!AB270</f>
        <v>1</v>
      </c>
    </row>
    <row r="4" spans="1:7">
      <c r="A4" s="93" t="str">
        <f>'LWA config'!B263</f>
        <v>LWA-259</v>
      </c>
      <c r="B4" s="101">
        <f>'LWA config'!E263</f>
        <v>37.248099500000002</v>
      </c>
      <c r="C4" s="101">
        <f>'LWA config'!F263</f>
        <v>-118.28425065</v>
      </c>
      <c r="D4" s="99">
        <f>'LWA config'!G263</f>
        <v>1184.9100000000001</v>
      </c>
      <c r="E4" s="97" t="s">
        <v>116</v>
      </c>
      <c r="F4" s="92">
        <f>('LWA config'!P263-1)*16+'LWA config'!S263-1</f>
        <v>0</v>
      </c>
      <c r="G4" s="92">
        <f>('LWA config'!Y263-1)*64+_xlfn.BITXOR('LWA config'!AC263,2)+32*'LWA config'!AB263</f>
        <v>2</v>
      </c>
    </row>
    <row r="5" spans="1:7">
      <c r="A5" s="93" t="str">
        <f>'LWA config'!B263</f>
        <v>LWA-259</v>
      </c>
      <c r="B5" s="101">
        <f>'LWA config'!E263</f>
        <v>37.248099500000002</v>
      </c>
      <c r="C5" s="101">
        <f>'LWA config'!F263</f>
        <v>-118.28425065</v>
      </c>
      <c r="D5" s="99">
        <f>'LWA config'!G263</f>
        <v>1184.9100000000001</v>
      </c>
      <c r="E5" s="97" t="s">
        <v>446</v>
      </c>
      <c r="F5" s="92">
        <f>('LWA config'!P263-1)*16+'LWA config'!U263-1</f>
        <v>1</v>
      </c>
      <c r="G5" s="92">
        <f>('LWA config'!Y263-1)*64+_xlfn.BITXOR('LWA config'!AD263,2)+32*'LWA config'!AB263</f>
        <v>3</v>
      </c>
    </row>
    <row r="6" spans="1:7">
      <c r="A6" s="93" t="str">
        <f>'LWA config'!B272</f>
        <v>LWA-268</v>
      </c>
      <c r="B6" s="101">
        <f>'LWA config'!E272</f>
        <v>37.243119440000001</v>
      </c>
      <c r="C6" s="101">
        <f>'LWA config'!F272</f>
        <v>-118.28501222</v>
      </c>
      <c r="D6" s="99">
        <f>'LWA config'!G272</f>
        <v>1184.67</v>
      </c>
      <c r="E6" s="97" t="s">
        <v>116</v>
      </c>
      <c r="F6" s="92">
        <f>('LWA config'!P272-1)*16+'LWA config'!S272-1</f>
        <v>6</v>
      </c>
      <c r="G6" s="92">
        <f>('LWA config'!Y272-1)*64+_xlfn.BITXOR('LWA config'!AC272,2)+32*'LWA config'!AB272</f>
        <v>4</v>
      </c>
    </row>
    <row r="7" spans="1:7">
      <c r="A7" s="93" t="str">
        <f>'LWA config'!B272</f>
        <v>LWA-268</v>
      </c>
      <c r="B7" s="101">
        <f>'LWA config'!E272</f>
        <v>37.243119440000001</v>
      </c>
      <c r="C7" s="101">
        <f>'LWA config'!F272</f>
        <v>-118.28501222</v>
      </c>
      <c r="D7" s="99">
        <f>'LWA config'!G272</f>
        <v>1184.67</v>
      </c>
      <c r="E7" s="97" t="s">
        <v>446</v>
      </c>
      <c r="F7" s="92">
        <f>('LWA config'!P272-1)*16+'LWA config'!U272-1</f>
        <v>7</v>
      </c>
      <c r="G7" s="92">
        <f>('LWA config'!Y272-1)*64+_xlfn.BITXOR('LWA config'!AD272,2)+32*'LWA config'!AB272</f>
        <v>5</v>
      </c>
    </row>
    <row r="8" spans="1:7">
      <c r="A8" s="93" t="str">
        <f>'LWA config'!B271</f>
        <v>LWA-267</v>
      </c>
      <c r="B8" s="101">
        <f>'LWA config'!E271</f>
        <v>37.243746880000003</v>
      </c>
      <c r="C8" s="101">
        <f>'LWA config'!F271</f>
        <v>-118.28177168000001</v>
      </c>
      <c r="D8" s="99">
        <f>'LWA config'!G271</f>
        <v>1184.3699999999999</v>
      </c>
      <c r="E8" s="97" t="s">
        <v>116</v>
      </c>
      <c r="F8" s="92">
        <f>('LWA config'!P271-1)*16+'LWA config'!S271-1</f>
        <v>4</v>
      </c>
      <c r="G8" s="92">
        <f>('LWA config'!Y271-1)*64+_xlfn.BITXOR('LWA config'!AC271,2)+32*'LWA config'!AB271</f>
        <v>6</v>
      </c>
    </row>
    <row r="9" spans="1:7">
      <c r="A9" s="93" t="str">
        <f>'LWA config'!B271</f>
        <v>LWA-267</v>
      </c>
      <c r="B9" s="101">
        <f>'LWA config'!E271</f>
        <v>37.243746880000003</v>
      </c>
      <c r="C9" s="101">
        <f>'LWA config'!F271</f>
        <v>-118.28177168000001</v>
      </c>
      <c r="D9" s="99">
        <f>'LWA config'!G271</f>
        <v>1184.3699999999999</v>
      </c>
      <c r="E9" s="97" t="s">
        <v>446</v>
      </c>
      <c r="F9" s="92">
        <f>('LWA config'!P271-1)*16+'LWA config'!U271-1</f>
        <v>5</v>
      </c>
      <c r="G9" s="92">
        <f>('LWA config'!Y271-1)*64+_xlfn.BITXOR('LWA config'!AD271,2)+32*'LWA config'!AB271</f>
        <v>7</v>
      </c>
    </row>
    <row r="10" spans="1:7">
      <c r="A10" s="93" t="str">
        <f>'LWA config'!B275</f>
        <v>LWA-271</v>
      </c>
      <c r="B10" s="101">
        <f>'LWA config'!E275</f>
        <v>37.246994790000002</v>
      </c>
      <c r="C10" s="101">
        <f>'LWA config'!F275</f>
        <v>-118.28544275</v>
      </c>
      <c r="D10" s="99">
        <f>'LWA config'!G275</f>
        <v>1184.6400000000001</v>
      </c>
      <c r="E10" s="97" t="s">
        <v>116</v>
      </c>
      <c r="F10" s="92">
        <f>('LWA config'!P275-1)*16+'LWA config'!S275-1</f>
        <v>10</v>
      </c>
      <c r="G10" s="92">
        <f>('LWA config'!Y275-1)*64+_xlfn.BITXOR('LWA config'!AC275,2)+32*'LWA config'!AB275</f>
        <v>8</v>
      </c>
    </row>
    <row r="11" spans="1:7">
      <c r="A11" s="93" t="str">
        <f>'LWA config'!B275</f>
        <v>LWA-271</v>
      </c>
      <c r="B11" s="101">
        <f>'LWA config'!E275</f>
        <v>37.246994790000002</v>
      </c>
      <c r="C11" s="101">
        <f>'LWA config'!F275</f>
        <v>-118.28544275</v>
      </c>
      <c r="D11" s="99">
        <f>'LWA config'!G275</f>
        <v>1184.6400000000001</v>
      </c>
      <c r="E11" s="97" t="s">
        <v>446</v>
      </c>
      <c r="F11" s="92">
        <f>('LWA config'!P275-1)*16+'LWA config'!U275-1</f>
        <v>11</v>
      </c>
      <c r="G11" s="92">
        <f>('LWA config'!Y275-1)*64+_xlfn.BITXOR('LWA config'!AD275,2)+32*'LWA config'!AB275</f>
        <v>9</v>
      </c>
    </row>
    <row r="12" spans="1:7">
      <c r="A12" s="93" t="str">
        <f>'LWA config'!B273</f>
        <v>LWA-269</v>
      </c>
      <c r="B12" s="101">
        <f>'LWA config'!E273</f>
        <v>37.244801760000001</v>
      </c>
      <c r="C12" s="101">
        <f>'LWA config'!F273</f>
        <v>-118.28011583999999</v>
      </c>
      <c r="D12" s="99">
        <f>'LWA config'!G273</f>
        <v>1183.77</v>
      </c>
      <c r="E12" s="97" t="s">
        <v>116</v>
      </c>
      <c r="F12" s="92">
        <f>('LWA config'!P273-1)*16+'LWA config'!S273-1</f>
        <v>8</v>
      </c>
      <c r="G12" s="92">
        <f>('LWA config'!Y273-1)*64+_xlfn.BITXOR('LWA config'!AC273,2)+32*'LWA config'!AB273</f>
        <v>10</v>
      </c>
    </row>
    <row r="13" spans="1:7">
      <c r="A13" s="93" t="str">
        <f>'LWA config'!B273</f>
        <v>LWA-269</v>
      </c>
      <c r="B13" s="101">
        <f>'LWA config'!E273</f>
        <v>37.244801760000001</v>
      </c>
      <c r="C13" s="101">
        <f>'LWA config'!F273</f>
        <v>-118.28011583999999</v>
      </c>
      <c r="D13" s="99">
        <f>'LWA config'!G273</f>
        <v>1183.77</v>
      </c>
      <c r="E13" s="97" t="s">
        <v>446</v>
      </c>
      <c r="F13" s="92">
        <f>('LWA config'!P273-1)*16+'LWA config'!U273-1</f>
        <v>9</v>
      </c>
      <c r="G13" s="92">
        <f>('LWA config'!Y273-1)*64+_xlfn.BITXOR('LWA config'!AD273,2)+32*'LWA config'!AB273</f>
        <v>11</v>
      </c>
    </row>
    <row r="14" spans="1:7">
      <c r="A14" s="93" t="str">
        <f>'LWA config'!B280</f>
        <v>LWA-276</v>
      </c>
      <c r="B14" s="101">
        <f>'LWA config'!E280</f>
        <v>37.244927760000003</v>
      </c>
      <c r="C14" s="101">
        <f>'LWA config'!F280</f>
        <v>-118.2877484</v>
      </c>
      <c r="D14" s="99">
        <f>'LWA config'!G280</f>
        <v>1184.6400000000001</v>
      </c>
      <c r="E14" s="97" t="s">
        <v>116</v>
      </c>
      <c r="F14" s="92">
        <f>('LWA config'!P280-1)*16+'LWA config'!S280-1</f>
        <v>14</v>
      </c>
      <c r="G14" s="92">
        <f>('LWA config'!Y280-1)*64+_xlfn.BITXOR('LWA config'!AC280,2)+32*'LWA config'!AB280</f>
        <v>12</v>
      </c>
    </row>
    <row r="15" spans="1:7">
      <c r="A15" s="93" t="str">
        <f>'LWA config'!B280</f>
        <v>LWA-276</v>
      </c>
      <c r="B15" s="101">
        <f>'LWA config'!E280</f>
        <v>37.244927760000003</v>
      </c>
      <c r="C15" s="101">
        <f>'LWA config'!F280</f>
        <v>-118.2877484</v>
      </c>
      <c r="D15" s="99">
        <f>'LWA config'!G280</f>
        <v>1184.6400000000001</v>
      </c>
      <c r="E15" s="97" t="s">
        <v>446</v>
      </c>
      <c r="F15" s="92">
        <f>('LWA config'!P280-1)*16+'LWA config'!U280-1</f>
        <v>15</v>
      </c>
      <c r="G15" s="92">
        <f>('LWA config'!Y280-1)*64+_xlfn.BITXOR('LWA config'!AD280,2)+32*'LWA config'!AB280</f>
        <v>13</v>
      </c>
    </row>
    <row r="16" spans="1:7">
      <c r="A16" s="93" t="str">
        <f>'LWA config'!B277</f>
        <v>LWA-273</v>
      </c>
      <c r="B16" s="101">
        <f>'LWA config'!E277</f>
        <v>37.244968790000001</v>
      </c>
      <c r="C16" s="101">
        <f>'LWA config'!F277</f>
        <v>-118.28912493999999</v>
      </c>
      <c r="D16" s="99">
        <f>'LWA config'!G277</f>
        <v>1184.5899999999999</v>
      </c>
      <c r="E16" s="97" t="s">
        <v>116</v>
      </c>
      <c r="F16" s="92">
        <f>('LWA config'!P277-1)*16+'LWA config'!S277-1</f>
        <v>12</v>
      </c>
      <c r="G16" s="92">
        <f>('LWA config'!Y277-1)*64+_xlfn.BITXOR('LWA config'!AC277,2)+32*'LWA config'!AB277</f>
        <v>14</v>
      </c>
    </row>
    <row r="17" spans="1:7">
      <c r="A17" s="93" t="str">
        <f>'LWA config'!B277</f>
        <v>LWA-273</v>
      </c>
      <c r="B17" s="101">
        <f>'LWA config'!E277</f>
        <v>37.244968790000001</v>
      </c>
      <c r="C17" s="101">
        <f>'LWA config'!F277</f>
        <v>-118.28912493999999</v>
      </c>
      <c r="D17" s="99">
        <f>'LWA config'!G277</f>
        <v>1184.5899999999999</v>
      </c>
      <c r="E17" s="97" t="s">
        <v>446</v>
      </c>
      <c r="F17" s="92">
        <f>('LWA config'!P277-1)*16+'LWA config'!U277-1</f>
        <v>13</v>
      </c>
      <c r="G17" s="92">
        <f>('LWA config'!Y277-1)*64+_xlfn.BITXOR('LWA config'!AD277,2)+32*'LWA config'!AB277</f>
        <v>15</v>
      </c>
    </row>
    <row r="18" spans="1:7">
      <c r="A18" s="93" t="str">
        <f>'LWA config'!B282</f>
        <v>LWA-278</v>
      </c>
      <c r="B18" s="101">
        <f>'LWA config'!E282</f>
        <v>37.245952850000002</v>
      </c>
      <c r="C18" s="101">
        <f>'LWA config'!F282</f>
        <v>-118.28361791</v>
      </c>
      <c r="D18" s="99">
        <f>'LWA config'!G282</f>
        <v>1184.1300000000001</v>
      </c>
      <c r="E18" s="97" t="s">
        <v>116</v>
      </c>
      <c r="F18" s="92">
        <f>('LWA config'!P282-1)*16+'LWA config'!S282-1</f>
        <v>18</v>
      </c>
      <c r="G18" s="92">
        <f>('LWA config'!Y282-1)*64+_xlfn.BITXOR('LWA config'!AC282,2)+32*'LWA config'!AB282</f>
        <v>16</v>
      </c>
    </row>
    <row r="19" spans="1:7">
      <c r="A19" s="93" t="str">
        <f>'LWA config'!B282</f>
        <v>LWA-278</v>
      </c>
      <c r="B19" s="101">
        <f>'LWA config'!E282</f>
        <v>37.245952850000002</v>
      </c>
      <c r="C19" s="101">
        <f>'LWA config'!F282</f>
        <v>-118.28361791</v>
      </c>
      <c r="D19" s="99">
        <f>'LWA config'!G282</f>
        <v>1184.1300000000001</v>
      </c>
      <c r="E19" s="97" t="s">
        <v>446</v>
      </c>
      <c r="F19" s="92">
        <f>('LWA config'!P282-1)*16+'LWA config'!U282-1</f>
        <v>19</v>
      </c>
      <c r="G19" s="92">
        <f>('LWA config'!Y282-1)*64+_xlfn.BITXOR('LWA config'!AD282,2)+32*'LWA config'!AB282</f>
        <v>17</v>
      </c>
    </row>
    <row r="20" spans="1:7">
      <c r="A20" s="93" t="str">
        <f>'LWA config'!B281</f>
        <v>LWA-277</v>
      </c>
      <c r="B20" s="101">
        <f>'LWA config'!E281</f>
        <v>37.245603889999998</v>
      </c>
      <c r="C20" s="101">
        <f>'LWA config'!F281</f>
        <v>-118.28027201</v>
      </c>
      <c r="D20" s="99">
        <f>'LWA config'!G281</f>
        <v>1184.3</v>
      </c>
      <c r="E20" s="97" t="s">
        <v>116</v>
      </c>
      <c r="F20" s="92">
        <f>('LWA config'!P281-1)*16+'LWA config'!S281-1</f>
        <v>16</v>
      </c>
      <c r="G20" s="92">
        <f>('LWA config'!Y281-1)*64+_xlfn.BITXOR('LWA config'!AC281,2)+32*'LWA config'!AB281</f>
        <v>18</v>
      </c>
    </row>
    <row r="21" spans="1:7">
      <c r="A21" s="93" t="str">
        <f>'LWA config'!B281</f>
        <v>LWA-277</v>
      </c>
      <c r="B21" s="101">
        <f>'LWA config'!E281</f>
        <v>37.245603889999998</v>
      </c>
      <c r="C21" s="101">
        <f>'LWA config'!F281</f>
        <v>-118.28027201</v>
      </c>
      <c r="D21" s="99">
        <f>'LWA config'!G281</f>
        <v>1184.3</v>
      </c>
      <c r="E21" s="97" t="s">
        <v>446</v>
      </c>
      <c r="F21" s="92">
        <f>('LWA config'!P281-1)*16+'LWA config'!U281-1</f>
        <v>17</v>
      </c>
      <c r="G21" s="92">
        <f>('LWA config'!Y281-1)*64+_xlfn.BITXOR('LWA config'!AD281,2)+32*'LWA config'!AB281</f>
        <v>19</v>
      </c>
    </row>
    <row r="22" spans="1:7">
      <c r="A22" s="93" t="str">
        <f>'LWA config'!B286</f>
        <v>LWA-282</v>
      </c>
      <c r="B22" s="101">
        <f>'LWA config'!E286</f>
        <v>37.244247039999998</v>
      </c>
      <c r="C22" s="101">
        <f>'LWA config'!F286</f>
        <v>-118.28344968</v>
      </c>
      <c r="D22" s="99">
        <f>'LWA config'!G286</f>
        <v>1184.48</v>
      </c>
      <c r="E22" s="97" t="s">
        <v>116</v>
      </c>
      <c r="F22" s="92">
        <f>('LWA config'!P286-1)*16+'LWA config'!S286-1</f>
        <v>22</v>
      </c>
      <c r="G22" s="92">
        <f>('LWA config'!Y286-1)*64+_xlfn.BITXOR('LWA config'!AC286,2)+32*'LWA config'!AB286</f>
        <v>20</v>
      </c>
    </row>
    <row r="23" spans="1:7">
      <c r="A23" s="93" t="str">
        <f>'LWA config'!B286</f>
        <v>LWA-282</v>
      </c>
      <c r="B23" s="101">
        <f>'LWA config'!E286</f>
        <v>37.244247039999998</v>
      </c>
      <c r="C23" s="101">
        <f>'LWA config'!F286</f>
        <v>-118.28344968</v>
      </c>
      <c r="D23" s="99">
        <f>'LWA config'!G286</f>
        <v>1184.48</v>
      </c>
      <c r="E23" s="97" t="s">
        <v>446</v>
      </c>
      <c r="F23" s="92">
        <f>('LWA config'!P286-1)*16+'LWA config'!U286-1</f>
        <v>23</v>
      </c>
      <c r="G23" s="92">
        <f>('LWA config'!Y286-1)*64+_xlfn.BITXOR('LWA config'!AD286,2)+32*'LWA config'!AB286</f>
        <v>21</v>
      </c>
    </row>
    <row r="24" spans="1:7">
      <c r="A24" s="93" t="str">
        <f>'LWA config'!B285</f>
        <v>LWA-281</v>
      </c>
      <c r="B24" s="101">
        <f>'LWA config'!E285</f>
        <v>37.242120130000004</v>
      </c>
      <c r="C24" s="101">
        <f>'LWA config'!F285</f>
        <v>-118.28467293999999</v>
      </c>
      <c r="D24" s="99">
        <f>'LWA config'!G285</f>
        <v>1184.03</v>
      </c>
      <c r="E24" s="97" t="s">
        <v>116</v>
      </c>
      <c r="F24" s="92">
        <f>('LWA config'!P285-1)*16+'LWA config'!S285-1</f>
        <v>20</v>
      </c>
      <c r="G24" s="92">
        <f>('LWA config'!Y285-1)*64+_xlfn.BITXOR('LWA config'!AC285,2)+32*'LWA config'!AB285</f>
        <v>22</v>
      </c>
    </row>
    <row r="25" spans="1:7">
      <c r="A25" s="93" t="str">
        <f>'LWA config'!B285</f>
        <v>LWA-281</v>
      </c>
      <c r="B25" s="101">
        <f>'LWA config'!E285</f>
        <v>37.242120130000004</v>
      </c>
      <c r="C25" s="101">
        <f>'LWA config'!F285</f>
        <v>-118.28467293999999</v>
      </c>
      <c r="D25" s="99">
        <f>'LWA config'!G285</f>
        <v>1184.03</v>
      </c>
      <c r="E25" s="97" t="s">
        <v>446</v>
      </c>
      <c r="F25" s="92">
        <f>('LWA config'!P285-1)*16+'LWA config'!U285-1</f>
        <v>21</v>
      </c>
      <c r="G25" s="92">
        <f>('LWA config'!Y285-1)*64+_xlfn.BITXOR('LWA config'!AD285,2)+32*'LWA config'!AB285</f>
        <v>23</v>
      </c>
    </row>
    <row r="26" spans="1:7">
      <c r="A26" s="93" t="str">
        <f>'LWA config'!B311</f>
        <v>LWA-307</v>
      </c>
      <c r="B26" s="101">
        <f>'LWA config'!E311</f>
        <v>37.244361108199996</v>
      </c>
      <c r="C26" s="101">
        <f>'LWA config'!F311</f>
        <v>-118.2844719692</v>
      </c>
      <c r="D26" s="99">
        <f>'LWA config'!G311</f>
        <v>1184.17</v>
      </c>
      <c r="E26" s="97" t="s">
        <v>116</v>
      </c>
      <c r="F26" s="92">
        <f>('LWA config'!P311-1)*16+'LWA config'!S311-1</f>
        <v>26</v>
      </c>
      <c r="G26" s="92">
        <f>('LWA config'!Y311-1)*64+_xlfn.BITXOR('LWA config'!AC311,2)+32*'LWA config'!AB311</f>
        <v>24</v>
      </c>
    </row>
    <row r="27" spans="1:7">
      <c r="A27" s="93" t="str">
        <f>'LWA config'!B311</f>
        <v>LWA-307</v>
      </c>
      <c r="B27" s="101">
        <f>'LWA config'!E311</f>
        <v>37.244361108199996</v>
      </c>
      <c r="C27" s="101">
        <f>'LWA config'!F311</f>
        <v>-118.2844719692</v>
      </c>
      <c r="D27" s="99">
        <f>'LWA config'!G311</f>
        <v>1184.17</v>
      </c>
      <c r="E27" s="97" t="s">
        <v>446</v>
      </c>
      <c r="F27" s="92">
        <f>('LWA config'!P311-1)*16+'LWA config'!U311-1</f>
        <v>27</v>
      </c>
      <c r="G27" s="92">
        <f>('LWA config'!Y311-1)*64+_xlfn.BITXOR('LWA config'!AD311,2)+32*'LWA config'!AB311</f>
        <v>25</v>
      </c>
    </row>
    <row r="28" spans="1:7">
      <c r="A28" s="93" t="str">
        <f>'LWA config'!B289</f>
        <v>LWA-285</v>
      </c>
      <c r="B28" s="101">
        <f>'LWA config'!E289</f>
        <v>37.244579190000003</v>
      </c>
      <c r="C28" s="101">
        <f>'LWA config'!F289</f>
        <v>-118.28621176</v>
      </c>
      <c r="D28" s="99">
        <f>'LWA config'!G289</f>
        <v>1184.07</v>
      </c>
      <c r="E28" s="97" t="s">
        <v>116</v>
      </c>
      <c r="F28" s="92">
        <f>('LWA config'!P289-1)*16+'LWA config'!S289-1</f>
        <v>24</v>
      </c>
      <c r="G28" s="92">
        <f>('LWA config'!Y289-1)*64+_xlfn.BITXOR('LWA config'!AC289,2)+32*'LWA config'!AB289</f>
        <v>26</v>
      </c>
    </row>
    <row r="29" spans="1:7">
      <c r="A29" s="93" t="str">
        <f>'LWA config'!B289</f>
        <v>LWA-285</v>
      </c>
      <c r="B29" s="101">
        <f>'LWA config'!E289</f>
        <v>37.244579190000003</v>
      </c>
      <c r="C29" s="101">
        <f>'LWA config'!F289</f>
        <v>-118.28621176</v>
      </c>
      <c r="D29" s="99">
        <f>'LWA config'!G289</f>
        <v>1184.07</v>
      </c>
      <c r="E29" s="97" t="s">
        <v>446</v>
      </c>
      <c r="F29" s="92">
        <f>('LWA config'!P289-1)*16+'LWA config'!U289-1</f>
        <v>25</v>
      </c>
      <c r="G29" s="92">
        <f>('LWA config'!Y289-1)*64+_xlfn.BITXOR('LWA config'!AD289,2)+32*'LWA config'!AB289</f>
        <v>27</v>
      </c>
    </row>
    <row r="30" spans="1:7">
      <c r="A30" s="93" t="str">
        <f>'LWA config'!B313</f>
        <v>LWA-309</v>
      </c>
      <c r="B30" s="101">
        <f>'LWA config'!E313</f>
        <v>37.245957926199992</v>
      </c>
      <c r="C30" s="101">
        <f>'LWA config'!F313</f>
        <v>-118.2818410692</v>
      </c>
      <c r="D30" s="99">
        <f>'LWA config'!G313</f>
        <v>1184.47</v>
      </c>
      <c r="E30" s="97" t="s">
        <v>116</v>
      </c>
      <c r="F30" s="92">
        <f>('LWA config'!P313-1)*16+'LWA config'!S313-1</f>
        <v>30</v>
      </c>
      <c r="G30" s="92">
        <f>('LWA config'!Y313-1)*64+_xlfn.BITXOR('LWA config'!AC313,2)+32*'LWA config'!AB313</f>
        <v>28</v>
      </c>
    </row>
    <row r="31" spans="1:7">
      <c r="A31" s="93" t="str">
        <f>'LWA config'!B313</f>
        <v>LWA-309</v>
      </c>
      <c r="B31" s="101">
        <f>'LWA config'!E313</f>
        <v>37.245957926199992</v>
      </c>
      <c r="C31" s="101">
        <f>'LWA config'!F313</f>
        <v>-118.2818410692</v>
      </c>
      <c r="D31" s="99">
        <f>'LWA config'!G313</f>
        <v>1184.47</v>
      </c>
      <c r="E31" s="97" t="s">
        <v>446</v>
      </c>
      <c r="F31" s="92">
        <f>('LWA config'!P313-1)*16+'LWA config'!U313-1</f>
        <v>31</v>
      </c>
      <c r="G31" s="92">
        <f>('LWA config'!Y313-1)*64+_xlfn.BITXOR('LWA config'!AD313,2)+32*'LWA config'!AB313</f>
        <v>29</v>
      </c>
    </row>
    <row r="32" spans="1:7">
      <c r="A32" s="93" t="str">
        <f>'LWA config'!B312</f>
        <v>LWA-308</v>
      </c>
      <c r="B32" s="101">
        <f>'LWA config'!E312</f>
        <v>37.245339004199991</v>
      </c>
      <c r="C32" s="101">
        <f>'LWA config'!F312</f>
        <v>-118.2844535692</v>
      </c>
      <c r="D32" s="99">
        <f>'LWA config'!G312</f>
        <v>1184.1500000000001</v>
      </c>
      <c r="E32" s="97" t="s">
        <v>116</v>
      </c>
      <c r="F32" s="92">
        <f>('LWA config'!P312-1)*16+'LWA config'!S312-1</f>
        <v>28</v>
      </c>
      <c r="G32" s="92">
        <f>('LWA config'!Y312-1)*64+_xlfn.BITXOR('LWA config'!AC312,2)+32*'LWA config'!AB312</f>
        <v>30</v>
      </c>
    </row>
    <row r="33" spans="1:7">
      <c r="A33" s="93" t="str">
        <f>'LWA config'!B312</f>
        <v>LWA-308</v>
      </c>
      <c r="B33" s="101">
        <f>'LWA config'!E312</f>
        <v>37.245339004199991</v>
      </c>
      <c r="C33" s="101">
        <f>'LWA config'!F312</f>
        <v>-118.2844535692</v>
      </c>
      <c r="D33" s="99">
        <f>'LWA config'!G312</f>
        <v>1184.1500000000001</v>
      </c>
      <c r="E33" s="97" t="s">
        <v>446</v>
      </c>
      <c r="F33" s="92">
        <f>('LWA config'!P312-1)*16+'LWA config'!U312-1</f>
        <v>29</v>
      </c>
      <c r="G33" s="92">
        <f>('LWA config'!Y312-1)*64+_xlfn.BITXOR('LWA config'!AD312,2)+32*'LWA config'!AB312</f>
        <v>31</v>
      </c>
    </row>
    <row r="34" spans="1:7">
      <c r="A34" s="93" t="str">
        <f>'LWA config'!B315</f>
        <v>LWA-311</v>
      </c>
      <c r="B34" s="101">
        <f>'LWA config'!E315</f>
        <v>37.242838701199993</v>
      </c>
      <c r="C34" s="101">
        <f>'LWA config'!F315</f>
        <v>-118.2866232902</v>
      </c>
      <c r="D34" s="99">
        <f>'LWA config'!G315</f>
        <v>1184.75</v>
      </c>
      <c r="E34" s="97" t="s">
        <v>116</v>
      </c>
      <c r="F34" s="92">
        <f>('LWA config'!P315-1)*16+'LWA config'!S315-1</f>
        <v>34</v>
      </c>
      <c r="G34" s="92">
        <f>('LWA config'!Y315-1)*64+_xlfn.BITXOR('LWA config'!AC315,2)+32*'LWA config'!AB315</f>
        <v>32</v>
      </c>
    </row>
    <row r="35" spans="1:7">
      <c r="A35" s="93" t="str">
        <f>'LWA config'!B315</f>
        <v>LWA-311</v>
      </c>
      <c r="B35" s="101">
        <f>'LWA config'!E315</f>
        <v>37.242838701199993</v>
      </c>
      <c r="C35" s="101">
        <f>'LWA config'!F315</f>
        <v>-118.2866232902</v>
      </c>
      <c r="D35" s="99">
        <f>'LWA config'!G315</f>
        <v>1184.75</v>
      </c>
      <c r="E35" s="97" t="s">
        <v>446</v>
      </c>
      <c r="F35" s="92">
        <f>('LWA config'!P315-1)*16+'LWA config'!U315-1</f>
        <v>35</v>
      </c>
      <c r="G35" s="92">
        <f>('LWA config'!Y315-1)*64+_xlfn.BITXOR('LWA config'!AD315,2)+32*'LWA config'!AB315</f>
        <v>33</v>
      </c>
    </row>
    <row r="36" spans="1:7">
      <c r="A36" s="93" t="str">
        <f>'LWA config'!B314</f>
        <v>LWA-310</v>
      </c>
      <c r="B36" s="101">
        <f>'LWA config'!E314</f>
        <v>37.245199646199993</v>
      </c>
      <c r="C36" s="101">
        <f>'LWA config'!F314</f>
        <v>-118.2823300952</v>
      </c>
      <c r="D36" s="99">
        <f>'LWA config'!G314</f>
        <v>1184.45</v>
      </c>
      <c r="E36" s="97" t="s">
        <v>116</v>
      </c>
      <c r="F36" s="92">
        <f>('LWA config'!P314-1)*16+'LWA config'!S314-1</f>
        <v>32</v>
      </c>
      <c r="G36" s="92">
        <f>('LWA config'!Y314-1)*64+_xlfn.BITXOR('LWA config'!AC314,2)+32*'LWA config'!AB314</f>
        <v>34</v>
      </c>
    </row>
    <row r="37" spans="1:7">
      <c r="A37" s="93" t="str">
        <f>'LWA config'!B314</f>
        <v>LWA-310</v>
      </c>
      <c r="B37" s="101">
        <f>'LWA config'!E314</f>
        <v>37.245199646199993</v>
      </c>
      <c r="C37" s="101">
        <f>'LWA config'!F314</f>
        <v>-118.2823300952</v>
      </c>
      <c r="D37" s="99">
        <f>'LWA config'!G314</f>
        <v>1184.45</v>
      </c>
      <c r="E37" s="97" t="s">
        <v>446</v>
      </c>
      <c r="F37" s="92">
        <f>('LWA config'!P314-1)*16+'LWA config'!U314-1</f>
        <v>33</v>
      </c>
      <c r="G37" s="92">
        <f>('LWA config'!Y314-1)*64+_xlfn.BITXOR('LWA config'!AD314,2)+32*'LWA config'!AB314</f>
        <v>35</v>
      </c>
    </row>
    <row r="38" spans="1:7">
      <c r="A38" s="93" t="str">
        <f>'LWA config'!B317</f>
        <v>LWA-313</v>
      </c>
      <c r="B38" s="101">
        <f>'LWA config'!E317</f>
        <v>37.243406711199995</v>
      </c>
      <c r="C38" s="101">
        <f>'LWA config'!F317</f>
        <v>-118.27879758820001</v>
      </c>
      <c r="D38" s="99">
        <f>'LWA config'!G317</f>
        <v>1183.44</v>
      </c>
      <c r="E38" s="97" t="s">
        <v>116</v>
      </c>
      <c r="F38" s="92">
        <f>('LWA config'!P317-1)*16+'LWA config'!S317-1</f>
        <v>38</v>
      </c>
      <c r="G38" s="92">
        <f>('LWA config'!Y317-1)*64+_xlfn.BITXOR('LWA config'!AC317,2)+32*'LWA config'!AB317</f>
        <v>36</v>
      </c>
    </row>
    <row r="39" spans="1:7">
      <c r="A39" s="93" t="str">
        <f>'LWA config'!B317</f>
        <v>LWA-313</v>
      </c>
      <c r="B39" s="101">
        <f>'LWA config'!E317</f>
        <v>37.243406711199995</v>
      </c>
      <c r="C39" s="101">
        <f>'LWA config'!F317</f>
        <v>-118.27879758820001</v>
      </c>
      <c r="D39" s="99">
        <f>'LWA config'!G317</f>
        <v>1183.44</v>
      </c>
      <c r="E39" s="97" t="s">
        <v>446</v>
      </c>
      <c r="F39" s="92">
        <f>('LWA config'!P317-1)*16+'LWA config'!U317-1</f>
        <v>39</v>
      </c>
      <c r="G39" s="92">
        <f>('LWA config'!Y317-1)*64+_xlfn.BITXOR('LWA config'!AD317,2)+32*'LWA config'!AB317</f>
        <v>37</v>
      </c>
    </row>
    <row r="40" spans="1:7">
      <c r="A40" s="93" t="str">
        <f>'LWA config'!B316</f>
        <v>LWA-312</v>
      </c>
      <c r="B40" s="101">
        <f>'LWA config'!E316</f>
        <v>37.243933927199997</v>
      </c>
      <c r="C40" s="101">
        <f>'LWA config'!F316</f>
        <v>-118.2874848692</v>
      </c>
      <c r="D40" s="99">
        <f>'LWA config'!G316</f>
        <v>1183.76</v>
      </c>
      <c r="E40" s="97" t="s">
        <v>116</v>
      </c>
      <c r="F40" s="92">
        <f>('LWA config'!P316-1)*16+'LWA config'!S316-1</f>
        <v>36</v>
      </c>
      <c r="G40" s="92">
        <f>('LWA config'!Y316-1)*64+_xlfn.BITXOR('LWA config'!AC316,2)+32*'LWA config'!AB316</f>
        <v>38</v>
      </c>
    </row>
    <row r="41" spans="1:7">
      <c r="A41" s="93" t="str">
        <f>'LWA config'!B316</f>
        <v>LWA-312</v>
      </c>
      <c r="B41" s="101">
        <f>'LWA config'!E316</f>
        <v>37.243933927199997</v>
      </c>
      <c r="C41" s="101">
        <f>'LWA config'!F316</f>
        <v>-118.2874848692</v>
      </c>
      <c r="D41" s="99">
        <f>'LWA config'!G316</f>
        <v>1183.76</v>
      </c>
      <c r="E41" s="97" t="s">
        <v>446</v>
      </c>
      <c r="F41" s="92">
        <f>('LWA config'!P316-1)*16+'LWA config'!U316-1</f>
        <v>37</v>
      </c>
      <c r="G41" s="92">
        <f>('LWA config'!Y316-1)*64+_xlfn.BITXOR('LWA config'!AD316,2)+32*'LWA config'!AB316</f>
        <v>39</v>
      </c>
    </row>
    <row r="42" spans="1:7">
      <c r="A42" s="93" t="str">
        <f>'LWA config'!B325</f>
        <v>LWA-321</v>
      </c>
      <c r="B42" s="101">
        <f>'LWA config'!E325</f>
        <v>37.246270623518498</v>
      </c>
      <c r="C42" s="101">
        <f>'LWA config'!F325</f>
        <v>-118.28757719494401</v>
      </c>
      <c r="D42" s="99">
        <f>'LWA config'!G325</f>
        <v>1185.0999999999999</v>
      </c>
      <c r="E42" s="97" t="s">
        <v>116</v>
      </c>
      <c r="F42" s="92">
        <f>('LWA config'!P325-1)*16+'LWA config'!S325-1</f>
        <v>42</v>
      </c>
      <c r="G42" s="92">
        <f>('LWA config'!Y325-1)*64+_xlfn.BITXOR('LWA config'!AC325,2)+32*'LWA config'!AB325</f>
        <v>40</v>
      </c>
    </row>
    <row r="43" spans="1:7">
      <c r="A43" s="93" t="str">
        <f>'LWA config'!B325</f>
        <v>LWA-321</v>
      </c>
      <c r="B43" s="101">
        <f>'LWA config'!E325</f>
        <v>37.246270623518498</v>
      </c>
      <c r="C43" s="101">
        <f>'LWA config'!F325</f>
        <v>-118.28757719494401</v>
      </c>
      <c r="D43" s="99">
        <f>'LWA config'!G325</f>
        <v>1185.0999999999999</v>
      </c>
      <c r="E43" s="97" t="s">
        <v>446</v>
      </c>
      <c r="F43" s="92">
        <f>('LWA config'!P325-1)*16+'LWA config'!U325-1</f>
        <v>43</v>
      </c>
      <c r="G43" s="92">
        <f>('LWA config'!Y325-1)*64+_xlfn.BITXOR('LWA config'!AD325,2)+32*'LWA config'!AB325</f>
        <v>41</v>
      </c>
    </row>
    <row r="44" spans="1:7">
      <c r="A44" s="93" t="str">
        <f>'LWA config'!B318</f>
        <v>LWA-314</v>
      </c>
      <c r="B44" s="101">
        <f>'LWA config'!E318</f>
        <v>37.243258059199995</v>
      </c>
      <c r="C44" s="101">
        <f>'LWA config'!F318</f>
        <v>-118.2803485692</v>
      </c>
      <c r="D44" s="99">
        <f>'LWA config'!G318</f>
        <v>1184.08</v>
      </c>
      <c r="E44" s="97" t="s">
        <v>116</v>
      </c>
      <c r="F44" s="92">
        <f>('LWA config'!P318-1)*16+'LWA config'!S318-1</f>
        <v>40</v>
      </c>
      <c r="G44" s="92">
        <f>('LWA config'!Y318-1)*64+_xlfn.BITXOR('LWA config'!AC318,2)+32*'LWA config'!AB318</f>
        <v>42</v>
      </c>
    </row>
    <row r="45" spans="1:7">
      <c r="A45" s="93" t="str">
        <f>'LWA config'!B318</f>
        <v>LWA-314</v>
      </c>
      <c r="B45" s="101">
        <f>'LWA config'!E318</f>
        <v>37.243258059199995</v>
      </c>
      <c r="C45" s="101">
        <f>'LWA config'!F318</f>
        <v>-118.2803485692</v>
      </c>
      <c r="D45" s="99">
        <f>'LWA config'!G318</f>
        <v>1184.08</v>
      </c>
      <c r="E45" s="97" t="s">
        <v>446</v>
      </c>
      <c r="F45" s="92">
        <f>('LWA config'!P318-1)*16+'LWA config'!U318-1</f>
        <v>41</v>
      </c>
      <c r="G45" s="92">
        <f>('LWA config'!Y318-1)*64+_xlfn.BITXOR('LWA config'!AD318,2)+32*'LWA config'!AB318</f>
        <v>43</v>
      </c>
    </row>
    <row r="46" spans="1:7">
      <c r="A46" s="93" t="str">
        <f>'LWA config'!B334</f>
        <v>LWA-330</v>
      </c>
      <c r="B46" s="101">
        <f>'LWA config'!E334</f>
        <v>37.246829229199996</v>
      </c>
      <c r="C46" s="101">
        <f>'LWA config'!F334</f>
        <v>-118.28014646920001</v>
      </c>
      <c r="D46" s="99">
        <f>'LWA config'!G334</f>
        <v>1185.03</v>
      </c>
      <c r="E46" s="97" t="s">
        <v>116</v>
      </c>
      <c r="F46" s="92">
        <f>('LWA config'!P334-1)*16+'LWA config'!S334-1</f>
        <v>46</v>
      </c>
      <c r="G46" s="92">
        <f>('LWA config'!Y334-1)*64+_xlfn.BITXOR('LWA config'!AC334,2)+32*'LWA config'!AB334</f>
        <v>44</v>
      </c>
    </row>
    <row r="47" spans="1:7">
      <c r="A47" s="93" t="str">
        <f>'LWA config'!B334</f>
        <v>LWA-330</v>
      </c>
      <c r="B47" s="101">
        <f>'LWA config'!E334</f>
        <v>37.246829229199996</v>
      </c>
      <c r="C47" s="101">
        <f>'LWA config'!F334</f>
        <v>-118.28014646920001</v>
      </c>
      <c r="D47" s="99">
        <f>'LWA config'!G334</f>
        <v>1185.03</v>
      </c>
      <c r="E47" s="97" t="s">
        <v>446</v>
      </c>
      <c r="F47" s="92">
        <f>('LWA config'!P334-1)*16+'LWA config'!U334-1</f>
        <v>47</v>
      </c>
      <c r="G47" s="92">
        <f>('LWA config'!Y334-1)*64+_xlfn.BITXOR('LWA config'!AD334,2)+32*'LWA config'!AB334</f>
        <v>45</v>
      </c>
    </row>
    <row r="48" spans="1:7">
      <c r="A48" s="93" t="str">
        <f>'LWA config'!B331</f>
        <v>LWA-327</v>
      </c>
      <c r="B48" s="101">
        <f>'LWA config'!E331</f>
        <v>37.247566769199992</v>
      </c>
      <c r="C48" s="101">
        <f>'LWA config'!F331</f>
        <v>-118.2864927512</v>
      </c>
      <c r="D48" s="99">
        <f>'LWA config'!G331</f>
        <v>1185.05</v>
      </c>
      <c r="E48" s="97" t="s">
        <v>116</v>
      </c>
      <c r="F48" s="92">
        <f>('LWA config'!P331-1)*16+'LWA config'!S331-1</f>
        <v>44</v>
      </c>
      <c r="G48" s="92">
        <f>('LWA config'!Y331-1)*64+_xlfn.BITXOR('LWA config'!AC331,2)+32*'LWA config'!AB331</f>
        <v>46</v>
      </c>
    </row>
    <row r="49" spans="1:7">
      <c r="A49" s="93" t="str">
        <f>'LWA config'!B331</f>
        <v>LWA-327</v>
      </c>
      <c r="B49" s="101">
        <f>'LWA config'!E331</f>
        <v>37.247566769199992</v>
      </c>
      <c r="C49" s="101">
        <f>'LWA config'!F331</f>
        <v>-118.2864927512</v>
      </c>
      <c r="D49" s="99">
        <f>'LWA config'!G331</f>
        <v>1185.05</v>
      </c>
      <c r="E49" s="97" t="s">
        <v>446</v>
      </c>
      <c r="F49" s="92">
        <f>('LWA config'!P331-1)*16+'LWA config'!U331-1</f>
        <v>45</v>
      </c>
      <c r="G49" s="92">
        <f>('LWA config'!Y331-1)*64+_xlfn.BITXOR('LWA config'!AD331,2)+32*'LWA config'!AB331</f>
        <v>47</v>
      </c>
    </row>
    <row r="50" spans="1:7">
      <c r="A50" s="93" t="str">
        <f>'LWA config'!B342</f>
        <v>LWA-338</v>
      </c>
      <c r="B50" s="101">
        <f>'LWA config'!E342</f>
        <v>37.243125291199995</v>
      </c>
      <c r="C50" s="101">
        <f>'LWA config'!F342</f>
        <v>-118.2826165062</v>
      </c>
      <c r="D50" s="99">
        <f>'LWA config'!G342</f>
        <v>1184.33</v>
      </c>
      <c r="E50" s="97" t="s">
        <v>116</v>
      </c>
      <c r="F50" s="92">
        <f>('LWA config'!P342-1)*16+'LWA config'!S342-1</f>
        <v>50</v>
      </c>
      <c r="G50" s="92">
        <f>('LWA config'!Y342-1)*64+_xlfn.BITXOR('LWA config'!AC342,2)+32*'LWA config'!AB342</f>
        <v>48</v>
      </c>
    </row>
    <row r="51" spans="1:7">
      <c r="A51" s="93" t="str">
        <f>'LWA config'!B342</f>
        <v>LWA-338</v>
      </c>
      <c r="B51" s="101">
        <f>'LWA config'!E342</f>
        <v>37.243125291199995</v>
      </c>
      <c r="C51" s="101">
        <f>'LWA config'!F342</f>
        <v>-118.2826165062</v>
      </c>
      <c r="D51" s="99">
        <f>'LWA config'!G342</f>
        <v>1184.33</v>
      </c>
      <c r="E51" s="97" t="s">
        <v>446</v>
      </c>
      <c r="F51" s="92">
        <f>('LWA config'!P342-1)*16+'LWA config'!U342-1</f>
        <v>51</v>
      </c>
      <c r="G51" s="92">
        <f>('LWA config'!Y342-1)*64+_xlfn.BITXOR('LWA config'!AD342,2)+32*'LWA config'!AB342</f>
        <v>49</v>
      </c>
    </row>
    <row r="52" spans="1:7">
      <c r="A52" s="93" t="str">
        <f>'LWA config'!B336</f>
        <v>LWA-332</v>
      </c>
      <c r="B52" s="101">
        <f>'LWA config'!E336</f>
        <v>37.246910412199995</v>
      </c>
      <c r="C52" s="101">
        <f>'LWA config'!F336</f>
        <v>-118.28250516920001</v>
      </c>
      <c r="D52" s="99">
        <f>'LWA config'!G336</f>
        <v>1184.54</v>
      </c>
      <c r="E52" s="97" t="s">
        <v>116</v>
      </c>
      <c r="F52" s="92">
        <f>('LWA config'!P336-1)*16+'LWA config'!S336-1</f>
        <v>48</v>
      </c>
      <c r="G52" s="92">
        <f>('LWA config'!Y336-1)*64+_xlfn.BITXOR('LWA config'!AC336,2)+32*'LWA config'!AB336</f>
        <v>50</v>
      </c>
    </row>
    <row r="53" spans="1:7">
      <c r="A53" s="93" t="str">
        <f>'LWA config'!B336</f>
        <v>LWA-332</v>
      </c>
      <c r="B53" s="101">
        <f>'LWA config'!E336</f>
        <v>37.246910412199995</v>
      </c>
      <c r="C53" s="101">
        <f>'LWA config'!F336</f>
        <v>-118.28250516920001</v>
      </c>
      <c r="D53" s="99">
        <f>'LWA config'!G336</f>
        <v>1184.54</v>
      </c>
      <c r="E53" s="97" t="s">
        <v>446</v>
      </c>
      <c r="F53" s="92">
        <f>('LWA config'!P336-1)*16+'LWA config'!U336-1</f>
        <v>49</v>
      </c>
      <c r="G53" s="92">
        <f>('LWA config'!Y336-1)*64+_xlfn.BITXOR('LWA config'!AD336,2)+32*'LWA config'!AB336</f>
        <v>51</v>
      </c>
    </row>
    <row r="54" spans="1:7">
      <c r="A54" s="93" t="str">
        <f>'LWA config'!B344</f>
        <v>LWA-340</v>
      </c>
      <c r="B54" s="101">
        <f>'LWA config'!E344</f>
        <v>37.245556033199996</v>
      </c>
      <c r="C54" s="101">
        <f>'LWA config'!F344</f>
        <v>-118.2857778872</v>
      </c>
      <c r="D54" s="99">
        <f>'LWA config'!G344</f>
        <v>1184.74</v>
      </c>
      <c r="E54" s="97" t="s">
        <v>116</v>
      </c>
      <c r="F54" s="92">
        <f>('LWA config'!P344-1)*16+'LWA config'!S344-1</f>
        <v>54</v>
      </c>
      <c r="G54" s="92">
        <f>('LWA config'!Y344-1)*64+_xlfn.BITXOR('LWA config'!AC344,2)+32*'LWA config'!AB344</f>
        <v>52</v>
      </c>
    </row>
    <row r="55" spans="1:7">
      <c r="A55" s="93" t="str">
        <f>'LWA config'!B344</f>
        <v>LWA-340</v>
      </c>
      <c r="B55" s="101">
        <f>'LWA config'!E344</f>
        <v>37.245556033199996</v>
      </c>
      <c r="C55" s="101">
        <f>'LWA config'!F344</f>
        <v>-118.2857778872</v>
      </c>
      <c r="D55" s="99">
        <f>'LWA config'!G344</f>
        <v>1184.74</v>
      </c>
      <c r="E55" s="97" t="s">
        <v>446</v>
      </c>
      <c r="F55" s="92">
        <f>('LWA config'!P344-1)*16+'LWA config'!U344-1</f>
        <v>55</v>
      </c>
      <c r="G55" s="92">
        <f>('LWA config'!Y344-1)*64+_xlfn.BITXOR('LWA config'!AD344,2)+32*'LWA config'!AB344</f>
        <v>53</v>
      </c>
    </row>
    <row r="56" spans="1:7">
      <c r="A56" s="93" t="str">
        <f>'LWA config'!B343</f>
        <v>LWA-339</v>
      </c>
      <c r="B56" s="101">
        <f>'LWA config'!E343</f>
        <v>37.246825578199996</v>
      </c>
      <c r="C56" s="101">
        <f>'LWA config'!F343</f>
        <v>-118.2839396692</v>
      </c>
      <c r="D56" s="99">
        <f>'LWA config'!G343</f>
        <v>1184.69</v>
      </c>
      <c r="E56" s="97" t="s">
        <v>116</v>
      </c>
      <c r="F56" s="92">
        <f>('LWA config'!P343-1)*16+'LWA config'!S343-1</f>
        <v>52</v>
      </c>
      <c r="G56" s="92">
        <f>('LWA config'!Y343-1)*64+_xlfn.BITXOR('LWA config'!AC343,2)+32*'LWA config'!AB343</f>
        <v>54</v>
      </c>
    </row>
    <row r="57" spans="1:7">
      <c r="A57" s="93" t="str">
        <f>'LWA config'!B343</f>
        <v>LWA-339</v>
      </c>
      <c r="B57" s="101">
        <f>'LWA config'!E343</f>
        <v>37.246825578199996</v>
      </c>
      <c r="C57" s="101">
        <f>'LWA config'!F343</f>
        <v>-118.2839396692</v>
      </c>
      <c r="D57" s="99">
        <f>'LWA config'!G343</f>
        <v>1184.69</v>
      </c>
      <c r="E57" s="97" t="s">
        <v>446</v>
      </c>
      <c r="F57" s="92">
        <f>('LWA config'!P343-1)*16+'LWA config'!U343-1</f>
        <v>53</v>
      </c>
      <c r="G57" s="92">
        <f>('LWA config'!Y343-1)*64+_xlfn.BITXOR('LWA config'!AD343,2)+32*'LWA config'!AB343</f>
        <v>55</v>
      </c>
    </row>
    <row r="58" spans="1:7">
      <c r="A58" s="93" t="str">
        <f>'LWA config'!B356</f>
        <v>LWA-352</v>
      </c>
      <c r="B58" s="101">
        <f>'LWA config'!E356</f>
        <v>37.243402131199993</v>
      </c>
      <c r="C58" s="101">
        <f>'LWA config'!F356</f>
        <v>-118.2884507962</v>
      </c>
      <c r="D58" s="99">
        <f>'LWA config'!G356</f>
        <v>1183.97</v>
      </c>
      <c r="E58" s="97" t="s">
        <v>116</v>
      </c>
      <c r="F58" s="92">
        <f>('LWA config'!P356-1)*16+'LWA config'!S356-1</f>
        <v>58</v>
      </c>
      <c r="G58" s="92">
        <f>('LWA config'!Y356-1)*64+_xlfn.BITXOR('LWA config'!AC356,2)+32*'LWA config'!AB356</f>
        <v>56</v>
      </c>
    </row>
    <row r="59" spans="1:7">
      <c r="A59" s="93" t="str">
        <f>'LWA config'!B356</f>
        <v>LWA-352</v>
      </c>
      <c r="B59" s="101">
        <f>'LWA config'!E356</f>
        <v>37.243402131199993</v>
      </c>
      <c r="C59" s="101">
        <f>'LWA config'!F356</f>
        <v>-118.2884507962</v>
      </c>
      <c r="D59" s="99">
        <f>'LWA config'!G356</f>
        <v>1183.97</v>
      </c>
      <c r="E59" s="97" t="s">
        <v>446</v>
      </c>
      <c r="F59" s="92">
        <f>('LWA config'!P356-1)*16+'LWA config'!U356-1</f>
        <v>59</v>
      </c>
      <c r="G59" s="92">
        <f>('LWA config'!Y356-1)*64+_xlfn.BITXOR('LWA config'!AD356,2)+32*'LWA config'!AB356</f>
        <v>57</v>
      </c>
    </row>
    <row r="60" spans="1:7">
      <c r="A60" s="93" t="str">
        <f>'LWA config'!B345</f>
        <v>LWA-341</v>
      </c>
      <c r="B60" s="101">
        <f>'LWA config'!E345</f>
        <v>37.233071423199995</v>
      </c>
      <c r="C60" s="101">
        <f>'LWA config'!F345</f>
        <v>-118.2940874672</v>
      </c>
      <c r="D60" s="99">
        <f>'LWA config'!G345</f>
        <v>1177.75</v>
      </c>
      <c r="E60" s="97" t="s">
        <v>116</v>
      </c>
      <c r="F60" s="92">
        <f>('LWA config'!P345-1)*16+'LWA config'!S345-1</f>
        <v>56</v>
      </c>
      <c r="G60" s="92">
        <f>('LWA config'!Y345-1)*64+_xlfn.BITXOR('LWA config'!AC345,2)+32*'LWA config'!AB345</f>
        <v>58</v>
      </c>
    </row>
    <row r="61" spans="1:7">
      <c r="A61" s="93" t="str">
        <f>'LWA config'!B345</f>
        <v>LWA-341</v>
      </c>
      <c r="B61" s="101">
        <f>'LWA config'!E345</f>
        <v>37.233071423199995</v>
      </c>
      <c r="C61" s="101">
        <f>'LWA config'!F345</f>
        <v>-118.2940874672</v>
      </c>
      <c r="D61" s="99">
        <f>'LWA config'!G345</f>
        <v>1177.75</v>
      </c>
      <c r="E61" s="97" t="s">
        <v>446</v>
      </c>
      <c r="F61" s="92">
        <f>('LWA config'!P345-1)*16+'LWA config'!U345-1</f>
        <v>57</v>
      </c>
      <c r="G61" s="92">
        <f>('LWA config'!Y345-1)*64+_xlfn.BITXOR('LWA config'!AD345,2)+32*'LWA config'!AB345</f>
        <v>59</v>
      </c>
    </row>
    <row r="62" spans="1:7">
      <c r="A62" s="93" t="str">
        <f>'LWA config'!B366</f>
        <v>LWA-362</v>
      </c>
      <c r="B62" s="101">
        <f>'LWA config'!E366</f>
        <v>37.234377108199993</v>
      </c>
      <c r="C62" s="101">
        <f>'LWA config'!F366</f>
        <v>-118.2773526412</v>
      </c>
      <c r="D62" s="99">
        <f>'LWA config'!G366</f>
        <v>1180.72</v>
      </c>
      <c r="E62" s="97" t="s">
        <v>116</v>
      </c>
      <c r="F62" s="92">
        <f>('LWA config'!P366-1)*16+'LWA config'!S366-1</f>
        <v>62</v>
      </c>
      <c r="G62" s="92">
        <f>('LWA config'!Y366-1)*64+_xlfn.BITXOR('LWA config'!AC366,2)+32*'LWA config'!AB366</f>
        <v>60</v>
      </c>
    </row>
    <row r="63" spans="1:7">
      <c r="A63" s="93" t="str">
        <f>'LWA config'!B366</f>
        <v>LWA-362</v>
      </c>
      <c r="B63" s="101">
        <f>'LWA config'!E366</f>
        <v>37.234377108199993</v>
      </c>
      <c r="C63" s="101">
        <f>'LWA config'!F366</f>
        <v>-118.2773526412</v>
      </c>
      <c r="D63" s="99">
        <f>'LWA config'!G366</f>
        <v>1180.72</v>
      </c>
      <c r="E63" s="97" t="s">
        <v>446</v>
      </c>
      <c r="F63" s="92">
        <f>('LWA config'!P366-1)*16+'LWA config'!U366-1</f>
        <v>63</v>
      </c>
      <c r="G63" s="92">
        <f>('LWA config'!Y366-1)*64+_xlfn.BITXOR('LWA config'!AD366,2)+32*'LWA config'!AB366</f>
        <v>61</v>
      </c>
    </row>
    <row r="64" spans="1:7">
      <c r="A64" s="93" t="str">
        <f>'LWA config'!B357</f>
        <v>LWA-353</v>
      </c>
      <c r="B64" s="101">
        <f>'LWA config'!E357</f>
        <v>37.249456382199995</v>
      </c>
      <c r="C64" s="101">
        <f>'LWA config'!F357</f>
        <v>-118.29484126920001</v>
      </c>
      <c r="D64" s="99">
        <f>'LWA config'!G357</f>
        <v>1184.46</v>
      </c>
      <c r="E64" s="97" t="s">
        <v>116</v>
      </c>
      <c r="F64" s="92">
        <f>('LWA config'!P357-1)*16+'LWA config'!S357-1</f>
        <v>60</v>
      </c>
      <c r="G64" s="92">
        <f>('LWA config'!Y357-1)*64+_xlfn.BITXOR('LWA config'!AC357,2)+32*'LWA config'!AB357</f>
        <v>62</v>
      </c>
    </row>
    <row r="65" spans="1:7">
      <c r="A65" s="93" t="str">
        <f>'LWA config'!B357</f>
        <v>LWA-353</v>
      </c>
      <c r="B65" s="101">
        <f>'LWA config'!E357</f>
        <v>37.249456382199995</v>
      </c>
      <c r="C65" s="101">
        <f>'LWA config'!F357</f>
        <v>-118.29484126920001</v>
      </c>
      <c r="D65" s="99">
        <f>'LWA config'!G357</f>
        <v>1184.46</v>
      </c>
      <c r="E65" s="97" t="s">
        <v>446</v>
      </c>
      <c r="F65" s="92">
        <f>('LWA config'!P357-1)*16+'LWA config'!U357-1</f>
        <v>61</v>
      </c>
      <c r="G65" s="92">
        <f>('LWA config'!Y357-1)*64+_xlfn.BITXOR('LWA config'!AD357,2)+32*'LWA config'!AB357</f>
        <v>63</v>
      </c>
    </row>
    <row r="66" spans="1:7">
      <c r="A66" s="93" t="str">
        <f>'LWA config'!B261</f>
        <v>LWA-257</v>
      </c>
      <c r="B66" s="101">
        <f>'LWA config'!E261</f>
        <v>37.237452410000003</v>
      </c>
      <c r="C66" s="101">
        <f>'LWA config'!F261</f>
        <v>-118.28945160000001</v>
      </c>
      <c r="D66" s="99">
        <f>'LWA config'!G261</f>
        <v>1179.72</v>
      </c>
      <c r="E66" s="97" t="s">
        <v>116</v>
      </c>
      <c r="F66" s="92">
        <f>('LWA config'!P261-1)*16+'LWA config'!S261-1</f>
        <v>64</v>
      </c>
      <c r="G66" s="92">
        <f>('LWA config'!Y261-1)*64+_xlfn.BITXOR('LWA config'!AC261,2)+32*'LWA config'!AB261</f>
        <v>64</v>
      </c>
    </row>
    <row r="67" spans="1:7">
      <c r="A67" s="93" t="str">
        <f>'LWA config'!B261</f>
        <v>LWA-257</v>
      </c>
      <c r="B67" s="101">
        <f>'LWA config'!E261</f>
        <v>37.237452410000003</v>
      </c>
      <c r="C67" s="101">
        <f>'LWA config'!F261</f>
        <v>-118.28945160000001</v>
      </c>
      <c r="D67" s="99">
        <f>'LWA config'!G261</f>
        <v>1179.72</v>
      </c>
      <c r="E67" s="97" t="s">
        <v>446</v>
      </c>
      <c r="F67" s="92">
        <f>('LWA config'!P261-1)*16+'LWA config'!U261-1</f>
        <v>65</v>
      </c>
      <c r="G67" s="92">
        <f>('LWA config'!Y261-1)*64+_xlfn.BITXOR('LWA config'!AD261,2)+32*'LWA config'!AB261</f>
        <v>65</v>
      </c>
    </row>
    <row r="68" spans="1:7">
      <c r="A68" s="93" t="str">
        <f>'LWA config'!B259</f>
        <v>LWA-255</v>
      </c>
      <c r="B68" s="101">
        <f>'LWA config'!E259</f>
        <v>37.239829100000001</v>
      </c>
      <c r="C68" s="101">
        <f>'LWA config'!F259</f>
        <v>-118.28465361000001</v>
      </c>
      <c r="D68" s="99">
        <f>'LWA config'!G259</f>
        <v>1184.06</v>
      </c>
      <c r="E68" s="97" t="s">
        <v>116</v>
      </c>
      <c r="F68" s="92">
        <f>('LWA config'!P259-1)*16+'LWA config'!S259-1</f>
        <v>224</v>
      </c>
      <c r="G68" s="92">
        <f>('LWA config'!Y259-1)*64+_xlfn.BITXOR('LWA config'!AC259,2)+32*'LWA config'!AB259</f>
        <v>66</v>
      </c>
    </row>
    <row r="69" spans="1:7">
      <c r="A69" s="93" t="str">
        <f>'LWA config'!B259</f>
        <v>LWA-255</v>
      </c>
      <c r="B69" s="101">
        <f>'LWA config'!E259</f>
        <v>37.239829100000001</v>
      </c>
      <c r="C69" s="101">
        <f>'LWA config'!F259</f>
        <v>-118.28465361000001</v>
      </c>
      <c r="D69" s="99">
        <f>'LWA config'!G259</f>
        <v>1184.06</v>
      </c>
      <c r="E69" s="97" t="s">
        <v>446</v>
      </c>
      <c r="F69" s="92">
        <f>('LWA config'!P259-1)*16+'LWA config'!U259-1</f>
        <v>225</v>
      </c>
      <c r="G69" s="92">
        <f>('LWA config'!Y259-1)*64+_xlfn.BITXOR('LWA config'!AD259,2)+32*'LWA config'!AB259</f>
        <v>67</v>
      </c>
    </row>
    <row r="70" spans="1:7">
      <c r="A70" s="93" t="str">
        <f>'LWA config'!B264</f>
        <v>LWA-260</v>
      </c>
      <c r="B70" s="101">
        <f>'LWA config'!E264</f>
        <v>37.242232610000002</v>
      </c>
      <c r="C70" s="101">
        <f>'LWA config'!F264</f>
        <v>-118.28829841</v>
      </c>
      <c r="D70" s="99">
        <f>'LWA config'!G264</f>
        <v>1183.18</v>
      </c>
      <c r="E70" s="97" t="s">
        <v>116</v>
      </c>
      <c r="F70" s="92">
        <f>('LWA config'!P264-1)*16+'LWA config'!S264-1</f>
        <v>68</v>
      </c>
      <c r="G70" s="92">
        <f>('LWA config'!Y264-1)*64+_xlfn.BITXOR('LWA config'!AC264,2)+32*'LWA config'!AB264</f>
        <v>68</v>
      </c>
    </row>
    <row r="71" spans="1:7">
      <c r="A71" s="93" t="str">
        <f>'LWA config'!B264</f>
        <v>LWA-260</v>
      </c>
      <c r="B71" s="101">
        <f>'LWA config'!E264</f>
        <v>37.242232610000002</v>
      </c>
      <c r="C71" s="101">
        <f>'LWA config'!F264</f>
        <v>-118.28829841</v>
      </c>
      <c r="D71" s="99">
        <f>'LWA config'!G264</f>
        <v>1183.18</v>
      </c>
      <c r="E71" s="97" t="s">
        <v>446</v>
      </c>
      <c r="F71" s="92">
        <f>('LWA config'!P264-1)*16+'LWA config'!U264-1</f>
        <v>69</v>
      </c>
      <c r="G71" s="92">
        <f>('LWA config'!Y264-1)*64+_xlfn.BITXOR('LWA config'!AD264,2)+32*'LWA config'!AB264</f>
        <v>69</v>
      </c>
    </row>
    <row r="72" spans="1:7">
      <c r="A72" s="93" t="str">
        <f>'LWA config'!B262</f>
        <v>LWA-258</v>
      </c>
      <c r="B72" s="101">
        <f>'LWA config'!E262</f>
        <v>37.24283535</v>
      </c>
      <c r="C72" s="101">
        <f>'LWA config'!F262</f>
        <v>-118.29344758000001</v>
      </c>
      <c r="D72" s="99">
        <f>'LWA config'!G262</f>
        <v>1179.57</v>
      </c>
      <c r="E72" s="97" t="s">
        <v>116</v>
      </c>
      <c r="F72" s="92">
        <f>('LWA config'!P262-1)*16+'LWA config'!S262-1</f>
        <v>66</v>
      </c>
      <c r="G72" s="92">
        <f>('LWA config'!Y262-1)*64+_xlfn.BITXOR('LWA config'!AC262,2)+32*'LWA config'!AB262</f>
        <v>70</v>
      </c>
    </row>
    <row r="73" spans="1:7">
      <c r="A73" s="93" t="str">
        <f>'LWA config'!B262</f>
        <v>LWA-258</v>
      </c>
      <c r="B73" s="101">
        <f>'LWA config'!E262</f>
        <v>37.24283535</v>
      </c>
      <c r="C73" s="101">
        <f>'LWA config'!F262</f>
        <v>-118.29344758000001</v>
      </c>
      <c r="D73" s="99">
        <f>'LWA config'!G262</f>
        <v>1179.57</v>
      </c>
      <c r="E73" s="97" t="s">
        <v>446</v>
      </c>
      <c r="F73" s="92">
        <f>('LWA config'!P262-1)*16+'LWA config'!U262-1</f>
        <v>67</v>
      </c>
      <c r="G73" s="92">
        <f>('LWA config'!Y262-1)*64+_xlfn.BITXOR('LWA config'!AD262,2)+32*'LWA config'!AB262</f>
        <v>71</v>
      </c>
    </row>
    <row r="74" spans="1:7">
      <c r="A74" s="93" t="str">
        <f>'LWA config'!B269</f>
        <v>LWA-265</v>
      </c>
      <c r="B74" s="101">
        <f>'LWA config'!E269</f>
        <v>37.239306220000003</v>
      </c>
      <c r="C74" s="101">
        <f>'LWA config'!F269</f>
        <v>-118.28529437</v>
      </c>
      <c r="D74" s="99">
        <f>'LWA config'!G269</f>
        <v>1182.75</v>
      </c>
      <c r="E74" s="97" t="s">
        <v>116</v>
      </c>
      <c r="F74" s="92">
        <f>('LWA config'!P269-1)*16+'LWA config'!S269-1</f>
        <v>72</v>
      </c>
      <c r="G74" s="92">
        <f>('LWA config'!Y269-1)*64+_xlfn.BITXOR('LWA config'!AC269,2)+32*'LWA config'!AB269</f>
        <v>72</v>
      </c>
    </row>
    <row r="75" spans="1:7">
      <c r="A75" s="93" t="str">
        <f>'LWA config'!B269</f>
        <v>LWA-265</v>
      </c>
      <c r="B75" s="101">
        <f>'LWA config'!E269</f>
        <v>37.239306220000003</v>
      </c>
      <c r="C75" s="101">
        <f>'LWA config'!F269</f>
        <v>-118.28529437</v>
      </c>
      <c r="D75" s="99">
        <f>'LWA config'!G269</f>
        <v>1182.75</v>
      </c>
      <c r="E75" s="97" t="s">
        <v>446</v>
      </c>
      <c r="F75" s="92">
        <f>('LWA config'!P269-1)*16+'LWA config'!U269-1</f>
        <v>73</v>
      </c>
      <c r="G75" s="92">
        <f>('LWA config'!Y269-1)*64+_xlfn.BITXOR('LWA config'!AD269,2)+32*'LWA config'!AB269</f>
        <v>73</v>
      </c>
    </row>
    <row r="76" spans="1:7">
      <c r="A76" s="93" t="str">
        <f>'LWA config'!B267</f>
        <v>LWA-263</v>
      </c>
      <c r="B76" s="101">
        <f>'LWA config'!E267</f>
        <v>37.236177009999999</v>
      </c>
      <c r="C76" s="101">
        <f>'LWA config'!F267</f>
        <v>-118.28486470999999</v>
      </c>
      <c r="D76" s="99">
        <f>'LWA config'!G267</f>
        <v>1182.0899999999999</v>
      </c>
      <c r="E76" s="97" t="s">
        <v>116</v>
      </c>
      <c r="F76" s="92">
        <f>('LWA config'!P267-1)*16+'LWA config'!S267-1</f>
        <v>70</v>
      </c>
      <c r="G76" s="92">
        <f>('LWA config'!Y267-1)*64+_xlfn.BITXOR('LWA config'!AC267,2)+32*'LWA config'!AB267</f>
        <v>74</v>
      </c>
    </row>
    <row r="77" spans="1:7">
      <c r="A77" s="93" t="str">
        <f>'LWA config'!B267</f>
        <v>LWA-263</v>
      </c>
      <c r="B77" s="101">
        <f>'LWA config'!E267</f>
        <v>37.236177009999999</v>
      </c>
      <c r="C77" s="101">
        <f>'LWA config'!F267</f>
        <v>-118.28486470999999</v>
      </c>
      <c r="D77" s="99">
        <f>'LWA config'!G267</f>
        <v>1182.0899999999999</v>
      </c>
      <c r="E77" s="97" t="s">
        <v>446</v>
      </c>
      <c r="F77" s="92">
        <f>('LWA config'!P267-1)*16+'LWA config'!U267-1</f>
        <v>71</v>
      </c>
      <c r="G77" s="92">
        <f>('LWA config'!Y267-1)*64+_xlfn.BITXOR('LWA config'!AD267,2)+32*'LWA config'!AB267</f>
        <v>75</v>
      </c>
    </row>
    <row r="78" spans="1:7">
      <c r="A78" s="93" t="str">
        <f>'LWA config'!B276</f>
        <v>LWA-272</v>
      </c>
      <c r="B78" s="101">
        <f>'LWA config'!E276</f>
        <v>37.24350098</v>
      </c>
      <c r="C78" s="101">
        <f>'LWA config'!F276</f>
        <v>-118.29122108</v>
      </c>
      <c r="D78" s="99">
        <f>'LWA config'!G276</f>
        <v>1182.29</v>
      </c>
      <c r="E78" s="97" t="s">
        <v>116</v>
      </c>
      <c r="F78" s="92">
        <f>('LWA config'!P276-1)*16+'LWA config'!S276-1</f>
        <v>76</v>
      </c>
      <c r="G78" s="92">
        <f>('LWA config'!Y276-1)*64+_xlfn.BITXOR('LWA config'!AC276,2)+32*'LWA config'!AB276</f>
        <v>76</v>
      </c>
    </row>
    <row r="79" spans="1:7">
      <c r="A79" s="93" t="str">
        <f>'LWA config'!B276</f>
        <v>LWA-272</v>
      </c>
      <c r="B79" s="101">
        <f>'LWA config'!E276</f>
        <v>37.24350098</v>
      </c>
      <c r="C79" s="101">
        <f>'LWA config'!F276</f>
        <v>-118.29122108</v>
      </c>
      <c r="D79" s="99">
        <f>'LWA config'!G276</f>
        <v>1182.29</v>
      </c>
      <c r="E79" s="97" t="s">
        <v>446</v>
      </c>
      <c r="F79" s="92">
        <f>('LWA config'!P276-1)*16+'LWA config'!U276-1</f>
        <v>77</v>
      </c>
      <c r="G79" s="92">
        <f>('LWA config'!Y276-1)*64+_xlfn.BITXOR('LWA config'!AD276,2)+32*'LWA config'!AB276</f>
        <v>77</v>
      </c>
    </row>
    <row r="80" spans="1:7">
      <c r="A80" s="93" t="str">
        <f>'LWA config'!B274</f>
        <v>LWA-270</v>
      </c>
      <c r="B80" s="101">
        <f>'LWA config'!E274</f>
        <v>37.239199990000003</v>
      </c>
      <c r="C80" s="101">
        <f>'LWA config'!F274</f>
        <v>-118.28928191999999</v>
      </c>
      <c r="D80" s="99">
        <f>'LWA config'!G274</f>
        <v>1181</v>
      </c>
      <c r="E80" s="97" t="s">
        <v>116</v>
      </c>
      <c r="F80" s="92">
        <f>('LWA config'!P274-1)*16+'LWA config'!S274-1</f>
        <v>74</v>
      </c>
      <c r="G80" s="92">
        <f>('LWA config'!Y274-1)*64+_xlfn.BITXOR('LWA config'!AC274,2)+32*'LWA config'!AB274</f>
        <v>78</v>
      </c>
    </row>
    <row r="81" spans="1:7">
      <c r="A81" s="93" t="str">
        <f>'LWA config'!B274</f>
        <v>LWA-270</v>
      </c>
      <c r="B81" s="101">
        <f>'LWA config'!E274</f>
        <v>37.239199990000003</v>
      </c>
      <c r="C81" s="101">
        <f>'LWA config'!F274</f>
        <v>-118.28928191999999</v>
      </c>
      <c r="D81" s="99">
        <f>'LWA config'!G274</f>
        <v>1181</v>
      </c>
      <c r="E81" s="97" t="s">
        <v>446</v>
      </c>
      <c r="F81" s="92">
        <f>('LWA config'!P274-1)*16+'LWA config'!U274-1</f>
        <v>75</v>
      </c>
      <c r="G81" s="92">
        <f>('LWA config'!Y274-1)*64+_xlfn.BITXOR('LWA config'!AD274,2)+32*'LWA config'!AB274</f>
        <v>79</v>
      </c>
    </row>
    <row r="82" spans="1:7">
      <c r="A82" s="93" t="str">
        <f>'LWA config'!B287</f>
        <v>LWA-283</v>
      </c>
      <c r="B82" s="101">
        <f>'LWA config'!E287</f>
        <v>37.237949550000003</v>
      </c>
      <c r="C82" s="101">
        <f>'LWA config'!F287</f>
        <v>-118.29056541999999</v>
      </c>
      <c r="D82" s="99">
        <f>'LWA config'!G287</f>
        <v>1179.5899999999999</v>
      </c>
      <c r="E82" s="97" t="s">
        <v>116</v>
      </c>
      <c r="F82" s="92">
        <f>('LWA config'!P287-1)*16+'LWA config'!S287-1</f>
        <v>80</v>
      </c>
      <c r="G82" s="92">
        <f>('LWA config'!Y287-1)*64+_xlfn.BITXOR('LWA config'!AC287,2)+32*'LWA config'!AB287</f>
        <v>80</v>
      </c>
    </row>
    <row r="83" spans="1:7">
      <c r="A83" s="93" t="str">
        <f>'LWA config'!B287</f>
        <v>LWA-283</v>
      </c>
      <c r="B83" s="101">
        <f>'LWA config'!E287</f>
        <v>37.237949550000003</v>
      </c>
      <c r="C83" s="101">
        <f>'LWA config'!F287</f>
        <v>-118.29056541999999</v>
      </c>
      <c r="D83" s="99">
        <f>'LWA config'!G287</f>
        <v>1179.5899999999999</v>
      </c>
      <c r="E83" s="97" t="s">
        <v>446</v>
      </c>
      <c r="F83" s="92">
        <f>('LWA config'!P287-1)*16+'LWA config'!U287-1</f>
        <v>81</v>
      </c>
      <c r="G83" s="92">
        <f>('LWA config'!Y287-1)*64+_xlfn.BITXOR('LWA config'!AD287,2)+32*'LWA config'!AB287</f>
        <v>81</v>
      </c>
    </row>
    <row r="84" spans="1:7">
      <c r="A84" s="93" t="str">
        <f>'LWA config'!B284</f>
        <v>LWA-280</v>
      </c>
      <c r="B84" s="101">
        <f>'LWA config'!E284</f>
        <v>37.240032120000002</v>
      </c>
      <c r="C84" s="101">
        <f>'LWA config'!F284</f>
        <v>-118.29044630999999</v>
      </c>
      <c r="D84" s="99">
        <f>'LWA config'!G284</f>
        <v>1179.97</v>
      </c>
      <c r="E84" s="97" t="s">
        <v>116</v>
      </c>
      <c r="F84" s="92">
        <f>('LWA config'!P284-1)*16+'LWA config'!S284-1</f>
        <v>78</v>
      </c>
      <c r="G84" s="92">
        <f>('LWA config'!Y284-1)*64+_xlfn.BITXOR('LWA config'!AC284,2)+32*'LWA config'!AB284</f>
        <v>82</v>
      </c>
    </row>
    <row r="85" spans="1:7">
      <c r="A85" s="93" t="str">
        <f>'LWA config'!B284</f>
        <v>LWA-280</v>
      </c>
      <c r="B85" s="101">
        <f>'LWA config'!E284</f>
        <v>37.240032120000002</v>
      </c>
      <c r="C85" s="101">
        <f>'LWA config'!F284</f>
        <v>-118.29044630999999</v>
      </c>
      <c r="D85" s="99">
        <f>'LWA config'!G284</f>
        <v>1179.97</v>
      </c>
      <c r="E85" s="97" t="s">
        <v>446</v>
      </c>
      <c r="F85" s="92">
        <f>('LWA config'!P284-1)*16+'LWA config'!U284-1</f>
        <v>79</v>
      </c>
      <c r="G85" s="92">
        <f>('LWA config'!Y284-1)*64+_xlfn.BITXOR('LWA config'!AD284,2)+32*'LWA config'!AB284</f>
        <v>83</v>
      </c>
    </row>
    <row r="86" spans="1:7">
      <c r="A86" s="93" t="str">
        <f>'LWA config'!B292</f>
        <v>LWA-288</v>
      </c>
      <c r="B86" s="101">
        <f>'LWA config'!E292</f>
        <v>37.243196449999999</v>
      </c>
      <c r="C86" s="101">
        <f>'LWA config'!F292</f>
        <v>-118.29032361</v>
      </c>
      <c r="D86" s="99">
        <f>'LWA config'!G292</f>
        <v>1181.6300000000001</v>
      </c>
      <c r="E86" s="97" t="s">
        <v>116</v>
      </c>
      <c r="F86" s="92">
        <f>('LWA config'!P292-1)*16+'LWA config'!S292-1</f>
        <v>84</v>
      </c>
      <c r="G86" s="92">
        <f>('LWA config'!Y292-1)*64+_xlfn.BITXOR('LWA config'!AC292,2)+32*'LWA config'!AB292</f>
        <v>84</v>
      </c>
    </row>
    <row r="87" spans="1:7">
      <c r="A87" s="93" t="str">
        <f>'LWA config'!B292</f>
        <v>LWA-288</v>
      </c>
      <c r="B87" s="101">
        <f>'LWA config'!E292</f>
        <v>37.243196449999999</v>
      </c>
      <c r="C87" s="101">
        <f>'LWA config'!F292</f>
        <v>-118.29032361</v>
      </c>
      <c r="D87" s="99">
        <f>'LWA config'!G292</f>
        <v>1181.6300000000001</v>
      </c>
      <c r="E87" s="97" t="s">
        <v>446</v>
      </c>
      <c r="F87" s="92">
        <f>('LWA config'!P292-1)*16+'LWA config'!U292-1</f>
        <v>85</v>
      </c>
      <c r="G87" s="92">
        <f>('LWA config'!Y292-1)*64+_xlfn.BITXOR('LWA config'!AD292,2)+32*'LWA config'!AB292</f>
        <v>85</v>
      </c>
    </row>
    <row r="88" spans="1:7">
      <c r="A88" s="93" t="str">
        <f>'LWA config'!B288</f>
        <v>LWA-284</v>
      </c>
      <c r="B88" s="101">
        <f>'LWA config'!E288</f>
        <v>37.240873440000001</v>
      </c>
      <c r="C88" s="101">
        <f>'LWA config'!F288</f>
        <v>-118.28645944</v>
      </c>
      <c r="D88" s="99">
        <f>'LWA config'!G288</f>
        <v>1183.69</v>
      </c>
      <c r="E88" s="97" t="s">
        <v>116</v>
      </c>
      <c r="F88" s="92">
        <f>('LWA config'!P288-1)*16+'LWA config'!S288-1</f>
        <v>82</v>
      </c>
      <c r="G88" s="92">
        <f>('LWA config'!Y288-1)*64+_xlfn.BITXOR('LWA config'!AC288,2)+32*'LWA config'!AB288</f>
        <v>86</v>
      </c>
    </row>
    <row r="89" spans="1:7">
      <c r="A89" s="93" t="str">
        <f>'LWA config'!B288</f>
        <v>LWA-284</v>
      </c>
      <c r="B89" s="101">
        <f>'LWA config'!E288</f>
        <v>37.240873440000001</v>
      </c>
      <c r="C89" s="101">
        <f>'LWA config'!F288</f>
        <v>-118.28645944</v>
      </c>
      <c r="D89" s="99">
        <f>'LWA config'!G288</f>
        <v>1183.69</v>
      </c>
      <c r="E89" s="97" t="s">
        <v>446</v>
      </c>
      <c r="F89" s="92">
        <f>('LWA config'!P288-1)*16+'LWA config'!U288-1</f>
        <v>83</v>
      </c>
      <c r="G89" s="92">
        <f>('LWA config'!Y288-1)*64+_xlfn.BITXOR('LWA config'!AD288,2)+32*'LWA config'!AB288</f>
        <v>87</v>
      </c>
    </row>
    <row r="90" spans="1:7">
      <c r="A90" s="93" t="str">
        <f>'LWA config'!B296</f>
        <v>LWA-292</v>
      </c>
      <c r="B90" s="101">
        <f>'LWA config'!E296</f>
        <v>37.240746958679999</v>
      </c>
      <c r="C90" s="101">
        <f>'LWA config'!F296</f>
        <v>-118.291968977496</v>
      </c>
      <c r="D90" s="99">
        <f>'LWA config'!G296</f>
        <v>1179.1400000000001</v>
      </c>
      <c r="E90" s="97" t="s">
        <v>116</v>
      </c>
      <c r="F90" s="92">
        <f>('LWA config'!P296-1)*16+'LWA config'!S296-1</f>
        <v>88</v>
      </c>
      <c r="G90" s="92">
        <f>('LWA config'!Y296-1)*64+_xlfn.BITXOR('LWA config'!AC296,2)+32*'LWA config'!AB296</f>
        <v>88</v>
      </c>
    </row>
    <row r="91" spans="1:7">
      <c r="A91" s="93" t="str">
        <f>'LWA config'!B296</f>
        <v>LWA-292</v>
      </c>
      <c r="B91" s="101">
        <f>'LWA config'!E296</f>
        <v>37.240746958679999</v>
      </c>
      <c r="C91" s="101">
        <f>'LWA config'!F296</f>
        <v>-118.291968977496</v>
      </c>
      <c r="D91" s="99">
        <f>'LWA config'!G296</f>
        <v>1179.1400000000001</v>
      </c>
      <c r="E91" s="97" t="s">
        <v>446</v>
      </c>
      <c r="F91" s="92">
        <f>('LWA config'!P296-1)*16+'LWA config'!U296-1</f>
        <v>89</v>
      </c>
      <c r="G91" s="92">
        <f>('LWA config'!Y296-1)*64+_xlfn.BITXOR('LWA config'!AD296,2)+32*'LWA config'!AB296</f>
        <v>89</v>
      </c>
    </row>
    <row r="92" spans="1:7">
      <c r="A92" s="93" t="str">
        <f>'LWA config'!B295</f>
        <v>LWA-291</v>
      </c>
      <c r="B92" s="101">
        <f>'LWA config'!E295</f>
        <v>37.241987232199996</v>
      </c>
      <c r="C92" s="101">
        <f>'LWA config'!F295</f>
        <v>-118.29319386020001</v>
      </c>
      <c r="D92" s="99">
        <f>'LWA config'!G295</f>
        <v>1179.19</v>
      </c>
      <c r="E92" s="97" t="s">
        <v>116</v>
      </c>
      <c r="F92" s="92">
        <f>('LWA config'!P295-1)*16+'LWA config'!S295-1</f>
        <v>86</v>
      </c>
      <c r="G92" s="92">
        <f>('LWA config'!Y295-1)*64+_xlfn.BITXOR('LWA config'!AC295,2)+32*'LWA config'!AB295</f>
        <v>90</v>
      </c>
    </row>
    <row r="93" spans="1:7">
      <c r="A93" s="93" t="str">
        <f>'LWA config'!B295</f>
        <v>LWA-291</v>
      </c>
      <c r="B93" s="101">
        <f>'LWA config'!E295</f>
        <v>37.241987232199996</v>
      </c>
      <c r="C93" s="101">
        <f>'LWA config'!F295</f>
        <v>-118.29319386020001</v>
      </c>
      <c r="D93" s="99">
        <f>'LWA config'!G295</f>
        <v>1179.19</v>
      </c>
      <c r="E93" s="97" t="s">
        <v>446</v>
      </c>
      <c r="F93" s="92">
        <f>('LWA config'!P295-1)*16+'LWA config'!U295-1</f>
        <v>87</v>
      </c>
      <c r="G93" s="92">
        <f>('LWA config'!Y295-1)*64+_xlfn.BITXOR('LWA config'!AD295,2)+32*'LWA config'!AB295</f>
        <v>91</v>
      </c>
    </row>
    <row r="94" spans="1:7">
      <c r="A94" s="93" t="str">
        <f>'LWA config'!B300</f>
        <v>LWA-296</v>
      </c>
      <c r="B94" s="101">
        <f>'LWA config'!E300</f>
        <v>37.241879652199991</v>
      </c>
      <c r="C94" s="101">
        <f>'LWA config'!F300</f>
        <v>-118.2897122692</v>
      </c>
      <c r="D94" s="99">
        <f>'LWA config'!G300</f>
        <v>1181.25</v>
      </c>
      <c r="E94" s="97" t="s">
        <v>116</v>
      </c>
      <c r="F94" s="92">
        <f>('LWA config'!P300-1)*16+'LWA config'!S300-1</f>
        <v>92</v>
      </c>
      <c r="G94" s="92">
        <f>('LWA config'!Y300-1)*64+_xlfn.BITXOR('LWA config'!AC300,2)+32*'LWA config'!AB300</f>
        <v>92</v>
      </c>
    </row>
    <row r="95" spans="1:7">
      <c r="A95" s="93" t="str">
        <f>'LWA config'!B300</f>
        <v>LWA-296</v>
      </c>
      <c r="B95" s="101">
        <f>'LWA config'!E300</f>
        <v>37.241879652199991</v>
      </c>
      <c r="C95" s="101">
        <f>'LWA config'!F300</f>
        <v>-118.2897122692</v>
      </c>
      <c r="D95" s="99">
        <f>'LWA config'!G300</f>
        <v>1181.25</v>
      </c>
      <c r="E95" s="97" t="s">
        <v>446</v>
      </c>
      <c r="F95" s="92">
        <f>('LWA config'!P300-1)*16+'LWA config'!U300-1</f>
        <v>93</v>
      </c>
      <c r="G95" s="92">
        <f>('LWA config'!Y300-1)*64+_xlfn.BITXOR('LWA config'!AD300,2)+32*'LWA config'!AB300</f>
        <v>93</v>
      </c>
    </row>
    <row r="96" spans="1:7">
      <c r="A96" s="93" t="str">
        <f>'LWA config'!B299</f>
        <v>LWA-295</v>
      </c>
      <c r="B96" s="101">
        <f>'LWA config'!E299</f>
        <v>37.240951235199994</v>
      </c>
      <c r="C96" s="101">
        <f>'LWA config'!F299</f>
        <v>-118.28785766919999</v>
      </c>
      <c r="D96" s="99">
        <f>'LWA config'!G299</f>
        <v>1183.3900000000001</v>
      </c>
      <c r="E96" s="97" t="s">
        <v>116</v>
      </c>
      <c r="F96" s="92">
        <f>('LWA config'!P299-1)*16+'LWA config'!S299-1</f>
        <v>90</v>
      </c>
      <c r="G96" s="92">
        <f>('LWA config'!Y299-1)*64+_xlfn.BITXOR('LWA config'!AC299,2)+32*'LWA config'!AB299</f>
        <v>94</v>
      </c>
    </row>
    <row r="97" spans="1:7">
      <c r="A97" s="93" t="str">
        <f>'LWA config'!B299</f>
        <v>LWA-295</v>
      </c>
      <c r="B97" s="101">
        <f>'LWA config'!E299</f>
        <v>37.240951235199994</v>
      </c>
      <c r="C97" s="101">
        <f>'LWA config'!F299</f>
        <v>-118.28785766919999</v>
      </c>
      <c r="D97" s="99">
        <f>'LWA config'!G299</f>
        <v>1183.3900000000001</v>
      </c>
      <c r="E97" s="97" t="s">
        <v>446</v>
      </c>
      <c r="F97" s="92">
        <f>('LWA config'!P299-1)*16+'LWA config'!U299-1</f>
        <v>91</v>
      </c>
      <c r="G97" s="92">
        <f>('LWA config'!Y299-1)*64+_xlfn.BITXOR('LWA config'!AD299,2)+32*'LWA config'!AB299</f>
        <v>95</v>
      </c>
    </row>
    <row r="98" spans="1:7">
      <c r="A98" s="93" t="str">
        <f>'LWA config'!B305</f>
        <v>LWA-301</v>
      </c>
      <c r="B98" s="101">
        <f>'LWA config'!E305</f>
        <v>37.236127252199992</v>
      </c>
      <c r="C98" s="101">
        <f>'LWA config'!F305</f>
        <v>-118.2874094692</v>
      </c>
      <c r="D98" s="99">
        <f>'LWA config'!G305</f>
        <v>1180.57</v>
      </c>
      <c r="E98" s="97" t="s">
        <v>116</v>
      </c>
      <c r="F98" s="92">
        <f>('LWA config'!P305-1)*16+'LWA config'!S305-1</f>
        <v>96</v>
      </c>
      <c r="G98" s="92">
        <f>('LWA config'!Y305-1)*64+_xlfn.BITXOR('LWA config'!AC305,2)+32*'LWA config'!AB305</f>
        <v>96</v>
      </c>
    </row>
    <row r="99" spans="1:7">
      <c r="A99" s="93" t="str">
        <f>'LWA config'!B305</f>
        <v>LWA-301</v>
      </c>
      <c r="B99" s="101">
        <f>'LWA config'!E305</f>
        <v>37.236127252199992</v>
      </c>
      <c r="C99" s="101">
        <f>'LWA config'!F305</f>
        <v>-118.2874094692</v>
      </c>
      <c r="D99" s="99">
        <f>'LWA config'!G305</f>
        <v>1180.57</v>
      </c>
      <c r="E99" s="97" t="s">
        <v>446</v>
      </c>
      <c r="F99" s="92">
        <f>('LWA config'!P305-1)*16+'LWA config'!U305-1</f>
        <v>97</v>
      </c>
      <c r="G99" s="92">
        <f>('LWA config'!Y305-1)*64+_xlfn.BITXOR('LWA config'!AD305,2)+32*'LWA config'!AB305</f>
        <v>97</v>
      </c>
    </row>
    <row r="100" spans="1:7">
      <c r="A100" s="93" t="str">
        <f>'LWA config'!B302</f>
        <v>LWA-298</v>
      </c>
      <c r="B100" s="101">
        <f>'LWA config'!E302</f>
        <v>37.249584330199994</v>
      </c>
      <c r="C100" s="101">
        <f>'LWA config'!F302</f>
        <v>-118.2777622692</v>
      </c>
      <c r="D100" s="99">
        <f>'LWA config'!G302</f>
        <v>1185.6500000000001</v>
      </c>
      <c r="E100" s="97" t="s">
        <v>116</v>
      </c>
      <c r="F100" s="92">
        <f>('LWA config'!P302-1)*16+'LWA config'!S302-1</f>
        <v>94</v>
      </c>
      <c r="G100" s="92">
        <f>('LWA config'!Y302-1)*64+_xlfn.BITXOR('LWA config'!AC302,2)+32*'LWA config'!AB302</f>
        <v>98</v>
      </c>
    </row>
    <row r="101" spans="1:7">
      <c r="A101" s="93" t="str">
        <f>'LWA config'!B302</f>
        <v>LWA-298</v>
      </c>
      <c r="B101" s="101">
        <f>'LWA config'!E302</f>
        <v>37.249584330199994</v>
      </c>
      <c r="C101" s="101">
        <f>'LWA config'!F302</f>
        <v>-118.2777622692</v>
      </c>
      <c r="D101" s="99">
        <f>'LWA config'!G302</f>
        <v>1185.6500000000001</v>
      </c>
      <c r="E101" s="97" t="s">
        <v>446</v>
      </c>
      <c r="F101" s="92">
        <f>('LWA config'!P302-1)*16+'LWA config'!U302-1</f>
        <v>95</v>
      </c>
      <c r="G101" s="92">
        <f>('LWA config'!Y302-1)*64+_xlfn.BITXOR('LWA config'!AD302,2)+32*'LWA config'!AB302</f>
        <v>99</v>
      </c>
    </row>
    <row r="102" spans="1:7">
      <c r="A102" s="93" t="str">
        <f>'LWA config'!B309</f>
        <v>LWA-305</v>
      </c>
      <c r="B102" s="101">
        <f>'LWA config'!E309</f>
        <v>37.239940801199992</v>
      </c>
      <c r="C102" s="101">
        <f>'LWA config'!F309</f>
        <v>-118.2863847692</v>
      </c>
      <c r="D102" s="99">
        <f>'LWA config'!G309</f>
        <v>1183.17</v>
      </c>
      <c r="E102" s="97" t="s">
        <v>116</v>
      </c>
      <c r="F102" s="92">
        <f>('LWA config'!P309-1)*16+'LWA config'!S309-1</f>
        <v>100</v>
      </c>
      <c r="G102" s="92">
        <f>('LWA config'!Y309-1)*64+_xlfn.BITXOR('LWA config'!AC309,2)+32*'LWA config'!AB309</f>
        <v>100</v>
      </c>
    </row>
    <row r="103" spans="1:7">
      <c r="A103" s="93" t="str">
        <f>'LWA config'!B309</f>
        <v>LWA-305</v>
      </c>
      <c r="B103" s="101">
        <f>'LWA config'!E309</f>
        <v>37.239940801199992</v>
      </c>
      <c r="C103" s="101">
        <f>'LWA config'!F309</f>
        <v>-118.2863847692</v>
      </c>
      <c r="D103" s="99">
        <f>'LWA config'!G309</f>
        <v>1183.17</v>
      </c>
      <c r="E103" s="97" t="s">
        <v>446</v>
      </c>
      <c r="F103" s="92">
        <f>('LWA config'!P309-1)*16+'LWA config'!U309-1</f>
        <v>101</v>
      </c>
      <c r="G103" s="92">
        <f>('LWA config'!Y309-1)*64+_xlfn.BITXOR('LWA config'!AD309,2)+32*'LWA config'!AB309</f>
        <v>101</v>
      </c>
    </row>
    <row r="104" spans="1:7">
      <c r="A104" s="93" t="str">
        <f>'LWA config'!B307</f>
        <v>LWA-303</v>
      </c>
      <c r="B104" s="101">
        <f>'LWA config'!E307</f>
        <v>37.237328965199993</v>
      </c>
      <c r="C104" s="101">
        <f>'LWA config'!F307</f>
        <v>-118.2862442692</v>
      </c>
      <c r="D104" s="99">
        <f>'LWA config'!G307</f>
        <v>1182.8699999999999</v>
      </c>
      <c r="E104" s="97" t="s">
        <v>116</v>
      </c>
      <c r="F104" s="92">
        <f>('LWA config'!P307-1)*16+'LWA config'!S307-1</f>
        <v>98</v>
      </c>
      <c r="G104" s="92">
        <f>('LWA config'!Y307-1)*64+_xlfn.BITXOR('LWA config'!AC307,2)+32*'LWA config'!AB307</f>
        <v>102</v>
      </c>
    </row>
    <row r="105" spans="1:7">
      <c r="A105" s="93" t="str">
        <f>'LWA config'!B307</f>
        <v>LWA-303</v>
      </c>
      <c r="B105" s="101">
        <f>'LWA config'!E307</f>
        <v>37.237328965199993</v>
      </c>
      <c r="C105" s="101">
        <f>'LWA config'!F307</f>
        <v>-118.2862442692</v>
      </c>
      <c r="D105" s="99">
        <f>'LWA config'!G307</f>
        <v>1182.8699999999999</v>
      </c>
      <c r="E105" s="97" t="s">
        <v>446</v>
      </c>
      <c r="F105" s="92">
        <f>('LWA config'!P307-1)*16+'LWA config'!U307-1</f>
        <v>99</v>
      </c>
      <c r="G105" s="92">
        <f>('LWA config'!Y307-1)*64+_xlfn.BITXOR('LWA config'!AD307,2)+32*'LWA config'!AB307</f>
        <v>103</v>
      </c>
    </row>
    <row r="106" spans="1:7">
      <c r="A106" s="93" t="str">
        <f>'LWA config'!B321</f>
        <v>LWA-317</v>
      </c>
      <c r="B106" s="101">
        <f>'LWA config'!E321</f>
        <v>37.238266584199991</v>
      </c>
      <c r="C106" s="101">
        <f>'LWA config'!F321</f>
        <v>-118.2861207692</v>
      </c>
      <c r="D106" s="99">
        <f>'LWA config'!G321</f>
        <v>1183.03</v>
      </c>
      <c r="E106" s="97" t="s">
        <v>116</v>
      </c>
      <c r="F106" s="92">
        <f>('LWA config'!P321-1)*16+'LWA config'!S321-1</f>
        <v>104</v>
      </c>
      <c r="G106" s="92">
        <f>('LWA config'!Y321-1)*64+_xlfn.BITXOR('LWA config'!AC321,2)+32*'LWA config'!AB321</f>
        <v>104</v>
      </c>
    </row>
    <row r="107" spans="1:7">
      <c r="A107" s="93" t="str">
        <f>'LWA config'!B321</f>
        <v>LWA-317</v>
      </c>
      <c r="B107" s="101">
        <f>'LWA config'!E321</f>
        <v>37.238266584199991</v>
      </c>
      <c r="C107" s="101">
        <f>'LWA config'!F321</f>
        <v>-118.2861207692</v>
      </c>
      <c r="D107" s="99">
        <f>'LWA config'!G321</f>
        <v>1183.03</v>
      </c>
      <c r="E107" s="97" t="s">
        <v>446</v>
      </c>
      <c r="F107" s="92">
        <f>('LWA config'!P321-1)*16+'LWA config'!U321-1</f>
        <v>105</v>
      </c>
      <c r="G107" s="92">
        <f>('LWA config'!Y321-1)*64+_xlfn.BITXOR('LWA config'!AD321,2)+32*'LWA config'!AB321</f>
        <v>105</v>
      </c>
    </row>
    <row r="108" spans="1:7">
      <c r="A108" s="93" t="str">
        <f>'LWA config'!B310</f>
        <v>LWA-306</v>
      </c>
      <c r="B108" s="101">
        <f>'LWA config'!E310</f>
        <v>37.238325902199996</v>
      </c>
      <c r="C108" s="101">
        <f>'LWA config'!F310</f>
        <v>-118.2877316942</v>
      </c>
      <c r="D108" s="99">
        <f>'LWA config'!G310</f>
        <v>1180.92</v>
      </c>
      <c r="E108" s="97" t="s">
        <v>116</v>
      </c>
      <c r="F108" s="92">
        <f>('LWA config'!P310-1)*16+'LWA config'!S310-1</f>
        <v>102</v>
      </c>
      <c r="G108" s="92">
        <f>('LWA config'!Y310-1)*64+_xlfn.BITXOR('LWA config'!AC310,2)+32*'LWA config'!AB310</f>
        <v>106</v>
      </c>
    </row>
    <row r="109" spans="1:7">
      <c r="A109" s="93" t="str">
        <f>'LWA config'!B310</f>
        <v>LWA-306</v>
      </c>
      <c r="B109" s="101">
        <f>'LWA config'!E310</f>
        <v>37.238325902199996</v>
      </c>
      <c r="C109" s="101">
        <f>'LWA config'!F310</f>
        <v>-118.2877316942</v>
      </c>
      <c r="D109" s="99">
        <f>'LWA config'!G310</f>
        <v>1180.92</v>
      </c>
      <c r="E109" s="97" t="s">
        <v>446</v>
      </c>
      <c r="F109" s="92">
        <f>('LWA config'!P310-1)*16+'LWA config'!U310-1</f>
        <v>103</v>
      </c>
      <c r="G109" s="92">
        <f>('LWA config'!Y310-1)*64+_xlfn.BITXOR('LWA config'!AD310,2)+32*'LWA config'!AB310</f>
        <v>107</v>
      </c>
    </row>
    <row r="110" spans="1:7">
      <c r="A110" s="93" t="str">
        <f>'LWA config'!B324</f>
        <v>LWA-320</v>
      </c>
      <c r="B110" s="101">
        <f>'LWA config'!E324</f>
        <v>37.243811476199994</v>
      </c>
      <c r="C110" s="101">
        <f>'LWA config'!F324</f>
        <v>-118.2923430692</v>
      </c>
      <c r="D110" s="99">
        <f>'LWA config'!G324</f>
        <v>1179.6099999999999</v>
      </c>
      <c r="E110" s="97" t="s">
        <v>116</v>
      </c>
      <c r="F110" s="92">
        <f>('LWA config'!P324-1)*16+'LWA config'!S324-1</f>
        <v>108</v>
      </c>
      <c r="G110" s="92">
        <f>('LWA config'!Y324-1)*64+_xlfn.BITXOR('LWA config'!AC324,2)+32*'LWA config'!AB324</f>
        <v>108</v>
      </c>
    </row>
    <row r="111" spans="1:7">
      <c r="A111" s="93" t="str">
        <f>'LWA config'!B324</f>
        <v>LWA-320</v>
      </c>
      <c r="B111" s="101">
        <f>'LWA config'!E324</f>
        <v>37.243811476199994</v>
      </c>
      <c r="C111" s="101">
        <f>'LWA config'!F324</f>
        <v>-118.2923430692</v>
      </c>
      <c r="D111" s="99">
        <f>'LWA config'!G324</f>
        <v>1179.6099999999999</v>
      </c>
      <c r="E111" s="97" t="s">
        <v>446</v>
      </c>
      <c r="F111" s="92">
        <f>('LWA config'!P324-1)*16+'LWA config'!U324-1</f>
        <v>109</v>
      </c>
      <c r="G111" s="92">
        <f>('LWA config'!Y324-1)*64+_xlfn.BITXOR('LWA config'!AD324,2)+32*'LWA config'!AB324</f>
        <v>109</v>
      </c>
    </row>
    <row r="112" spans="1:7">
      <c r="A112" s="93" t="str">
        <f>'LWA config'!B322</f>
        <v>LWA-318</v>
      </c>
      <c r="B112" s="101">
        <f>'LWA config'!E322</f>
        <v>37.237574445199996</v>
      </c>
      <c r="C112" s="101">
        <f>'LWA config'!F322</f>
        <v>-118.28473273420001</v>
      </c>
      <c r="D112" s="99">
        <f>'LWA config'!G322</f>
        <v>1182.6199999999999</v>
      </c>
      <c r="E112" s="97" t="s">
        <v>116</v>
      </c>
      <c r="F112" s="92">
        <f>('LWA config'!P322-1)*16+'LWA config'!S322-1</f>
        <v>106</v>
      </c>
      <c r="G112" s="92">
        <f>('LWA config'!Y322-1)*64+_xlfn.BITXOR('LWA config'!AC322,2)+32*'LWA config'!AB322</f>
        <v>110</v>
      </c>
    </row>
    <row r="113" spans="1:7">
      <c r="A113" s="93" t="str">
        <f>'LWA config'!B322</f>
        <v>LWA-318</v>
      </c>
      <c r="B113" s="101">
        <f>'LWA config'!E322</f>
        <v>37.237574445199996</v>
      </c>
      <c r="C113" s="101">
        <f>'LWA config'!F322</f>
        <v>-118.28473273420001</v>
      </c>
      <c r="D113" s="99">
        <f>'LWA config'!G322</f>
        <v>1182.6199999999999</v>
      </c>
      <c r="E113" s="97" t="s">
        <v>446</v>
      </c>
      <c r="F113" s="92">
        <f>('LWA config'!P322-1)*16+'LWA config'!U322-1</f>
        <v>107</v>
      </c>
      <c r="G113" s="92">
        <f>('LWA config'!Y322-1)*64+_xlfn.BITXOR('LWA config'!AD322,2)+32*'LWA config'!AB322</f>
        <v>111</v>
      </c>
    </row>
    <row r="114" spans="1:7">
      <c r="A114" s="93" t="str">
        <f>'LWA config'!B340</f>
        <v>LWA-336</v>
      </c>
      <c r="B114" s="101">
        <f>'LWA config'!E340</f>
        <v>37.241248476199992</v>
      </c>
      <c r="C114" s="101">
        <f>'LWA config'!F340</f>
        <v>-118.2899790692</v>
      </c>
      <c r="D114" s="99">
        <f>'LWA config'!G340</f>
        <v>1181.55</v>
      </c>
      <c r="E114" s="97" t="s">
        <v>116</v>
      </c>
      <c r="F114" s="92">
        <f>('LWA config'!P340-1)*16+'LWA config'!S340-1</f>
        <v>112</v>
      </c>
      <c r="G114" s="92">
        <f>('LWA config'!Y340-1)*64+_xlfn.BITXOR('LWA config'!AC340,2)+32*'LWA config'!AB340</f>
        <v>112</v>
      </c>
    </row>
    <row r="115" spans="1:7">
      <c r="A115" s="93" t="str">
        <f>'LWA config'!B340</f>
        <v>LWA-336</v>
      </c>
      <c r="B115" s="101">
        <f>'LWA config'!E340</f>
        <v>37.241248476199992</v>
      </c>
      <c r="C115" s="101">
        <f>'LWA config'!F340</f>
        <v>-118.2899790692</v>
      </c>
      <c r="D115" s="99">
        <f>'LWA config'!G340</f>
        <v>1181.55</v>
      </c>
      <c r="E115" s="97" t="s">
        <v>446</v>
      </c>
      <c r="F115" s="92">
        <f>('LWA config'!P340-1)*16+'LWA config'!U340-1</f>
        <v>113</v>
      </c>
      <c r="G115" s="92">
        <f>('LWA config'!Y340-1)*64+_xlfn.BITXOR('LWA config'!AD340,2)+32*'LWA config'!AB340</f>
        <v>113</v>
      </c>
    </row>
    <row r="116" spans="1:7">
      <c r="A116" s="93" t="str">
        <f>'LWA config'!B339</f>
        <v>LWA-335</v>
      </c>
      <c r="B116" s="101">
        <f>'LWA config'!E339</f>
        <v>37.238956855199994</v>
      </c>
      <c r="C116" s="101">
        <f>'LWA config'!F339</f>
        <v>-118.2919899692</v>
      </c>
      <c r="D116" s="99">
        <f>'LWA config'!G339</f>
        <v>1178.79</v>
      </c>
      <c r="E116" s="97" t="s">
        <v>116</v>
      </c>
      <c r="F116" s="92">
        <f>('LWA config'!P339-1)*16+'LWA config'!S339-1</f>
        <v>110</v>
      </c>
      <c r="G116" s="92">
        <f>('LWA config'!Y339-1)*64+_xlfn.BITXOR('LWA config'!AC339,2)+32*'LWA config'!AB339</f>
        <v>114</v>
      </c>
    </row>
    <row r="117" spans="1:7">
      <c r="A117" s="93" t="str">
        <f>'LWA config'!B339</f>
        <v>LWA-335</v>
      </c>
      <c r="B117" s="101">
        <f>'LWA config'!E339</f>
        <v>37.238956855199994</v>
      </c>
      <c r="C117" s="101">
        <f>'LWA config'!F339</f>
        <v>-118.2919899692</v>
      </c>
      <c r="D117" s="99">
        <f>'LWA config'!G339</f>
        <v>1178.79</v>
      </c>
      <c r="E117" s="97" t="s">
        <v>446</v>
      </c>
      <c r="F117" s="92">
        <f>('LWA config'!P339-1)*16+'LWA config'!U339-1</f>
        <v>111</v>
      </c>
      <c r="G117" s="92">
        <f>('LWA config'!Y339-1)*64+_xlfn.BITXOR('LWA config'!AD339,2)+32*'LWA config'!AB339</f>
        <v>115</v>
      </c>
    </row>
    <row r="118" spans="1:7">
      <c r="A118" s="93" t="str">
        <f>'LWA config'!B347</f>
        <v>LWA-343</v>
      </c>
      <c r="B118" s="101">
        <f>'LWA config'!E347</f>
        <v>37.241937536064597</v>
      </c>
      <c r="C118" s="101">
        <f>'LWA config'!F347</f>
        <v>-118.28659820015601</v>
      </c>
      <c r="D118" s="99">
        <f>'LWA config'!G347</f>
        <v>1184.22</v>
      </c>
      <c r="E118" s="97" t="s">
        <v>116</v>
      </c>
      <c r="F118" s="92">
        <f>('LWA config'!P347-1)*16+'LWA config'!S347-1</f>
        <v>116</v>
      </c>
      <c r="G118" s="92">
        <f>('LWA config'!Y347-1)*64+_xlfn.BITXOR('LWA config'!AC347,2)+32*'LWA config'!AB347</f>
        <v>116</v>
      </c>
    </row>
    <row r="119" spans="1:7">
      <c r="A119" s="93" t="str">
        <f>'LWA config'!B347</f>
        <v>LWA-343</v>
      </c>
      <c r="B119" s="101">
        <f>'LWA config'!E347</f>
        <v>37.241937536064597</v>
      </c>
      <c r="C119" s="101">
        <f>'LWA config'!F347</f>
        <v>-118.28659820015601</v>
      </c>
      <c r="D119" s="99">
        <f>'LWA config'!G347</f>
        <v>1184.22</v>
      </c>
      <c r="E119" s="97" t="s">
        <v>446</v>
      </c>
      <c r="F119" s="92">
        <f>('LWA config'!P347-1)*16+'LWA config'!U347-1</f>
        <v>117</v>
      </c>
      <c r="G119" s="92">
        <f>('LWA config'!Y347-1)*64+_xlfn.BITXOR('LWA config'!AD347,2)+32*'LWA config'!AB347</f>
        <v>117</v>
      </c>
    </row>
    <row r="120" spans="1:7">
      <c r="A120" s="93" t="str">
        <f>'LWA config'!B341</f>
        <v>LWA-337</v>
      </c>
      <c r="B120" s="101">
        <f>'LWA config'!E341</f>
        <v>37.240806488199993</v>
      </c>
      <c r="C120" s="101">
        <f>'LWA config'!F341</f>
        <v>-118.2856737102</v>
      </c>
      <c r="D120" s="99">
        <f>'LWA config'!G341</f>
        <v>1183.6400000000001</v>
      </c>
      <c r="E120" s="97" t="s">
        <v>116</v>
      </c>
      <c r="F120" s="92">
        <f>('LWA config'!P341-1)*16+'LWA config'!S341-1</f>
        <v>114</v>
      </c>
      <c r="G120" s="92">
        <f>('LWA config'!Y341-1)*64+_xlfn.BITXOR('LWA config'!AC341,2)+32*'LWA config'!AB341</f>
        <v>118</v>
      </c>
    </row>
    <row r="121" spans="1:7">
      <c r="A121" s="93" t="str">
        <f>'LWA config'!B341</f>
        <v>LWA-337</v>
      </c>
      <c r="B121" s="101">
        <f>'LWA config'!E341</f>
        <v>37.240806488199993</v>
      </c>
      <c r="C121" s="101">
        <f>'LWA config'!F341</f>
        <v>-118.2856737102</v>
      </c>
      <c r="D121" s="99">
        <f>'LWA config'!G341</f>
        <v>1183.6400000000001</v>
      </c>
      <c r="E121" s="97" t="s">
        <v>446</v>
      </c>
      <c r="F121" s="92">
        <f>('LWA config'!P341-1)*16+'LWA config'!U341-1</f>
        <v>115</v>
      </c>
      <c r="G121" s="92">
        <f>('LWA config'!Y341-1)*64+_xlfn.BITXOR('LWA config'!AD341,2)+32*'LWA config'!AB341</f>
        <v>119</v>
      </c>
    </row>
    <row r="122" spans="1:7">
      <c r="A122" s="93" t="str">
        <f>'LWA config'!B355</f>
        <v>LWA-351</v>
      </c>
      <c r="B122" s="101">
        <f>'LWA config'!E355</f>
        <v>37.242282866199993</v>
      </c>
      <c r="C122" s="101">
        <f>'LWA config'!F355</f>
        <v>-118.2911782692</v>
      </c>
      <c r="D122" s="99">
        <f>'LWA config'!G355</f>
        <v>1181.25</v>
      </c>
      <c r="E122" s="97" t="s">
        <v>116</v>
      </c>
      <c r="F122" s="92">
        <f>('LWA config'!P355-1)*16+'LWA config'!S355-1</f>
        <v>120</v>
      </c>
      <c r="G122" s="92">
        <f>('LWA config'!Y355-1)*64+_xlfn.BITXOR('LWA config'!AC355,2)+32*'LWA config'!AB355</f>
        <v>120</v>
      </c>
    </row>
    <row r="123" spans="1:7">
      <c r="A123" s="93" t="str">
        <f>'LWA config'!B355</f>
        <v>LWA-351</v>
      </c>
      <c r="B123" s="101">
        <f>'LWA config'!E355</f>
        <v>37.242282866199993</v>
      </c>
      <c r="C123" s="101">
        <f>'LWA config'!F355</f>
        <v>-118.2911782692</v>
      </c>
      <c r="D123" s="99">
        <f>'LWA config'!G355</f>
        <v>1181.25</v>
      </c>
      <c r="E123" s="97" t="s">
        <v>446</v>
      </c>
      <c r="F123" s="92">
        <f>('LWA config'!P355-1)*16+'LWA config'!U355-1</f>
        <v>121</v>
      </c>
      <c r="G123" s="92">
        <f>('LWA config'!Y355-1)*64+_xlfn.BITXOR('LWA config'!AD355,2)+32*'LWA config'!AB355</f>
        <v>121</v>
      </c>
    </row>
    <row r="124" spans="1:7">
      <c r="A124" s="93" t="str">
        <f>'LWA config'!B348</f>
        <v>LWA-344</v>
      </c>
      <c r="B124" s="101">
        <f>'LWA config'!E348</f>
        <v>37.239895929199996</v>
      </c>
      <c r="C124" s="101">
        <f>'LWA config'!F348</f>
        <v>-118.2881089692</v>
      </c>
      <c r="D124" s="99">
        <f>'LWA config'!G348</f>
        <v>1181.94</v>
      </c>
      <c r="E124" s="97" t="s">
        <v>116</v>
      </c>
      <c r="F124" s="92">
        <f>('LWA config'!P348-1)*16+'LWA config'!S348-1</f>
        <v>118</v>
      </c>
      <c r="G124" s="92">
        <f>('LWA config'!Y348-1)*64+_xlfn.BITXOR('LWA config'!AC348,2)+32*'LWA config'!AB348</f>
        <v>122</v>
      </c>
    </row>
    <row r="125" spans="1:7">
      <c r="A125" s="93" t="str">
        <f>'LWA config'!B348</f>
        <v>LWA-344</v>
      </c>
      <c r="B125" s="101">
        <f>'LWA config'!E348</f>
        <v>37.239895929199996</v>
      </c>
      <c r="C125" s="101">
        <f>'LWA config'!F348</f>
        <v>-118.2881089692</v>
      </c>
      <c r="D125" s="99">
        <f>'LWA config'!G348</f>
        <v>1181.94</v>
      </c>
      <c r="E125" s="97" t="s">
        <v>446</v>
      </c>
      <c r="F125" s="92">
        <f>('LWA config'!P348-1)*16+'LWA config'!U348-1</f>
        <v>119</v>
      </c>
      <c r="G125" s="92">
        <f>('LWA config'!Y348-1)*64+_xlfn.BITXOR('LWA config'!AD348,2)+32*'LWA config'!AB348</f>
        <v>123</v>
      </c>
    </row>
    <row r="126" spans="1:7">
      <c r="A126" s="93" t="str">
        <f>'LWA config'!B364</f>
        <v>LWA-360</v>
      </c>
      <c r="B126" s="101">
        <f>'LWA config'!E364</f>
        <v>37.232815040199995</v>
      </c>
      <c r="C126" s="101">
        <f>'LWA config'!F364</f>
        <v>-118.27818556920001</v>
      </c>
      <c r="D126" s="99">
        <f>'LWA config'!G364</f>
        <v>1180.8900000000001</v>
      </c>
      <c r="E126" s="97" t="s">
        <v>116</v>
      </c>
      <c r="F126" s="92">
        <f>('LWA config'!P364-1)*16+'LWA config'!S364-1</f>
        <v>124</v>
      </c>
      <c r="G126" s="92">
        <f>('LWA config'!Y364-1)*64+_xlfn.BITXOR('LWA config'!AC364,2)+32*'LWA config'!AB364</f>
        <v>124</v>
      </c>
    </row>
    <row r="127" spans="1:7">
      <c r="A127" s="93" t="str">
        <f>'LWA config'!B364</f>
        <v>LWA-360</v>
      </c>
      <c r="B127" s="101">
        <f>'LWA config'!E364</f>
        <v>37.232815040199995</v>
      </c>
      <c r="C127" s="101">
        <f>'LWA config'!F364</f>
        <v>-118.27818556920001</v>
      </c>
      <c r="D127" s="99">
        <f>'LWA config'!G364</f>
        <v>1180.8900000000001</v>
      </c>
      <c r="E127" s="97" t="s">
        <v>446</v>
      </c>
      <c r="F127" s="92">
        <f>('LWA config'!P364-1)*16+'LWA config'!U364-1</f>
        <v>125</v>
      </c>
      <c r="G127" s="92">
        <f>('LWA config'!Y364-1)*64+_xlfn.BITXOR('LWA config'!AD364,2)+32*'LWA config'!AB364</f>
        <v>125</v>
      </c>
    </row>
    <row r="128" spans="1:7">
      <c r="A128" s="93" t="str">
        <f>'LWA config'!B358</f>
        <v>LWA-354</v>
      </c>
      <c r="B128" s="101">
        <f>'LWA config'!E358</f>
        <v>37.249074793199995</v>
      </c>
      <c r="C128" s="101">
        <f>'LWA config'!F358</f>
        <v>-118.2918006692</v>
      </c>
      <c r="D128" s="99">
        <f>'LWA config'!G358</f>
        <v>1185.78</v>
      </c>
      <c r="E128" s="97" t="s">
        <v>116</v>
      </c>
      <c r="F128" s="92">
        <f>('LWA config'!P358-1)*16+'LWA config'!S358-1</f>
        <v>122</v>
      </c>
      <c r="G128" s="92">
        <f>('LWA config'!Y358-1)*64+_xlfn.BITXOR('LWA config'!AC358,2)+32*'LWA config'!AB358</f>
        <v>126</v>
      </c>
    </row>
    <row r="129" spans="1:7">
      <c r="A129" s="93" t="str">
        <f>'LWA config'!B358</f>
        <v>LWA-354</v>
      </c>
      <c r="B129" s="101">
        <f>'LWA config'!E358</f>
        <v>37.249074793199995</v>
      </c>
      <c r="C129" s="101">
        <f>'LWA config'!F358</f>
        <v>-118.2918006692</v>
      </c>
      <c r="D129" s="99">
        <f>'LWA config'!G358</f>
        <v>1185.78</v>
      </c>
      <c r="E129" s="97" t="s">
        <v>446</v>
      </c>
      <c r="F129" s="92">
        <f>('LWA config'!P358-1)*16+'LWA config'!U358-1</f>
        <v>123</v>
      </c>
      <c r="G129" s="92">
        <f>('LWA config'!Y358-1)*64+_xlfn.BITXOR('LWA config'!AD358,2)+32*'LWA config'!AB358</f>
        <v>127</v>
      </c>
    </row>
    <row r="130" spans="1:7">
      <c r="A130" s="93" t="str">
        <f>'LWA config'!B6</f>
        <v>LWA-002</v>
      </c>
      <c r="B130" s="101">
        <f>'LWA config'!E6</f>
        <v>37.24036564</v>
      </c>
      <c r="C130" s="101">
        <f>'LWA config'!F6</f>
        <v>-118.28094359000001</v>
      </c>
      <c r="D130" s="99">
        <f>'LWA config'!G6</f>
        <v>1182.73</v>
      </c>
      <c r="E130" s="97" t="s">
        <v>116</v>
      </c>
      <c r="F130" s="92">
        <f>('LWA config'!P6-1)*16+'LWA config'!S6-1</f>
        <v>228</v>
      </c>
      <c r="G130" s="92">
        <f>('LWA config'!Y6-1)*64+_xlfn.BITXOR('LWA config'!AC6,2)+32*'LWA config'!AB6</f>
        <v>128</v>
      </c>
    </row>
    <row r="131" spans="1:7">
      <c r="A131" s="93" t="str">
        <f>'LWA config'!B6</f>
        <v>LWA-002</v>
      </c>
      <c r="B131" s="101">
        <f>'LWA config'!E6</f>
        <v>37.24036564</v>
      </c>
      <c r="C131" s="101">
        <f>'LWA config'!F6</f>
        <v>-118.28094359000001</v>
      </c>
      <c r="D131" s="99">
        <f>'LWA config'!G6</f>
        <v>1182.73</v>
      </c>
      <c r="E131" s="97" t="s">
        <v>446</v>
      </c>
      <c r="F131" s="92">
        <f>('LWA config'!P6-1)*16+'LWA config'!U6-1</f>
        <v>229</v>
      </c>
      <c r="G131" s="92">
        <f>('LWA config'!Y6-1)*64+_xlfn.BITXOR('LWA config'!AD6,2)+32*'LWA config'!AB6</f>
        <v>129</v>
      </c>
    </row>
    <row r="132" spans="1:7">
      <c r="A132" s="93" t="str">
        <f>'LWA config'!B5</f>
        <v>LWA-001</v>
      </c>
      <c r="B132" s="101">
        <f>'LWA config'!E5</f>
        <v>37.240452040000001</v>
      </c>
      <c r="C132" s="101">
        <f>'LWA config'!F5</f>
        <v>-118.2809073</v>
      </c>
      <c r="D132" s="99">
        <f>'LWA config'!G5</f>
        <v>1182.97</v>
      </c>
      <c r="E132" s="97" t="s">
        <v>116</v>
      </c>
      <c r="F132" s="92">
        <f>('LWA config'!P5-1)*16+'LWA config'!S5-1</f>
        <v>226</v>
      </c>
      <c r="G132" s="92">
        <f>('LWA config'!Y5-1)*64+_xlfn.BITXOR('LWA config'!AC5,2)+32*'LWA config'!AB5</f>
        <v>130</v>
      </c>
    </row>
    <row r="133" spans="1:7">
      <c r="A133" s="93" t="str">
        <f>'LWA config'!B5</f>
        <v>LWA-001</v>
      </c>
      <c r="B133" s="101">
        <f>'LWA config'!E5</f>
        <v>37.240452040000001</v>
      </c>
      <c r="C133" s="101">
        <f>'LWA config'!F5</f>
        <v>-118.2809073</v>
      </c>
      <c r="D133" s="99">
        <f>'LWA config'!G5</f>
        <v>1182.97</v>
      </c>
      <c r="E133" s="97" t="s">
        <v>446</v>
      </c>
      <c r="F133" s="92">
        <f>('LWA config'!P5-1)*16+'LWA config'!U5-1</f>
        <v>227</v>
      </c>
      <c r="G133" s="92">
        <f>('LWA config'!Y5-1)*64+_xlfn.BITXOR('LWA config'!AD5,2)+32*'LWA config'!AB5</f>
        <v>131</v>
      </c>
    </row>
    <row r="134" spans="1:7">
      <c r="A134" s="93" t="str">
        <f>'LWA config'!B8</f>
        <v>LWA-004</v>
      </c>
      <c r="B134" s="101">
        <f>'LWA config'!E8</f>
        <v>37.240201020000001</v>
      </c>
      <c r="C134" s="101">
        <f>'LWA config'!F8</f>
        <v>-118.28095827999999</v>
      </c>
      <c r="D134" s="99">
        <f>'LWA config'!G8</f>
        <v>1182.8</v>
      </c>
      <c r="E134" s="97" t="s">
        <v>116</v>
      </c>
      <c r="F134" s="92">
        <f>('LWA config'!P8-1)*16+'LWA config'!S8-1</f>
        <v>232</v>
      </c>
      <c r="G134" s="92">
        <f>('LWA config'!Y8-1)*64+_xlfn.BITXOR('LWA config'!AC8,2)+32*'LWA config'!AB8</f>
        <v>132</v>
      </c>
    </row>
    <row r="135" spans="1:7">
      <c r="A135" s="93" t="str">
        <f>'LWA config'!B8</f>
        <v>LWA-004</v>
      </c>
      <c r="B135" s="101">
        <f>'LWA config'!E8</f>
        <v>37.240201020000001</v>
      </c>
      <c r="C135" s="101">
        <f>'LWA config'!F8</f>
        <v>-118.28095827999999</v>
      </c>
      <c r="D135" s="99">
        <f>'LWA config'!G8</f>
        <v>1182.8</v>
      </c>
      <c r="E135" s="97" t="s">
        <v>446</v>
      </c>
      <c r="F135" s="92">
        <f>('LWA config'!P8-1)*16+'LWA config'!U8-1</f>
        <v>233</v>
      </c>
      <c r="G135" s="92">
        <f>('LWA config'!Y8-1)*64+_xlfn.BITXOR('LWA config'!AD8,2)+32*'LWA config'!AB8</f>
        <v>133</v>
      </c>
    </row>
    <row r="136" spans="1:7">
      <c r="A136" s="93" t="str">
        <f>'LWA config'!B7</f>
        <v>LWA-003</v>
      </c>
      <c r="B136" s="101">
        <f>'LWA config'!E7</f>
        <v>37.240333579999998</v>
      </c>
      <c r="C136" s="101">
        <f>'LWA config'!F7</f>
        <v>-118.28083053</v>
      </c>
      <c r="D136" s="99">
        <f>'LWA config'!G7</f>
        <v>1183.28</v>
      </c>
      <c r="E136" s="97" t="s">
        <v>116</v>
      </c>
      <c r="F136" s="92">
        <f>('LWA config'!P7-1)*16+'LWA config'!S7-1</f>
        <v>230</v>
      </c>
      <c r="G136" s="92">
        <f>('LWA config'!Y7-1)*64+_xlfn.BITXOR('LWA config'!AC7,2)+32*'LWA config'!AB7</f>
        <v>134</v>
      </c>
    </row>
    <row r="137" spans="1:7">
      <c r="A137" s="93" t="str">
        <f>'LWA config'!B7</f>
        <v>LWA-003</v>
      </c>
      <c r="B137" s="101">
        <f>'LWA config'!E7</f>
        <v>37.240333579999998</v>
      </c>
      <c r="C137" s="101">
        <f>'LWA config'!F7</f>
        <v>-118.28083053</v>
      </c>
      <c r="D137" s="99">
        <f>'LWA config'!G7</f>
        <v>1183.28</v>
      </c>
      <c r="E137" s="97" t="s">
        <v>446</v>
      </c>
      <c r="F137" s="92">
        <f>('LWA config'!P7-1)*16+'LWA config'!U7-1</f>
        <v>231</v>
      </c>
      <c r="G137" s="92">
        <f>('LWA config'!Y7-1)*64+_xlfn.BITXOR('LWA config'!AD7,2)+32*'LWA config'!AB7</f>
        <v>135</v>
      </c>
    </row>
    <row r="138" spans="1:7">
      <c r="A138" s="93" t="str">
        <f>'LWA config'!B10</f>
        <v>LWA-006</v>
      </c>
      <c r="B138" s="101">
        <f>'LWA config'!E10</f>
        <v>37.24010766</v>
      </c>
      <c r="C138" s="101">
        <f>'LWA config'!F10</f>
        <v>-118.28086951</v>
      </c>
      <c r="D138" s="99">
        <f>'LWA config'!G10</f>
        <v>1182.8800000000001</v>
      </c>
      <c r="E138" s="97" t="s">
        <v>116</v>
      </c>
      <c r="F138" s="92">
        <f>('LWA config'!P10-1)*16+'LWA config'!S10-1</f>
        <v>236</v>
      </c>
      <c r="G138" s="92">
        <f>('LWA config'!Y10-1)*64+_xlfn.BITXOR('LWA config'!AC10,2)+32*'LWA config'!AB10</f>
        <v>136</v>
      </c>
    </row>
    <row r="139" spans="1:7">
      <c r="A139" s="93" t="str">
        <f>'LWA config'!B10</f>
        <v>LWA-006</v>
      </c>
      <c r="B139" s="101">
        <f>'LWA config'!E10</f>
        <v>37.24010766</v>
      </c>
      <c r="C139" s="101">
        <f>'LWA config'!F10</f>
        <v>-118.28086951</v>
      </c>
      <c r="D139" s="99">
        <f>'LWA config'!G10</f>
        <v>1182.8800000000001</v>
      </c>
      <c r="E139" s="97" t="s">
        <v>446</v>
      </c>
      <c r="F139" s="92">
        <f>('LWA config'!P10-1)*16+'LWA config'!U10-1</f>
        <v>237</v>
      </c>
      <c r="G139" s="92">
        <f>('LWA config'!Y10-1)*64+_xlfn.BITXOR('LWA config'!AD10,2)+32*'LWA config'!AB10</f>
        <v>137</v>
      </c>
    </row>
    <row r="140" spans="1:7">
      <c r="A140" s="93" t="str">
        <f>'LWA config'!B9</f>
        <v>LWA-005</v>
      </c>
      <c r="B140" s="101">
        <f>'LWA config'!E9</f>
        <v>37.240160269999997</v>
      </c>
      <c r="C140" s="101">
        <f>'LWA config'!F9</f>
        <v>-118.28072108000001</v>
      </c>
      <c r="D140" s="99">
        <f>'LWA config'!G9</f>
        <v>1183.1400000000001</v>
      </c>
      <c r="E140" s="97" t="s">
        <v>116</v>
      </c>
      <c r="F140" s="92">
        <f>('LWA config'!P9-1)*16+'LWA config'!S9-1</f>
        <v>234</v>
      </c>
      <c r="G140" s="92">
        <f>('LWA config'!Y9-1)*64+_xlfn.BITXOR('LWA config'!AC9,2)+32*'LWA config'!AB9</f>
        <v>138</v>
      </c>
    </row>
    <row r="141" spans="1:7">
      <c r="A141" s="93" t="str">
        <f>'LWA config'!B9</f>
        <v>LWA-005</v>
      </c>
      <c r="B141" s="101">
        <f>'LWA config'!E9</f>
        <v>37.240160269999997</v>
      </c>
      <c r="C141" s="101">
        <f>'LWA config'!F9</f>
        <v>-118.28072108000001</v>
      </c>
      <c r="D141" s="99">
        <f>'LWA config'!G9</f>
        <v>1183.1400000000001</v>
      </c>
      <c r="E141" s="97" t="s">
        <v>446</v>
      </c>
      <c r="F141" s="92">
        <f>('LWA config'!P9-1)*16+'LWA config'!U9-1</f>
        <v>235</v>
      </c>
      <c r="G141" s="92">
        <f>('LWA config'!Y9-1)*64+_xlfn.BITXOR('LWA config'!AD9,2)+32*'LWA config'!AB9</f>
        <v>139</v>
      </c>
    </row>
    <row r="142" spans="1:7">
      <c r="A142" s="93" t="str">
        <f>'LWA config'!B13</f>
        <v>LWA-009</v>
      </c>
      <c r="B142" s="101">
        <f>'LWA config'!E13</f>
        <v>37.239993230000003</v>
      </c>
      <c r="C142" s="101">
        <f>'LWA config'!F13</f>
        <v>-118.28087696</v>
      </c>
      <c r="D142" s="99">
        <f>'LWA config'!G13</f>
        <v>1182.6300000000001</v>
      </c>
      <c r="E142" s="97" t="s">
        <v>116</v>
      </c>
      <c r="F142" s="92">
        <f>('LWA config'!P13-1)*16+'LWA config'!S13-1</f>
        <v>240</v>
      </c>
      <c r="G142" s="92">
        <f>('LWA config'!Y13-1)*64+_xlfn.BITXOR('LWA config'!AC13,2)+32*'LWA config'!AB13</f>
        <v>140</v>
      </c>
    </row>
    <row r="143" spans="1:7">
      <c r="A143" s="93" t="str">
        <f>'LWA config'!B13</f>
        <v>LWA-009</v>
      </c>
      <c r="B143" s="101">
        <f>'LWA config'!E13</f>
        <v>37.239993230000003</v>
      </c>
      <c r="C143" s="101">
        <f>'LWA config'!F13</f>
        <v>-118.28087696</v>
      </c>
      <c r="D143" s="99">
        <f>'LWA config'!G13</f>
        <v>1182.6300000000001</v>
      </c>
      <c r="E143" s="97" t="s">
        <v>446</v>
      </c>
      <c r="F143" s="92">
        <f>('LWA config'!P13-1)*16+'LWA config'!U13-1</f>
        <v>241</v>
      </c>
      <c r="G143" s="92">
        <f>('LWA config'!Y13-1)*64+_xlfn.BITXOR('LWA config'!AD13,2)+32*'LWA config'!AB13</f>
        <v>141</v>
      </c>
    </row>
    <row r="144" spans="1:7">
      <c r="A144" s="93" t="str">
        <f>'LWA config'!B11</f>
        <v>LWA-007</v>
      </c>
      <c r="B144" s="101">
        <f>'LWA config'!E11</f>
        <v>37.240100830000003</v>
      </c>
      <c r="C144" s="101">
        <f>'LWA config'!F11</f>
        <v>-118.28063763999999</v>
      </c>
      <c r="D144" s="99">
        <f>'LWA config'!G11</f>
        <v>1183.1300000000001</v>
      </c>
      <c r="E144" s="97" t="s">
        <v>116</v>
      </c>
      <c r="F144" s="92">
        <f>('LWA config'!P11-1)*16+'LWA config'!S11-1</f>
        <v>238</v>
      </c>
      <c r="G144" s="92">
        <f>('LWA config'!Y11-1)*64+_xlfn.BITXOR('LWA config'!AC11,2)+32*'LWA config'!AB11</f>
        <v>142</v>
      </c>
    </row>
    <row r="145" spans="1:7">
      <c r="A145" s="93" t="str">
        <f>'LWA config'!B11</f>
        <v>LWA-007</v>
      </c>
      <c r="B145" s="101">
        <f>'LWA config'!E11</f>
        <v>37.240100830000003</v>
      </c>
      <c r="C145" s="101">
        <f>'LWA config'!F11</f>
        <v>-118.28063763999999</v>
      </c>
      <c r="D145" s="99">
        <f>'LWA config'!G11</f>
        <v>1183.1300000000001</v>
      </c>
      <c r="E145" s="97" t="s">
        <v>446</v>
      </c>
      <c r="F145" s="92">
        <f>('LWA config'!P11-1)*16+'LWA config'!U11-1</f>
        <v>239</v>
      </c>
      <c r="G145" s="92">
        <f>('LWA config'!Y11-1)*64+_xlfn.BITXOR('LWA config'!AD11,2)+32*'LWA config'!AB11</f>
        <v>143</v>
      </c>
    </row>
    <row r="146" spans="1:7">
      <c r="A146" s="93" t="str">
        <f>'LWA config'!B15</f>
        <v>LWA-011</v>
      </c>
      <c r="B146" s="101">
        <f>'LWA config'!E15</f>
        <v>37.239950950000001</v>
      </c>
      <c r="C146" s="101">
        <f>'LWA config'!F15</f>
        <v>-118.28075453</v>
      </c>
      <c r="D146" s="99">
        <f>'LWA config'!G15</f>
        <v>1182.69</v>
      </c>
      <c r="E146" s="97" t="s">
        <v>116</v>
      </c>
      <c r="F146" s="92">
        <f>('LWA config'!P15-1)*16+'LWA config'!S15-1</f>
        <v>244</v>
      </c>
      <c r="G146" s="92">
        <f>('LWA config'!Y15-1)*64+_xlfn.BITXOR('LWA config'!AC15,2)+32*'LWA config'!AB15</f>
        <v>144</v>
      </c>
    </row>
    <row r="147" spans="1:7">
      <c r="A147" s="93" t="str">
        <f>'LWA config'!B15</f>
        <v>LWA-011</v>
      </c>
      <c r="B147" s="101">
        <f>'LWA config'!E15</f>
        <v>37.239950950000001</v>
      </c>
      <c r="C147" s="101">
        <f>'LWA config'!F15</f>
        <v>-118.28075453</v>
      </c>
      <c r="D147" s="99">
        <f>'LWA config'!G15</f>
        <v>1182.69</v>
      </c>
      <c r="E147" s="97" t="s">
        <v>446</v>
      </c>
      <c r="F147" s="92">
        <f>('LWA config'!P15-1)*16+'LWA config'!U15-1</f>
        <v>245</v>
      </c>
      <c r="G147" s="92">
        <f>('LWA config'!Y15-1)*64+_xlfn.BITXOR('LWA config'!AD15,2)+32*'LWA config'!AB15</f>
        <v>145</v>
      </c>
    </row>
    <row r="148" spans="1:7">
      <c r="A148" s="93" t="str">
        <f>'LWA config'!B14</f>
        <v>LWA-010</v>
      </c>
      <c r="B148" s="101">
        <f>'LWA config'!E14</f>
        <v>37.239972459999997</v>
      </c>
      <c r="C148" s="101">
        <f>'LWA config'!F14</f>
        <v>-118.2809784</v>
      </c>
      <c r="D148" s="99">
        <f>'LWA config'!G14</f>
        <v>1182.6300000000001</v>
      </c>
      <c r="E148" s="97" t="s">
        <v>116</v>
      </c>
      <c r="F148" s="92">
        <f>('LWA config'!P14-1)*16+'LWA config'!S14-1</f>
        <v>242</v>
      </c>
      <c r="G148" s="92">
        <f>('LWA config'!Y14-1)*64+_xlfn.BITXOR('LWA config'!AC14,2)+32*'LWA config'!AB14</f>
        <v>146</v>
      </c>
    </row>
    <row r="149" spans="1:7">
      <c r="A149" s="93" t="str">
        <f>'LWA config'!B14</f>
        <v>LWA-010</v>
      </c>
      <c r="B149" s="101">
        <f>'LWA config'!E14</f>
        <v>37.239972459999997</v>
      </c>
      <c r="C149" s="101">
        <f>'LWA config'!F14</f>
        <v>-118.2809784</v>
      </c>
      <c r="D149" s="99">
        <f>'LWA config'!G14</f>
        <v>1182.6300000000001</v>
      </c>
      <c r="E149" s="97" t="s">
        <v>446</v>
      </c>
      <c r="F149" s="92">
        <f>('LWA config'!P14-1)*16+'LWA config'!U14-1</f>
        <v>243</v>
      </c>
      <c r="G149" s="92">
        <f>('LWA config'!Y14-1)*64+_xlfn.BITXOR('LWA config'!AD14,2)+32*'LWA config'!AB14</f>
        <v>147</v>
      </c>
    </row>
    <row r="150" spans="1:7">
      <c r="A150" s="93" t="str">
        <f>'LWA config'!B16</f>
        <v>LWA-012</v>
      </c>
      <c r="B150" s="101">
        <f>'LWA config'!E16</f>
        <v>37.239892050000002</v>
      </c>
      <c r="C150" s="101">
        <f>'LWA config'!F16</f>
        <v>-118.28076279</v>
      </c>
      <c r="D150" s="99">
        <f>'LWA config'!G16</f>
        <v>1182.6400000000001</v>
      </c>
      <c r="E150" s="97" t="s">
        <v>116</v>
      </c>
      <c r="F150" s="92">
        <f>('LWA config'!P16-1)*16+'LWA config'!S16-1</f>
        <v>248</v>
      </c>
      <c r="G150" s="92">
        <f>('LWA config'!Y16-1)*64+_xlfn.BITXOR('LWA config'!AC16,2)+32*'LWA config'!AB16</f>
        <v>148</v>
      </c>
    </row>
    <row r="151" spans="1:7">
      <c r="A151" s="93" t="str">
        <f>'LWA config'!B16</f>
        <v>LWA-012</v>
      </c>
      <c r="B151" s="101">
        <f>'LWA config'!E16</f>
        <v>37.239892050000002</v>
      </c>
      <c r="C151" s="101">
        <f>'LWA config'!F16</f>
        <v>-118.28076279</v>
      </c>
      <c r="D151" s="99">
        <f>'LWA config'!G16</f>
        <v>1182.6400000000001</v>
      </c>
      <c r="E151" s="97" t="s">
        <v>446</v>
      </c>
      <c r="F151" s="92">
        <f>('LWA config'!P16-1)*16+'LWA config'!U16-1</f>
        <v>249</v>
      </c>
      <c r="G151" s="92">
        <f>('LWA config'!Y16-1)*64+_xlfn.BITXOR('LWA config'!AD16,2)+32*'LWA config'!AB16</f>
        <v>149</v>
      </c>
    </row>
    <row r="152" spans="1:7">
      <c r="A152" s="93" t="str">
        <f>'LWA config'!B12</f>
        <v>LWA-008</v>
      </c>
      <c r="B152" s="101">
        <f>'LWA config'!E12</f>
        <v>37.24005932</v>
      </c>
      <c r="C152" s="101">
        <f>'LWA config'!F12</f>
        <v>-118.28086393</v>
      </c>
      <c r="D152" s="99">
        <f>'LWA config'!G12</f>
        <v>1182.76</v>
      </c>
      <c r="E152" s="97" t="s">
        <v>116</v>
      </c>
      <c r="F152" s="92">
        <f>('LWA config'!P12-1)*16+'LWA config'!S12-1</f>
        <v>246</v>
      </c>
      <c r="G152" s="92">
        <f>('LWA config'!Y12-1)*64+_xlfn.BITXOR('LWA config'!AC12,2)+32*'LWA config'!AB12</f>
        <v>150</v>
      </c>
    </row>
    <row r="153" spans="1:7">
      <c r="A153" s="93" t="str">
        <f>'LWA config'!B12</f>
        <v>LWA-008</v>
      </c>
      <c r="B153" s="101">
        <f>'LWA config'!E12</f>
        <v>37.24005932</v>
      </c>
      <c r="C153" s="101">
        <f>'LWA config'!F12</f>
        <v>-118.28086393</v>
      </c>
      <c r="D153" s="99">
        <f>'LWA config'!G12</f>
        <v>1182.76</v>
      </c>
      <c r="E153" s="97" t="s">
        <v>446</v>
      </c>
      <c r="F153" s="92">
        <f>('LWA config'!P12-1)*16+'LWA config'!U12-1</f>
        <v>247</v>
      </c>
      <c r="G153" s="92">
        <f>('LWA config'!Y12-1)*64+_xlfn.BITXOR('LWA config'!AD12,2)+32*'LWA config'!AB12</f>
        <v>151</v>
      </c>
    </row>
    <row r="154" spans="1:7">
      <c r="A154" s="93" t="str">
        <f>'LWA config'!B44</f>
        <v>LWA-040</v>
      </c>
      <c r="B154" s="101">
        <f>'LWA config'!E44</f>
        <v>37.240237669999999</v>
      </c>
      <c r="C154" s="101">
        <f>'LWA config'!F44</f>
        <v>-118.28113573</v>
      </c>
      <c r="D154" s="99">
        <f>'LWA config'!G44</f>
        <v>1182.67</v>
      </c>
      <c r="E154" s="97" t="s">
        <v>116</v>
      </c>
      <c r="F154" s="92">
        <f>('LWA config'!P44-1)*16+'LWA config'!S44-1</f>
        <v>252</v>
      </c>
      <c r="G154" s="92">
        <f>('LWA config'!Y44-1)*64+_xlfn.BITXOR('LWA config'!AC44,2)+32*'LWA config'!AB44</f>
        <v>152</v>
      </c>
    </row>
    <row r="155" spans="1:7">
      <c r="A155" s="93" t="str">
        <f>'LWA config'!B44</f>
        <v>LWA-040</v>
      </c>
      <c r="B155" s="101">
        <f>'LWA config'!E44</f>
        <v>37.240237669999999</v>
      </c>
      <c r="C155" s="101">
        <f>'LWA config'!F44</f>
        <v>-118.28113573</v>
      </c>
      <c r="D155" s="99">
        <f>'LWA config'!G44</f>
        <v>1182.67</v>
      </c>
      <c r="E155" s="97" t="s">
        <v>446</v>
      </c>
      <c r="F155" s="92">
        <f>('LWA config'!P44-1)*16+'LWA config'!U44-1</f>
        <v>253</v>
      </c>
      <c r="G155" s="92">
        <f>('LWA config'!Y44-1)*64+_xlfn.BITXOR('LWA config'!AD44,2)+32*'LWA config'!AB44</f>
        <v>153</v>
      </c>
    </row>
    <row r="156" spans="1:7">
      <c r="A156" s="93" t="str">
        <f>'LWA config'!B42</f>
        <v>LWA-038</v>
      </c>
      <c r="B156" s="101">
        <f>'LWA config'!E42</f>
        <v>37.2402905</v>
      </c>
      <c r="C156" s="101">
        <f>'LWA config'!F42</f>
        <v>-118.28104146</v>
      </c>
      <c r="D156" s="99">
        <f>'LWA config'!G42</f>
        <v>1182.42</v>
      </c>
      <c r="E156" s="97" t="s">
        <v>116</v>
      </c>
      <c r="F156" s="92">
        <f>('LWA config'!P42-1)*16+'LWA config'!S42-1</f>
        <v>250</v>
      </c>
      <c r="G156" s="92">
        <f>('LWA config'!Y42-1)*64+_xlfn.BITXOR('LWA config'!AC42,2)+32*'LWA config'!AB42</f>
        <v>154</v>
      </c>
    </row>
    <row r="157" spans="1:7">
      <c r="A157" s="93" t="str">
        <f>'LWA config'!B42</f>
        <v>LWA-038</v>
      </c>
      <c r="B157" s="101">
        <f>'LWA config'!E42</f>
        <v>37.2402905</v>
      </c>
      <c r="C157" s="101">
        <f>'LWA config'!F42</f>
        <v>-118.28104146</v>
      </c>
      <c r="D157" s="99">
        <f>'LWA config'!G42</f>
        <v>1182.42</v>
      </c>
      <c r="E157" s="97" t="s">
        <v>446</v>
      </c>
      <c r="F157" s="92">
        <f>('LWA config'!P42-1)*16+'LWA config'!U42-1</f>
        <v>251</v>
      </c>
      <c r="G157" s="92">
        <f>('LWA config'!Y42-1)*64+_xlfn.BITXOR('LWA config'!AD42,2)+32*'LWA config'!AB42</f>
        <v>155</v>
      </c>
    </row>
    <row r="158" spans="1:7">
      <c r="A158" s="93" t="str">
        <f>'LWA config'!B46</f>
        <v>LWA-042</v>
      </c>
      <c r="B158" s="101">
        <f>'LWA config'!E46</f>
        <v>37.240126080000003</v>
      </c>
      <c r="C158" s="101">
        <f>'LWA config'!F46</f>
        <v>-118.28108224</v>
      </c>
      <c r="D158" s="99">
        <f>'LWA config'!G46</f>
        <v>1182.68</v>
      </c>
      <c r="E158" s="97" t="s">
        <v>116</v>
      </c>
      <c r="F158" s="92">
        <f>('LWA config'!P46-1)*16+'LWA config'!S46-1</f>
        <v>256</v>
      </c>
      <c r="G158" s="92">
        <f>('LWA config'!Y46-1)*64+_xlfn.BITXOR('LWA config'!AC46,2)+32*'LWA config'!AB46</f>
        <v>156</v>
      </c>
    </row>
    <row r="159" spans="1:7">
      <c r="A159" s="93" t="str">
        <f>'LWA config'!B46</f>
        <v>LWA-042</v>
      </c>
      <c r="B159" s="101">
        <f>'LWA config'!E46</f>
        <v>37.240126080000003</v>
      </c>
      <c r="C159" s="101">
        <f>'LWA config'!F46</f>
        <v>-118.28108224</v>
      </c>
      <c r="D159" s="99">
        <f>'LWA config'!G46</f>
        <v>1182.68</v>
      </c>
      <c r="E159" s="97" t="s">
        <v>446</v>
      </c>
      <c r="F159" s="92">
        <f>('LWA config'!P46-1)*16+'LWA config'!U46-1</f>
        <v>257</v>
      </c>
      <c r="G159" s="92">
        <f>('LWA config'!Y46-1)*64+_xlfn.BITXOR('LWA config'!AD46,2)+32*'LWA config'!AB46</f>
        <v>157</v>
      </c>
    </row>
    <row r="160" spans="1:7">
      <c r="A160" s="93" t="str">
        <f>'LWA config'!B45</f>
        <v>LWA-041</v>
      </c>
      <c r="B160" s="101">
        <f>'LWA config'!E45</f>
        <v>37.240145630000001</v>
      </c>
      <c r="C160" s="101">
        <f>'LWA config'!F45</f>
        <v>-118.28127732999999</v>
      </c>
      <c r="D160" s="99">
        <f>'LWA config'!G45</f>
        <v>1182.8800000000001</v>
      </c>
      <c r="E160" s="97" t="s">
        <v>116</v>
      </c>
      <c r="F160" s="92">
        <f>('LWA config'!P45-1)*16+'LWA config'!S45-1</f>
        <v>254</v>
      </c>
      <c r="G160" s="92">
        <f>('LWA config'!Y45-1)*64+_xlfn.BITXOR('LWA config'!AC45,2)+32*'LWA config'!AB45</f>
        <v>158</v>
      </c>
    </row>
    <row r="161" spans="1:7">
      <c r="A161" s="93" t="str">
        <f>'LWA config'!B45</f>
        <v>LWA-041</v>
      </c>
      <c r="B161" s="101">
        <f>'LWA config'!E45</f>
        <v>37.240145630000001</v>
      </c>
      <c r="C161" s="101">
        <f>'LWA config'!F45</f>
        <v>-118.28127732999999</v>
      </c>
      <c r="D161" s="99">
        <f>'LWA config'!G45</f>
        <v>1182.8800000000001</v>
      </c>
      <c r="E161" s="97" t="s">
        <v>446</v>
      </c>
      <c r="F161" s="92">
        <f>('LWA config'!P45-1)*16+'LWA config'!U45-1</f>
        <v>255</v>
      </c>
      <c r="G161" s="92">
        <f>('LWA config'!Y45-1)*64+_xlfn.BITXOR('LWA config'!AD45,2)+32*'LWA config'!AB45</f>
        <v>159</v>
      </c>
    </row>
    <row r="162" spans="1:7">
      <c r="A162" s="93" t="str">
        <f>'LWA config'!B48</f>
        <v>LWA-044</v>
      </c>
      <c r="B162" s="101">
        <f>'LWA config'!E48</f>
        <v>37.239964720000003</v>
      </c>
      <c r="C162" s="101">
        <f>'LWA config'!F48</f>
        <v>-118.28106615</v>
      </c>
      <c r="D162" s="99">
        <f>'LWA config'!G48</f>
        <v>1182.77</v>
      </c>
      <c r="E162" s="97" t="s">
        <v>116</v>
      </c>
      <c r="F162" s="92">
        <f>('LWA config'!P48-1)*16+'LWA config'!S48-1</f>
        <v>260</v>
      </c>
      <c r="G162" s="92">
        <f>('LWA config'!Y48-1)*64+_xlfn.BITXOR('LWA config'!AC48,2)+32*'LWA config'!AB48</f>
        <v>160</v>
      </c>
    </row>
    <row r="163" spans="1:7">
      <c r="A163" s="93" t="str">
        <f>'LWA config'!B48</f>
        <v>LWA-044</v>
      </c>
      <c r="B163" s="101">
        <f>'LWA config'!E48</f>
        <v>37.239964720000003</v>
      </c>
      <c r="C163" s="101">
        <f>'LWA config'!F48</f>
        <v>-118.28106615</v>
      </c>
      <c r="D163" s="99">
        <f>'LWA config'!G48</f>
        <v>1182.77</v>
      </c>
      <c r="E163" s="97" t="s">
        <v>446</v>
      </c>
      <c r="F163" s="92">
        <f>('LWA config'!P48-1)*16+'LWA config'!U48-1</f>
        <v>261</v>
      </c>
      <c r="G163" s="92">
        <f>('LWA config'!Y48-1)*64+_xlfn.BITXOR('LWA config'!AD48,2)+32*'LWA config'!AB48</f>
        <v>161</v>
      </c>
    </row>
    <row r="164" spans="1:7">
      <c r="A164" s="93" t="str">
        <f>'LWA config'!B47</f>
        <v>LWA-043</v>
      </c>
      <c r="B164" s="101">
        <f>'LWA config'!E47</f>
        <v>37.240008789999997</v>
      </c>
      <c r="C164" s="101">
        <f>'LWA config'!F47</f>
        <v>-118.28118544</v>
      </c>
      <c r="D164" s="99">
        <f>'LWA config'!G47</f>
        <v>1182.93</v>
      </c>
      <c r="E164" s="97" t="s">
        <v>116</v>
      </c>
      <c r="F164" s="92">
        <f>('LWA config'!P47-1)*16+'LWA config'!S47-1</f>
        <v>258</v>
      </c>
      <c r="G164" s="92">
        <f>('LWA config'!Y47-1)*64+_xlfn.BITXOR('LWA config'!AC47,2)+32*'LWA config'!AB47</f>
        <v>162</v>
      </c>
    </row>
    <row r="165" spans="1:7">
      <c r="A165" s="93" t="str">
        <f>'LWA config'!B47</f>
        <v>LWA-043</v>
      </c>
      <c r="B165" s="101">
        <f>'LWA config'!E47</f>
        <v>37.240008789999997</v>
      </c>
      <c r="C165" s="101">
        <f>'LWA config'!F47</f>
        <v>-118.28118544</v>
      </c>
      <c r="D165" s="99">
        <f>'LWA config'!G47</f>
        <v>1182.93</v>
      </c>
      <c r="E165" s="97" t="s">
        <v>446</v>
      </c>
      <c r="F165" s="92">
        <f>('LWA config'!P47-1)*16+'LWA config'!U47-1</f>
        <v>259</v>
      </c>
      <c r="G165" s="92">
        <f>('LWA config'!Y47-1)*64+_xlfn.BITXOR('LWA config'!AD47,2)+32*'LWA config'!AB47</f>
        <v>163</v>
      </c>
    </row>
    <row r="166" spans="1:7">
      <c r="A166" s="93" t="str">
        <f>'LWA config'!B50</f>
        <v>LWA-046</v>
      </c>
      <c r="B166" s="101">
        <f>'LWA config'!E50</f>
        <v>37.239894139999997</v>
      </c>
      <c r="C166" s="101">
        <f>'LWA config'!F50</f>
        <v>-118.28103459</v>
      </c>
      <c r="D166" s="99">
        <f>'LWA config'!G50</f>
        <v>1182.7</v>
      </c>
      <c r="E166" s="97" t="s">
        <v>116</v>
      </c>
      <c r="F166" s="92">
        <f>('LWA config'!P50-1)*16+'LWA config'!S50-1</f>
        <v>264</v>
      </c>
      <c r="G166" s="92">
        <f>('LWA config'!Y50-1)*64+_xlfn.BITXOR('LWA config'!AC50,2)+32*'LWA config'!AB50</f>
        <v>164</v>
      </c>
    </row>
    <row r="167" spans="1:7">
      <c r="A167" s="93" t="str">
        <f>'LWA config'!B50</f>
        <v>LWA-046</v>
      </c>
      <c r="B167" s="101">
        <f>'LWA config'!E50</f>
        <v>37.239894139999997</v>
      </c>
      <c r="C167" s="101">
        <f>'LWA config'!F50</f>
        <v>-118.28103459</v>
      </c>
      <c r="D167" s="99">
        <f>'LWA config'!G50</f>
        <v>1182.7</v>
      </c>
      <c r="E167" s="97" t="s">
        <v>446</v>
      </c>
      <c r="F167" s="92">
        <f>('LWA config'!P50-1)*16+'LWA config'!U50-1</f>
        <v>265</v>
      </c>
      <c r="G167" s="92">
        <f>('LWA config'!Y50-1)*64+_xlfn.BITXOR('LWA config'!AD50,2)+32*'LWA config'!AB50</f>
        <v>165</v>
      </c>
    </row>
    <row r="168" spans="1:7">
      <c r="A168" s="93" t="str">
        <f>'LWA config'!B49</f>
        <v>LWA-045</v>
      </c>
      <c r="B168" s="101">
        <f>'LWA config'!E49</f>
        <v>37.239919489999998</v>
      </c>
      <c r="C168" s="101">
        <f>'LWA config'!F49</f>
        <v>-118.2811983</v>
      </c>
      <c r="D168" s="99">
        <f>'LWA config'!G49</f>
        <v>1182.83</v>
      </c>
      <c r="E168" s="97" t="s">
        <v>116</v>
      </c>
      <c r="F168" s="92">
        <f>('LWA config'!P49-1)*16+'LWA config'!S49-1</f>
        <v>262</v>
      </c>
      <c r="G168" s="92">
        <f>('LWA config'!Y49-1)*64+_xlfn.BITXOR('LWA config'!AC49,2)+32*'LWA config'!AB49</f>
        <v>166</v>
      </c>
    </row>
    <row r="169" spans="1:7">
      <c r="A169" s="93" t="str">
        <f>'LWA config'!B49</f>
        <v>LWA-045</v>
      </c>
      <c r="B169" s="101">
        <f>'LWA config'!E49</f>
        <v>37.239919489999998</v>
      </c>
      <c r="C169" s="101">
        <f>'LWA config'!F49</f>
        <v>-118.2811983</v>
      </c>
      <c r="D169" s="99">
        <f>'LWA config'!G49</f>
        <v>1182.83</v>
      </c>
      <c r="E169" s="97" t="s">
        <v>446</v>
      </c>
      <c r="F169" s="92">
        <f>('LWA config'!P49-1)*16+'LWA config'!U49-1</f>
        <v>263</v>
      </c>
      <c r="G169" s="92">
        <f>('LWA config'!Y49-1)*64+_xlfn.BITXOR('LWA config'!AD49,2)+32*'LWA config'!AB49</f>
        <v>167</v>
      </c>
    </row>
    <row r="170" spans="1:7">
      <c r="A170" s="93" t="str">
        <f>'LWA config'!B75</f>
        <v>LWA-071</v>
      </c>
      <c r="B170" s="101">
        <f>'LWA config'!E75</f>
        <v>37.24008937</v>
      </c>
      <c r="C170" s="101">
        <f>'LWA config'!F75</f>
        <v>-118.28136843999999</v>
      </c>
      <c r="D170" s="99">
        <f>'LWA config'!G75</f>
        <v>1182.8900000000001</v>
      </c>
      <c r="E170" s="97" t="s">
        <v>116</v>
      </c>
      <c r="F170" s="92">
        <f>('LWA config'!P75-1)*16+'LWA config'!S75-1</f>
        <v>268</v>
      </c>
      <c r="G170" s="92">
        <f>('LWA config'!Y75-1)*64+_xlfn.BITXOR('LWA config'!AC75,2)+32*'LWA config'!AB75</f>
        <v>168</v>
      </c>
    </row>
    <row r="171" spans="1:7">
      <c r="A171" s="93" t="str">
        <f>'LWA config'!B75</f>
        <v>LWA-071</v>
      </c>
      <c r="B171" s="101">
        <f>'LWA config'!E75</f>
        <v>37.24008937</v>
      </c>
      <c r="C171" s="101">
        <f>'LWA config'!F75</f>
        <v>-118.28136843999999</v>
      </c>
      <c r="D171" s="99">
        <f>'LWA config'!G75</f>
        <v>1182.8900000000001</v>
      </c>
      <c r="E171" s="97" t="s">
        <v>446</v>
      </c>
      <c r="F171" s="92">
        <f>('LWA config'!P75-1)*16+'LWA config'!U75-1</f>
        <v>269</v>
      </c>
      <c r="G171" s="92">
        <f>('LWA config'!Y75-1)*64+_xlfn.BITXOR('LWA config'!AD75,2)+32*'LWA config'!AB75</f>
        <v>169</v>
      </c>
    </row>
    <row r="172" spans="1:7">
      <c r="A172" s="93" t="str">
        <f>'LWA config'!B51</f>
        <v>LWA-047</v>
      </c>
      <c r="B172" s="101">
        <f>'LWA config'!E51</f>
        <v>37.239843950000001</v>
      </c>
      <c r="C172" s="101">
        <f>'LWA config'!F51</f>
        <v>-118.28120409</v>
      </c>
      <c r="D172" s="99">
        <f>'LWA config'!G51</f>
        <v>1182.78</v>
      </c>
      <c r="E172" s="97" t="s">
        <v>116</v>
      </c>
      <c r="F172" s="92">
        <f>('LWA config'!P51-1)*16+'LWA config'!S51-1</f>
        <v>266</v>
      </c>
      <c r="G172" s="92">
        <f>('LWA config'!Y51-1)*64+_xlfn.BITXOR('LWA config'!AC51,2)+32*'LWA config'!AB51</f>
        <v>170</v>
      </c>
    </row>
    <row r="173" spans="1:7">
      <c r="A173" s="93" t="str">
        <f>'LWA config'!B51</f>
        <v>LWA-047</v>
      </c>
      <c r="B173" s="101">
        <f>'LWA config'!E51</f>
        <v>37.239843950000001</v>
      </c>
      <c r="C173" s="101">
        <f>'LWA config'!F51</f>
        <v>-118.28120409</v>
      </c>
      <c r="D173" s="99">
        <f>'LWA config'!G51</f>
        <v>1182.78</v>
      </c>
      <c r="E173" s="97" t="s">
        <v>446</v>
      </c>
      <c r="F173" s="92">
        <f>('LWA config'!P51-1)*16+'LWA config'!U51-1</f>
        <v>267</v>
      </c>
      <c r="G173" s="92">
        <f>('LWA config'!Y51-1)*64+_xlfn.BITXOR('LWA config'!AD51,2)+32*'LWA config'!AB51</f>
        <v>171</v>
      </c>
    </row>
    <row r="174" spans="1:7">
      <c r="A174" s="93" t="str">
        <f>'LWA config'!B78</f>
        <v>LWA-074</v>
      </c>
      <c r="B174" s="101">
        <f>'LWA config'!E78</f>
        <v>37.239957459999999</v>
      </c>
      <c r="C174" s="101">
        <f>'LWA config'!F78</f>
        <v>-118.28129208999999</v>
      </c>
      <c r="D174" s="99">
        <f>'LWA config'!G78</f>
        <v>1182.82</v>
      </c>
      <c r="E174" s="97" t="s">
        <v>116</v>
      </c>
      <c r="F174" s="92">
        <f>('LWA config'!P78-1)*16+'LWA config'!S78-1</f>
        <v>272</v>
      </c>
      <c r="G174" s="92">
        <f>('LWA config'!Y78-1)*64+_xlfn.BITXOR('LWA config'!AC78,2)+32*'LWA config'!AB78</f>
        <v>172</v>
      </c>
    </row>
    <row r="175" spans="1:7">
      <c r="A175" s="93" t="str">
        <f>'LWA config'!B78</f>
        <v>LWA-074</v>
      </c>
      <c r="B175" s="101">
        <f>'LWA config'!E78</f>
        <v>37.239957459999999</v>
      </c>
      <c r="C175" s="101">
        <f>'LWA config'!F78</f>
        <v>-118.28129208999999</v>
      </c>
      <c r="D175" s="99">
        <f>'LWA config'!G78</f>
        <v>1182.82</v>
      </c>
      <c r="E175" s="97" t="s">
        <v>446</v>
      </c>
      <c r="F175" s="92">
        <f>('LWA config'!P78-1)*16+'LWA config'!U78-1</f>
        <v>273</v>
      </c>
      <c r="G175" s="92">
        <f>('LWA config'!Y78-1)*64+_xlfn.BITXOR('LWA config'!AD78,2)+32*'LWA config'!AB78</f>
        <v>173</v>
      </c>
    </row>
    <row r="176" spans="1:7">
      <c r="A176" s="93" t="str">
        <f>'LWA config'!B77</f>
        <v>LWA-073</v>
      </c>
      <c r="B176" s="101">
        <f>'LWA config'!E77</f>
        <v>37.240041050000002</v>
      </c>
      <c r="C176" s="101">
        <f>'LWA config'!F77</f>
        <v>-118.28132217</v>
      </c>
      <c r="D176" s="99">
        <f>'LWA config'!G77</f>
        <v>1182.8399999999999</v>
      </c>
      <c r="E176" s="97" t="s">
        <v>116</v>
      </c>
      <c r="F176" s="92">
        <f>('LWA config'!P77-1)*16+'LWA config'!S77-1</f>
        <v>270</v>
      </c>
      <c r="G176" s="92">
        <f>('LWA config'!Y77-1)*64+_xlfn.BITXOR('LWA config'!AC77,2)+32*'LWA config'!AB77</f>
        <v>174</v>
      </c>
    </row>
    <row r="177" spans="1:7">
      <c r="A177" s="93" t="str">
        <f>'LWA config'!B77</f>
        <v>LWA-073</v>
      </c>
      <c r="B177" s="101">
        <f>'LWA config'!E77</f>
        <v>37.240041050000002</v>
      </c>
      <c r="C177" s="101">
        <f>'LWA config'!F77</f>
        <v>-118.28132217</v>
      </c>
      <c r="D177" s="99">
        <f>'LWA config'!G77</f>
        <v>1182.8399999999999</v>
      </c>
      <c r="E177" s="97" t="s">
        <v>446</v>
      </c>
      <c r="F177" s="92">
        <f>('LWA config'!P77-1)*16+'LWA config'!U77-1</f>
        <v>271</v>
      </c>
      <c r="G177" s="92">
        <f>('LWA config'!Y77-1)*64+_xlfn.BITXOR('LWA config'!AD77,2)+32*'LWA config'!AB77</f>
        <v>175</v>
      </c>
    </row>
    <row r="178" spans="1:7">
      <c r="A178" s="93" t="str">
        <f>'LWA config'!B81</f>
        <v>LWA-077</v>
      </c>
      <c r="B178" s="101">
        <f>'LWA config'!E81</f>
        <v>37.239860839999999</v>
      </c>
      <c r="C178" s="101">
        <f>'LWA config'!F81</f>
        <v>-118.28132434</v>
      </c>
      <c r="D178" s="99">
        <f>'LWA config'!G81</f>
        <v>1182.67</v>
      </c>
      <c r="E178" s="97" t="s">
        <v>116</v>
      </c>
      <c r="F178" s="92">
        <f>('LWA config'!P81-1)*16+'LWA config'!S81-1</f>
        <v>276</v>
      </c>
      <c r="G178" s="92">
        <f>('LWA config'!Y81-1)*64+_xlfn.BITXOR('LWA config'!AC81,2)+32*'LWA config'!AB81</f>
        <v>176</v>
      </c>
    </row>
    <row r="179" spans="1:7">
      <c r="A179" s="93" t="str">
        <f>'LWA config'!B81</f>
        <v>LWA-077</v>
      </c>
      <c r="B179" s="101">
        <f>'LWA config'!E81</f>
        <v>37.239860839999999</v>
      </c>
      <c r="C179" s="101">
        <f>'LWA config'!F81</f>
        <v>-118.28132434</v>
      </c>
      <c r="D179" s="99">
        <f>'LWA config'!G81</f>
        <v>1182.67</v>
      </c>
      <c r="E179" s="97" t="s">
        <v>446</v>
      </c>
      <c r="F179" s="92">
        <f>('LWA config'!P81-1)*16+'LWA config'!U81-1</f>
        <v>277</v>
      </c>
      <c r="G179" s="92">
        <f>('LWA config'!Y81-1)*64+_xlfn.BITXOR('LWA config'!AD81,2)+32*'LWA config'!AB81</f>
        <v>177</v>
      </c>
    </row>
    <row r="180" spans="1:7">
      <c r="A180" s="93" t="str">
        <f>'LWA config'!B79</f>
        <v>LWA-075</v>
      </c>
      <c r="B180" s="101">
        <f>'LWA config'!E79</f>
        <v>37.239940310000001</v>
      </c>
      <c r="C180" s="101">
        <f>'LWA config'!F79</f>
        <v>-118.28142573</v>
      </c>
      <c r="D180" s="99">
        <f>'LWA config'!G79</f>
        <v>1182.67</v>
      </c>
      <c r="E180" s="97" t="s">
        <v>116</v>
      </c>
      <c r="F180" s="92">
        <f>('LWA config'!P79-1)*16+'LWA config'!S79-1</f>
        <v>274</v>
      </c>
      <c r="G180" s="92">
        <f>('LWA config'!Y79-1)*64+_xlfn.BITXOR('LWA config'!AC79,2)+32*'LWA config'!AB79</f>
        <v>178</v>
      </c>
    </row>
    <row r="181" spans="1:7">
      <c r="A181" s="93" t="str">
        <f>'LWA config'!B79</f>
        <v>LWA-075</v>
      </c>
      <c r="B181" s="101">
        <f>'LWA config'!E79</f>
        <v>37.239940310000001</v>
      </c>
      <c r="C181" s="101">
        <f>'LWA config'!F79</f>
        <v>-118.28142573</v>
      </c>
      <c r="D181" s="99">
        <f>'LWA config'!G79</f>
        <v>1182.67</v>
      </c>
      <c r="E181" s="97" t="s">
        <v>446</v>
      </c>
      <c r="F181" s="92">
        <f>('LWA config'!P79-1)*16+'LWA config'!U79-1</f>
        <v>275</v>
      </c>
      <c r="G181" s="92">
        <f>('LWA config'!Y79-1)*64+_xlfn.BITXOR('LWA config'!AD79,2)+32*'LWA config'!AB79</f>
        <v>179</v>
      </c>
    </row>
    <row r="182" spans="1:7">
      <c r="A182" s="93" t="str">
        <f>'LWA config'!B279</f>
        <v>LWA-275</v>
      </c>
      <c r="B182" s="101">
        <f>'LWA config'!E279</f>
        <v>37.245588140000002</v>
      </c>
      <c r="C182" s="101">
        <f>'LWA config'!F279</f>
        <v>-118.27811730000001</v>
      </c>
      <c r="D182" s="99">
        <f>'LWA config'!G279</f>
        <v>1183.8599999999999</v>
      </c>
      <c r="E182" s="97" t="s">
        <v>116</v>
      </c>
      <c r="F182" s="92">
        <f>('LWA config'!P279-1)*16+'LWA config'!S279-1</f>
        <v>128</v>
      </c>
      <c r="G182" s="92">
        <f>('LWA config'!Y279-1)*64+_xlfn.BITXOR('LWA config'!AC279,2)+32*'LWA config'!AB279</f>
        <v>180</v>
      </c>
    </row>
    <row r="183" spans="1:7">
      <c r="A183" s="93" t="str">
        <f>'LWA config'!B279</f>
        <v>LWA-275</v>
      </c>
      <c r="B183" s="101">
        <f>'LWA config'!E279</f>
        <v>37.245588140000002</v>
      </c>
      <c r="C183" s="101">
        <f>'LWA config'!F279</f>
        <v>-118.27811730000001</v>
      </c>
      <c r="D183" s="99">
        <f>'LWA config'!G279</f>
        <v>1183.8599999999999</v>
      </c>
      <c r="E183" s="97" t="s">
        <v>446</v>
      </c>
      <c r="F183" s="92">
        <f>('LWA config'!P279-1)*16+'LWA config'!U279-1</f>
        <v>129</v>
      </c>
      <c r="G183" s="92">
        <f>('LWA config'!Y279-1)*64+_xlfn.BITXOR('LWA config'!AD279,2)+32*'LWA config'!AB279</f>
        <v>181</v>
      </c>
    </row>
    <row r="184" spans="1:7">
      <c r="A184" s="93" t="str">
        <f>'LWA config'!B278</f>
        <v>LWA-274</v>
      </c>
      <c r="B184" s="101">
        <f>'LWA config'!E278</f>
        <v>37.240678260000003</v>
      </c>
      <c r="C184" s="101">
        <f>'LWA config'!F278</f>
        <v>-118.28000645</v>
      </c>
      <c r="D184" s="99">
        <f>'LWA config'!G278</f>
        <v>1182.93</v>
      </c>
      <c r="E184" s="97" t="s">
        <v>116</v>
      </c>
      <c r="F184" s="92">
        <f>('LWA config'!P278-1)*16+'LWA config'!S278-1</f>
        <v>126</v>
      </c>
      <c r="G184" s="92">
        <f>('LWA config'!Y278-1)*64+_xlfn.BITXOR('LWA config'!AC278,2)+32*'LWA config'!AB278</f>
        <v>182</v>
      </c>
    </row>
    <row r="185" spans="1:7">
      <c r="A185" s="93" t="str">
        <f>'LWA config'!B278</f>
        <v>LWA-274</v>
      </c>
      <c r="B185" s="101">
        <f>'LWA config'!E278</f>
        <v>37.240678260000003</v>
      </c>
      <c r="C185" s="101">
        <f>'LWA config'!F278</f>
        <v>-118.28000645</v>
      </c>
      <c r="D185" s="99">
        <f>'LWA config'!G278</f>
        <v>1182.93</v>
      </c>
      <c r="E185" s="97" t="s">
        <v>446</v>
      </c>
      <c r="F185" s="92">
        <f>('LWA config'!P278-1)*16+'LWA config'!U278-1</f>
        <v>127</v>
      </c>
      <c r="G185" s="92">
        <f>('LWA config'!Y278-1)*64+_xlfn.BITXOR('LWA config'!AD278,2)+32*'LWA config'!AB278</f>
        <v>183</v>
      </c>
    </row>
    <row r="186" spans="1:7">
      <c r="A186" s="93" t="str">
        <f>'LWA config'!B306</f>
        <v>LWA-302</v>
      </c>
      <c r="B186" s="101">
        <f>'LWA config'!E306</f>
        <v>37.233932973199991</v>
      </c>
      <c r="C186" s="101">
        <f>'LWA config'!F306</f>
        <v>-118.28561575720001</v>
      </c>
      <c r="D186" s="99">
        <f>'LWA config'!G306</f>
        <v>1182</v>
      </c>
      <c r="E186" s="97" t="s">
        <v>116</v>
      </c>
      <c r="F186" s="92">
        <f>('LWA config'!P306-1)*16+'LWA config'!S306-1</f>
        <v>132</v>
      </c>
      <c r="G186" s="92">
        <f>('LWA config'!Y306-1)*64+_xlfn.BITXOR('LWA config'!AC306,2)+32*'LWA config'!AB306</f>
        <v>184</v>
      </c>
    </row>
    <row r="187" spans="1:7">
      <c r="A187" s="93" t="str">
        <f>'LWA config'!B306</f>
        <v>LWA-302</v>
      </c>
      <c r="B187" s="101">
        <f>'LWA config'!E306</f>
        <v>37.233932973199991</v>
      </c>
      <c r="C187" s="101">
        <f>'LWA config'!F306</f>
        <v>-118.28561575720001</v>
      </c>
      <c r="D187" s="99">
        <f>'LWA config'!G306</f>
        <v>1182</v>
      </c>
      <c r="E187" s="97" t="s">
        <v>446</v>
      </c>
      <c r="F187" s="92">
        <f>('LWA config'!P306-1)*16+'LWA config'!U306-1</f>
        <v>133</v>
      </c>
      <c r="G187" s="92">
        <f>('LWA config'!Y306-1)*64+_xlfn.BITXOR('LWA config'!AD306,2)+32*'LWA config'!AB306</f>
        <v>185</v>
      </c>
    </row>
    <row r="188" spans="1:7">
      <c r="A188" s="93" t="str">
        <f>'LWA config'!B290</f>
        <v>LWA-286</v>
      </c>
      <c r="B188" s="101">
        <f>'LWA config'!E290</f>
        <v>37.240253420000002</v>
      </c>
      <c r="C188" s="101">
        <f>'LWA config'!F290</f>
        <v>-118.29419387999999</v>
      </c>
      <c r="D188" s="99">
        <f>'LWA config'!G290</f>
        <v>1179.24</v>
      </c>
      <c r="E188" s="97" t="s">
        <v>116</v>
      </c>
      <c r="F188" s="92">
        <f>('LWA config'!P290-1)*16+'LWA config'!S290-1</f>
        <v>130</v>
      </c>
      <c r="G188" s="92">
        <f>('LWA config'!Y290-1)*64+_xlfn.BITXOR('LWA config'!AC290,2)+32*'LWA config'!AB290</f>
        <v>186</v>
      </c>
    </row>
    <row r="189" spans="1:7">
      <c r="A189" s="93" t="str">
        <f>'LWA config'!B290</f>
        <v>LWA-286</v>
      </c>
      <c r="B189" s="101">
        <f>'LWA config'!E290</f>
        <v>37.240253420000002</v>
      </c>
      <c r="C189" s="101">
        <f>'LWA config'!F290</f>
        <v>-118.29419387999999</v>
      </c>
      <c r="D189" s="99">
        <f>'LWA config'!G290</f>
        <v>1179.24</v>
      </c>
      <c r="E189" s="97" t="s">
        <v>446</v>
      </c>
      <c r="F189" s="92">
        <f>('LWA config'!P290-1)*16+'LWA config'!U290-1</f>
        <v>131</v>
      </c>
      <c r="G189" s="92">
        <f>('LWA config'!Y290-1)*64+_xlfn.BITXOR('LWA config'!AD290,2)+32*'LWA config'!AB290</f>
        <v>187</v>
      </c>
    </row>
    <row r="190" spans="1:7">
      <c r="A190" s="93" t="str">
        <f>'LWA config'!B367</f>
        <v>LWA-363</v>
      </c>
      <c r="B190" s="101">
        <f>'LWA config'!E367</f>
        <v>37.235264689199994</v>
      </c>
      <c r="C190" s="101">
        <f>'LWA config'!F367</f>
        <v>-118.2793996692</v>
      </c>
      <c r="D190" s="99">
        <f>'LWA config'!G367</f>
        <v>1181.3699999999999</v>
      </c>
      <c r="E190" s="97" t="s">
        <v>116</v>
      </c>
      <c r="F190" s="92">
        <f>('LWA config'!P367-1)*16+'LWA config'!S367-1</f>
        <v>136</v>
      </c>
      <c r="G190" s="92">
        <f>('LWA config'!Y367-1)*64+_xlfn.BITXOR('LWA config'!AC367,2)+32*'LWA config'!AB367</f>
        <v>188</v>
      </c>
    </row>
    <row r="191" spans="1:7">
      <c r="A191" s="93" t="str">
        <f>'LWA config'!B367</f>
        <v>LWA-363</v>
      </c>
      <c r="B191" s="101">
        <f>'LWA config'!E367</f>
        <v>37.235264689199994</v>
      </c>
      <c r="C191" s="101">
        <f>'LWA config'!F367</f>
        <v>-118.2793996692</v>
      </c>
      <c r="D191" s="99">
        <f>'LWA config'!G367</f>
        <v>1181.3699999999999</v>
      </c>
      <c r="E191" s="97" t="s">
        <v>446</v>
      </c>
      <c r="F191" s="92">
        <f>('LWA config'!P367-1)*16+'LWA config'!U367-1</f>
        <v>137</v>
      </c>
      <c r="G191" s="92">
        <f>('LWA config'!Y367-1)*64+_xlfn.BITXOR('LWA config'!AD367,2)+32*'LWA config'!AB367</f>
        <v>189</v>
      </c>
    </row>
    <row r="192" spans="1:7">
      <c r="A192" s="93" t="str">
        <f>'LWA config'!B327</f>
        <v>LWA-323</v>
      </c>
      <c r="B192" s="101">
        <f>'LWA config'!E327</f>
        <v>37.241611864199996</v>
      </c>
      <c r="C192" s="101">
        <f>'LWA config'!F327</f>
        <v>-118.27931606920001</v>
      </c>
      <c r="D192" s="99">
        <f>'LWA config'!G327</f>
        <v>1183.3399999999999</v>
      </c>
      <c r="E192" s="97" t="s">
        <v>116</v>
      </c>
      <c r="F192" s="92">
        <f>('LWA config'!P327-1)*16+'LWA config'!S327-1</f>
        <v>134</v>
      </c>
      <c r="G192" s="92">
        <f>('LWA config'!Y327-1)*64+_xlfn.BITXOR('LWA config'!AC327,2)+32*'LWA config'!AB327</f>
        <v>190</v>
      </c>
    </row>
    <row r="193" spans="1:7">
      <c r="A193" s="93" t="str">
        <f>'LWA config'!B327</f>
        <v>LWA-323</v>
      </c>
      <c r="B193" s="101">
        <f>'LWA config'!E327</f>
        <v>37.241611864199996</v>
      </c>
      <c r="C193" s="101">
        <f>'LWA config'!F327</f>
        <v>-118.27931606920001</v>
      </c>
      <c r="D193" s="99">
        <f>'LWA config'!G327</f>
        <v>1183.3399999999999</v>
      </c>
      <c r="E193" s="97" t="s">
        <v>446</v>
      </c>
      <c r="F193" s="92">
        <f>('LWA config'!P327-1)*16+'LWA config'!U327-1</f>
        <v>135</v>
      </c>
      <c r="G193" s="92">
        <f>('LWA config'!Y327-1)*64+_xlfn.BITXOR('LWA config'!AD327,2)+32*'LWA config'!AB327</f>
        <v>191</v>
      </c>
    </row>
    <row r="194" spans="1:7">
      <c r="A194" s="93" t="str">
        <f>'LWA config'!B17</f>
        <v>LWA-013</v>
      </c>
      <c r="B194" s="101">
        <f>'LWA config'!E17</f>
        <v>37.23983072</v>
      </c>
      <c r="C194" s="101">
        <f>'LWA config'!F17</f>
        <v>-118.28085119000001</v>
      </c>
      <c r="D194" s="99">
        <f>'LWA config'!G17</f>
        <v>1182.49</v>
      </c>
      <c r="E194" s="97" t="s">
        <v>116</v>
      </c>
      <c r="F194" s="92">
        <f>('LWA config'!P17-1)*16+'LWA config'!S17-1</f>
        <v>280</v>
      </c>
      <c r="G194" s="92">
        <f>('LWA config'!Y17-1)*64+_xlfn.BITXOR('LWA config'!AC17,2)+32*'LWA config'!AB17</f>
        <v>192</v>
      </c>
    </row>
    <row r="195" spans="1:7">
      <c r="A195" s="93" t="str">
        <f>'LWA config'!B17</f>
        <v>LWA-013</v>
      </c>
      <c r="B195" s="101">
        <f>'LWA config'!E17</f>
        <v>37.23983072</v>
      </c>
      <c r="C195" s="101">
        <f>'LWA config'!F17</f>
        <v>-118.28085119000001</v>
      </c>
      <c r="D195" s="99">
        <f>'LWA config'!G17</f>
        <v>1182.49</v>
      </c>
      <c r="E195" s="97" t="s">
        <v>446</v>
      </c>
      <c r="F195" s="92">
        <f>('LWA config'!P17-1)*16+'LWA config'!U17-1</f>
        <v>281</v>
      </c>
      <c r="G195" s="92">
        <f>('LWA config'!Y17-1)*64+_xlfn.BITXOR('LWA config'!AD17,2)+32*'LWA config'!AB17</f>
        <v>193</v>
      </c>
    </row>
    <row r="196" spans="1:7">
      <c r="A196" s="93" t="str">
        <f>'LWA config'!B20</f>
        <v>LWA-016</v>
      </c>
      <c r="B196" s="101">
        <f>'LWA config'!E20</f>
        <v>37.239778459999997</v>
      </c>
      <c r="C196" s="101">
        <f>'LWA config'!F20</f>
        <v>-118.28065927999999</v>
      </c>
      <c r="D196" s="99">
        <f>'LWA config'!G20</f>
        <v>1182.51</v>
      </c>
      <c r="E196" s="97" t="s">
        <v>116</v>
      </c>
      <c r="F196" s="92">
        <f>('LWA config'!P20-1)*16+'LWA config'!S20-1</f>
        <v>278</v>
      </c>
      <c r="G196" s="92">
        <f>('LWA config'!Y20-1)*64+_xlfn.BITXOR('LWA config'!AC20,2)+32*'LWA config'!AB20</f>
        <v>194</v>
      </c>
    </row>
    <row r="197" spans="1:7">
      <c r="A197" s="93" t="str">
        <f>'LWA config'!B20</f>
        <v>LWA-016</v>
      </c>
      <c r="B197" s="101">
        <f>'LWA config'!E20</f>
        <v>37.239778459999997</v>
      </c>
      <c r="C197" s="101">
        <f>'LWA config'!F20</f>
        <v>-118.28065927999999</v>
      </c>
      <c r="D197" s="99">
        <f>'LWA config'!G20</f>
        <v>1182.51</v>
      </c>
      <c r="E197" s="97" t="s">
        <v>446</v>
      </c>
      <c r="F197" s="92">
        <f>('LWA config'!P20-1)*16+'LWA config'!U20-1</f>
        <v>279</v>
      </c>
      <c r="G197" s="92">
        <f>('LWA config'!Y20-1)*64+_xlfn.BITXOR('LWA config'!AD20,2)+32*'LWA config'!AB20</f>
        <v>195</v>
      </c>
    </row>
    <row r="198" spans="1:7">
      <c r="A198" s="93" t="str">
        <f>'LWA config'!B19</f>
        <v>LWA-015</v>
      </c>
      <c r="B198" s="101">
        <f>'LWA config'!E19</f>
        <v>37.239782720000001</v>
      </c>
      <c r="C198" s="101">
        <f>'LWA config'!F19</f>
        <v>-118.28058556000001</v>
      </c>
      <c r="D198" s="99">
        <f>'LWA config'!G19</f>
        <v>1182.8</v>
      </c>
      <c r="E198" s="97" t="s">
        <v>116</v>
      </c>
      <c r="F198" s="92">
        <f>('LWA config'!P19-1)*16+'LWA config'!S19-1</f>
        <v>284</v>
      </c>
      <c r="G198" s="92">
        <f>('LWA config'!Y19-1)*64+_xlfn.BITXOR('LWA config'!AC19,2)+32*'LWA config'!AB19</f>
        <v>196</v>
      </c>
    </row>
    <row r="199" spans="1:7">
      <c r="A199" s="93" t="str">
        <f>'LWA config'!B19</f>
        <v>LWA-015</v>
      </c>
      <c r="B199" s="101">
        <f>'LWA config'!E19</f>
        <v>37.239782720000001</v>
      </c>
      <c r="C199" s="101">
        <f>'LWA config'!F19</f>
        <v>-118.28058556000001</v>
      </c>
      <c r="D199" s="99">
        <f>'LWA config'!G19</f>
        <v>1182.8</v>
      </c>
      <c r="E199" s="97" t="s">
        <v>446</v>
      </c>
      <c r="F199" s="92">
        <f>('LWA config'!P19-1)*16+'LWA config'!U19-1</f>
        <v>285</v>
      </c>
      <c r="G199" s="92">
        <f>('LWA config'!Y19-1)*64+_xlfn.BITXOR('LWA config'!AD19,2)+32*'LWA config'!AB19</f>
        <v>197</v>
      </c>
    </row>
    <row r="200" spans="1:7">
      <c r="A200" s="93" t="str">
        <f>'LWA config'!B18</f>
        <v>LWA-014</v>
      </c>
      <c r="B200" s="101">
        <f>'LWA config'!E18</f>
        <v>37.23982754</v>
      </c>
      <c r="C200" s="101">
        <f>'LWA config'!F18</f>
        <v>-118.28098498</v>
      </c>
      <c r="D200" s="99">
        <f>'LWA config'!G18</f>
        <v>1182.75</v>
      </c>
      <c r="E200" s="97" t="s">
        <v>116</v>
      </c>
      <c r="F200" s="92">
        <f>('LWA config'!P18-1)*16+'LWA config'!S18-1</f>
        <v>282</v>
      </c>
      <c r="G200" s="92">
        <f>('LWA config'!Y18-1)*64+_xlfn.BITXOR('LWA config'!AC18,2)+32*'LWA config'!AB18</f>
        <v>198</v>
      </c>
    </row>
    <row r="201" spans="1:7">
      <c r="A201" s="93" t="str">
        <f>'LWA config'!B18</f>
        <v>LWA-014</v>
      </c>
      <c r="B201" s="101">
        <f>'LWA config'!E18</f>
        <v>37.23982754</v>
      </c>
      <c r="C201" s="101">
        <f>'LWA config'!F18</f>
        <v>-118.28098498</v>
      </c>
      <c r="D201" s="99">
        <f>'LWA config'!G18</f>
        <v>1182.75</v>
      </c>
      <c r="E201" s="97" t="s">
        <v>446</v>
      </c>
      <c r="F201" s="92">
        <f>('LWA config'!P18-1)*16+'LWA config'!U18-1</f>
        <v>283</v>
      </c>
      <c r="G201" s="92">
        <f>('LWA config'!Y18-1)*64+_xlfn.BITXOR('LWA config'!AD18,2)+32*'LWA config'!AB18</f>
        <v>199</v>
      </c>
    </row>
    <row r="202" spans="1:7">
      <c r="A202" s="93" t="str">
        <f>'LWA config'!B22</f>
        <v>LWA-018</v>
      </c>
      <c r="B202" s="101">
        <f>'LWA config'!E22</f>
        <v>37.239712590000003</v>
      </c>
      <c r="C202" s="101">
        <f>'LWA config'!F22</f>
        <v>-118.28063016</v>
      </c>
      <c r="D202" s="99">
        <f>'LWA config'!G22</f>
        <v>1182.5899999999999</v>
      </c>
      <c r="E202" s="97" t="s">
        <v>116</v>
      </c>
      <c r="F202" s="92">
        <f>('LWA config'!P22-1)*16+'LWA config'!S22-1</f>
        <v>288</v>
      </c>
      <c r="G202" s="92">
        <f>('LWA config'!Y22-1)*64+_xlfn.BITXOR('LWA config'!AC22,2)+32*'LWA config'!AB22</f>
        <v>200</v>
      </c>
    </row>
    <row r="203" spans="1:7">
      <c r="A203" s="93" t="str">
        <f>'LWA config'!B22</f>
        <v>LWA-018</v>
      </c>
      <c r="B203" s="101">
        <f>'LWA config'!E22</f>
        <v>37.239712590000003</v>
      </c>
      <c r="C203" s="101">
        <f>'LWA config'!F22</f>
        <v>-118.28063016</v>
      </c>
      <c r="D203" s="99">
        <f>'LWA config'!G22</f>
        <v>1182.5899999999999</v>
      </c>
      <c r="E203" s="97" t="s">
        <v>446</v>
      </c>
      <c r="F203" s="92">
        <f>('LWA config'!P22-1)*16+'LWA config'!U22-1</f>
        <v>289</v>
      </c>
      <c r="G203" s="92">
        <f>('LWA config'!Y22-1)*64+_xlfn.BITXOR('LWA config'!AD22,2)+32*'LWA config'!AB22</f>
        <v>201</v>
      </c>
    </row>
    <row r="204" spans="1:7">
      <c r="A204" s="93" t="str">
        <f>'LWA config'!B21</f>
        <v>LWA-017</v>
      </c>
      <c r="B204" s="101">
        <f>'LWA config'!E21</f>
        <v>37.23972113</v>
      </c>
      <c r="C204" s="101">
        <f>'LWA config'!F21</f>
        <v>-118.28083383000001</v>
      </c>
      <c r="D204" s="99">
        <f>'LWA config'!G21</f>
        <v>1182.52</v>
      </c>
      <c r="E204" s="97" t="s">
        <v>116</v>
      </c>
      <c r="F204" s="92">
        <f>('LWA config'!P21-1)*16+'LWA config'!S21-1</f>
        <v>286</v>
      </c>
      <c r="G204" s="92">
        <f>('LWA config'!Y21-1)*64+_xlfn.BITXOR('LWA config'!AC21,2)+32*'LWA config'!AB21</f>
        <v>202</v>
      </c>
    </row>
    <row r="205" spans="1:7">
      <c r="A205" s="93" t="str">
        <f>'LWA config'!B21</f>
        <v>LWA-017</v>
      </c>
      <c r="B205" s="101">
        <f>'LWA config'!E21</f>
        <v>37.23972113</v>
      </c>
      <c r="C205" s="101">
        <f>'LWA config'!F21</f>
        <v>-118.28083383000001</v>
      </c>
      <c r="D205" s="99">
        <f>'LWA config'!G21</f>
        <v>1182.52</v>
      </c>
      <c r="E205" s="97" t="s">
        <v>446</v>
      </c>
      <c r="F205" s="92">
        <f>('LWA config'!P21-1)*16+'LWA config'!U21-1</f>
        <v>287</v>
      </c>
      <c r="G205" s="92">
        <f>('LWA config'!Y21-1)*64+_xlfn.BITXOR('LWA config'!AD21,2)+32*'LWA config'!AB21</f>
        <v>203</v>
      </c>
    </row>
    <row r="206" spans="1:7">
      <c r="A206" s="93" t="str">
        <f>'LWA config'!B24</f>
        <v>LWA-020</v>
      </c>
      <c r="B206" s="101">
        <f>'LWA config'!E24</f>
        <v>37.239629290000003</v>
      </c>
      <c r="C206" s="101">
        <f>'LWA config'!F24</f>
        <v>-118.28078691</v>
      </c>
      <c r="D206" s="99">
        <f>'LWA config'!G24</f>
        <v>1182.6400000000001</v>
      </c>
      <c r="E206" s="97" t="s">
        <v>116</v>
      </c>
      <c r="F206" s="92">
        <f>('LWA config'!P24-1)*16+'LWA config'!S24-1</f>
        <v>292</v>
      </c>
      <c r="G206" s="92">
        <f>('LWA config'!Y24-1)*64+_xlfn.BITXOR('LWA config'!AC24,2)+32*'LWA config'!AB24</f>
        <v>204</v>
      </c>
    </row>
    <row r="207" spans="1:7">
      <c r="A207" s="93" t="str">
        <f>'LWA config'!B24</f>
        <v>LWA-020</v>
      </c>
      <c r="B207" s="101">
        <f>'LWA config'!E24</f>
        <v>37.239629290000003</v>
      </c>
      <c r="C207" s="101">
        <f>'LWA config'!F24</f>
        <v>-118.28078691</v>
      </c>
      <c r="D207" s="99">
        <f>'LWA config'!G24</f>
        <v>1182.6400000000001</v>
      </c>
      <c r="E207" s="97" t="s">
        <v>446</v>
      </c>
      <c r="F207" s="92">
        <f>('LWA config'!P24-1)*16+'LWA config'!U24-1</f>
        <v>293</v>
      </c>
      <c r="G207" s="92">
        <f>('LWA config'!Y24-1)*64+_xlfn.BITXOR('LWA config'!AD24,2)+32*'LWA config'!AB24</f>
        <v>205</v>
      </c>
    </row>
    <row r="208" spans="1:7">
      <c r="A208" s="93" t="str">
        <f>'LWA config'!B23</f>
        <v>LWA-019</v>
      </c>
      <c r="B208" s="101">
        <f>'LWA config'!E23</f>
        <v>37.239646270000001</v>
      </c>
      <c r="C208" s="101">
        <f>'LWA config'!F23</f>
        <v>-118.28092851</v>
      </c>
      <c r="D208" s="99">
        <f>'LWA config'!G23</f>
        <v>1182.55</v>
      </c>
      <c r="E208" s="97" t="s">
        <v>116</v>
      </c>
      <c r="F208" s="92">
        <f>('LWA config'!P23-1)*16+'LWA config'!S23-1</f>
        <v>290</v>
      </c>
      <c r="G208" s="92">
        <f>('LWA config'!Y23-1)*64+_xlfn.BITXOR('LWA config'!AC23,2)+32*'LWA config'!AB23</f>
        <v>206</v>
      </c>
    </row>
    <row r="209" spans="1:7">
      <c r="A209" s="93" t="str">
        <f>'LWA config'!B23</f>
        <v>LWA-019</v>
      </c>
      <c r="B209" s="101">
        <f>'LWA config'!E23</f>
        <v>37.239646270000001</v>
      </c>
      <c r="C209" s="101">
        <f>'LWA config'!F23</f>
        <v>-118.28092851</v>
      </c>
      <c r="D209" s="99">
        <f>'LWA config'!G23</f>
        <v>1182.55</v>
      </c>
      <c r="E209" s="97" t="s">
        <v>446</v>
      </c>
      <c r="F209" s="92">
        <f>('LWA config'!P23-1)*16+'LWA config'!U23-1</f>
        <v>291</v>
      </c>
      <c r="G209" s="92">
        <f>('LWA config'!Y23-1)*64+_xlfn.BITXOR('LWA config'!AD23,2)+32*'LWA config'!AB23</f>
        <v>207</v>
      </c>
    </row>
    <row r="210" spans="1:7">
      <c r="A210" s="93" t="str">
        <f>'LWA config'!B26</f>
        <v>LWA-022</v>
      </c>
      <c r="B210" s="101">
        <f>'LWA config'!E26</f>
        <v>37.239571570000003</v>
      </c>
      <c r="C210" s="101">
        <f>'LWA config'!F26</f>
        <v>-118.2809067</v>
      </c>
      <c r="D210" s="99">
        <f>'LWA config'!G26</f>
        <v>1182.51</v>
      </c>
      <c r="E210" s="97" t="s">
        <v>116</v>
      </c>
      <c r="F210" s="92">
        <f>('LWA config'!P26-1)*16+'LWA config'!S26-1</f>
        <v>296</v>
      </c>
      <c r="G210" s="92">
        <f>('LWA config'!Y26-1)*64+_xlfn.BITXOR('LWA config'!AC26,2)+32*'LWA config'!AB26</f>
        <v>208</v>
      </c>
    </row>
    <row r="211" spans="1:7">
      <c r="A211" s="93" t="str">
        <f>'LWA config'!B26</f>
        <v>LWA-022</v>
      </c>
      <c r="B211" s="101">
        <f>'LWA config'!E26</f>
        <v>37.239571570000003</v>
      </c>
      <c r="C211" s="101">
        <f>'LWA config'!F26</f>
        <v>-118.2809067</v>
      </c>
      <c r="D211" s="99">
        <f>'LWA config'!G26</f>
        <v>1182.51</v>
      </c>
      <c r="E211" s="97" t="s">
        <v>446</v>
      </c>
      <c r="F211" s="92">
        <f>('LWA config'!P26-1)*16+'LWA config'!U26-1</f>
        <v>297</v>
      </c>
      <c r="G211" s="92">
        <f>('LWA config'!Y26-1)*64+_xlfn.BITXOR('LWA config'!AD26,2)+32*'LWA config'!AB26</f>
        <v>209</v>
      </c>
    </row>
    <row r="212" spans="1:7">
      <c r="A212" s="93" t="str">
        <f>'LWA config'!B25</f>
        <v>LWA-021</v>
      </c>
      <c r="B212" s="101">
        <f>'LWA config'!E25</f>
        <v>37.239593720000002</v>
      </c>
      <c r="C212" s="101">
        <f>'LWA config'!F25</f>
        <v>-118.28052287</v>
      </c>
      <c r="D212" s="99">
        <f>'LWA config'!G25</f>
        <v>1183.28</v>
      </c>
      <c r="E212" s="97" t="s">
        <v>116</v>
      </c>
      <c r="F212" s="92">
        <f>('LWA config'!P25-1)*16+'LWA config'!S25-1</f>
        <v>294</v>
      </c>
      <c r="G212" s="92">
        <f>('LWA config'!Y25-1)*64+_xlfn.BITXOR('LWA config'!AC25,2)+32*'LWA config'!AB25</f>
        <v>210</v>
      </c>
    </row>
    <row r="213" spans="1:7">
      <c r="A213" s="93" t="str">
        <f>'LWA config'!B25</f>
        <v>LWA-021</v>
      </c>
      <c r="B213" s="101">
        <f>'LWA config'!E25</f>
        <v>37.239593720000002</v>
      </c>
      <c r="C213" s="101">
        <f>'LWA config'!F25</f>
        <v>-118.28052287</v>
      </c>
      <c r="D213" s="99">
        <f>'LWA config'!G25</f>
        <v>1183.28</v>
      </c>
      <c r="E213" s="97" t="s">
        <v>446</v>
      </c>
      <c r="F213" s="92">
        <f>('LWA config'!P25-1)*16+'LWA config'!U25-1</f>
        <v>295</v>
      </c>
      <c r="G213" s="92">
        <f>('LWA config'!Y25-1)*64+_xlfn.BITXOR('LWA config'!AD25,2)+32*'LWA config'!AB25</f>
        <v>211</v>
      </c>
    </row>
    <row r="214" spans="1:7">
      <c r="A214" s="93" t="str">
        <f>'LWA config'!B28</f>
        <v>LWA-024</v>
      </c>
      <c r="B214" s="101">
        <f>'LWA config'!E28</f>
        <v>37.239520489999997</v>
      </c>
      <c r="C214" s="101">
        <f>'LWA config'!F28</f>
        <v>-118.28096304</v>
      </c>
      <c r="D214" s="99">
        <f>'LWA config'!G28</f>
        <v>1182.47</v>
      </c>
      <c r="E214" s="97" t="s">
        <v>116</v>
      </c>
      <c r="F214" s="92">
        <f>('LWA config'!P28-1)*16+'LWA config'!S28-1</f>
        <v>300</v>
      </c>
      <c r="G214" s="92">
        <f>('LWA config'!Y28-1)*64+_xlfn.BITXOR('LWA config'!AC28,2)+32*'LWA config'!AB28</f>
        <v>212</v>
      </c>
    </row>
    <row r="215" spans="1:7">
      <c r="A215" s="93" t="str">
        <f>'LWA config'!B28</f>
        <v>LWA-024</v>
      </c>
      <c r="B215" s="101">
        <f>'LWA config'!E28</f>
        <v>37.239520489999997</v>
      </c>
      <c r="C215" s="101">
        <f>'LWA config'!F28</f>
        <v>-118.28096304</v>
      </c>
      <c r="D215" s="99">
        <f>'LWA config'!G28</f>
        <v>1182.47</v>
      </c>
      <c r="E215" s="97" t="s">
        <v>446</v>
      </c>
      <c r="F215" s="92">
        <f>('LWA config'!P28-1)*16+'LWA config'!U28-1</f>
        <v>301</v>
      </c>
      <c r="G215" s="92">
        <f>('LWA config'!Y28-1)*64+_xlfn.BITXOR('LWA config'!AD28,2)+32*'LWA config'!AB28</f>
        <v>213</v>
      </c>
    </row>
    <row r="216" spans="1:7">
      <c r="A216" s="93" t="str">
        <f>'LWA config'!B27</f>
        <v>LWA-023</v>
      </c>
      <c r="B216" s="101">
        <f>'LWA config'!E27</f>
        <v>37.2395341</v>
      </c>
      <c r="C216" s="101">
        <f>'LWA config'!F27</f>
        <v>-118.28069682</v>
      </c>
      <c r="D216" s="99">
        <f>'LWA config'!G27</f>
        <v>1182.8399999999999</v>
      </c>
      <c r="E216" s="97" t="s">
        <v>116</v>
      </c>
      <c r="F216" s="92">
        <f>('LWA config'!P27-1)*16+'LWA config'!S27-1</f>
        <v>298</v>
      </c>
      <c r="G216" s="92">
        <f>('LWA config'!Y27-1)*64+_xlfn.BITXOR('LWA config'!AC27,2)+32*'LWA config'!AB27</f>
        <v>214</v>
      </c>
    </row>
    <row r="217" spans="1:7">
      <c r="A217" s="93" t="str">
        <f>'LWA config'!B27</f>
        <v>LWA-023</v>
      </c>
      <c r="B217" s="101">
        <f>'LWA config'!E27</f>
        <v>37.2395341</v>
      </c>
      <c r="C217" s="101">
        <f>'LWA config'!F27</f>
        <v>-118.28069682</v>
      </c>
      <c r="D217" s="99">
        <f>'LWA config'!G27</f>
        <v>1182.8399999999999</v>
      </c>
      <c r="E217" s="97" t="s">
        <v>446</v>
      </c>
      <c r="F217" s="92">
        <f>('LWA config'!P27-1)*16+'LWA config'!U27-1</f>
        <v>299</v>
      </c>
      <c r="G217" s="92">
        <f>('LWA config'!Y27-1)*64+_xlfn.BITXOR('LWA config'!AD27,2)+32*'LWA config'!AB27</f>
        <v>215</v>
      </c>
    </row>
    <row r="218" spans="1:7">
      <c r="A218" s="93" t="str">
        <f>'LWA config'!B30</f>
        <v>LWA-026</v>
      </c>
      <c r="B218" s="101">
        <f>'LWA config'!E30</f>
        <v>37.239461759999998</v>
      </c>
      <c r="C218" s="101">
        <f>'LWA config'!F30</f>
        <v>-118.28088169</v>
      </c>
      <c r="D218" s="99">
        <f>'LWA config'!G30</f>
        <v>1182.3900000000001</v>
      </c>
      <c r="E218" s="97" t="s">
        <v>116</v>
      </c>
      <c r="F218" s="92">
        <f>('LWA config'!P30-1)*16+'LWA config'!S30-1</f>
        <v>304</v>
      </c>
      <c r="G218" s="92">
        <f>('LWA config'!Y30-1)*64+_xlfn.BITXOR('LWA config'!AC30,2)+32*'LWA config'!AB30</f>
        <v>216</v>
      </c>
    </row>
    <row r="219" spans="1:7">
      <c r="A219" s="93" t="str">
        <f>'LWA config'!B30</f>
        <v>LWA-026</v>
      </c>
      <c r="B219" s="101">
        <f>'LWA config'!E30</f>
        <v>37.239461759999998</v>
      </c>
      <c r="C219" s="101">
        <f>'LWA config'!F30</f>
        <v>-118.28088169</v>
      </c>
      <c r="D219" s="99">
        <f>'LWA config'!G30</f>
        <v>1182.3900000000001</v>
      </c>
      <c r="E219" s="97" t="s">
        <v>446</v>
      </c>
      <c r="F219" s="92">
        <f>('LWA config'!P30-1)*16+'LWA config'!U30-1</f>
        <v>305</v>
      </c>
      <c r="G219" s="92">
        <f>('LWA config'!Y30-1)*64+_xlfn.BITXOR('LWA config'!AD30,2)+32*'LWA config'!AB30</f>
        <v>217</v>
      </c>
    </row>
    <row r="220" spans="1:7">
      <c r="A220" s="93" t="str">
        <f>'LWA config'!B29</f>
        <v>LWA-025</v>
      </c>
      <c r="B220" s="101">
        <f>'LWA config'!E29</f>
        <v>37.239489290000002</v>
      </c>
      <c r="C220" s="101">
        <f>'LWA config'!F29</f>
        <v>-118.28061981</v>
      </c>
      <c r="D220" s="99">
        <f>'LWA config'!G29</f>
        <v>1182.96</v>
      </c>
      <c r="E220" s="97" t="s">
        <v>116</v>
      </c>
      <c r="F220" s="92">
        <f>('LWA config'!P29-1)*16+'LWA config'!S29-1</f>
        <v>302</v>
      </c>
      <c r="G220" s="92">
        <f>('LWA config'!Y29-1)*64+_xlfn.BITXOR('LWA config'!AC29,2)+32*'LWA config'!AB29</f>
        <v>218</v>
      </c>
    </row>
    <row r="221" spans="1:7">
      <c r="A221" s="93" t="str">
        <f>'LWA config'!B29</f>
        <v>LWA-025</v>
      </c>
      <c r="B221" s="101">
        <f>'LWA config'!E29</f>
        <v>37.239489290000002</v>
      </c>
      <c r="C221" s="101">
        <f>'LWA config'!F29</f>
        <v>-118.28061981</v>
      </c>
      <c r="D221" s="99">
        <f>'LWA config'!G29</f>
        <v>1182.96</v>
      </c>
      <c r="E221" s="97" t="s">
        <v>446</v>
      </c>
      <c r="F221" s="92">
        <f>('LWA config'!P29-1)*16+'LWA config'!U29-1</f>
        <v>303</v>
      </c>
      <c r="G221" s="92">
        <f>('LWA config'!Y29-1)*64+_xlfn.BITXOR('LWA config'!AD29,2)+32*'LWA config'!AB29</f>
        <v>219</v>
      </c>
    </row>
    <row r="222" spans="1:7">
      <c r="A222" s="93" t="str">
        <f>'LWA config'!B33</f>
        <v>LWA-029</v>
      </c>
      <c r="B222" s="101">
        <f>'LWA config'!E33</f>
        <v>37.239332210000001</v>
      </c>
      <c r="C222" s="101">
        <f>'LWA config'!F33</f>
        <v>-118.28056574999999</v>
      </c>
      <c r="D222" s="99">
        <f>'LWA config'!G33</f>
        <v>1182.4100000000001</v>
      </c>
      <c r="E222" s="97" t="s">
        <v>116</v>
      </c>
      <c r="F222" s="92">
        <f>('LWA config'!P33-1)*16+'LWA config'!S33-1</f>
        <v>308</v>
      </c>
      <c r="G222" s="92">
        <f>('LWA config'!Y33-1)*64+_xlfn.BITXOR('LWA config'!AC33,2)+32*'LWA config'!AB33</f>
        <v>220</v>
      </c>
    </row>
    <row r="223" spans="1:7">
      <c r="A223" s="93" t="str">
        <f>'LWA config'!B33</f>
        <v>LWA-029</v>
      </c>
      <c r="B223" s="101">
        <f>'LWA config'!E33</f>
        <v>37.239332210000001</v>
      </c>
      <c r="C223" s="101">
        <f>'LWA config'!F33</f>
        <v>-118.28056574999999</v>
      </c>
      <c r="D223" s="99">
        <f>'LWA config'!G33</f>
        <v>1182.4100000000001</v>
      </c>
      <c r="E223" s="97" t="s">
        <v>446</v>
      </c>
      <c r="F223" s="92">
        <f>('LWA config'!P33-1)*16+'LWA config'!U33-1</f>
        <v>309</v>
      </c>
      <c r="G223" s="92">
        <f>('LWA config'!Y33-1)*64+_xlfn.BITXOR('LWA config'!AD33,2)+32*'LWA config'!AB33</f>
        <v>221</v>
      </c>
    </row>
    <row r="224" spans="1:7">
      <c r="A224" s="93" t="str">
        <f>'LWA config'!B31</f>
        <v>LWA-027</v>
      </c>
      <c r="B224" s="101">
        <f>'LWA config'!E31</f>
        <v>37.239461089999999</v>
      </c>
      <c r="C224" s="101">
        <f>'LWA config'!F31</f>
        <v>-118.28074660999999</v>
      </c>
      <c r="D224" s="99">
        <f>'LWA config'!G31</f>
        <v>1182.78</v>
      </c>
      <c r="E224" s="97" t="s">
        <v>116</v>
      </c>
      <c r="F224" s="92">
        <f>('LWA config'!P31-1)*16+'LWA config'!S31-1</f>
        <v>306</v>
      </c>
      <c r="G224" s="92">
        <f>('LWA config'!Y31-1)*64+_xlfn.BITXOR('LWA config'!AC31,2)+32*'LWA config'!AB31</f>
        <v>222</v>
      </c>
    </row>
    <row r="225" spans="1:7">
      <c r="A225" s="93" t="str">
        <f>'LWA config'!B31</f>
        <v>LWA-027</v>
      </c>
      <c r="B225" s="101">
        <f>'LWA config'!E31</f>
        <v>37.239461089999999</v>
      </c>
      <c r="C225" s="101">
        <f>'LWA config'!F31</f>
        <v>-118.28074660999999</v>
      </c>
      <c r="D225" s="99">
        <f>'LWA config'!G31</f>
        <v>1182.78</v>
      </c>
      <c r="E225" s="97" t="s">
        <v>446</v>
      </c>
      <c r="F225" s="92">
        <f>('LWA config'!P31-1)*16+'LWA config'!U31-1</f>
        <v>307</v>
      </c>
      <c r="G225" s="92">
        <f>('LWA config'!Y31-1)*64+_xlfn.BITXOR('LWA config'!AD31,2)+32*'LWA config'!AB31</f>
        <v>223</v>
      </c>
    </row>
    <row r="226" spans="1:7">
      <c r="A226" s="93" t="str">
        <f>'LWA config'!B53</f>
        <v>LWA-049</v>
      </c>
      <c r="B226" s="101">
        <f>'LWA config'!E53</f>
        <v>37.239730110000004</v>
      </c>
      <c r="C226" s="101">
        <f>'LWA config'!F53</f>
        <v>-118.28117472</v>
      </c>
      <c r="D226" s="99">
        <f>'LWA config'!G53</f>
        <v>1182.58</v>
      </c>
      <c r="E226" s="97" t="s">
        <v>116</v>
      </c>
      <c r="F226" s="92">
        <f>('LWA config'!P53-1)*16+'LWA config'!S53-1</f>
        <v>312</v>
      </c>
      <c r="G226" s="92">
        <f>('LWA config'!Y53-1)*64+_xlfn.BITXOR('LWA config'!AC53,2)+32*'LWA config'!AB53</f>
        <v>224</v>
      </c>
    </row>
    <row r="227" spans="1:7">
      <c r="A227" s="93" t="str">
        <f>'LWA config'!B53</f>
        <v>LWA-049</v>
      </c>
      <c r="B227" s="101">
        <f>'LWA config'!E53</f>
        <v>37.239730110000004</v>
      </c>
      <c r="C227" s="101">
        <f>'LWA config'!F53</f>
        <v>-118.28117472</v>
      </c>
      <c r="D227" s="99">
        <f>'LWA config'!G53</f>
        <v>1182.58</v>
      </c>
      <c r="E227" s="97" t="s">
        <v>446</v>
      </c>
      <c r="F227" s="92">
        <f>('LWA config'!P53-1)*16+'LWA config'!U53-1</f>
        <v>313</v>
      </c>
      <c r="G227" s="92">
        <f>('LWA config'!Y53-1)*64+_xlfn.BITXOR('LWA config'!AD53,2)+32*'LWA config'!AB53</f>
        <v>225</v>
      </c>
    </row>
    <row r="228" spans="1:7">
      <c r="A228" s="93" t="str">
        <f>'LWA config'!B52</f>
        <v>LWA-048</v>
      </c>
      <c r="B228" s="101">
        <f>'LWA config'!E52</f>
        <v>37.239760969999999</v>
      </c>
      <c r="C228" s="101">
        <f>'LWA config'!F52</f>
        <v>-118.28125213</v>
      </c>
      <c r="D228" s="99">
        <f>'LWA config'!G52</f>
        <v>1182.5999999999999</v>
      </c>
      <c r="E228" s="97" t="s">
        <v>116</v>
      </c>
      <c r="F228" s="92">
        <f>('LWA config'!P52-1)*16+'LWA config'!S52-1</f>
        <v>310</v>
      </c>
      <c r="G228" s="92">
        <f>('LWA config'!Y52-1)*64+_xlfn.BITXOR('LWA config'!AC52,2)+32*'LWA config'!AB52</f>
        <v>226</v>
      </c>
    </row>
    <row r="229" spans="1:7">
      <c r="A229" s="93" t="str">
        <f>'LWA config'!B52</f>
        <v>LWA-048</v>
      </c>
      <c r="B229" s="101">
        <f>'LWA config'!E52</f>
        <v>37.239760969999999</v>
      </c>
      <c r="C229" s="101">
        <f>'LWA config'!F52</f>
        <v>-118.28125213</v>
      </c>
      <c r="D229" s="99">
        <f>'LWA config'!G52</f>
        <v>1182.5999999999999</v>
      </c>
      <c r="E229" s="97" t="s">
        <v>446</v>
      </c>
      <c r="F229" s="92">
        <f>('LWA config'!P52-1)*16+'LWA config'!U52-1</f>
        <v>311</v>
      </c>
      <c r="G229" s="92">
        <f>('LWA config'!Y52-1)*64+_xlfn.BITXOR('LWA config'!AD52,2)+32*'LWA config'!AB52</f>
        <v>227</v>
      </c>
    </row>
    <row r="230" spans="1:7">
      <c r="A230" s="93" t="str">
        <f>'LWA config'!B55</f>
        <v>LWA-051</v>
      </c>
      <c r="B230" s="101">
        <f>'LWA config'!E55</f>
        <v>37.239681179999998</v>
      </c>
      <c r="C230" s="101">
        <f>'LWA config'!F55</f>
        <v>-118.28123929</v>
      </c>
      <c r="D230" s="99">
        <f>'LWA config'!G55</f>
        <v>1182.68</v>
      </c>
      <c r="E230" s="97" t="s">
        <v>116</v>
      </c>
      <c r="F230" s="92">
        <f>('LWA config'!P55-1)*16+'LWA config'!S55-1</f>
        <v>316</v>
      </c>
      <c r="G230" s="92">
        <f>('LWA config'!Y55-1)*64+_xlfn.BITXOR('LWA config'!AC55,2)+32*'LWA config'!AB55</f>
        <v>228</v>
      </c>
    </row>
    <row r="231" spans="1:7">
      <c r="A231" s="93" t="str">
        <f>'LWA config'!B55</f>
        <v>LWA-051</v>
      </c>
      <c r="B231" s="101">
        <f>'LWA config'!E55</f>
        <v>37.239681179999998</v>
      </c>
      <c r="C231" s="101">
        <f>'LWA config'!F55</f>
        <v>-118.28123929</v>
      </c>
      <c r="D231" s="99">
        <f>'LWA config'!G55</f>
        <v>1182.68</v>
      </c>
      <c r="E231" s="97" t="s">
        <v>446</v>
      </c>
      <c r="F231" s="92">
        <f>('LWA config'!P55-1)*16+'LWA config'!U55-1</f>
        <v>317</v>
      </c>
      <c r="G231" s="92">
        <f>('LWA config'!Y55-1)*64+_xlfn.BITXOR('LWA config'!AD55,2)+32*'LWA config'!AB55</f>
        <v>229</v>
      </c>
    </row>
    <row r="232" spans="1:7">
      <c r="A232" s="93" t="str">
        <f>'LWA config'!B54</f>
        <v>LWA-050</v>
      </c>
      <c r="B232" s="101">
        <f>'LWA config'!E54</f>
        <v>37.239709949999998</v>
      </c>
      <c r="C232" s="101">
        <f>'LWA config'!F54</f>
        <v>-118.28112354</v>
      </c>
      <c r="D232" s="99">
        <f>'LWA config'!G54</f>
        <v>1182.5999999999999</v>
      </c>
      <c r="E232" s="97" t="s">
        <v>116</v>
      </c>
      <c r="F232" s="92">
        <f>('LWA config'!P54-1)*16+'LWA config'!S54-1</f>
        <v>314</v>
      </c>
      <c r="G232" s="92">
        <f>('LWA config'!Y54-1)*64+_xlfn.BITXOR('LWA config'!AC54,2)+32*'LWA config'!AB54</f>
        <v>230</v>
      </c>
    </row>
    <row r="233" spans="1:7">
      <c r="A233" s="93" t="str">
        <f>'LWA config'!B54</f>
        <v>LWA-050</v>
      </c>
      <c r="B233" s="101">
        <f>'LWA config'!E54</f>
        <v>37.239709949999998</v>
      </c>
      <c r="C233" s="101">
        <f>'LWA config'!F54</f>
        <v>-118.28112354</v>
      </c>
      <c r="D233" s="99">
        <f>'LWA config'!G54</f>
        <v>1182.5999999999999</v>
      </c>
      <c r="E233" s="97" t="s">
        <v>446</v>
      </c>
      <c r="F233" s="92">
        <f>('LWA config'!P54-1)*16+'LWA config'!U54-1</f>
        <v>315</v>
      </c>
      <c r="G233" s="92">
        <f>('LWA config'!Y54-1)*64+_xlfn.BITXOR('LWA config'!AD54,2)+32*'LWA config'!AB54</f>
        <v>231</v>
      </c>
    </row>
    <row r="234" spans="1:7">
      <c r="A234" s="93" t="str">
        <f>'LWA config'!B57</f>
        <v>LWA-053</v>
      </c>
      <c r="B234" s="101">
        <f>'LWA config'!E57</f>
        <v>37.239611580000002</v>
      </c>
      <c r="C234" s="101">
        <f>'LWA config'!F57</f>
        <v>-118.28115603000001</v>
      </c>
      <c r="D234" s="99">
        <f>'LWA config'!G57</f>
        <v>1182.67</v>
      </c>
      <c r="E234" s="97" t="s">
        <v>116</v>
      </c>
      <c r="F234" s="92">
        <f>('LWA config'!P57-1)*16+'LWA config'!S57-1</f>
        <v>320</v>
      </c>
      <c r="G234" s="92">
        <f>('LWA config'!Y57-1)*64+_xlfn.BITXOR('LWA config'!AC57,2)+32*'LWA config'!AB57</f>
        <v>232</v>
      </c>
    </row>
    <row r="235" spans="1:7">
      <c r="A235" s="93" t="str">
        <f>'LWA config'!B57</f>
        <v>LWA-053</v>
      </c>
      <c r="B235" s="101">
        <f>'LWA config'!E57</f>
        <v>37.239611580000002</v>
      </c>
      <c r="C235" s="101">
        <f>'LWA config'!F57</f>
        <v>-118.28115603000001</v>
      </c>
      <c r="D235" s="99">
        <f>'LWA config'!G57</f>
        <v>1182.67</v>
      </c>
      <c r="E235" s="97" t="s">
        <v>446</v>
      </c>
      <c r="F235" s="92">
        <f>('LWA config'!P57-1)*16+'LWA config'!U57-1</f>
        <v>321</v>
      </c>
      <c r="G235" s="92">
        <f>('LWA config'!Y57-1)*64+_xlfn.BITXOR('LWA config'!AD57,2)+32*'LWA config'!AB57</f>
        <v>233</v>
      </c>
    </row>
    <row r="236" spans="1:7">
      <c r="A236" s="93" t="str">
        <f>'LWA config'!B56</f>
        <v>LWA-052</v>
      </c>
      <c r="B236" s="101">
        <f>'LWA config'!E56</f>
        <v>37.239670940000003</v>
      </c>
      <c r="C236" s="101">
        <f>'LWA config'!F56</f>
        <v>-118.28115457</v>
      </c>
      <c r="D236" s="99">
        <f>'LWA config'!G56</f>
        <v>1182.58</v>
      </c>
      <c r="E236" s="97" t="s">
        <v>116</v>
      </c>
      <c r="F236" s="92">
        <f>('LWA config'!P56-1)*16+'LWA config'!S56-1</f>
        <v>318</v>
      </c>
      <c r="G236" s="92">
        <f>('LWA config'!Y56-1)*64+_xlfn.BITXOR('LWA config'!AC56,2)+32*'LWA config'!AB56</f>
        <v>234</v>
      </c>
    </row>
    <row r="237" spans="1:7">
      <c r="A237" s="93" t="str">
        <f>'LWA config'!B56</f>
        <v>LWA-052</v>
      </c>
      <c r="B237" s="101">
        <f>'LWA config'!E56</f>
        <v>37.239670940000003</v>
      </c>
      <c r="C237" s="101">
        <f>'LWA config'!F56</f>
        <v>-118.28115457</v>
      </c>
      <c r="D237" s="99">
        <f>'LWA config'!G56</f>
        <v>1182.58</v>
      </c>
      <c r="E237" s="97" t="s">
        <v>446</v>
      </c>
      <c r="F237" s="92">
        <f>('LWA config'!P56-1)*16+'LWA config'!U56-1</f>
        <v>319</v>
      </c>
      <c r="G237" s="92">
        <f>('LWA config'!Y56-1)*64+_xlfn.BITXOR('LWA config'!AD56,2)+32*'LWA config'!AB56</f>
        <v>235</v>
      </c>
    </row>
    <row r="238" spans="1:7">
      <c r="A238" s="93" t="str">
        <f>'LWA config'!B58</f>
        <v>LWA-054</v>
      </c>
      <c r="B238" s="101">
        <f>'LWA config'!E58</f>
        <v>37.239538760000002</v>
      </c>
      <c r="C238" s="101">
        <f>'LWA config'!F58</f>
        <v>-118.28117315999999</v>
      </c>
      <c r="D238" s="99">
        <f>'LWA config'!G58</f>
        <v>1182.68</v>
      </c>
      <c r="E238" s="97" t="s">
        <v>116</v>
      </c>
      <c r="F238" s="92">
        <f>('LWA config'!P58-1)*16+'LWA config'!S58-1</f>
        <v>324</v>
      </c>
      <c r="G238" s="92">
        <f>('LWA config'!Y58-1)*64+_xlfn.BITXOR('LWA config'!AC58,2)+32*'LWA config'!AB58</f>
        <v>236</v>
      </c>
    </row>
    <row r="239" spans="1:7">
      <c r="A239" s="93" t="str">
        <f>'LWA config'!B58</f>
        <v>LWA-054</v>
      </c>
      <c r="B239" s="101">
        <f>'LWA config'!E58</f>
        <v>37.239538760000002</v>
      </c>
      <c r="C239" s="101">
        <f>'LWA config'!F58</f>
        <v>-118.28117315999999</v>
      </c>
      <c r="D239" s="99">
        <f>'LWA config'!G58</f>
        <v>1182.68</v>
      </c>
      <c r="E239" s="97" t="s">
        <v>446</v>
      </c>
      <c r="F239" s="92">
        <f>('LWA config'!P58-1)*16+'LWA config'!U58-1</f>
        <v>325</v>
      </c>
      <c r="G239" s="92">
        <f>('LWA config'!Y58-1)*64+_xlfn.BITXOR('LWA config'!AD58,2)+32*'LWA config'!AB58</f>
        <v>237</v>
      </c>
    </row>
    <row r="240" spans="1:7">
      <c r="A240" s="93" t="str">
        <f>'LWA config'!B84</f>
        <v>LWA-080</v>
      </c>
      <c r="B240" s="101">
        <f>'LWA config'!E84</f>
        <v>37.239729410000002</v>
      </c>
      <c r="C240" s="101">
        <f>'LWA config'!F84</f>
        <v>-118.28131152</v>
      </c>
      <c r="D240" s="99">
        <f>'LWA config'!G84</f>
        <v>1182.76</v>
      </c>
      <c r="E240" s="97" t="s">
        <v>116</v>
      </c>
      <c r="F240" s="92">
        <f>('LWA config'!P84-1)*16+'LWA config'!S84-1</f>
        <v>322</v>
      </c>
      <c r="G240" s="92">
        <f>('LWA config'!Y84-1)*64+_xlfn.BITXOR('LWA config'!AC84,2)+32*'LWA config'!AB84</f>
        <v>238</v>
      </c>
    </row>
    <row r="241" spans="1:7">
      <c r="A241" s="93" t="str">
        <f>'LWA config'!B84</f>
        <v>LWA-080</v>
      </c>
      <c r="B241" s="101">
        <f>'LWA config'!E84</f>
        <v>37.239729410000002</v>
      </c>
      <c r="C241" s="101">
        <f>'LWA config'!F84</f>
        <v>-118.28131152</v>
      </c>
      <c r="D241" s="99">
        <f>'LWA config'!G84</f>
        <v>1182.76</v>
      </c>
      <c r="E241" s="97" t="s">
        <v>446</v>
      </c>
      <c r="F241" s="92">
        <f>('LWA config'!P84-1)*16+'LWA config'!U84-1</f>
        <v>323</v>
      </c>
      <c r="G241" s="92">
        <f>('LWA config'!Y84-1)*64+_xlfn.BITXOR('LWA config'!AD84,2)+32*'LWA config'!AB84</f>
        <v>239</v>
      </c>
    </row>
    <row r="242" spans="1:7">
      <c r="A242" s="93" t="str">
        <f>'LWA config'!B88</f>
        <v>LWA-084</v>
      </c>
      <c r="B242" s="101">
        <f>'LWA config'!E88</f>
        <v>37.239574709999999</v>
      </c>
      <c r="C242" s="101">
        <f>'LWA config'!F88</f>
        <v>-118.28128126999999</v>
      </c>
      <c r="D242" s="99">
        <f>'LWA config'!G88</f>
        <v>1182.8499999999999</v>
      </c>
      <c r="E242" s="97" t="s">
        <v>116</v>
      </c>
      <c r="F242" s="92">
        <f>('LWA config'!P88-1)*16+'LWA config'!S88-1</f>
        <v>328</v>
      </c>
      <c r="G242" s="92">
        <f>('LWA config'!Y88-1)*64+_xlfn.BITXOR('LWA config'!AC88,2)+32*'LWA config'!AB88</f>
        <v>240</v>
      </c>
    </row>
    <row r="243" spans="1:7">
      <c r="A243" s="93" t="str">
        <f>'LWA config'!B88</f>
        <v>LWA-084</v>
      </c>
      <c r="B243" s="101">
        <f>'LWA config'!E88</f>
        <v>37.239574709999999</v>
      </c>
      <c r="C243" s="101">
        <f>'LWA config'!F88</f>
        <v>-118.28128126999999</v>
      </c>
      <c r="D243" s="99">
        <f>'LWA config'!G88</f>
        <v>1182.8499999999999</v>
      </c>
      <c r="E243" s="97" t="s">
        <v>446</v>
      </c>
      <c r="F243" s="92">
        <f>('LWA config'!P88-1)*16+'LWA config'!U88-1</f>
        <v>329</v>
      </c>
      <c r="G243" s="92">
        <f>('LWA config'!Y88-1)*64+_xlfn.BITXOR('LWA config'!AD88,2)+32*'LWA config'!AB88</f>
        <v>241</v>
      </c>
    </row>
    <row r="244" spans="1:7">
      <c r="A244" s="93" t="str">
        <f>'LWA config'!B59</f>
        <v>LWA-055</v>
      </c>
      <c r="B244" s="101">
        <f>'LWA config'!E59</f>
        <v>37.239467580000003</v>
      </c>
      <c r="C244" s="101">
        <f>'LWA config'!F59</f>
        <v>-118.28112517</v>
      </c>
      <c r="D244" s="99">
        <f>'LWA config'!G59</f>
        <v>1182.58</v>
      </c>
      <c r="E244" s="97" t="s">
        <v>116</v>
      </c>
      <c r="F244" s="92">
        <f>('LWA config'!P59-1)*16+'LWA config'!S59-1</f>
        <v>326</v>
      </c>
      <c r="G244" s="92">
        <f>('LWA config'!Y59-1)*64+_xlfn.BITXOR('LWA config'!AC59,2)+32*'LWA config'!AB59</f>
        <v>242</v>
      </c>
    </row>
    <row r="245" spans="1:7">
      <c r="A245" s="93" t="str">
        <f>'LWA config'!B59</f>
        <v>LWA-055</v>
      </c>
      <c r="B245" s="101">
        <f>'LWA config'!E59</f>
        <v>37.239467580000003</v>
      </c>
      <c r="C245" s="101">
        <f>'LWA config'!F59</f>
        <v>-118.28112517</v>
      </c>
      <c r="D245" s="99">
        <f>'LWA config'!G59</f>
        <v>1182.58</v>
      </c>
      <c r="E245" s="97" t="s">
        <v>446</v>
      </c>
      <c r="F245" s="92">
        <f>('LWA config'!P59-1)*16+'LWA config'!U59-1</f>
        <v>327</v>
      </c>
      <c r="G245" s="92">
        <f>('LWA config'!Y59-1)*64+_xlfn.BITXOR('LWA config'!AD59,2)+32*'LWA config'!AB59</f>
        <v>243</v>
      </c>
    </row>
    <row r="246" spans="1:7">
      <c r="A246" s="93" t="str">
        <f>'LWA config'!B328</f>
        <v>LWA-324</v>
      </c>
      <c r="B246" s="101">
        <f>'LWA config'!E328</f>
        <v>37.239947379199997</v>
      </c>
      <c r="C246" s="101">
        <f>'LWA config'!F328</f>
        <v>-118.2786074342</v>
      </c>
      <c r="D246" s="99">
        <f>'LWA config'!G328</f>
        <v>1182.97</v>
      </c>
      <c r="E246" s="97" t="s">
        <v>116</v>
      </c>
      <c r="F246" s="92">
        <f>('LWA config'!P328-1)*16+'LWA config'!S328-1</f>
        <v>140</v>
      </c>
      <c r="G246" s="92">
        <f>('LWA config'!Y328-1)*64+_xlfn.BITXOR('LWA config'!AC328,2)+32*'LWA config'!AB328</f>
        <v>244</v>
      </c>
    </row>
    <row r="247" spans="1:7">
      <c r="A247" s="93" t="str">
        <f>'LWA config'!B328</f>
        <v>LWA-324</v>
      </c>
      <c r="B247" s="101">
        <f>'LWA config'!E328</f>
        <v>37.239947379199997</v>
      </c>
      <c r="C247" s="101">
        <f>'LWA config'!F328</f>
        <v>-118.2786074342</v>
      </c>
      <c r="D247" s="99">
        <f>'LWA config'!G328</f>
        <v>1182.97</v>
      </c>
      <c r="E247" s="97" t="s">
        <v>446</v>
      </c>
      <c r="F247" s="92">
        <f>('LWA config'!P328-1)*16+'LWA config'!U328-1</f>
        <v>141</v>
      </c>
      <c r="G247" s="92">
        <f>('LWA config'!Y328-1)*64+_xlfn.BITXOR('LWA config'!AD328,2)+32*'LWA config'!AB328</f>
        <v>245</v>
      </c>
    </row>
    <row r="248" spans="1:7">
      <c r="A248" s="93" t="str">
        <f>'LWA config'!B266</f>
        <v>LWA-262</v>
      </c>
      <c r="B248" s="101">
        <f>'LWA config'!E266</f>
        <v>37.239054590000002</v>
      </c>
      <c r="C248" s="101">
        <f>'LWA config'!F266</f>
        <v>-118.27996168999999</v>
      </c>
      <c r="D248" s="99">
        <f>'LWA config'!G266</f>
        <v>1182.5</v>
      </c>
      <c r="E248" s="97" t="s">
        <v>116</v>
      </c>
      <c r="F248" s="92">
        <f>('LWA config'!P266-1)*16+'LWA config'!S266-1</f>
        <v>138</v>
      </c>
      <c r="G248" s="92">
        <f>('LWA config'!Y266-1)*64+_xlfn.BITXOR('LWA config'!AC266,2)+32*'LWA config'!AB266</f>
        <v>246</v>
      </c>
    </row>
    <row r="249" spans="1:7">
      <c r="A249" s="93" t="str">
        <f>'LWA config'!B266</f>
        <v>LWA-262</v>
      </c>
      <c r="B249" s="101">
        <f>'LWA config'!E266</f>
        <v>37.239054590000002</v>
      </c>
      <c r="C249" s="101">
        <f>'LWA config'!F266</f>
        <v>-118.27996168999999</v>
      </c>
      <c r="D249" s="99">
        <f>'LWA config'!G266</f>
        <v>1182.5</v>
      </c>
      <c r="E249" s="97" t="s">
        <v>446</v>
      </c>
      <c r="F249" s="92">
        <f>('LWA config'!P266-1)*16+'LWA config'!U266-1</f>
        <v>139</v>
      </c>
      <c r="G249" s="92">
        <f>('LWA config'!Y266-1)*64+_xlfn.BITXOR('LWA config'!AD266,2)+32*'LWA config'!AB266</f>
        <v>247</v>
      </c>
    </row>
    <row r="250" spans="1:7">
      <c r="A250" s="93" t="str">
        <f>'LWA config'!B352</f>
        <v>LWA-348</v>
      </c>
      <c r="B250" s="101">
        <f>'LWA config'!E352</f>
        <v>37.238919072199991</v>
      </c>
      <c r="C250" s="101">
        <f>'LWA config'!F352</f>
        <v>-118.2954386342</v>
      </c>
      <c r="D250" s="99">
        <f>'LWA config'!G352</f>
        <v>1178.31</v>
      </c>
      <c r="E250" s="97" t="s">
        <v>116</v>
      </c>
      <c r="F250" s="92">
        <f>('LWA config'!P352-1)*16+'LWA config'!S352-1</f>
        <v>144</v>
      </c>
      <c r="G250" s="92">
        <f>('LWA config'!Y352-1)*64+_xlfn.BITXOR('LWA config'!AC352,2)+32*'LWA config'!AB352</f>
        <v>248</v>
      </c>
    </row>
    <row r="251" spans="1:7">
      <c r="A251" s="93" t="str">
        <f>'LWA config'!B352</f>
        <v>LWA-348</v>
      </c>
      <c r="B251" s="101">
        <f>'LWA config'!E352</f>
        <v>37.238919072199991</v>
      </c>
      <c r="C251" s="101">
        <f>'LWA config'!F352</f>
        <v>-118.2954386342</v>
      </c>
      <c r="D251" s="99">
        <f>'LWA config'!G352</f>
        <v>1178.31</v>
      </c>
      <c r="E251" s="97" t="s">
        <v>446</v>
      </c>
      <c r="F251" s="92">
        <f>('LWA config'!P352-1)*16+'LWA config'!U352-1</f>
        <v>145</v>
      </c>
      <c r="G251" s="92">
        <f>('LWA config'!Y352-1)*64+_xlfn.BITXOR('LWA config'!AD352,2)+32*'LWA config'!AB352</f>
        <v>249</v>
      </c>
    </row>
    <row r="252" spans="1:7">
      <c r="A252" s="93" t="str">
        <f>'LWA config'!B335</f>
        <v>LWA-331</v>
      </c>
      <c r="B252" s="101">
        <f>'LWA config'!E335</f>
        <v>37.247980360199996</v>
      </c>
      <c r="C252" s="101">
        <f>'LWA config'!F335</f>
        <v>-118.28162522620001</v>
      </c>
      <c r="D252" s="99">
        <f>'LWA config'!G335</f>
        <v>1185.03</v>
      </c>
      <c r="E252" s="97" t="s">
        <v>116</v>
      </c>
      <c r="F252" s="92">
        <f>('LWA config'!P335-1)*16+'LWA config'!S335-1</f>
        <v>142</v>
      </c>
      <c r="G252" s="92">
        <f>('LWA config'!Y335-1)*64+_xlfn.BITXOR('LWA config'!AC335,2)+32*'LWA config'!AB335</f>
        <v>250</v>
      </c>
    </row>
    <row r="253" spans="1:7">
      <c r="A253" s="93" t="str">
        <f>'LWA config'!B335</f>
        <v>LWA-331</v>
      </c>
      <c r="B253" s="101">
        <f>'LWA config'!E335</f>
        <v>37.247980360199996</v>
      </c>
      <c r="C253" s="101">
        <f>'LWA config'!F335</f>
        <v>-118.28162522620001</v>
      </c>
      <c r="D253" s="99">
        <f>'LWA config'!G335</f>
        <v>1185.03</v>
      </c>
      <c r="E253" s="97" t="s">
        <v>446</v>
      </c>
      <c r="F253" s="92">
        <f>('LWA config'!P335-1)*16+'LWA config'!U335-1</f>
        <v>143</v>
      </c>
      <c r="G253" s="92">
        <f>('LWA config'!Y335-1)*64+_xlfn.BITXOR('LWA config'!AD335,2)+32*'LWA config'!AB335</f>
        <v>251</v>
      </c>
    </row>
    <row r="254" spans="1:7">
      <c r="A254" s="93" t="str">
        <f>'LWA config'!B369</f>
        <v>LWA-365</v>
      </c>
      <c r="B254" s="101">
        <f>'LWA config'!E369</f>
        <v>37.231461344199992</v>
      </c>
      <c r="C254" s="101">
        <f>'LWA config'!F369</f>
        <v>-118.28272346920001</v>
      </c>
      <c r="D254" s="99">
        <f>'LWA config'!G369</f>
        <v>1200.3</v>
      </c>
      <c r="E254" s="97" t="s">
        <v>116</v>
      </c>
      <c r="F254" s="92">
        <f>('LWA config'!P369-1)*16+'LWA config'!S369-1</f>
        <v>148</v>
      </c>
      <c r="G254" s="92">
        <f>('LWA config'!Y369-1)*64+_xlfn.BITXOR('LWA config'!AC369,2)+32*'LWA config'!AB369</f>
        <v>252</v>
      </c>
    </row>
    <row r="255" spans="1:7">
      <c r="A255" s="93" t="str">
        <f>'LWA config'!B369</f>
        <v>LWA-365</v>
      </c>
      <c r="B255" s="101">
        <f>'LWA config'!E369</f>
        <v>37.231461344199992</v>
      </c>
      <c r="C255" s="101">
        <f>'LWA config'!F369</f>
        <v>-118.28272346920001</v>
      </c>
      <c r="D255" s="99">
        <f>'LWA config'!G369</f>
        <v>1200.3</v>
      </c>
      <c r="E255" s="97" t="s">
        <v>446</v>
      </c>
      <c r="F255" s="92">
        <f>('LWA config'!P369-1)*16+'LWA config'!U369-1</f>
        <v>149</v>
      </c>
      <c r="G255" s="92">
        <f>('LWA config'!Y369-1)*64+_xlfn.BITXOR('LWA config'!AD369,2)+32*'LWA config'!AB369</f>
        <v>253</v>
      </c>
    </row>
    <row r="256" spans="1:7">
      <c r="A256" s="93" t="str">
        <f>'LWA config'!B368</f>
        <v>LWA-364</v>
      </c>
      <c r="B256" s="101">
        <f>'LWA config'!E368</f>
        <v>37.234643031199994</v>
      </c>
      <c r="C256" s="101">
        <f>'LWA config'!F368</f>
        <v>-118.28155069020001</v>
      </c>
      <c r="D256" s="99">
        <f>'LWA config'!G368</f>
        <v>1180.95</v>
      </c>
      <c r="E256" s="97" t="s">
        <v>116</v>
      </c>
      <c r="F256" s="92">
        <f>('LWA config'!P368-1)*16+'LWA config'!S368-1</f>
        <v>146</v>
      </c>
      <c r="G256" s="92">
        <f>('LWA config'!Y368-1)*64+_xlfn.BITXOR('LWA config'!AC368,2)+32*'LWA config'!AB368</f>
        <v>254</v>
      </c>
    </row>
    <row r="257" spans="1:7">
      <c r="A257" s="93" t="str">
        <f>'LWA config'!B368</f>
        <v>LWA-364</v>
      </c>
      <c r="B257" s="101">
        <f>'LWA config'!E368</f>
        <v>37.234643031199994</v>
      </c>
      <c r="C257" s="101">
        <f>'LWA config'!F368</f>
        <v>-118.28155069020001</v>
      </c>
      <c r="D257" s="99">
        <f>'LWA config'!G368</f>
        <v>1180.95</v>
      </c>
      <c r="E257" s="97" t="s">
        <v>446</v>
      </c>
      <c r="F257" s="92">
        <f>('LWA config'!P368-1)*16+'LWA config'!U368-1</f>
        <v>147</v>
      </c>
      <c r="G257" s="92">
        <f>('LWA config'!Y368-1)*64+_xlfn.BITXOR('LWA config'!AD368,2)+32*'LWA config'!AB368</f>
        <v>255</v>
      </c>
    </row>
    <row r="258" spans="1:7">
      <c r="A258" s="93" t="str">
        <f>'LWA config'!B34</f>
        <v>LWA-030</v>
      </c>
      <c r="B258" s="101">
        <f>'LWA config'!E34</f>
        <v>37.239307349999997</v>
      </c>
      <c r="C258" s="101">
        <f>'LWA config'!F34</f>
        <v>-118.28075585000001</v>
      </c>
      <c r="D258" s="99">
        <f>'LWA config'!G34</f>
        <v>1182.3399999999999</v>
      </c>
      <c r="E258" s="97" t="s">
        <v>116</v>
      </c>
      <c r="F258" s="92">
        <f>('LWA config'!P34-1)*16+'LWA config'!S34-1</f>
        <v>332</v>
      </c>
      <c r="G258" s="92">
        <f>('LWA config'!Y34-1)*64+_xlfn.BITXOR('LWA config'!AC34,2)+32*'LWA config'!AB34</f>
        <v>256</v>
      </c>
    </row>
    <row r="259" spans="1:7">
      <c r="A259" s="93" t="str">
        <f>'LWA config'!B34</f>
        <v>LWA-030</v>
      </c>
      <c r="B259" s="101">
        <f>'LWA config'!E34</f>
        <v>37.239307349999997</v>
      </c>
      <c r="C259" s="101">
        <f>'LWA config'!F34</f>
        <v>-118.28075585000001</v>
      </c>
      <c r="D259" s="99">
        <f>'LWA config'!G34</f>
        <v>1182.3399999999999</v>
      </c>
      <c r="E259" s="97" t="s">
        <v>446</v>
      </c>
      <c r="F259" s="92">
        <f>('LWA config'!P34-1)*16+'LWA config'!U34-1</f>
        <v>333</v>
      </c>
      <c r="G259" s="92">
        <f>('LWA config'!Y34-1)*64+_xlfn.BITXOR('LWA config'!AD34,2)+32*'LWA config'!AB34</f>
        <v>257</v>
      </c>
    </row>
    <row r="260" spans="1:7">
      <c r="A260" s="93" t="str">
        <f>'LWA config'!B32</f>
        <v>LWA-028</v>
      </c>
      <c r="B260" s="101">
        <f>'LWA config'!E32</f>
        <v>37.23938287</v>
      </c>
      <c r="C260" s="101">
        <f>'LWA config'!F32</f>
        <v>-118.28094695999999</v>
      </c>
      <c r="D260" s="99">
        <f>'LWA config'!G32</f>
        <v>1182.43</v>
      </c>
      <c r="E260" s="97" t="s">
        <v>116</v>
      </c>
      <c r="F260" s="92">
        <f>('LWA config'!P32-1)*16+'LWA config'!S32-1</f>
        <v>330</v>
      </c>
      <c r="G260" s="92">
        <f>('LWA config'!Y32-1)*64+_xlfn.BITXOR('LWA config'!AC32,2)+32*'LWA config'!AB32</f>
        <v>258</v>
      </c>
    </row>
    <row r="261" spans="1:7">
      <c r="A261" s="93" t="str">
        <f>'LWA config'!B32</f>
        <v>LWA-028</v>
      </c>
      <c r="B261" s="101">
        <f>'LWA config'!E32</f>
        <v>37.23938287</v>
      </c>
      <c r="C261" s="101">
        <f>'LWA config'!F32</f>
        <v>-118.28094695999999</v>
      </c>
      <c r="D261" s="99">
        <f>'LWA config'!G32</f>
        <v>1182.43</v>
      </c>
      <c r="E261" s="97" t="s">
        <v>446</v>
      </c>
      <c r="F261" s="92">
        <f>('LWA config'!P32-1)*16+'LWA config'!U32-1</f>
        <v>331</v>
      </c>
      <c r="G261" s="92">
        <f>('LWA config'!Y32-1)*64+_xlfn.BITXOR('LWA config'!AD32,2)+32*'LWA config'!AB32</f>
        <v>259</v>
      </c>
    </row>
    <row r="262" spans="1:7">
      <c r="A262" s="93" t="str">
        <f>'LWA config'!B36</f>
        <v>LWA-032</v>
      </c>
      <c r="B262" s="101">
        <f>'LWA config'!E36</f>
        <v>37.239154200000002</v>
      </c>
      <c r="C262" s="101">
        <f>'LWA config'!F36</f>
        <v>-118.28090965</v>
      </c>
      <c r="D262" s="99">
        <f>'LWA config'!G36</f>
        <v>1182.81</v>
      </c>
      <c r="E262" s="97" t="s">
        <v>116</v>
      </c>
      <c r="F262" s="92">
        <f>('LWA config'!P36-1)*16+'LWA config'!S36-1</f>
        <v>336</v>
      </c>
      <c r="G262" s="92">
        <f>('LWA config'!Y36-1)*64+_xlfn.BITXOR('LWA config'!AC36,2)+32*'LWA config'!AB36</f>
        <v>260</v>
      </c>
    </row>
    <row r="263" spans="1:7">
      <c r="A263" s="93" t="str">
        <f>'LWA config'!B36</f>
        <v>LWA-032</v>
      </c>
      <c r="B263" s="101">
        <f>'LWA config'!E36</f>
        <v>37.239154200000002</v>
      </c>
      <c r="C263" s="101">
        <f>'LWA config'!F36</f>
        <v>-118.28090965</v>
      </c>
      <c r="D263" s="99">
        <f>'LWA config'!G36</f>
        <v>1182.81</v>
      </c>
      <c r="E263" s="97" t="s">
        <v>446</v>
      </c>
      <c r="F263" s="92">
        <f>('LWA config'!P36-1)*16+'LWA config'!U36-1</f>
        <v>337</v>
      </c>
      <c r="G263" s="92">
        <f>('LWA config'!Y36-1)*64+_xlfn.BITXOR('LWA config'!AD36,2)+32*'LWA config'!AB36</f>
        <v>261</v>
      </c>
    </row>
    <row r="264" spans="1:7">
      <c r="A264" s="93" t="str">
        <f>'LWA config'!B35</f>
        <v>LWA-031</v>
      </c>
      <c r="B264" s="101">
        <f>'LWA config'!E35</f>
        <v>37.239281519999999</v>
      </c>
      <c r="C264" s="101">
        <f>'LWA config'!F35</f>
        <v>-118.28093814</v>
      </c>
      <c r="D264" s="99">
        <f>'LWA config'!G35</f>
        <v>1182.45</v>
      </c>
      <c r="E264" s="97" t="s">
        <v>116</v>
      </c>
      <c r="F264" s="92">
        <f>('LWA config'!P35-1)*16+'LWA config'!S35-1</f>
        <v>334</v>
      </c>
      <c r="G264" s="92">
        <f>('LWA config'!Y35-1)*64+_xlfn.BITXOR('LWA config'!AC35,2)+32*'LWA config'!AB35</f>
        <v>262</v>
      </c>
    </row>
    <row r="265" spans="1:7">
      <c r="A265" s="93" t="str">
        <f>'LWA config'!B35</f>
        <v>LWA-031</v>
      </c>
      <c r="B265" s="101">
        <f>'LWA config'!E35</f>
        <v>37.239281519999999</v>
      </c>
      <c r="C265" s="101">
        <f>'LWA config'!F35</f>
        <v>-118.28093814</v>
      </c>
      <c r="D265" s="99">
        <f>'LWA config'!G35</f>
        <v>1182.45</v>
      </c>
      <c r="E265" s="97" t="s">
        <v>446</v>
      </c>
      <c r="F265" s="92">
        <f>('LWA config'!P35-1)*16+'LWA config'!U35-1</f>
        <v>335</v>
      </c>
      <c r="G265" s="92">
        <f>('LWA config'!Y35-1)*64+_xlfn.BITXOR('LWA config'!AD35,2)+32*'LWA config'!AB35</f>
        <v>263</v>
      </c>
    </row>
    <row r="266" spans="1:7">
      <c r="A266" s="93" t="str">
        <f>'LWA config'!B67</f>
        <v>LWA-063</v>
      </c>
      <c r="B266" s="101">
        <f>'LWA config'!E67</f>
        <v>37.23897771</v>
      </c>
      <c r="C266" s="101">
        <f>'LWA config'!F67</f>
        <v>-118.2811979</v>
      </c>
      <c r="D266" s="99">
        <f>'LWA config'!G67</f>
        <v>1182.5899999999999</v>
      </c>
      <c r="E266" s="97" t="s">
        <v>116</v>
      </c>
      <c r="F266" s="92">
        <f>('LWA config'!P67-1)*16+'LWA config'!S67-1</f>
        <v>340</v>
      </c>
      <c r="G266" s="92">
        <f>('LWA config'!Y67-1)*64+_xlfn.BITXOR('LWA config'!AC67,2)+32*'LWA config'!AB67</f>
        <v>264</v>
      </c>
    </row>
    <row r="267" spans="1:7">
      <c r="A267" s="93" t="str">
        <f>'LWA config'!B67</f>
        <v>LWA-063</v>
      </c>
      <c r="B267" s="101">
        <f>'LWA config'!E67</f>
        <v>37.23897771</v>
      </c>
      <c r="C267" s="101">
        <f>'LWA config'!F67</f>
        <v>-118.2811979</v>
      </c>
      <c r="D267" s="99">
        <f>'LWA config'!G67</f>
        <v>1182.5899999999999</v>
      </c>
      <c r="E267" s="97" t="s">
        <v>446</v>
      </c>
      <c r="F267" s="92">
        <f>('LWA config'!P67-1)*16+'LWA config'!U67-1</f>
        <v>341</v>
      </c>
      <c r="G267" s="92">
        <f>('LWA config'!Y67-1)*64+_xlfn.BITXOR('LWA config'!AD67,2)+32*'LWA config'!AB67</f>
        <v>265</v>
      </c>
    </row>
    <row r="268" spans="1:7">
      <c r="A268" s="93" t="str">
        <f>'LWA config'!B64</f>
        <v>LWA-060</v>
      </c>
      <c r="B268" s="101">
        <f>'LWA config'!E64</f>
        <v>37.23922219</v>
      </c>
      <c r="C268" s="101">
        <f>'LWA config'!F64</f>
        <v>-118.2810893</v>
      </c>
      <c r="D268" s="99">
        <f>'LWA config'!G64</f>
        <v>1182.42</v>
      </c>
      <c r="E268" s="97" t="s">
        <v>116</v>
      </c>
      <c r="F268" s="92">
        <f>('LWA config'!P64-1)*16+'LWA config'!S64-1</f>
        <v>338</v>
      </c>
      <c r="G268" s="92">
        <f>('LWA config'!Y64-1)*64+_xlfn.BITXOR('LWA config'!AC64,2)+32*'LWA config'!AB64</f>
        <v>266</v>
      </c>
    </row>
    <row r="269" spans="1:7">
      <c r="A269" s="93" t="str">
        <f>'LWA config'!B64</f>
        <v>LWA-060</v>
      </c>
      <c r="B269" s="101">
        <f>'LWA config'!E64</f>
        <v>37.23922219</v>
      </c>
      <c r="C269" s="101">
        <f>'LWA config'!F64</f>
        <v>-118.2810893</v>
      </c>
      <c r="D269" s="99">
        <f>'LWA config'!G64</f>
        <v>1182.42</v>
      </c>
      <c r="E269" s="97" t="s">
        <v>446</v>
      </c>
      <c r="F269" s="92">
        <f>('LWA config'!P64-1)*16+'LWA config'!U64-1</f>
        <v>339</v>
      </c>
      <c r="G269" s="92">
        <f>('LWA config'!Y64-1)*64+_xlfn.BITXOR('LWA config'!AD64,2)+32*'LWA config'!AB64</f>
        <v>267</v>
      </c>
    </row>
    <row r="270" spans="1:7">
      <c r="A270" s="93" t="str">
        <f>'LWA config'!B61</f>
        <v>LWA-057</v>
      </c>
      <c r="B270" s="101">
        <f>'LWA config'!E61</f>
        <v>37.239389379999999</v>
      </c>
      <c r="C270" s="101">
        <f>'LWA config'!F61</f>
        <v>-118.28117451999999</v>
      </c>
      <c r="D270" s="99">
        <f>'LWA config'!G61</f>
        <v>1182.3499999999999</v>
      </c>
      <c r="E270" s="97" t="s">
        <v>116</v>
      </c>
      <c r="F270" s="92">
        <f>('LWA config'!P61-1)*16+'LWA config'!S61-1</f>
        <v>344</v>
      </c>
      <c r="G270" s="92">
        <f>('LWA config'!Y61-1)*64+_xlfn.BITXOR('LWA config'!AC61,2)+32*'LWA config'!AB61</f>
        <v>268</v>
      </c>
    </row>
    <row r="271" spans="1:7">
      <c r="A271" s="93" t="str">
        <f>'LWA config'!B61</f>
        <v>LWA-057</v>
      </c>
      <c r="B271" s="101">
        <f>'LWA config'!E61</f>
        <v>37.239389379999999</v>
      </c>
      <c r="C271" s="101">
        <f>'LWA config'!F61</f>
        <v>-118.28117451999999</v>
      </c>
      <c r="D271" s="99">
        <f>'LWA config'!G61</f>
        <v>1182.3499999999999</v>
      </c>
      <c r="E271" s="97" t="s">
        <v>446</v>
      </c>
      <c r="F271" s="92">
        <f>('LWA config'!P61-1)*16+'LWA config'!U61-1</f>
        <v>345</v>
      </c>
      <c r="G271" s="92">
        <f>('LWA config'!Y61-1)*64+_xlfn.BITXOR('LWA config'!AD61,2)+32*'LWA config'!AB61</f>
        <v>269</v>
      </c>
    </row>
    <row r="272" spans="1:7">
      <c r="A272" s="93" t="str">
        <f>'LWA config'!B60</f>
        <v>LWA-056</v>
      </c>
      <c r="B272" s="101">
        <f>'LWA config'!E60</f>
        <v>37.239465410000001</v>
      </c>
      <c r="C272" s="101">
        <f>'LWA config'!F60</f>
        <v>-118.28123486</v>
      </c>
      <c r="D272" s="99">
        <f>'LWA config'!G60</f>
        <v>1182.5</v>
      </c>
      <c r="E272" s="97" t="s">
        <v>116</v>
      </c>
      <c r="F272" s="92">
        <f>('LWA config'!P60-1)*16+'LWA config'!S60-1</f>
        <v>342</v>
      </c>
      <c r="G272" s="92">
        <f>('LWA config'!Y60-1)*64+_xlfn.BITXOR('LWA config'!AC60,2)+32*'LWA config'!AB60</f>
        <v>270</v>
      </c>
    </row>
    <row r="273" spans="1:7">
      <c r="A273" s="93" t="str">
        <f>'LWA config'!B60</f>
        <v>LWA-056</v>
      </c>
      <c r="B273" s="101">
        <f>'LWA config'!E60</f>
        <v>37.239465410000001</v>
      </c>
      <c r="C273" s="101">
        <f>'LWA config'!F60</f>
        <v>-118.28123486</v>
      </c>
      <c r="D273" s="99">
        <f>'LWA config'!G60</f>
        <v>1182.5</v>
      </c>
      <c r="E273" s="97" t="s">
        <v>446</v>
      </c>
      <c r="F273" s="92">
        <f>('LWA config'!P60-1)*16+'LWA config'!U60-1</f>
        <v>343</v>
      </c>
      <c r="G273" s="92">
        <f>('LWA config'!Y60-1)*64+_xlfn.BITXOR('LWA config'!AD60,2)+32*'LWA config'!AB60</f>
        <v>271</v>
      </c>
    </row>
    <row r="274" spans="1:7">
      <c r="A274" s="93" t="str">
        <f>'LWA config'!B63</f>
        <v>LWA-059</v>
      </c>
      <c r="B274" s="101">
        <f>'LWA config'!E63</f>
        <v>37.23926943</v>
      </c>
      <c r="C274" s="101">
        <f>'LWA config'!F63</f>
        <v>-118.28117942999999</v>
      </c>
      <c r="D274" s="99">
        <f>'LWA config'!G63</f>
        <v>1182.3499999999999</v>
      </c>
      <c r="E274" s="97" t="s">
        <v>116</v>
      </c>
      <c r="F274" s="92">
        <f>('LWA config'!P63-1)*16+'LWA config'!S63-1</f>
        <v>348</v>
      </c>
      <c r="G274" s="92">
        <f>('LWA config'!Y63-1)*64+_xlfn.BITXOR('LWA config'!AC63,2)+32*'LWA config'!AB63</f>
        <v>272</v>
      </c>
    </row>
    <row r="275" spans="1:7">
      <c r="A275" s="93" t="str">
        <f>'LWA config'!B63</f>
        <v>LWA-059</v>
      </c>
      <c r="B275" s="101">
        <f>'LWA config'!E63</f>
        <v>37.23926943</v>
      </c>
      <c r="C275" s="101">
        <f>'LWA config'!F63</f>
        <v>-118.28117942999999</v>
      </c>
      <c r="D275" s="99">
        <f>'LWA config'!G63</f>
        <v>1182.3499999999999</v>
      </c>
      <c r="E275" s="97" t="s">
        <v>446</v>
      </c>
      <c r="F275" s="92">
        <f>('LWA config'!P63-1)*16+'LWA config'!U63-1</f>
        <v>349</v>
      </c>
      <c r="G275" s="92">
        <f>('LWA config'!Y63-1)*64+_xlfn.BITXOR('LWA config'!AD63,2)+32*'LWA config'!AB63</f>
        <v>273</v>
      </c>
    </row>
    <row r="276" spans="1:7">
      <c r="A276" s="93" t="str">
        <f>'LWA config'!B62</f>
        <v>LWA-058</v>
      </c>
      <c r="B276" s="101">
        <f>'LWA config'!E62</f>
        <v>37.239340140000003</v>
      </c>
      <c r="C276" s="101">
        <f>'LWA config'!F62</f>
        <v>-118.28106356000001</v>
      </c>
      <c r="D276" s="99">
        <f>'LWA config'!G62</f>
        <v>1182.29</v>
      </c>
      <c r="E276" s="97" t="s">
        <v>116</v>
      </c>
      <c r="F276" s="92">
        <f>('LWA config'!P62-1)*16+'LWA config'!S62-1</f>
        <v>346</v>
      </c>
      <c r="G276" s="92">
        <f>('LWA config'!Y62-1)*64+_xlfn.BITXOR('LWA config'!AC62,2)+32*'LWA config'!AB62</f>
        <v>274</v>
      </c>
    </row>
    <row r="277" spans="1:7">
      <c r="A277" s="93" t="str">
        <f>'LWA config'!B62</f>
        <v>LWA-058</v>
      </c>
      <c r="B277" s="101">
        <f>'LWA config'!E62</f>
        <v>37.239340140000003</v>
      </c>
      <c r="C277" s="101">
        <f>'LWA config'!F62</f>
        <v>-118.28106356000001</v>
      </c>
      <c r="D277" s="99">
        <f>'LWA config'!G62</f>
        <v>1182.29</v>
      </c>
      <c r="E277" s="97" t="s">
        <v>446</v>
      </c>
      <c r="F277" s="92">
        <f>('LWA config'!P62-1)*16+'LWA config'!U62-1</f>
        <v>347</v>
      </c>
      <c r="G277" s="92">
        <f>('LWA config'!Y62-1)*64+_xlfn.BITXOR('LWA config'!AD62,2)+32*'LWA config'!AB62</f>
        <v>275</v>
      </c>
    </row>
    <row r="278" spans="1:7">
      <c r="A278" s="93" t="str">
        <f>'LWA config'!B66</f>
        <v>LWA-062</v>
      </c>
      <c r="B278" s="101">
        <f>'LWA config'!E66</f>
        <v>37.239121300000001</v>
      </c>
      <c r="C278" s="101">
        <f>'LWA config'!F66</f>
        <v>-118.28103203000001</v>
      </c>
      <c r="D278" s="99">
        <f>'LWA config'!G66</f>
        <v>1182.48</v>
      </c>
      <c r="E278" s="97" t="s">
        <v>116</v>
      </c>
      <c r="F278" s="92">
        <f>('LWA config'!P66-1)*16+'LWA config'!S66-1</f>
        <v>352</v>
      </c>
      <c r="G278" s="92">
        <f>('LWA config'!Y66-1)*64+_xlfn.BITXOR('LWA config'!AC66,2)+32*'LWA config'!AB66</f>
        <v>276</v>
      </c>
    </row>
    <row r="279" spans="1:7">
      <c r="A279" s="93" t="str">
        <f>'LWA config'!B66</f>
        <v>LWA-062</v>
      </c>
      <c r="B279" s="101">
        <f>'LWA config'!E66</f>
        <v>37.239121300000001</v>
      </c>
      <c r="C279" s="101">
        <f>'LWA config'!F66</f>
        <v>-118.28103203000001</v>
      </c>
      <c r="D279" s="99">
        <f>'LWA config'!G66</f>
        <v>1182.48</v>
      </c>
      <c r="E279" s="97" t="s">
        <v>446</v>
      </c>
      <c r="F279" s="92">
        <f>('LWA config'!P66-1)*16+'LWA config'!U66-1</f>
        <v>353</v>
      </c>
      <c r="G279" s="92">
        <f>('LWA config'!Y66-1)*64+_xlfn.BITXOR('LWA config'!AD66,2)+32*'LWA config'!AB66</f>
        <v>277</v>
      </c>
    </row>
    <row r="280" spans="1:7">
      <c r="A280" s="93" t="str">
        <f>'LWA config'!B65</f>
        <v>LWA-061</v>
      </c>
      <c r="B280" s="101">
        <f>'LWA config'!E65</f>
        <v>37.23919188</v>
      </c>
      <c r="C280" s="101">
        <f>'LWA config'!F65</f>
        <v>-118.28125301999999</v>
      </c>
      <c r="D280" s="99">
        <f>'LWA config'!G65</f>
        <v>1182.49</v>
      </c>
      <c r="E280" s="97" t="s">
        <v>116</v>
      </c>
      <c r="F280" s="92">
        <f>('LWA config'!P65-1)*16+'LWA config'!S65-1</f>
        <v>350</v>
      </c>
      <c r="G280" s="92">
        <f>('LWA config'!Y65-1)*64+_xlfn.BITXOR('LWA config'!AC65,2)+32*'LWA config'!AB65</f>
        <v>278</v>
      </c>
    </row>
    <row r="281" spans="1:7">
      <c r="A281" s="93" t="str">
        <f>'LWA config'!B65</f>
        <v>LWA-061</v>
      </c>
      <c r="B281" s="101">
        <f>'LWA config'!E65</f>
        <v>37.23919188</v>
      </c>
      <c r="C281" s="101">
        <f>'LWA config'!F65</f>
        <v>-118.28125301999999</v>
      </c>
      <c r="D281" s="99">
        <f>'LWA config'!G65</f>
        <v>1182.49</v>
      </c>
      <c r="E281" s="97" t="s">
        <v>446</v>
      </c>
      <c r="F281" s="92">
        <f>('LWA config'!P65-1)*16+'LWA config'!U65-1</f>
        <v>351</v>
      </c>
      <c r="G281" s="92">
        <f>('LWA config'!Y65-1)*64+_xlfn.BITXOR('LWA config'!AD65,2)+32*'LWA config'!AB65</f>
        <v>279</v>
      </c>
    </row>
    <row r="282" spans="1:7">
      <c r="A282" s="93" t="str">
        <f>'LWA config'!B89</f>
        <v>LWA-085</v>
      </c>
      <c r="B282" s="101">
        <f>'LWA config'!E89</f>
        <v>37.239506259999999</v>
      </c>
      <c r="C282" s="101">
        <f>'LWA config'!F89</f>
        <v>-118.28139815999999</v>
      </c>
      <c r="D282" s="99">
        <f>'LWA config'!G89</f>
        <v>1182.77</v>
      </c>
      <c r="E282" s="97" t="s">
        <v>116</v>
      </c>
      <c r="F282" s="92">
        <f>('LWA config'!P89-1)*16+'LWA config'!S89-1</f>
        <v>356</v>
      </c>
      <c r="G282" s="92">
        <f>('LWA config'!Y89-1)*64+_xlfn.BITXOR('LWA config'!AC89,2)+32*'LWA config'!AB89</f>
        <v>280</v>
      </c>
    </row>
    <row r="283" spans="1:7">
      <c r="A283" s="93" t="str">
        <f>'LWA config'!B89</f>
        <v>LWA-085</v>
      </c>
      <c r="B283" s="101">
        <f>'LWA config'!E89</f>
        <v>37.239506259999999</v>
      </c>
      <c r="C283" s="101">
        <f>'LWA config'!F89</f>
        <v>-118.28139815999999</v>
      </c>
      <c r="D283" s="99">
        <f>'LWA config'!G89</f>
        <v>1182.77</v>
      </c>
      <c r="E283" s="97" t="s">
        <v>446</v>
      </c>
      <c r="F283" s="92">
        <f>('LWA config'!P89-1)*16+'LWA config'!U89-1</f>
        <v>357</v>
      </c>
      <c r="G283" s="92">
        <f>('LWA config'!Y89-1)*64+_xlfn.BITXOR('LWA config'!AD89,2)+32*'LWA config'!AB89</f>
        <v>281</v>
      </c>
    </row>
    <row r="284" spans="1:7">
      <c r="A284" s="93" t="str">
        <f>'LWA config'!B68</f>
        <v>LWA-064</v>
      </c>
      <c r="B284" s="101">
        <f>'LWA config'!E68</f>
        <v>37.238973819999998</v>
      </c>
      <c r="C284" s="101">
        <f>'LWA config'!F68</f>
        <v>-118.28114169</v>
      </c>
      <c r="D284" s="99">
        <f>'LWA config'!G68</f>
        <v>1182.58</v>
      </c>
      <c r="E284" s="97" t="s">
        <v>116</v>
      </c>
      <c r="F284" s="92">
        <f>('LWA config'!P68-1)*16+'LWA config'!S68-1</f>
        <v>354</v>
      </c>
      <c r="G284" s="92">
        <f>('LWA config'!Y68-1)*64+_xlfn.BITXOR('LWA config'!AC68,2)+32*'LWA config'!AB68</f>
        <v>282</v>
      </c>
    </row>
    <row r="285" spans="1:7">
      <c r="A285" s="93" t="str">
        <f>'LWA config'!B68</f>
        <v>LWA-064</v>
      </c>
      <c r="B285" s="101">
        <f>'LWA config'!E68</f>
        <v>37.238973819999998</v>
      </c>
      <c r="C285" s="101">
        <f>'LWA config'!F68</f>
        <v>-118.28114169</v>
      </c>
      <c r="D285" s="99">
        <f>'LWA config'!G68</f>
        <v>1182.58</v>
      </c>
      <c r="E285" s="97" t="s">
        <v>446</v>
      </c>
      <c r="F285" s="92">
        <f>('LWA config'!P68-1)*16+'LWA config'!U68-1</f>
        <v>355</v>
      </c>
      <c r="G285" s="92">
        <f>('LWA config'!Y68-1)*64+_xlfn.BITXOR('LWA config'!AD68,2)+32*'LWA config'!AB68</f>
        <v>283</v>
      </c>
    </row>
    <row r="286" spans="1:7">
      <c r="A286" s="93" t="str">
        <f>'LWA config'!B91</f>
        <v>LWA-087</v>
      </c>
      <c r="B286" s="101">
        <f>'LWA config'!E91</f>
        <v>37.23943585</v>
      </c>
      <c r="C286" s="101">
        <f>'LWA config'!F91</f>
        <v>-118.28145393</v>
      </c>
      <c r="D286" s="99">
        <f>'LWA config'!G91</f>
        <v>1182.45</v>
      </c>
      <c r="E286" s="97" t="s">
        <v>116</v>
      </c>
      <c r="F286" s="92">
        <f>('LWA config'!P91-1)*16+'LWA config'!S91-1</f>
        <v>360</v>
      </c>
      <c r="G286" s="92">
        <f>('LWA config'!Y91-1)*64+_xlfn.BITXOR('LWA config'!AC91,2)+32*'LWA config'!AB91</f>
        <v>284</v>
      </c>
    </row>
    <row r="287" spans="1:7">
      <c r="A287" s="93" t="str">
        <f>'LWA config'!B91</f>
        <v>LWA-087</v>
      </c>
      <c r="B287" s="101">
        <f>'LWA config'!E91</f>
        <v>37.23943585</v>
      </c>
      <c r="C287" s="101">
        <f>'LWA config'!F91</f>
        <v>-118.28145393</v>
      </c>
      <c r="D287" s="99">
        <f>'LWA config'!G91</f>
        <v>1182.45</v>
      </c>
      <c r="E287" s="97" t="s">
        <v>446</v>
      </c>
      <c r="F287" s="92">
        <f>('LWA config'!P91-1)*16+'LWA config'!U91-1</f>
        <v>361</v>
      </c>
      <c r="G287" s="92">
        <f>('LWA config'!Y91-1)*64+_xlfn.BITXOR('LWA config'!AD91,2)+32*'LWA config'!AB91</f>
        <v>285</v>
      </c>
    </row>
    <row r="288" spans="1:7">
      <c r="A288" s="93" t="str">
        <f>'LWA config'!B90</f>
        <v>LWA-086</v>
      </c>
      <c r="B288" s="101">
        <f>'LWA config'!E90</f>
        <v>37.239479410000001</v>
      </c>
      <c r="C288" s="101">
        <f>'LWA config'!F90</f>
        <v>-118.2813026</v>
      </c>
      <c r="D288" s="99">
        <f>'LWA config'!G90</f>
        <v>1182.6600000000001</v>
      </c>
      <c r="E288" s="97" t="s">
        <v>116</v>
      </c>
      <c r="F288" s="92">
        <f>('LWA config'!P90-1)*16+'LWA config'!S90-1</f>
        <v>358</v>
      </c>
      <c r="G288" s="92">
        <f>('LWA config'!Y90-1)*64+_xlfn.BITXOR('LWA config'!AC90,2)+32*'LWA config'!AB90</f>
        <v>286</v>
      </c>
    </row>
    <row r="289" spans="1:7">
      <c r="A289" s="93" t="str">
        <f>'LWA config'!B90</f>
        <v>LWA-086</v>
      </c>
      <c r="B289" s="101">
        <f>'LWA config'!E90</f>
        <v>37.239479410000001</v>
      </c>
      <c r="C289" s="101">
        <f>'LWA config'!F90</f>
        <v>-118.2813026</v>
      </c>
      <c r="D289" s="99">
        <f>'LWA config'!G90</f>
        <v>1182.6600000000001</v>
      </c>
      <c r="E289" s="97" t="s">
        <v>446</v>
      </c>
      <c r="F289" s="92">
        <f>('LWA config'!P90-1)*16+'LWA config'!U90-1</f>
        <v>359</v>
      </c>
      <c r="G289" s="92">
        <f>('LWA config'!Y90-1)*64+_xlfn.BITXOR('LWA config'!AD90,2)+32*'LWA config'!AB90</f>
        <v>287</v>
      </c>
    </row>
    <row r="290" spans="1:7">
      <c r="A290" s="93" t="str">
        <f>'LWA config'!B93</f>
        <v>LWA-089</v>
      </c>
      <c r="B290" s="101">
        <f>'LWA config'!E93</f>
        <v>37.239301939999997</v>
      </c>
      <c r="C290" s="101">
        <f>'LWA config'!F93</f>
        <v>-118.28146875</v>
      </c>
      <c r="D290" s="99">
        <f>'LWA config'!G93</f>
        <v>1182.49</v>
      </c>
      <c r="E290" s="97" t="s">
        <v>116</v>
      </c>
      <c r="F290" s="92">
        <f>('LWA config'!P93-1)*16+'LWA config'!S93-1</f>
        <v>364</v>
      </c>
      <c r="G290" s="92">
        <f>('LWA config'!Y93-1)*64+_xlfn.BITXOR('LWA config'!AC93,2)+32*'LWA config'!AB93</f>
        <v>288</v>
      </c>
    </row>
    <row r="291" spans="1:7">
      <c r="A291" s="93" t="str">
        <f>'LWA config'!B93</f>
        <v>LWA-089</v>
      </c>
      <c r="B291" s="101">
        <f>'LWA config'!E93</f>
        <v>37.239301939999997</v>
      </c>
      <c r="C291" s="101">
        <f>'LWA config'!F93</f>
        <v>-118.28146875</v>
      </c>
      <c r="D291" s="99">
        <f>'LWA config'!G93</f>
        <v>1182.49</v>
      </c>
      <c r="E291" s="97" t="s">
        <v>446</v>
      </c>
      <c r="F291" s="92">
        <f>('LWA config'!P93-1)*16+'LWA config'!U93-1</f>
        <v>365</v>
      </c>
      <c r="G291" s="92">
        <f>('LWA config'!Y93-1)*64+_xlfn.BITXOR('LWA config'!AD93,2)+32*'LWA config'!AB93</f>
        <v>289</v>
      </c>
    </row>
    <row r="292" spans="1:7">
      <c r="A292" s="93" t="str">
        <f>'LWA config'!B100</f>
        <v>LWA-096</v>
      </c>
      <c r="B292" s="101">
        <f>'LWA config'!E100</f>
        <v>37.238905639999999</v>
      </c>
      <c r="C292" s="101">
        <f>'LWA config'!F100</f>
        <v>-118.28144514</v>
      </c>
      <c r="D292" s="99">
        <f>'LWA config'!G100</f>
        <v>1182.6400000000001</v>
      </c>
      <c r="E292" s="97" t="s">
        <v>116</v>
      </c>
      <c r="F292" s="92">
        <f>('LWA config'!P100-1)*16+'LWA config'!S100-1</f>
        <v>362</v>
      </c>
      <c r="G292" s="92">
        <f>('LWA config'!Y100-1)*64+_xlfn.BITXOR('LWA config'!AC100,2)+32*'LWA config'!AB100</f>
        <v>290</v>
      </c>
    </row>
    <row r="293" spans="1:7">
      <c r="A293" s="93" t="str">
        <f>'LWA config'!B100</f>
        <v>LWA-096</v>
      </c>
      <c r="B293" s="101">
        <f>'LWA config'!E100</f>
        <v>37.238905639999999</v>
      </c>
      <c r="C293" s="101">
        <f>'LWA config'!F100</f>
        <v>-118.28144514</v>
      </c>
      <c r="D293" s="99">
        <f>'LWA config'!G100</f>
        <v>1182.6400000000001</v>
      </c>
      <c r="E293" s="97" t="s">
        <v>446</v>
      </c>
      <c r="F293" s="92">
        <f>('LWA config'!P100-1)*16+'LWA config'!U100-1</f>
        <v>363</v>
      </c>
      <c r="G293" s="92">
        <f>('LWA config'!Y100-1)*64+_xlfn.BITXOR('LWA config'!AD100,2)+32*'LWA config'!AB100</f>
        <v>291</v>
      </c>
    </row>
    <row r="294" spans="1:7">
      <c r="A294" s="93" t="str">
        <f>'LWA config'!B95</f>
        <v>LWA-091</v>
      </c>
      <c r="B294" s="101">
        <f>'LWA config'!E95</f>
        <v>37.239166470000001</v>
      </c>
      <c r="C294" s="101">
        <f>'LWA config'!F95</f>
        <v>-118.28139143999999</v>
      </c>
      <c r="D294" s="99">
        <f>'LWA config'!G95</f>
        <v>1182.69</v>
      </c>
      <c r="E294" s="97" t="s">
        <v>116</v>
      </c>
      <c r="F294" s="92">
        <f>('LWA config'!P95-1)*16+'LWA config'!S95-1</f>
        <v>368</v>
      </c>
      <c r="G294" s="92">
        <f>('LWA config'!Y95-1)*64+_xlfn.BITXOR('LWA config'!AC95,2)+32*'LWA config'!AB95</f>
        <v>292</v>
      </c>
    </row>
    <row r="295" spans="1:7">
      <c r="A295" s="93" t="str">
        <f>'LWA config'!B95</f>
        <v>LWA-091</v>
      </c>
      <c r="B295" s="101">
        <f>'LWA config'!E95</f>
        <v>37.239166470000001</v>
      </c>
      <c r="C295" s="101">
        <f>'LWA config'!F95</f>
        <v>-118.28139143999999</v>
      </c>
      <c r="D295" s="99">
        <f>'LWA config'!G95</f>
        <v>1182.69</v>
      </c>
      <c r="E295" s="97" t="s">
        <v>446</v>
      </c>
      <c r="F295" s="92">
        <f>('LWA config'!P95-1)*16+'LWA config'!U95-1</f>
        <v>369</v>
      </c>
      <c r="G295" s="92">
        <f>('LWA config'!Y95-1)*64+_xlfn.BITXOR('LWA config'!AD95,2)+32*'LWA config'!AB95</f>
        <v>293</v>
      </c>
    </row>
    <row r="296" spans="1:7">
      <c r="A296" s="93" t="str">
        <f>'LWA config'!B94</f>
        <v>LWA-090</v>
      </c>
      <c r="B296" s="101">
        <f>'LWA config'!E94</f>
        <v>37.239231060000002</v>
      </c>
      <c r="C296" s="101">
        <f>'LWA config'!F94</f>
        <v>-118.28138177</v>
      </c>
      <c r="D296" s="99">
        <f>'LWA config'!G94</f>
        <v>1182.5899999999999</v>
      </c>
      <c r="E296" s="97" t="s">
        <v>116</v>
      </c>
      <c r="F296" s="92">
        <f>('LWA config'!P94-1)*16+'LWA config'!S94-1</f>
        <v>366</v>
      </c>
      <c r="G296" s="92">
        <f>('LWA config'!Y94-1)*64+_xlfn.BITXOR('LWA config'!AC94,2)+32*'LWA config'!AB94</f>
        <v>294</v>
      </c>
    </row>
    <row r="297" spans="1:7">
      <c r="A297" s="93" t="str">
        <f>'LWA config'!B94</f>
        <v>LWA-090</v>
      </c>
      <c r="B297" s="101">
        <f>'LWA config'!E94</f>
        <v>37.239231060000002</v>
      </c>
      <c r="C297" s="101">
        <f>'LWA config'!F94</f>
        <v>-118.28138177</v>
      </c>
      <c r="D297" s="99">
        <f>'LWA config'!G94</f>
        <v>1182.5899999999999</v>
      </c>
      <c r="E297" s="97" t="s">
        <v>446</v>
      </c>
      <c r="F297" s="92">
        <f>('LWA config'!P94-1)*16+'LWA config'!U94-1</f>
        <v>367</v>
      </c>
      <c r="G297" s="92">
        <f>('LWA config'!Y94-1)*64+_xlfn.BITXOR('LWA config'!AD94,2)+32*'LWA config'!AB94</f>
        <v>295</v>
      </c>
    </row>
    <row r="298" spans="1:7">
      <c r="A298" s="93" t="str">
        <f>'LWA config'!B97</f>
        <v>LWA-093</v>
      </c>
      <c r="B298" s="101">
        <f>'LWA config'!E97</f>
        <v>37.239025509999998</v>
      </c>
      <c r="C298" s="101">
        <f>'LWA config'!F97</f>
        <v>-118.28131229</v>
      </c>
      <c r="D298" s="99">
        <f>'LWA config'!G97</f>
        <v>1182.73</v>
      </c>
      <c r="E298" s="97" t="s">
        <v>116</v>
      </c>
      <c r="F298" s="92">
        <f>('LWA config'!P97-1)*16+'LWA config'!S97-1</f>
        <v>372</v>
      </c>
      <c r="G298" s="92">
        <f>('LWA config'!Y97-1)*64+_xlfn.BITXOR('LWA config'!AC97,2)+32*'LWA config'!AB97</f>
        <v>296</v>
      </c>
    </row>
    <row r="299" spans="1:7">
      <c r="A299" s="93" t="str">
        <f>'LWA config'!B97</f>
        <v>LWA-093</v>
      </c>
      <c r="B299" s="101">
        <f>'LWA config'!E97</f>
        <v>37.239025509999998</v>
      </c>
      <c r="C299" s="101">
        <f>'LWA config'!F97</f>
        <v>-118.28131229</v>
      </c>
      <c r="D299" s="99">
        <f>'LWA config'!G97</f>
        <v>1182.73</v>
      </c>
      <c r="E299" s="97" t="s">
        <v>446</v>
      </c>
      <c r="F299" s="92">
        <f>('LWA config'!P97-1)*16+'LWA config'!U97-1</f>
        <v>373</v>
      </c>
      <c r="G299" s="92">
        <f>('LWA config'!Y97-1)*64+_xlfn.BITXOR('LWA config'!AD97,2)+32*'LWA config'!AB97</f>
        <v>297</v>
      </c>
    </row>
    <row r="300" spans="1:7">
      <c r="A300" s="93" t="str">
        <f>'LWA config'!B96</f>
        <v>LWA-092</v>
      </c>
      <c r="B300" s="101">
        <f>'LWA config'!E96</f>
        <v>37.239103440000001</v>
      </c>
      <c r="C300" s="101">
        <f>'LWA config'!F96</f>
        <v>-118.28132494</v>
      </c>
      <c r="D300" s="99">
        <f>'LWA config'!G96</f>
        <v>1182.74</v>
      </c>
      <c r="E300" s="97" t="s">
        <v>116</v>
      </c>
      <c r="F300" s="92">
        <f>('LWA config'!P96-1)*16+'LWA config'!S96-1</f>
        <v>370</v>
      </c>
      <c r="G300" s="92">
        <f>('LWA config'!Y96-1)*64+_xlfn.BITXOR('LWA config'!AC96,2)+32*'LWA config'!AB96</f>
        <v>298</v>
      </c>
    </row>
    <row r="301" spans="1:7">
      <c r="A301" s="93" t="str">
        <f>'LWA config'!B96</f>
        <v>LWA-092</v>
      </c>
      <c r="B301" s="101">
        <f>'LWA config'!E96</f>
        <v>37.239103440000001</v>
      </c>
      <c r="C301" s="101">
        <f>'LWA config'!F96</f>
        <v>-118.28132494</v>
      </c>
      <c r="D301" s="99">
        <f>'LWA config'!G96</f>
        <v>1182.74</v>
      </c>
      <c r="E301" s="97" t="s">
        <v>446</v>
      </c>
      <c r="F301" s="92">
        <f>('LWA config'!P96-1)*16+'LWA config'!U96-1</f>
        <v>371</v>
      </c>
      <c r="G301" s="92">
        <f>('LWA config'!Y96-1)*64+_xlfn.BITXOR('LWA config'!AD96,2)+32*'LWA config'!AB96</f>
        <v>299</v>
      </c>
    </row>
    <row r="302" spans="1:7">
      <c r="A302" s="93" t="str">
        <f>'LWA config'!B99</f>
        <v>LWA-095</v>
      </c>
      <c r="B302" s="101">
        <f>'LWA config'!E99</f>
        <v>37.238938079999997</v>
      </c>
      <c r="C302" s="101">
        <f>'LWA config'!F99</f>
        <v>-118.2813589</v>
      </c>
      <c r="D302" s="99">
        <f>'LWA config'!G99</f>
        <v>1182.57</v>
      </c>
      <c r="E302" s="97" t="s">
        <v>116</v>
      </c>
      <c r="F302" s="92">
        <f>('LWA config'!P99-1)*16+'LWA config'!S99-1</f>
        <v>376</v>
      </c>
      <c r="G302" s="92">
        <f>('LWA config'!Y99-1)*64+_xlfn.BITXOR('LWA config'!AC99,2)+32*'LWA config'!AB99</f>
        <v>300</v>
      </c>
    </row>
    <row r="303" spans="1:7">
      <c r="A303" s="93" t="str">
        <f>'LWA config'!B99</f>
        <v>LWA-095</v>
      </c>
      <c r="B303" s="101">
        <f>'LWA config'!E99</f>
        <v>37.238938079999997</v>
      </c>
      <c r="C303" s="101">
        <f>'LWA config'!F99</f>
        <v>-118.2813589</v>
      </c>
      <c r="D303" s="99">
        <f>'LWA config'!G99</f>
        <v>1182.57</v>
      </c>
      <c r="E303" s="97" t="s">
        <v>446</v>
      </c>
      <c r="F303" s="92">
        <f>('LWA config'!P99-1)*16+'LWA config'!U99-1</f>
        <v>377</v>
      </c>
      <c r="G303" s="92">
        <f>('LWA config'!Y99-1)*64+_xlfn.BITXOR('LWA config'!AD99,2)+32*'LWA config'!AB99</f>
        <v>301</v>
      </c>
    </row>
    <row r="304" spans="1:7">
      <c r="A304" s="93" t="str">
        <f>'LWA config'!B98</f>
        <v>LWA-094</v>
      </c>
      <c r="B304" s="101">
        <f>'LWA config'!E98</f>
        <v>37.23901833</v>
      </c>
      <c r="C304" s="101">
        <f>'LWA config'!F98</f>
        <v>-118.28146658</v>
      </c>
      <c r="D304" s="99">
        <f>'LWA config'!G98</f>
        <v>1182.7</v>
      </c>
      <c r="E304" s="97" t="s">
        <v>116</v>
      </c>
      <c r="F304" s="92">
        <f>('LWA config'!P98-1)*16+'LWA config'!S98-1</f>
        <v>374</v>
      </c>
      <c r="G304" s="92">
        <f>('LWA config'!Y98-1)*64+_xlfn.BITXOR('LWA config'!AC98,2)+32*'LWA config'!AB98</f>
        <v>302</v>
      </c>
    </row>
    <row r="305" spans="1:7">
      <c r="A305" s="93" t="str">
        <f>'LWA config'!B98</f>
        <v>LWA-094</v>
      </c>
      <c r="B305" s="101">
        <f>'LWA config'!E98</f>
        <v>37.23901833</v>
      </c>
      <c r="C305" s="101">
        <f>'LWA config'!F98</f>
        <v>-118.28146658</v>
      </c>
      <c r="D305" s="99">
        <f>'LWA config'!G98</f>
        <v>1182.7</v>
      </c>
      <c r="E305" s="97" t="s">
        <v>446</v>
      </c>
      <c r="F305" s="92">
        <f>('LWA config'!P98-1)*16+'LWA config'!U98-1</f>
        <v>375</v>
      </c>
      <c r="G305" s="92">
        <f>('LWA config'!Y98-1)*64+_xlfn.BITXOR('LWA config'!AD98,2)+32*'LWA config'!AB98</f>
        <v>303</v>
      </c>
    </row>
    <row r="306" spans="1:7">
      <c r="A306" s="93" t="str">
        <f>'LWA config'!B126</f>
        <v>LWA-122</v>
      </c>
      <c r="B306" s="101">
        <f>'LWA config'!E126</f>
        <v>37.239372729999999</v>
      </c>
      <c r="C306" s="101">
        <f>'LWA config'!F126</f>
        <v>-118.28149746</v>
      </c>
      <c r="D306" s="99">
        <f>'LWA config'!G126</f>
        <v>1182.3599999999999</v>
      </c>
      <c r="E306" s="97" t="s">
        <v>116</v>
      </c>
      <c r="F306" s="92">
        <f>('LWA config'!P126-1)*16+'LWA config'!S126-1</f>
        <v>380</v>
      </c>
      <c r="G306" s="92">
        <f>('LWA config'!Y126-1)*64+_xlfn.BITXOR('LWA config'!AC126,2)+32*'LWA config'!AB126</f>
        <v>304</v>
      </c>
    </row>
    <row r="307" spans="1:7">
      <c r="A307" s="93" t="str">
        <f>'LWA config'!B126</f>
        <v>LWA-122</v>
      </c>
      <c r="B307" s="101">
        <f>'LWA config'!E126</f>
        <v>37.239372729999999</v>
      </c>
      <c r="C307" s="101">
        <f>'LWA config'!F126</f>
        <v>-118.28149746</v>
      </c>
      <c r="D307" s="99">
        <f>'LWA config'!G126</f>
        <v>1182.3599999999999</v>
      </c>
      <c r="E307" s="97" t="s">
        <v>446</v>
      </c>
      <c r="F307" s="92">
        <f>('LWA config'!P126-1)*16+'LWA config'!U126-1</f>
        <v>381</v>
      </c>
      <c r="G307" s="92">
        <f>('LWA config'!Y126-1)*64+_xlfn.BITXOR('LWA config'!AD126,2)+32*'LWA config'!AB126</f>
        <v>305</v>
      </c>
    </row>
    <row r="308" spans="1:7">
      <c r="A308" s="93" t="str">
        <f>'LWA config'!B125</f>
        <v>LWA-121</v>
      </c>
      <c r="B308" s="101">
        <f>'LWA config'!E125</f>
        <v>37.239470230000002</v>
      </c>
      <c r="C308" s="101">
        <f>'LWA config'!F125</f>
        <v>-118.28156878999999</v>
      </c>
      <c r="D308" s="99">
        <f>'LWA config'!G125</f>
        <v>1182.69</v>
      </c>
      <c r="E308" s="97" t="s">
        <v>116</v>
      </c>
      <c r="F308" s="92">
        <f>('LWA config'!P125-1)*16+'LWA config'!S125-1</f>
        <v>378</v>
      </c>
      <c r="G308" s="92">
        <f>('LWA config'!Y125-1)*64+_xlfn.BITXOR('LWA config'!AC125,2)+32*'LWA config'!AB125</f>
        <v>306</v>
      </c>
    </row>
    <row r="309" spans="1:7">
      <c r="A309" s="93" t="str">
        <f>'LWA config'!B125</f>
        <v>LWA-121</v>
      </c>
      <c r="B309" s="101">
        <f>'LWA config'!E125</f>
        <v>37.239470230000002</v>
      </c>
      <c r="C309" s="101">
        <f>'LWA config'!F125</f>
        <v>-118.28156878999999</v>
      </c>
      <c r="D309" s="99">
        <f>'LWA config'!G125</f>
        <v>1182.69</v>
      </c>
      <c r="E309" s="97" t="s">
        <v>446</v>
      </c>
      <c r="F309" s="92">
        <f>('LWA config'!P125-1)*16+'LWA config'!U125-1</f>
        <v>379</v>
      </c>
      <c r="G309" s="92">
        <f>('LWA config'!Y125-1)*64+_xlfn.BITXOR('LWA config'!AD125,2)+32*'LWA config'!AB125</f>
        <v>307</v>
      </c>
    </row>
    <row r="310" spans="1:7">
      <c r="A310" s="93" t="str">
        <f>'LWA config'!B329</f>
        <v>LWA-325</v>
      </c>
      <c r="B310" s="101">
        <f>'LWA config'!E329</f>
        <v>37.248110954199994</v>
      </c>
      <c r="C310" s="101">
        <f>'LWA config'!F329</f>
        <v>-118.2769858692</v>
      </c>
      <c r="D310" s="99">
        <f>'LWA config'!G329</f>
        <v>1185.0999999999999</v>
      </c>
      <c r="E310" s="97" t="s">
        <v>116</v>
      </c>
      <c r="F310" s="92">
        <f>('LWA config'!P329-1)*16+'LWA config'!S329-1</f>
        <v>152</v>
      </c>
      <c r="G310" s="92">
        <f>('LWA config'!Y329-1)*64+_xlfn.BITXOR('LWA config'!AC329,2)+32*'LWA config'!AB329</f>
        <v>308</v>
      </c>
    </row>
    <row r="311" spans="1:7">
      <c r="A311" s="93" t="str">
        <f>'LWA config'!B329</f>
        <v>LWA-325</v>
      </c>
      <c r="B311" s="101">
        <f>'LWA config'!E329</f>
        <v>37.248110954199994</v>
      </c>
      <c r="C311" s="101">
        <f>'LWA config'!F329</f>
        <v>-118.2769858692</v>
      </c>
      <c r="D311" s="99">
        <f>'LWA config'!G329</f>
        <v>1185.0999999999999</v>
      </c>
      <c r="E311" s="97" t="s">
        <v>446</v>
      </c>
      <c r="F311" s="92">
        <f>('LWA config'!P329-1)*16+'LWA config'!U329-1</f>
        <v>153</v>
      </c>
      <c r="G311" s="92">
        <f>('LWA config'!Y329-1)*64+_xlfn.BITXOR('LWA config'!AD329,2)+32*'LWA config'!AB329</f>
        <v>309</v>
      </c>
    </row>
    <row r="312" spans="1:7">
      <c r="A312" s="93" t="str">
        <f>'LWA config'!B320</f>
        <v>LWA-316</v>
      </c>
      <c r="B312" s="101">
        <f>'LWA config'!E320</f>
        <v>37.238483360199993</v>
      </c>
      <c r="C312" s="101">
        <f>'LWA config'!F320</f>
        <v>-118.2929475692</v>
      </c>
      <c r="D312" s="99">
        <f>'LWA config'!G320</f>
        <v>1178.46</v>
      </c>
      <c r="E312" s="97" t="s">
        <v>116</v>
      </c>
      <c r="F312" s="92">
        <f>('LWA config'!P320-1)*16+'LWA config'!S320-1</f>
        <v>150</v>
      </c>
      <c r="G312" s="92">
        <f>('LWA config'!Y320-1)*64+_xlfn.BITXOR('LWA config'!AC320,2)+32*'LWA config'!AB320</f>
        <v>310</v>
      </c>
    </row>
    <row r="313" spans="1:7">
      <c r="A313" s="93" t="str">
        <f>'LWA config'!B320</f>
        <v>LWA-316</v>
      </c>
      <c r="B313" s="101">
        <f>'LWA config'!E320</f>
        <v>37.238483360199993</v>
      </c>
      <c r="C313" s="101">
        <f>'LWA config'!F320</f>
        <v>-118.2929475692</v>
      </c>
      <c r="D313" s="99">
        <f>'LWA config'!G320</f>
        <v>1178.46</v>
      </c>
      <c r="E313" s="97" t="s">
        <v>446</v>
      </c>
      <c r="F313" s="92">
        <f>('LWA config'!P320-1)*16+'LWA config'!U320-1</f>
        <v>151</v>
      </c>
      <c r="G313" s="92">
        <f>('LWA config'!Y320-1)*64+_xlfn.BITXOR('LWA config'!AD320,2)+32*'LWA config'!AB320</f>
        <v>311</v>
      </c>
    </row>
    <row r="314" spans="1:7">
      <c r="A314" s="93" t="str">
        <f>'LWA config'!B338</f>
        <v>LWA-334</v>
      </c>
      <c r="B314" s="101">
        <f>'LWA config'!E338</f>
        <v>37.243380125199991</v>
      </c>
      <c r="C314" s="101">
        <f>'LWA config'!F338</f>
        <v>-118.2776276642</v>
      </c>
      <c r="D314" s="99">
        <f>'LWA config'!G338</f>
        <v>1183.6600000000001</v>
      </c>
      <c r="E314" s="97" t="s">
        <v>116</v>
      </c>
      <c r="F314" s="92">
        <f>('LWA config'!P338-1)*16+'LWA config'!S338-1</f>
        <v>156</v>
      </c>
      <c r="G314" s="92">
        <f>('LWA config'!Y338-1)*64+_xlfn.BITXOR('LWA config'!AC338,2)+32*'LWA config'!AB338</f>
        <v>312</v>
      </c>
    </row>
    <row r="315" spans="1:7">
      <c r="A315" s="93" t="str">
        <f>'LWA config'!B338</f>
        <v>LWA-334</v>
      </c>
      <c r="B315" s="101">
        <f>'LWA config'!E338</f>
        <v>37.243380125199991</v>
      </c>
      <c r="C315" s="101">
        <f>'LWA config'!F338</f>
        <v>-118.2776276642</v>
      </c>
      <c r="D315" s="99">
        <f>'LWA config'!G338</f>
        <v>1183.6600000000001</v>
      </c>
      <c r="E315" s="97" t="s">
        <v>446</v>
      </c>
      <c r="F315" s="92">
        <f>('LWA config'!P338-1)*16+'LWA config'!U338-1</f>
        <v>157</v>
      </c>
      <c r="G315" s="92">
        <f>('LWA config'!Y338-1)*64+_xlfn.BITXOR('LWA config'!AD338,2)+32*'LWA config'!AB338</f>
        <v>313</v>
      </c>
    </row>
    <row r="316" spans="1:7">
      <c r="A316" s="93" t="str">
        <f>'LWA config'!B332</f>
        <v>LWA-328</v>
      </c>
      <c r="B316" s="101">
        <f>'LWA config'!E332</f>
        <v>37.249232871199993</v>
      </c>
      <c r="C316" s="101">
        <f>'LWA config'!F332</f>
        <v>-118.28676680220001</v>
      </c>
      <c r="D316" s="99">
        <f>'LWA config'!G332</f>
        <v>1185.47</v>
      </c>
      <c r="E316" s="97" t="s">
        <v>116</v>
      </c>
      <c r="F316" s="92">
        <f>('LWA config'!P332-1)*16+'LWA config'!S332-1</f>
        <v>154</v>
      </c>
      <c r="G316" s="92">
        <f>('LWA config'!Y332-1)*64+_xlfn.BITXOR('LWA config'!AC332,2)+32*'LWA config'!AB332</f>
        <v>314</v>
      </c>
    </row>
    <row r="317" spans="1:7">
      <c r="A317" s="93" t="str">
        <f>'LWA config'!B332</f>
        <v>LWA-328</v>
      </c>
      <c r="B317" s="101">
        <f>'LWA config'!E332</f>
        <v>37.249232871199993</v>
      </c>
      <c r="C317" s="101">
        <f>'LWA config'!F332</f>
        <v>-118.28676680220001</v>
      </c>
      <c r="D317" s="99">
        <f>'LWA config'!G332</f>
        <v>1185.47</v>
      </c>
      <c r="E317" s="97" t="s">
        <v>446</v>
      </c>
      <c r="F317" s="92">
        <f>('LWA config'!P332-1)*16+'LWA config'!U332-1</f>
        <v>155</v>
      </c>
      <c r="G317" s="92">
        <f>('LWA config'!Y332-1)*64+_xlfn.BITXOR('LWA config'!AD332,2)+32*'LWA config'!AB332</f>
        <v>315</v>
      </c>
    </row>
    <row r="318" spans="1:7">
      <c r="A318" s="93" t="str">
        <f>'LWA config'!B365</f>
        <v>LWA-361</v>
      </c>
      <c r="B318" s="101">
        <f>'LWA config'!E365</f>
        <v>37.238413129999998</v>
      </c>
      <c r="C318" s="101">
        <f>'LWA config'!F365</f>
        <v>-118.28095304</v>
      </c>
      <c r="D318" s="99">
        <f>'LWA config'!G365</f>
        <v>1182.48</v>
      </c>
      <c r="E318" s="97" t="s">
        <v>116</v>
      </c>
      <c r="F318" s="92">
        <f>('LWA config'!P365-1)*16+'LWA config'!S365-1</f>
        <v>160</v>
      </c>
      <c r="G318" s="92">
        <f>('LWA config'!Y365-1)*64+_xlfn.BITXOR('LWA config'!AC365,2)+32*'LWA config'!AB365</f>
        <v>316</v>
      </c>
    </row>
    <row r="319" spans="1:7">
      <c r="A319" s="93" t="str">
        <f>'LWA config'!B365</f>
        <v>LWA-361</v>
      </c>
      <c r="B319" s="101">
        <f>'LWA config'!E365</f>
        <v>37.238413129999998</v>
      </c>
      <c r="C319" s="101">
        <f>'LWA config'!F365</f>
        <v>-118.28095304</v>
      </c>
      <c r="D319" s="99">
        <f>'LWA config'!G365</f>
        <v>1182.48</v>
      </c>
      <c r="E319" s="97" t="s">
        <v>446</v>
      </c>
      <c r="F319" s="92">
        <f>('LWA config'!P365-1)*16+'LWA config'!U365-1</f>
        <v>161</v>
      </c>
      <c r="G319" s="92">
        <f>('LWA config'!Y365-1)*64+_xlfn.BITXOR('LWA config'!AD365,2)+32*'LWA config'!AB365</f>
        <v>317</v>
      </c>
    </row>
    <row r="320" spans="1:7">
      <c r="A320" s="93" t="str">
        <f>'LWA config'!B362</f>
        <v>LWA-358</v>
      </c>
      <c r="B320" s="101">
        <f>'LWA config'!E362</f>
        <v>37.237345905078897</v>
      </c>
      <c r="C320" s="101">
        <f>'LWA config'!F362</f>
        <v>-118.280450388631</v>
      </c>
      <c r="D320" s="99">
        <f>'LWA config'!G362</f>
        <v>1181.8900000000001</v>
      </c>
      <c r="E320" s="97" t="s">
        <v>116</v>
      </c>
      <c r="F320" s="92">
        <f>('LWA config'!P362-1)*16+'LWA config'!S362-1</f>
        <v>158</v>
      </c>
      <c r="G320" s="92">
        <f>('LWA config'!Y362-1)*64+_xlfn.BITXOR('LWA config'!AC362,2)+32*'LWA config'!AB362</f>
        <v>318</v>
      </c>
    </row>
    <row r="321" spans="1:7">
      <c r="A321" s="93" t="str">
        <f>'LWA config'!B362</f>
        <v>LWA-358</v>
      </c>
      <c r="B321" s="101">
        <f>'LWA config'!E362</f>
        <v>37.237345905078897</v>
      </c>
      <c r="C321" s="101">
        <f>'LWA config'!F362</f>
        <v>-118.280450388631</v>
      </c>
      <c r="D321" s="99">
        <f>'LWA config'!G362</f>
        <v>1181.8900000000001</v>
      </c>
      <c r="E321" s="97" t="s">
        <v>446</v>
      </c>
      <c r="F321" s="92">
        <f>('LWA config'!P362-1)*16+'LWA config'!U362-1</f>
        <v>159</v>
      </c>
      <c r="G321" s="92">
        <f>('LWA config'!Y362-1)*64+_xlfn.BITXOR('LWA config'!AD362,2)+32*'LWA config'!AB362</f>
        <v>319</v>
      </c>
    </row>
    <row r="322" spans="1:7">
      <c r="A322" s="93" t="str">
        <f>'LWA config'!B39</f>
        <v>LWA-035</v>
      </c>
      <c r="B322" s="101">
        <f>'LWA config'!E39</f>
        <v>37.240374989999999</v>
      </c>
      <c r="C322" s="101">
        <f>'LWA config'!F39</f>
        <v>-118.28117435999999</v>
      </c>
      <c r="D322" s="99">
        <f>'LWA config'!G39</f>
        <v>1182.6500000000001</v>
      </c>
      <c r="E322" s="97" t="s">
        <v>116</v>
      </c>
      <c r="F322" s="92">
        <f>('LWA config'!P39-1)*16+'LWA config'!S39-1</f>
        <v>384</v>
      </c>
      <c r="G322" s="92">
        <f>('LWA config'!Y39-1)*64+_xlfn.BITXOR('LWA config'!AC39,2)+32*'LWA config'!AB39</f>
        <v>320</v>
      </c>
    </row>
    <row r="323" spans="1:7">
      <c r="A323" s="93" t="str">
        <f>'LWA config'!B39</f>
        <v>LWA-035</v>
      </c>
      <c r="B323" s="101">
        <f>'LWA config'!E39</f>
        <v>37.240374989999999</v>
      </c>
      <c r="C323" s="101">
        <f>'LWA config'!F39</f>
        <v>-118.28117435999999</v>
      </c>
      <c r="D323" s="99">
        <f>'LWA config'!G39</f>
        <v>1182.6500000000001</v>
      </c>
      <c r="E323" s="97" t="s">
        <v>446</v>
      </c>
      <c r="F323" s="92">
        <f>('LWA config'!P39-1)*16+'LWA config'!U39-1</f>
        <v>385</v>
      </c>
      <c r="G323" s="92">
        <f>('LWA config'!Y39-1)*64+_xlfn.BITXOR('LWA config'!AD39,2)+32*'LWA config'!AB39</f>
        <v>321</v>
      </c>
    </row>
    <row r="324" spans="1:7">
      <c r="A324" s="93" t="str">
        <f>'LWA config'!B37</f>
        <v>LWA-033</v>
      </c>
      <c r="B324" s="101">
        <f>'LWA config'!E37</f>
        <v>37.240609460000002</v>
      </c>
      <c r="C324" s="101">
        <f>'LWA config'!F37</f>
        <v>-118.28117415</v>
      </c>
      <c r="D324" s="99">
        <f>'LWA config'!G37</f>
        <v>1182.8900000000001</v>
      </c>
      <c r="E324" s="97" t="s">
        <v>116</v>
      </c>
      <c r="F324" s="92">
        <f>('LWA config'!P37-1)*16+'LWA config'!S37-1</f>
        <v>382</v>
      </c>
      <c r="G324" s="92">
        <f>('LWA config'!Y37-1)*64+_xlfn.BITXOR('LWA config'!AC37,2)+32*'LWA config'!AB37</f>
        <v>322</v>
      </c>
    </row>
    <row r="325" spans="1:7">
      <c r="A325" s="93" t="str">
        <f>'LWA config'!B37</f>
        <v>LWA-033</v>
      </c>
      <c r="B325" s="101">
        <f>'LWA config'!E37</f>
        <v>37.240609460000002</v>
      </c>
      <c r="C325" s="101">
        <f>'LWA config'!F37</f>
        <v>-118.28117415</v>
      </c>
      <c r="D325" s="99">
        <f>'LWA config'!G37</f>
        <v>1182.8900000000001</v>
      </c>
      <c r="E325" s="97" t="s">
        <v>446</v>
      </c>
      <c r="F325" s="92">
        <f>('LWA config'!P37-1)*16+'LWA config'!U37-1</f>
        <v>383</v>
      </c>
      <c r="G325" s="92">
        <f>('LWA config'!Y37-1)*64+_xlfn.BITXOR('LWA config'!AD37,2)+32*'LWA config'!AB37</f>
        <v>323</v>
      </c>
    </row>
    <row r="326" spans="1:7">
      <c r="A326" s="93" t="str">
        <f>'LWA config'!B38</f>
        <v>LWA-034</v>
      </c>
      <c r="B326" s="101">
        <f>'LWA config'!E38</f>
        <v>37.240439010000003</v>
      </c>
      <c r="C326" s="101">
        <f>'LWA config'!F38</f>
        <v>-118.28102850000001</v>
      </c>
      <c r="D326" s="99">
        <f>'LWA config'!G38</f>
        <v>1182.58</v>
      </c>
      <c r="E326" s="97" t="s">
        <v>116</v>
      </c>
      <c r="F326" s="92">
        <f>('LWA config'!P38-1)*16+'LWA config'!S38-1</f>
        <v>388</v>
      </c>
      <c r="G326" s="92">
        <f>('LWA config'!Y38-1)*64+_xlfn.BITXOR('LWA config'!AC38,2)+32*'LWA config'!AB38</f>
        <v>324</v>
      </c>
    </row>
    <row r="327" spans="1:7">
      <c r="A327" s="93" t="str">
        <f>'LWA config'!B38</f>
        <v>LWA-034</v>
      </c>
      <c r="B327" s="101">
        <f>'LWA config'!E38</f>
        <v>37.240439010000003</v>
      </c>
      <c r="C327" s="101">
        <f>'LWA config'!F38</f>
        <v>-118.28102850000001</v>
      </c>
      <c r="D327" s="99">
        <f>'LWA config'!G38</f>
        <v>1182.58</v>
      </c>
      <c r="E327" s="97" t="s">
        <v>446</v>
      </c>
      <c r="F327" s="92">
        <f>('LWA config'!P38-1)*16+'LWA config'!U38-1</f>
        <v>389</v>
      </c>
      <c r="G327" s="92">
        <f>('LWA config'!Y38-1)*64+_xlfn.BITXOR('LWA config'!AD38,2)+32*'LWA config'!AB38</f>
        <v>325</v>
      </c>
    </row>
    <row r="328" spans="1:7">
      <c r="A328" s="93" t="str">
        <f>'LWA config'!B40</f>
        <v>LWA-036</v>
      </c>
      <c r="B328" s="101">
        <f>'LWA config'!E40</f>
        <v>37.240361759999999</v>
      </c>
      <c r="C328" s="101">
        <f>'LWA config'!F40</f>
        <v>-118.281272</v>
      </c>
      <c r="D328" s="99">
        <f>'LWA config'!G40</f>
        <v>1182.75</v>
      </c>
      <c r="E328" s="97" t="s">
        <v>116</v>
      </c>
      <c r="F328" s="92">
        <f>('LWA config'!P40-1)*16+'LWA config'!S40-1</f>
        <v>386</v>
      </c>
      <c r="G328" s="92">
        <f>('LWA config'!Y40-1)*64+_xlfn.BITXOR('LWA config'!AC40,2)+32*'LWA config'!AB40</f>
        <v>326</v>
      </c>
    </row>
    <row r="329" spans="1:7">
      <c r="A329" s="93" t="str">
        <f>'LWA config'!B40</f>
        <v>LWA-036</v>
      </c>
      <c r="B329" s="101">
        <f>'LWA config'!E40</f>
        <v>37.240361759999999</v>
      </c>
      <c r="C329" s="101">
        <f>'LWA config'!F40</f>
        <v>-118.281272</v>
      </c>
      <c r="D329" s="99">
        <f>'LWA config'!G40</f>
        <v>1182.75</v>
      </c>
      <c r="E329" s="97" t="s">
        <v>446</v>
      </c>
      <c r="F329" s="92">
        <f>('LWA config'!P40-1)*16+'LWA config'!U40-1</f>
        <v>387</v>
      </c>
      <c r="G329" s="92">
        <f>('LWA config'!Y40-1)*64+_xlfn.BITXOR('LWA config'!AD40,2)+32*'LWA config'!AB40</f>
        <v>327</v>
      </c>
    </row>
    <row r="330" spans="1:7">
      <c r="A330" s="93" t="str">
        <f>'LWA config'!B70</f>
        <v>LWA-066</v>
      </c>
      <c r="B330" s="101">
        <f>'LWA config'!E70</f>
        <v>37.240581290000002</v>
      </c>
      <c r="C330" s="101">
        <f>'LWA config'!F70</f>
        <v>-118.28131759999999</v>
      </c>
      <c r="D330" s="99">
        <f>'LWA config'!G70</f>
        <v>1182.77</v>
      </c>
      <c r="E330" s="97" t="s">
        <v>116</v>
      </c>
      <c r="F330" s="92">
        <f>('LWA config'!P70-1)*16+'LWA config'!S70-1</f>
        <v>392</v>
      </c>
      <c r="G330" s="92">
        <f>('LWA config'!Y70-1)*64+_xlfn.BITXOR('LWA config'!AC70,2)+32*'LWA config'!AB70</f>
        <v>328</v>
      </c>
    </row>
    <row r="331" spans="1:7">
      <c r="A331" s="93" t="str">
        <f>'LWA config'!B70</f>
        <v>LWA-066</v>
      </c>
      <c r="B331" s="101">
        <f>'LWA config'!E70</f>
        <v>37.240581290000002</v>
      </c>
      <c r="C331" s="101">
        <f>'LWA config'!F70</f>
        <v>-118.28131759999999</v>
      </c>
      <c r="D331" s="99">
        <f>'LWA config'!G70</f>
        <v>1182.77</v>
      </c>
      <c r="E331" s="97" t="s">
        <v>446</v>
      </c>
      <c r="F331" s="92">
        <f>('LWA config'!P70-1)*16+'LWA config'!U70-1</f>
        <v>393</v>
      </c>
      <c r="G331" s="92">
        <f>('LWA config'!Y70-1)*64+_xlfn.BITXOR('LWA config'!AD70,2)+32*'LWA config'!AB70</f>
        <v>329</v>
      </c>
    </row>
    <row r="332" spans="1:7">
      <c r="A332" s="93" t="str">
        <f>'LWA config'!B69</f>
        <v>LWA-065</v>
      </c>
      <c r="B332" s="101">
        <f>'LWA config'!E69</f>
        <v>37.240667799999997</v>
      </c>
      <c r="C332" s="101">
        <f>'LWA config'!F69</f>
        <v>-118.28135315999999</v>
      </c>
      <c r="D332" s="99">
        <f>'LWA config'!G69</f>
        <v>1182.95</v>
      </c>
      <c r="E332" s="97" t="s">
        <v>116</v>
      </c>
      <c r="F332" s="92">
        <f>('LWA config'!P69-1)*16+'LWA config'!S69-1</f>
        <v>390</v>
      </c>
      <c r="G332" s="92">
        <f>('LWA config'!Y69-1)*64+_xlfn.BITXOR('LWA config'!AC69,2)+32*'LWA config'!AB69</f>
        <v>330</v>
      </c>
    </row>
    <row r="333" spans="1:7">
      <c r="A333" s="93" t="str">
        <f>'LWA config'!B69</f>
        <v>LWA-065</v>
      </c>
      <c r="B333" s="101">
        <f>'LWA config'!E69</f>
        <v>37.240667799999997</v>
      </c>
      <c r="C333" s="101">
        <f>'LWA config'!F69</f>
        <v>-118.28135315999999</v>
      </c>
      <c r="D333" s="99">
        <f>'LWA config'!G69</f>
        <v>1182.95</v>
      </c>
      <c r="E333" s="97" t="s">
        <v>446</v>
      </c>
      <c r="F333" s="92">
        <f>('LWA config'!P69-1)*16+'LWA config'!U69-1</f>
        <v>391</v>
      </c>
      <c r="G333" s="92">
        <f>('LWA config'!Y69-1)*64+_xlfn.BITXOR('LWA config'!AD69,2)+32*'LWA config'!AB69</f>
        <v>331</v>
      </c>
    </row>
    <row r="334" spans="1:7">
      <c r="A334" s="93" t="str">
        <f>'LWA config'!B72</f>
        <v>LWA-068</v>
      </c>
      <c r="B334" s="101">
        <f>'LWA config'!E72</f>
        <v>37.240468329999999</v>
      </c>
      <c r="C334" s="101">
        <f>'LWA config'!F72</f>
        <v>-118.28133217</v>
      </c>
      <c r="D334" s="99">
        <f>'LWA config'!G72</f>
        <v>1182.69</v>
      </c>
      <c r="E334" s="97" t="s">
        <v>116</v>
      </c>
      <c r="F334" s="92">
        <f>('LWA config'!P72-1)*16+'LWA config'!S72-1</f>
        <v>396</v>
      </c>
      <c r="G334" s="92">
        <f>('LWA config'!Y72-1)*64+_xlfn.BITXOR('LWA config'!AC72,2)+32*'LWA config'!AB72</f>
        <v>332</v>
      </c>
    </row>
    <row r="335" spans="1:7">
      <c r="A335" s="93" t="str">
        <f>'LWA config'!B72</f>
        <v>LWA-068</v>
      </c>
      <c r="B335" s="101">
        <f>'LWA config'!E72</f>
        <v>37.240468329999999</v>
      </c>
      <c r="C335" s="101">
        <f>'LWA config'!F72</f>
        <v>-118.28133217</v>
      </c>
      <c r="D335" s="99">
        <f>'LWA config'!G72</f>
        <v>1182.69</v>
      </c>
      <c r="E335" s="97" t="s">
        <v>446</v>
      </c>
      <c r="F335" s="92">
        <f>('LWA config'!P72-1)*16+'LWA config'!U72-1</f>
        <v>397</v>
      </c>
      <c r="G335" s="92">
        <f>('LWA config'!Y72-1)*64+_xlfn.BITXOR('LWA config'!AD72,2)+32*'LWA config'!AB72</f>
        <v>333</v>
      </c>
    </row>
    <row r="336" spans="1:7">
      <c r="A336" s="93" t="str">
        <f>'LWA config'!B71</f>
        <v>LWA-067</v>
      </c>
      <c r="B336" s="101">
        <f>'LWA config'!E71</f>
        <v>37.240526940000002</v>
      </c>
      <c r="C336" s="101">
        <f>'LWA config'!F71</f>
        <v>-118.28140211</v>
      </c>
      <c r="D336" s="99">
        <f>'LWA config'!G71</f>
        <v>1182.72</v>
      </c>
      <c r="E336" s="97" t="s">
        <v>116</v>
      </c>
      <c r="F336" s="92">
        <f>('LWA config'!P71-1)*16+'LWA config'!S71-1</f>
        <v>394</v>
      </c>
      <c r="G336" s="92">
        <f>('LWA config'!Y71-1)*64+_xlfn.BITXOR('LWA config'!AC71,2)+32*'LWA config'!AB71</f>
        <v>334</v>
      </c>
    </row>
    <row r="337" spans="1:7">
      <c r="A337" s="93" t="str">
        <f>'LWA config'!B71</f>
        <v>LWA-067</v>
      </c>
      <c r="B337" s="101">
        <f>'LWA config'!E71</f>
        <v>37.240526940000002</v>
      </c>
      <c r="C337" s="101">
        <f>'LWA config'!F71</f>
        <v>-118.28140211</v>
      </c>
      <c r="D337" s="99">
        <f>'LWA config'!G71</f>
        <v>1182.72</v>
      </c>
      <c r="E337" s="97" t="s">
        <v>446</v>
      </c>
      <c r="F337" s="92">
        <f>('LWA config'!P71-1)*16+'LWA config'!U71-1</f>
        <v>395</v>
      </c>
      <c r="G337" s="92">
        <f>('LWA config'!Y71-1)*64+_xlfn.BITXOR('LWA config'!AD71,2)+32*'LWA config'!AB71</f>
        <v>335</v>
      </c>
    </row>
    <row r="338" spans="1:7">
      <c r="A338" s="93" t="str">
        <f>'LWA config'!B74</f>
        <v>LWA-070</v>
      </c>
      <c r="B338" s="101">
        <f>'LWA config'!E74</f>
        <v>37.240264029999999</v>
      </c>
      <c r="C338" s="101">
        <f>'LWA config'!F74</f>
        <v>-118.28148115</v>
      </c>
      <c r="D338" s="99">
        <f>'LWA config'!G74</f>
        <v>1182.68</v>
      </c>
      <c r="E338" s="97" t="s">
        <v>116</v>
      </c>
      <c r="F338" s="92">
        <f>('LWA config'!P74-1)*16+'LWA config'!S74-1</f>
        <v>400</v>
      </c>
      <c r="G338" s="92">
        <f>('LWA config'!Y74-1)*64+_xlfn.BITXOR('LWA config'!AC74,2)+32*'LWA config'!AB74</f>
        <v>336</v>
      </c>
    </row>
    <row r="339" spans="1:7">
      <c r="A339" s="93" t="str">
        <f>'LWA config'!B74</f>
        <v>LWA-070</v>
      </c>
      <c r="B339" s="101">
        <f>'LWA config'!E74</f>
        <v>37.240264029999999</v>
      </c>
      <c r="C339" s="101">
        <f>'LWA config'!F74</f>
        <v>-118.28148115</v>
      </c>
      <c r="D339" s="99">
        <f>'LWA config'!G74</f>
        <v>1182.68</v>
      </c>
      <c r="E339" s="97" t="s">
        <v>446</v>
      </c>
      <c r="F339" s="92">
        <f>('LWA config'!P74-1)*16+'LWA config'!U74-1</f>
        <v>401</v>
      </c>
      <c r="G339" s="92">
        <f>('LWA config'!Y74-1)*64+_xlfn.BITXOR('LWA config'!AD74,2)+32*'LWA config'!AB74</f>
        <v>337</v>
      </c>
    </row>
    <row r="340" spans="1:7">
      <c r="A340" s="93" t="str">
        <f>'LWA config'!B73</f>
        <v>LWA-069</v>
      </c>
      <c r="B340" s="101">
        <f>'LWA config'!E73</f>
        <v>37.24037835</v>
      </c>
      <c r="C340" s="101">
        <f>'LWA config'!F73</f>
        <v>-118.2813634</v>
      </c>
      <c r="D340" s="99">
        <f>'LWA config'!G73</f>
        <v>1182.8</v>
      </c>
      <c r="E340" s="97" t="s">
        <v>116</v>
      </c>
      <c r="F340" s="92">
        <f>('LWA config'!P73-1)*16+'LWA config'!S73-1</f>
        <v>398</v>
      </c>
      <c r="G340" s="92">
        <f>('LWA config'!Y73-1)*64+_xlfn.BITXOR('LWA config'!AC73,2)+32*'LWA config'!AB73</f>
        <v>338</v>
      </c>
    </row>
    <row r="341" spans="1:7">
      <c r="A341" s="93" t="str">
        <f>'LWA config'!B73</f>
        <v>LWA-069</v>
      </c>
      <c r="B341" s="101">
        <f>'LWA config'!E73</f>
        <v>37.24037835</v>
      </c>
      <c r="C341" s="101">
        <f>'LWA config'!F73</f>
        <v>-118.2813634</v>
      </c>
      <c r="D341" s="99">
        <f>'LWA config'!G73</f>
        <v>1182.8</v>
      </c>
      <c r="E341" s="97" t="s">
        <v>446</v>
      </c>
      <c r="F341" s="92">
        <f>('LWA config'!P73-1)*16+'LWA config'!U73-1</f>
        <v>399</v>
      </c>
      <c r="G341" s="92">
        <f>('LWA config'!Y73-1)*64+_xlfn.BITXOR('LWA config'!AD73,2)+32*'LWA config'!AB73</f>
        <v>339</v>
      </c>
    </row>
    <row r="342" spans="1:7">
      <c r="A342" s="93" t="str">
        <f>'LWA config'!B101</f>
        <v>LWA-097</v>
      </c>
      <c r="B342" s="101">
        <f>'LWA config'!E101</f>
        <v>37.24068647</v>
      </c>
      <c r="C342" s="101">
        <f>'LWA config'!F101</f>
        <v>-118.28155327</v>
      </c>
      <c r="D342" s="99">
        <f>'LWA config'!G101</f>
        <v>1182.8900000000001</v>
      </c>
      <c r="E342" s="97" t="s">
        <v>116</v>
      </c>
      <c r="F342" s="92">
        <f>('LWA config'!P101-1)*16+'LWA config'!S101-1</f>
        <v>404</v>
      </c>
      <c r="G342" s="92">
        <f>('LWA config'!Y101-1)*64+_xlfn.BITXOR('LWA config'!AC101,2)+32*'LWA config'!AB101</f>
        <v>340</v>
      </c>
    </row>
    <row r="343" spans="1:7">
      <c r="A343" s="93" t="str">
        <f>'LWA config'!B101</f>
        <v>LWA-097</v>
      </c>
      <c r="B343" s="101">
        <f>'LWA config'!E101</f>
        <v>37.24068647</v>
      </c>
      <c r="C343" s="101">
        <f>'LWA config'!F101</f>
        <v>-118.28155327</v>
      </c>
      <c r="D343" s="99">
        <f>'LWA config'!G101</f>
        <v>1182.8900000000001</v>
      </c>
      <c r="E343" s="97" t="s">
        <v>446</v>
      </c>
      <c r="F343" s="92">
        <f>('LWA config'!P101-1)*16+'LWA config'!U101-1</f>
        <v>405</v>
      </c>
      <c r="G343" s="92">
        <f>('LWA config'!Y101-1)*64+_xlfn.BITXOR('LWA config'!AD101,2)+32*'LWA config'!AB101</f>
        <v>341</v>
      </c>
    </row>
    <row r="344" spans="1:7">
      <c r="A344" s="93" t="str">
        <f>'LWA config'!B76</f>
        <v>LWA-072</v>
      </c>
      <c r="B344" s="101">
        <f>'LWA config'!E76</f>
        <v>37.24005545</v>
      </c>
      <c r="C344" s="101">
        <f>'LWA config'!F76</f>
        <v>-118.28147751</v>
      </c>
      <c r="D344" s="99">
        <f>'LWA config'!G76</f>
        <v>1182.49</v>
      </c>
      <c r="E344" s="97" t="s">
        <v>116</v>
      </c>
      <c r="F344" s="92">
        <f>('LWA config'!P76-1)*16+'LWA config'!S76-1</f>
        <v>402</v>
      </c>
      <c r="G344" s="92">
        <f>('LWA config'!Y76-1)*64+_xlfn.BITXOR('LWA config'!AC76,2)+32*'LWA config'!AB76</f>
        <v>342</v>
      </c>
    </row>
    <row r="345" spans="1:7">
      <c r="A345" s="93" t="str">
        <f>'LWA config'!B76</f>
        <v>LWA-072</v>
      </c>
      <c r="B345" s="101">
        <f>'LWA config'!E76</f>
        <v>37.24005545</v>
      </c>
      <c r="C345" s="101">
        <f>'LWA config'!F76</f>
        <v>-118.28147751</v>
      </c>
      <c r="D345" s="99">
        <f>'LWA config'!G76</f>
        <v>1182.49</v>
      </c>
      <c r="E345" s="97" t="s">
        <v>446</v>
      </c>
      <c r="F345" s="92">
        <f>('LWA config'!P76-1)*16+'LWA config'!U76-1</f>
        <v>403</v>
      </c>
      <c r="G345" s="92">
        <f>('LWA config'!Y76-1)*64+_xlfn.BITXOR('LWA config'!AD76,2)+32*'LWA config'!AB76</f>
        <v>343</v>
      </c>
    </row>
    <row r="346" spans="1:7">
      <c r="A346" s="93" t="str">
        <f>'LWA config'!B103</f>
        <v>LWA-099</v>
      </c>
      <c r="B346" s="101">
        <f>'LWA config'!E103</f>
        <v>37.240384560000003</v>
      </c>
      <c r="C346" s="101">
        <f>'LWA config'!F103</f>
        <v>-118.28153915</v>
      </c>
      <c r="D346" s="99">
        <f>'LWA config'!G103</f>
        <v>1182.99</v>
      </c>
      <c r="E346" s="97" t="s">
        <v>116</v>
      </c>
      <c r="F346" s="92">
        <f>('LWA config'!P103-1)*16+'LWA config'!S103-1</f>
        <v>408</v>
      </c>
      <c r="G346" s="92">
        <f>('LWA config'!Y103-1)*64+_xlfn.BITXOR('LWA config'!AC103,2)+32*'LWA config'!AB103</f>
        <v>344</v>
      </c>
    </row>
    <row r="347" spans="1:7">
      <c r="A347" s="93" t="str">
        <f>'LWA config'!B103</f>
        <v>LWA-099</v>
      </c>
      <c r="B347" s="101">
        <f>'LWA config'!E103</f>
        <v>37.240384560000003</v>
      </c>
      <c r="C347" s="101">
        <f>'LWA config'!F103</f>
        <v>-118.28153915</v>
      </c>
      <c r="D347" s="99">
        <f>'LWA config'!G103</f>
        <v>1182.99</v>
      </c>
      <c r="E347" s="97" t="s">
        <v>446</v>
      </c>
      <c r="F347" s="92">
        <f>('LWA config'!P103-1)*16+'LWA config'!U103-1</f>
        <v>409</v>
      </c>
      <c r="G347" s="92">
        <f>('LWA config'!Y103-1)*64+_xlfn.BITXOR('LWA config'!AD103,2)+32*'LWA config'!AB103</f>
        <v>345</v>
      </c>
    </row>
    <row r="348" spans="1:7">
      <c r="A348" s="93" t="str">
        <f>'LWA config'!B102</f>
        <v>LWA-098</v>
      </c>
      <c r="B348" s="101">
        <f>'LWA config'!E102</f>
        <v>37.24047376</v>
      </c>
      <c r="C348" s="101">
        <f>'LWA config'!F102</f>
        <v>-118.28155009</v>
      </c>
      <c r="D348" s="99">
        <f>'LWA config'!G102</f>
        <v>1183.1199999999999</v>
      </c>
      <c r="E348" s="97" t="s">
        <v>116</v>
      </c>
      <c r="F348" s="92">
        <f>('LWA config'!P102-1)*16+'LWA config'!S102-1</f>
        <v>406</v>
      </c>
      <c r="G348" s="92">
        <f>('LWA config'!Y102-1)*64+_xlfn.BITXOR('LWA config'!AC102,2)+32*'LWA config'!AB102</f>
        <v>346</v>
      </c>
    </row>
    <row r="349" spans="1:7">
      <c r="A349" s="93" t="str">
        <f>'LWA config'!B102</f>
        <v>LWA-098</v>
      </c>
      <c r="B349" s="101">
        <f>'LWA config'!E102</f>
        <v>37.24047376</v>
      </c>
      <c r="C349" s="101">
        <f>'LWA config'!F102</f>
        <v>-118.28155009</v>
      </c>
      <c r="D349" s="99">
        <f>'LWA config'!G102</f>
        <v>1183.1199999999999</v>
      </c>
      <c r="E349" s="97" t="s">
        <v>446</v>
      </c>
      <c r="F349" s="92">
        <f>('LWA config'!P102-1)*16+'LWA config'!U102-1</f>
        <v>407</v>
      </c>
      <c r="G349" s="92">
        <f>('LWA config'!Y102-1)*64+_xlfn.BITXOR('LWA config'!AD102,2)+32*'LWA config'!AB102</f>
        <v>347</v>
      </c>
    </row>
    <row r="350" spans="1:7">
      <c r="A350" s="93" t="str">
        <f>'LWA config'!B105</f>
        <v>LWA-101</v>
      </c>
      <c r="B350" s="101">
        <f>'LWA config'!E105</f>
        <v>37.240238269999999</v>
      </c>
      <c r="C350" s="101">
        <f>'LWA config'!F105</f>
        <v>-118.2815469</v>
      </c>
      <c r="D350" s="99">
        <f>'LWA config'!G105</f>
        <v>1182.51</v>
      </c>
      <c r="E350" s="97" t="s">
        <v>116</v>
      </c>
      <c r="F350" s="92">
        <f>('LWA config'!P105-1)*16+'LWA config'!S105-1</f>
        <v>412</v>
      </c>
      <c r="G350" s="92">
        <f>('LWA config'!Y105-1)*64+_xlfn.BITXOR('LWA config'!AC105,2)+32*'LWA config'!AB105</f>
        <v>348</v>
      </c>
    </row>
    <row r="351" spans="1:7">
      <c r="A351" s="93" t="str">
        <f>'LWA config'!B105</f>
        <v>LWA-101</v>
      </c>
      <c r="B351" s="101">
        <f>'LWA config'!E105</f>
        <v>37.240238269999999</v>
      </c>
      <c r="C351" s="101">
        <f>'LWA config'!F105</f>
        <v>-118.2815469</v>
      </c>
      <c r="D351" s="99">
        <f>'LWA config'!G105</f>
        <v>1182.51</v>
      </c>
      <c r="E351" s="97" t="s">
        <v>446</v>
      </c>
      <c r="F351" s="92">
        <f>('LWA config'!P105-1)*16+'LWA config'!U105-1</f>
        <v>413</v>
      </c>
      <c r="G351" s="92">
        <f>('LWA config'!Y105-1)*64+_xlfn.BITXOR('LWA config'!AD105,2)+32*'LWA config'!AB105</f>
        <v>349</v>
      </c>
    </row>
    <row r="352" spans="1:7">
      <c r="A352" s="93" t="str">
        <f>'LWA config'!B104</f>
        <v>LWA-100</v>
      </c>
      <c r="B352" s="101">
        <f>'LWA config'!E104</f>
        <v>37.24030922</v>
      </c>
      <c r="C352" s="101">
        <f>'LWA config'!F104</f>
        <v>-118.28161708</v>
      </c>
      <c r="D352" s="99">
        <f>'LWA config'!G104</f>
        <v>1182.6500000000001</v>
      </c>
      <c r="E352" s="97" t="s">
        <v>116</v>
      </c>
      <c r="F352" s="92">
        <f>('LWA config'!P104-1)*16+'LWA config'!S104-1</f>
        <v>410</v>
      </c>
      <c r="G352" s="92">
        <f>('LWA config'!Y104-1)*64+_xlfn.BITXOR('LWA config'!AC104,2)+32*'LWA config'!AB104</f>
        <v>350</v>
      </c>
    </row>
    <row r="353" spans="1:7">
      <c r="A353" s="93" t="str">
        <f>'LWA config'!B104</f>
        <v>LWA-100</v>
      </c>
      <c r="B353" s="101">
        <f>'LWA config'!E104</f>
        <v>37.24030922</v>
      </c>
      <c r="C353" s="101">
        <f>'LWA config'!F104</f>
        <v>-118.28161708</v>
      </c>
      <c r="D353" s="99">
        <f>'LWA config'!G104</f>
        <v>1182.6500000000001</v>
      </c>
      <c r="E353" s="97" t="s">
        <v>446</v>
      </c>
      <c r="F353" s="92">
        <f>('LWA config'!P104-1)*16+'LWA config'!U104-1</f>
        <v>411</v>
      </c>
      <c r="G353" s="92">
        <f>('LWA config'!Y104-1)*64+_xlfn.BITXOR('LWA config'!AD104,2)+32*'LWA config'!AB104</f>
        <v>351</v>
      </c>
    </row>
    <row r="354" spans="1:7">
      <c r="A354" s="93" t="str">
        <f>'LWA config'!B107</f>
        <v>LWA-103</v>
      </c>
      <c r="B354" s="101">
        <f>'LWA config'!E107</f>
        <v>37.240194670000001</v>
      </c>
      <c r="C354" s="101">
        <f>'LWA config'!F107</f>
        <v>-118.28163367000001</v>
      </c>
      <c r="D354" s="99">
        <f>'LWA config'!G107</f>
        <v>1182.6400000000001</v>
      </c>
      <c r="E354" s="97" t="s">
        <v>116</v>
      </c>
      <c r="F354" s="92">
        <f>('LWA config'!P107-1)*16+'LWA config'!S107-1</f>
        <v>416</v>
      </c>
      <c r="G354" s="92">
        <f>('LWA config'!Y107-1)*64+_xlfn.BITXOR('LWA config'!AC107,2)+32*'LWA config'!AB107</f>
        <v>352</v>
      </c>
    </row>
    <row r="355" spans="1:7">
      <c r="A355" s="93" t="str">
        <f>'LWA config'!B107</f>
        <v>LWA-103</v>
      </c>
      <c r="B355" s="101">
        <f>'LWA config'!E107</f>
        <v>37.240194670000001</v>
      </c>
      <c r="C355" s="101">
        <f>'LWA config'!F107</f>
        <v>-118.28163367000001</v>
      </c>
      <c r="D355" s="99">
        <f>'LWA config'!G107</f>
        <v>1182.6400000000001</v>
      </c>
      <c r="E355" s="97" t="s">
        <v>446</v>
      </c>
      <c r="F355" s="92">
        <f>('LWA config'!P107-1)*16+'LWA config'!U107-1</f>
        <v>417</v>
      </c>
      <c r="G355" s="92">
        <f>('LWA config'!Y107-1)*64+_xlfn.BITXOR('LWA config'!AD107,2)+32*'LWA config'!AB107</f>
        <v>353</v>
      </c>
    </row>
    <row r="356" spans="1:7">
      <c r="A356" s="93" t="str">
        <f>'LWA config'!B106</f>
        <v>LWA-102</v>
      </c>
      <c r="B356" s="101">
        <f>'LWA config'!E106</f>
        <v>37.240235179999999</v>
      </c>
      <c r="C356" s="101">
        <f>'LWA config'!F106</f>
        <v>-118.28167586000001</v>
      </c>
      <c r="D356" s="99">
        <f>'LWA config'!G106</f>
        <v>1182.52</v>
      </c>
      <c r="E356" s="97" t="s">
        <v>116</v>
      </c>
      <c r="F356" s="92">
        <f>('LWA config'!P106-1)*16+'LWA config'!S106-1</f>
        <v>414</v>
      </c>
      <c r="G356" s="92">
        <f>('LWA config'!Y106-1)*64+_xlfn.BITXOR('LWA config'!AC106,2)+32*'LWA config'!AB106</f>
        <v>354</v>
      </c>
    </row>
    <row r="357" spans="1:7">
      <c r="A357" s="93" t="str">
        <f>'LWA config'!B106</f>
        <v>LWA-102</v>
      </c>
      <c r="B357" s="101">
        <f>'LWA config'!E106</f>
        <v>37.240235179999999</v>
      </c>
      <c r="C357" s="101">
        <f>'LWA config'!F106</f>
        <v>-118.28167586000001</v>
      </c>
      <c r="D357" s="99">
        <f>'LWA config'!G106</f>
        <v>1182.52</v>
      </c>
      <c r="E357" s="97" t="s">
        <v>446</v>
      </c>
      <c r="F357" s="92">
        <f>('LWA config'!P106-1)*16+'LWA config'!U106-1</f>
        <v>415</v>
      </c>
      <c r="G357" s="92">
        <f>('LWA config'!Y106-1)*64+_xlfn.BITXOR('LWA config'!AD106,2)+32*'LWA config'!AB106</f>
        <v>355</v>
      </c>
    </row>
    <row r="358" spans="1:7">
      <c r="A358" s="93" t="str">
        <f>'LWA config'!B109</f>
        <v>LWA-105</v>
      </c>
      <c r="B358" s="101">
        <f>'LWA config'!E109</f>
        <v>37.240119649999997</v>
      </c>
      <c r="C358" s="101">
        <f>'LWA config'!F109</f>
        <v>-118.28152037</v>
      </c>
      <c r="D358" s="99">
        <f>'LWA config'!G109</f>
        <v>1182.52</v>
      </c>
      <c r="E358" s="97" t="s">
        <v>116</v>
      </c>
      <c r="F358" s="92">
        <f>('LWA config'!P109-1)*16+'LWA config'!S109-1</f>
        <v>420</v>
      </c>
      <c r="G358" s="92">
        <f>('LWA config'!Y109-1)*64+_xlfn.BITXOR('LWA config'!AC109,2)+32*'LWA config'!AB109</f>
        <v>356</v>
      </c>
    </row>
    <row r="359" spans="1:7">
      <c r="A359" s="93" t="str">
        <f>'LWA config'!B109</f>
        <v>LWA-105</v>
      </c>
      <c r="B359" s="101">
        <f>'LWA config'!E109</f>
        <v>37.240119649999997</v>
      </c>
      <c r="C359" s="101">
        <f>'LWA config'!F109</f>
        <v>-118.28152037</v>
      </c>
      <c r="D359" s="99">
        <f>'LWA config'!G109</f>
        <v>1182.52</v>
      </c>
      <c r="E359" s="97" t="s">
        <v>446</v>
      </c>
      <c r="F359" s="92">
        <f>('LWA config'!P109-1)*16+'LWA config'!U109-1</f>
        <v>421</v>
      </c>
      <c r="G359" s="92">
        <f>('LWA config'!Y109-1)*64+_xlfn.BITXOR('LWA config'!AD109,2)+32*'LWA config'!AB109</f>
        <v>357</v>
      </c>
    </row>
    <row r="360" spans="1:7">
      <c r="A360" s="93" t="str">
        <f>'LWA config'!B108</f>
        <v>LWA-104</v>
      </c>
      <c r="B360" s="101">
        <f>'LWA config'!E108</f>
        <v>37.240182900000001</v>
      </c>
      <c r="C360" s="101">
        <f>'LWA config'!F108</f>
        <v>-118.28153112</v>
      </c>
      <c r="D360" s="99">
        <f>'LWA config'!G108</f>
        <v>1182.55</v>
      </c>
      <c r="E360" s="97" t="s">
        <v>116</v>
      </c>
      <c r="F360" s="92">
        <f>('LWA config'!P108-1)*16+'LWA config'!S108-1</f>
        <v>418</v>
      </c>
      <c r="G360" s="92">
        <f>('LWA config'!Y108-1)*64+_xlfn.BITXOR('LWA config'!AC108,2)+32*'LWA config'!AB108</f>
        <v>358</v>
      </c>
    </row>
    <row r="361" spans="1:7">
      <c r="A361" s="93" t="str">
        <f>'LWA config'!B108</f>
        <v>LWA-104</v>
      </c>
      <c r="B361" s="101">
        <f>'LWA config'!E108</f>
        <v>37.240182900000001</v>
      </c>
      <c r="C361" s="101">
        <f>'LWA config'!F108</f>
        <v>-118.28153112</v>
      </c>
      <c r="D361" s="99">
        <f>'LWA config'!G108</f>
        <v>1182.55</v>
      </c>
      <c r="E361" s="97" t="s">
        <v>446</v>
      </c>
      <c r="F361" s="92">
        <f>('LWA config'!P108-1)*16+'LWA config'!U108-1</f>
        <v>419</v>
      </c>
      <c r="G361" s="92">
        <f>('LWA config'!Y108-1)*64+_xlfn.BITXOR('LWA config'!AD108,2)+32*'LWA config'!AB108</f>
        <v>359</v>
      </c>
    </row>
    <row r="362" spans="1:7">
      <c r="A362" s="93" t="str">
        <f>'LWA config'!B133</f>
        <v>LWA-129</v>
      </c>
      <c r="B362" s="101">
        <f>'LWA config'!E133</f>
        <v>37.24066826</v>
      </c>
      <c r="C362" s="101">
        <f>'LWA config'!F133</f>
        <v>-118.2818364</v>
      </c>
      <c r="D362" s="99">
        <f>'LWA config'!G133</f>
        <v>1183.03</v>
      </c>
      <c r="E362" s="97" t="s">
        <v>116</v>
      </c>
      <c r="F362" s="92">
        <f>('LWA config'!P133-1)*16+'LWA config'!S133-1</f>
        <v>424</v>
      </c>
      <c r="G362" s="92">
        <f>('LWA config'!Y133-1)*64+_xlfn.BITXOR('LWA config'!AC133,2)+32*'LWA config'!AB133</f>
        <v>360</v>
      </c>
    </row>
    <row r="363" spans="1:7">
      <c r="A363" s="93" t="str">
        <f>'LWA config'!B133</f>
        <v>LWA-129</v>
      </c>
      <c r="B363" s="101">
        <f>'LWA config'!E133</f>
        <v>37.24066826</v>
      </c>
      <c r="C363" s="101">
        <f>'LWA config'!F133</f>
        <v>-118.2818364</v>
      </c>
      <c r="D363" s="99">
        <f>'LWA config'!G133</f>
        <v>1183.03</v>
      </c>
      <c r="E363" s="97" t="s">
        <v>446</v>
      </c>
      <c r="F363" s="92">
        <f>('LWA config'!P133-1)*16+'LWA config'!U133-1</f>
        <v>425</v>
      </c>
      <c r="G363" s="92">
        <f>('LWA config'!Y133-1)*64+_xlfn.BITXOR('LWA config'!AD133,2)+32*'LWA config'!AB133</f>
        <v>361</v>
      </c>
    </row>
    <row r="364" spans="1:7">
      <c r="A364" s="93" t="str">
        <f>'LWA config'!B41</f>
        <v>LWA-037</v>
      </c>
      <c r="B364" s="101">
        <f>'LWA config'!E41</f>
        <v>37.24028972</v>
      </c>
      <c r="C364" s="101">
        <f>'LWA config'!F41</f>
        <v>-118.2811755</v>
      </c>
      <c r="D364" s="99">
        <f>'LWA config'!G41</f>
        <v>1182.71</v>
      </c>
      <c r="E364" s="97" t="s">
        <v>116</v>
      </c>
      <c r="F364" s="92">
        <f>('LWA config'!P41-1)*16+'LWA config'!S41-1</f>
        <v>422</v>
      </c>
      <c r="G364" s="92">
        <f>('LWA config'!Y41-1)*64+_xlfn.BITXOR('LWA config'!AC41,2)+32*'LWA config'!AB41</f>
        <v>362</v>
      </c>
    </row>
    <row r="365" spans="1:7">
      <c r="A365" s="93" t="str">
        <f>'LWA config'!B41</f>
        <v>LWA-037</v>
      </c>
      <c r="B365" s="101">
        <f>'LWA config'!E41</f>
        <v>37.24028972</v>
      </c>
      <c r="C365" s="101">
        <f>'LWA config'!F41</f>
        <v>-118.2811755</v>
      </c>
      <c r="D365" s="99">
        <f>'LWA config'!G41</f>
        <v>1182.71</v>
      </c>
      <c r="E365" s="97" t="s">
        <v>446</v>
      </c>
      <c r="F365" s="92">
        <f>('LWA config'!P41-1)*16+'LWA config'!U41-1</f>
        <v>423</v>
      </c>
      <c r="G365" s="92">
        <f>('LWA config'!Y41-1)*64+_xlfn.BITXOR('LWA config'!AD41,2)+32*'LWA config'!AB41</f>
        <v>363</v>
      </c>
    </row>
    <row r="366" spans="1:7">
      <c r="A366" s="93" t="str">
        <f>'LWA config'!B135</f>
        <v>LWA-131</v>
      </c>
      <c r="B366" s="101">
        <f>'LWA config'!E135</f>
        <v>37.240556009999999</v>
      </c>
      <c r="C366" s="101">
        <f>'LWA config'!F135</f>
        <v>-118.2817337</v>
      </c>
      <c r="D366" s="99">
        <f>'LWA config'!G135</f>
        <v>1183.29</v>
      </c>
      <c r="E366" s="97" t="s">
        <v>116</v>
      </c>
      <c r="F366" s="92">
        <f>('LWA config'!P135-1)*16+'LWA config'!S135-1</f>
        <v>428</v>
      </c>
      <c r="G366" s="92">
        <f>('LWA config'!Y135-1)*64+_xlfn.BITXOR('LWA config'!AC135,2)+32*'LWA config'!AB135</f>
        <v>364</v>
      </c>
    </row>
    <row r="367" spans="1:7">
      <c r="A367" s="93" t="str">
        <f>'LWA config'!B135</f>
        <v>LWA-131</v>
      </c>
      <c r="B367" s="101">
        <f>'LWA config'!E135</f>
        <v>37.240556009999999</v>
      </c>
      <c r="C367" s="101">
        <f>'LWA config'!F135</f>
        <v>-118.2817337</v>
      </c>
      <c r="D367" s="99">
        <f>'LWA config'!G135</f>
        <v>1183.29</v>
      </c>
      <c r="E367" s="97" t="s">
        <v>446</v>
      </c>
      <c r="F367" s="92">
        <f>('LWA config'!P135-1)*16+'LWA config'!U135-1</f>
        <v>429</v>
      </c>
      <c r="G367" s="92">
        <f>('LWA config'!Y135-1)*64+_xlfn.BITXOR('LWA config'!AD135,2)+32*'LWA config'!AB135</f>
        <v>365</v>
      </c>
    </row>
    <row r="368" spans="1:7">
      <c r="A368" s="93" t="str">
        <f>'LWA config'!B134</f>
        <v>LWA-130</v>
      </c>
      <c r="B368" s="101">
        <f>'LWA config'!E134</f>
        <v>37.240657919999997</v>
      </c>
      <c r="C368" s="101">
        <f>'LWA config'!F134</f>
        <v>-118.28171261999999</v>
      </c>
      <c r="D368" s="99">
        <f>'LWA config'!G134</f>
        <v>1182.8399999999999</v>
      </c>
      <c r="E368" s="97" t="s">
        <v>116</v>
      </c>
      <c r="F368" s="92">
        <f>('LWA config'!P134-1)*16+'LWA config'!S134-1</f>
        <v>426</v>
      </c>
      <c r="G368" s="92">
        <f>('LWA config'!Y134-1)*64+_xlfn.BITXOR('LWA config'!AC134,2)+32*'LWA config'!AB134</f>
        <v>366</v>
      </c>
    </row>
    <row r="369" spans="1:7">
      <c r="A369" s="93" t="str">
        <f>'LWA config'!B134</f>
        <v>LWA-130</v>
      </c>
      <c r="B369" s="101">
        <f>'LWA config'!E134</f>
        <v>37.240657919999997</v>
      </c>
      <c r="C369" s="101">
        <f>'LWA config'!F134</f>
        <v>-118.28171261999999</v>
      </c>
      <c r="D369" s="99">
        <f>'LWA config'!G134</f>
        <v>1182.8399999999999</v>
      </c>
      <c r="E369" s="97" t="s">
        <v>446</v>
      </c>
      <c r="F369" s="92">
        <f>('LWA config'!P134-1)*16+'LWA config'!U134-1</f>
        <v>427</v>
      </c>
      <c r="G369" s="92">
        <f>('LWA config'!Y134-1)*64+_xlfn.BITXOR('LWA config'!AD134,2)+32*'LWA config'!AB134</f>
        <v>367</v>
      </c>
    </row>
    <row r="370" spans="1:7">
      <c r="A370" s="93" t="str">
        <f>'LWA config'!B138</f>
        <v>LWA-134</v>
      </c>
      <c r="B370" s="101">
        <f>'LWA config'!E138</f>
        <v>37.240450439999996</v>
      </c>
      <c r="C370" s="101">
        <f>'LWA config'!F138</f>
        <v>-118.28172170000001</v>
      </c>
      <c r="D370" s="99">
        <f>'LWA config'!G138</f>
        <v>1183.19</v>
      </c>
      <c r="E370" s="97" t="s">
        <v>116</v>
      </c>
      <c r="F370" s="92">
        <f>('LWA config'!P138-1)*16+'LWA config'!S138-1</f>
        <v>432</v>
      </c>
      <c r="G370" s="92">
        <f>('LWA config'!Y138-1)*64+_xlfn.BITXOR('LWA config'!AC138,2)+32*'LWA config'!AB138</f>
        <v>368</v>
      </c>
    </row>
    <row r="371" spans="1:7">
      <c r="A371" s="93" t="str">
        <f>'LWA config'!B138</f>
        <v>LWA-134</v>
      </c>
      <c r="B371" s="101">
        <f>'LWA config'!E138</f>
        <v>37.240450439999996</v>
      </c>
      <c r="C371" s="101">
        <f>'LWA config'!F138</f>
        <v>-118.28172170000001</v>
      </c>
      <c r="D371" s="99">
        <f>'LWA config'!G138</f>
        <v>1183.19</v>
      </c>
      <c r="E371" s="97" t="s">
        <v>446</v>
      </c>
      <c r="F371" s="92">
        <f>('LWA config'!P138-1)*16+'LWA config'!U138-1</f>
        <v>433</v>
      </c>
      <c r="G371" s="92">
        <f>('LWA config'!Y138-1)*64+_xlfn.BITXOR('LWA config'!AD138,2)+32*'LWA config'!AB138</f>
        <v>369</v>
      </c>
    </row>
    <row r="372" spans="1:7">
      <c r="A372" s="93" t="str">
        <f>'LWA config'!B136</f>
        <v>LWA-132</v>
      </c>
      <c r="B372" s="101">
        <f>'LWA config'!E136</f>
        <v>37.240504850000001</v>
      </c>
      <c r="C372" s="101">
        <f>'LWA config'!F136</f>
        <v>-118.28180523</v>
      </c>
      <c r="D372" s="99">
        <f>'LWA config'!G136</f>
        <v>1183.3599999999999</v>
      </c>
      <c r="E372" s="97" t="s">
        <v>116</v>
      </c>
      <c r="F372" s="92">
        <f>('LWA config'!P136-1)*16+'LWA config'!S136-1</f>
        <v>430</v>
      </c>
      <c r="G372" s="92">
        <f>('LWA config'!Y136-1)*64+_xlfn.BITXOR('LWA config'!AC136,2)+32*'LWA config'!AB136</f>
        <v>370</v>
      </c>
    </row>
    <row r="373" spans="1:7">
      <c r="A373" s="93" t="str">
        <f>'LWA config'!B136</f>
        <v>LWA-132</v>
      </c>
      <c r="B373" s="101">
        <f>'LWA config'!E136</f>
        <v>37.240504850000001</v>
      </c>
      <c r="C373" s="101">
        <f>'LWA config'!F136</f>
        <v>-118.28180523</v>
      </c>
      <c r="D373" s="99">
        <f>'LWA config'!G136</f>
        <v>1183.3599999999999</v>
      </c>
      <c r="E373" s="97" t="s">
        <v>446</v>
      </c>
      <c r="F373" s="92">
        <f>('LWA config'!P136-1)*16+'LWA config'!U136-1</f>
        <v>431</v>
      </c>
      <c r="G373" s="92">
        <f>('LWA config'!Y136-1)*64+_xlfn.BITXOR('LWA config'!AD136,2)+32*'LWA config'!AB136</f>
        <v>371</v>
      </c>
    </row>
    <row r="374" spans="1:7">
      <c r="A374" s="93" t="str">
        <f>'LWA config'!B256</f>
        <v>LWA-252</v>
      </c>
      <c r="B374" s="101">
        <f>'LWA config'!E256</f>
        <v>37.242032700000003</v>
      </c>
      <c r="C374" s="101">
        <f>'LWA config'!F256</f>
        <v>-118.28068315</v>
      </c>
      <c r="D374" s="99">
        <f>'LWA config'!G256</f>
        <v>1183.77</v>
      </c>
      <c r="E374" s="97" t="s">
        <v>116</v>
      </c>
      <c r="F374" s="92">
        <f>('LWA config'!P256-1)*16+'LWA config'!S256-1</f>
        <v>436</v>
      </c>
      <c r="G374" s="92">
        <f>('LWA config'!Y256-1)*64+_xlfn.BITXOR('LWA config'!AC256,2)+32*'LWA config'!AB256</f>
        <v>372</v>
      </c>
    </row>
    <row r="375" spans="1:7">
      <c r="A375" s="93" t="str">
        <f>'LWA config'!B256</f>
        <v>LWA-252</v>
      </c>
      <c r="B375" s="101">
        <f>'LWA config'!E256</f>
        <v>37.242032700000003</v>
      </c>
      <c r="C375" s="101">
        <f>'LWA config'!F256</f>
        <v>-118.28068315</v>
      </c>
      <c r="D375" s="99">
        <f>'LWA config'!G256</f>
        <v>1183.77</v>
      </c>
      <c r="E375" s="97" t="s">
        <v>446</v>
      </c>
      <c r="F375" s="92">
        <f>('LWA config'!P256-1)*16+'LWA config'!U256-1</f>
        <v>437</v>
      </c>
      <c r="G375" s="92">
        <f>('LWA config'!Y256-1)*64+_xlfn.BITXOR('LWA config'!AD256,2)+32*'LWA config'!AB256</f>
        <v>373</v>
      </c>
    </row>
    <row r="376" spans="1:7">
      <c r="A376" s="93" t="str">
        <f>'LWA config'!B143</f>
        <v>LWA-139</v>
      </c>
      <c r="B376" s="101">
        <f>'LWA config'!E143</f>
        <v>37.240102440000001</v>
      </c>
      <c r="C376" s="101">
        <f>'LWA config'!F143</f>
        <v>-118.28170494</v>
      </c>
      <c r="D376" s="99">
        <f>'LWA config'!G143</f>
        <v>1182.48</v>
      </c>
      <c r="E376" s="97" t="s">
        <v>116</v>
      </c>
      <c r="F376" s="92">
        <f>('LWA config'!P143-1)*16+'LWA config'!S143-1</f>
        <v>434</v>
      </c>
      <c r="G376" s="92">
        <f>('LWA config'!Y143-1)*64+_xlfn.BITXOR('LWA config'!AC143,2)+32*'LWA config'!AB143</f>
        <v>374</v>
      </c>
    </row>
    <row r="377" spans="1:7">
      <c r="A377" s="93" t="str">
        <f>'LWA config'!B143</f>
        <v>LWA-139</v>
      </c>
      <c r="B377" s="101">
        <f>'LWA config'!E143</f>
        <v>37.240102440000001</v>
      </c>
      <c r="C377" s="101">
        <f>'LWA config'!F143</f>
        <v>-118.28170494</v>
      </c>
      <c r="D377" s="99">
        <f>'LWA config'!G143</f>
        <v>1182.48</v>
      </c>
      <c r="E377" s="97" t="s">
        <v>446</v>
      </c>
      <c r="F377" s="92">
        <f>('LWA config'!P143-1)*16+'LWA config'!U143-1</f>
        <v>435</v>
      </c>
      <c r="G377" s="92">
        <f>('LWA config'!Y143-1)*64+_xlfn.BITXOR('LWA config'!AD143,2)+32*'LWA config'!AB143</f>
        <v>375</v>
      </c>
    </row>
    <row r="378" spans="1:7">
      <c r="A378" s="93" t="str">
        <f>'LWA config'!B298</f>
        <v>LWA-294</v>
      </c>
      <c r="B378" s="101">
        <f>'LWA config'!E298</f>
        <v>37.241150898199997</v>
      </c>
      <c r="C378" s="101">
        <f>'LWA config'!F298</f>
        <v>-118.2812309612</v>
      </c>
      <c r="D378" s="99">
        <f>'LWA config'!G298</f>
        <v>1183.1300000000001</v>
      </c>
      <c r="E378" s="97" t="s">
        <v>116</v>
      </c>
      <c r="F378" s="92">
        <f>('LWA config'!P298-1)*16+'LWA config'!S298-1</f>
        <v>164</v>
      </c>
      <c r="G378" s="92">
        <f>('LWA config'!Y298-1)*64+_xlfn.BITXOR('LWA config'!AC298,2)+32*'LWA config'!AB298</f>
        <v>376</v>
      </c>
    </row>
    <row r="379" spans="1:7">
      <c r="A379" s="93" t="str">
        <f>'LWA config'!B298</f>
        <v>LWA-294</v>
      </c>
      <c r="B379" s="101">
        <f>'LWA config'!E298</f>
        <v>37.241150898199997</v>
      </c>
      <c r="C379" s="101">
        <f>'LWA config'!F298</f>
        <v>-118.2812309612</v>
      </c>
      <c r="D379" s="99">
        <f>'LWA config'!G298</f>
        <v>1183.1300000000001</v>
      </c>
      <c r="E379" s="97" t="s">
        <v>446</v>
      </c>
      <c r="F379" s="92">
        <f>('LWA config'!P298-1)*16+'LWA config'!U298-1</f>
        <v>165</v>
      </c>
      <c r="G379" s="92">
        <f>('LWA config'!Y298-1)*64+_xlfn.BITXOR('LWA config'!AD298,2)+32*'LWA config'!AB298</f>
        <v>377</v>
      </c>
    </row>
    <row r="380" spans="1:7">
      <c r="A380" s="93" t="str">
        <f>'LWA config'!B293</f>
        <v>LWA-289</v>
      </c>
      <c r="B380" s="101">
        <f>'LWA config'!E293</f>
        <v>37.234002561199993</v>
      </c>
      <c r="C380" s="101">
        <f>'LWA config'!F293</f>
        <v>-118.2884194752</v>
      </c>
      <c r="D380" s="99">
        <f>'LWA config'!G293</f>
        <v>1180.17</v>
      </c>
      <c r="E380" s="97" t="s">
        <v>116</v>
      </c>
      <c r="F380" s="92">
        <f>('LWA config'!P293-1)*16+'LWA config'!S293-1</f>
        <v>162</v>
      </c>
      <c r="G380" s="92">
        <f>('LWA config'!Y293-1)*64+_xlfn.BITXOR('LWA config'!AC293,2)+32*'LWA config'!AB293</f>
        <v>378</v>
      </c>
    </row>
    <row r="381" spans="1:7">
      <c r="A381" s="93" t="str">
        <f>'LWA config'!B293</f>
        <v>LWA-289</v>
      </c>
      <c r="B381" s="101">
        <f>'LWA config'!E293</f>
        <v>37.234002561199993</v>
      </c>
      <c r="C381" s="101">
        <f>'LWA config'!F293</f>
        <v>-118.2884194752</v>
      </c>
      <c r="D381" s="99">
        <f>'LWA config'!G293</f>
        <v>1180.17</v>
      </c>
      <c r="E381" s="97" t="s">
        <v>446</v>
      </c>
      <c r="F381" s="92">
        <f>('LWA config'!P293-1)*16+'LWA config'!U293-1</f>
        <v>163</v>
      </c>
      <c r="G381" s="92">
        <f>('LWA config'!Y293-1)*64+_xlfn.BITXOR('LWA config'!AD293,2)+32*'LWA config'!AB293</f>
        <v>379</v>
      </c>
    </row>
    <row r="382" spans="1:7">
      <c r="A382" s="93" t="str">
        <f>'LWA config'!B323</f>
        <v>LWA-319</v>
      </c>
      <c r="B382" s="101">
        <f>'LWA config'!E323</f>
        <v>37.243840335199991</v>
      </c>
      <c r="C382" s="101">
        <f>'LWA config'!F323</f>
        <v>-118.29512690120001</v>
      </c>
      <c r="D382" s="99">
        <f>'LWA config'!G323</f>
        <v>1180.26</v>
      </c>
      <c r="E382" s="97" t="s">
        <v>116</v>
      </c>
      <c r="F382" s="92">
        <f>('LWA config'!P323-1)*16+'LWA config'!S323-1</f>
        <v>168</v>
      </c>
      <c r="G382" s="92">
        <f>('LWA config'!Y323-1)*64+_xlfn.BITXOR('LWA config'!AC323,2)+32*'LWA config'!AB323</f>
        <v>380</v>
      </c>
    </row>
    <row r="383" spans="1:7">
      <c r="A383" s="93" t="str">
        <f>'LWA config'!B323</f>
        <v>LWA-319</v>
      </c>
      <c r="B383" s="101">
        <f>'LWA config'!E323</f>
        <v>37.243840335199991</v>
      </c>
      <c r="C383" s="101">
        <f>'LWA config'!F323</f>
        <v>-118.29512690120001</v>
      </c>
      <c r="D383" s="99">
        <f>'LWA config'!G323</f>
        <v>1180.26</v>
      </c>
      <c r="E383" s="97" t="s">
        <v>446</v>
      </c>
      <c r="F383" s="92">
        <f>('LWA config'!P323-1)*16+'LWA config'!U323-1</f>
        <v>169</v>
      </c>
      <c r="G383" s="92">
        <f>('LWA config'!Y323-1)*64+_xlfn.BITXOR('LWA config'!AD323,2)+32*'LWA config'!AB323</f>
        <v>381</v>
      </c>
    </row>
    <row r="384" spans="1:7">
      <c r="A384" s="93" t="str">
        <f>'LWA config'!B303</f>
        <v>LWA-299</v>
      </c>
      <c r="B384" s="101">
        <f>'LWA config'!E303</f>
        <v>37.236552618199994</v>
      </c>
      <c r="C384" s="101">
        <f>'LWA config'!F303</f>
        <v>-118.2777585692</v>
      </c>
      <c r="D384" s="99">
        <f>'LWA config'!G303</f>
        <v>1182.1600000000001</v>
      </c>
      <c r="E384" s="97" t="s">
        <v>116</v>
      </c>
      <c r="F384" s="92">
        <f>('LWA config'!P303-1)*16+'LWA config'!S303-1</f>
        <v>166</v>
      </c>
      <c r="G384" s="92">
        <f>('LWA config'!Y303-1)*64+_xlfn.BITXOR('LWA config'!AC303,2)+32*'LWA config'!AB303</f>
        <v>382</v>
      </c>
    </row>
    <row r="385" spans="1:7">
      <c r="A385" s="93" t="str">
        <f>'LWA config'!B303</f>
        <v>LWA-299</v>
      </c>
      <c r="B385" s="101">
        <f>'LWA config'!E303</f>
        <v>37.236552618199994</v>
      </c>
      <c r="C385" s="101">
        <f>'LWA config'!F303</f>
        <v>-118.2777585692</v>
      </c>
      <c r="D385" s="99">
        <f>'LWA config'!G303</f>
        <v>1182.1600000000001</v>
      </c>
      <c r="E385" s="97" t="s">
        <v>446</v>
      </c>
      <c r="F385" s="92">
        <f>('LWA config'!P303-1)*16+'LWA config'!U303-1</f>
        <v>167</v>
      </c>
      <c r="G385" s="92">
        <f>('LWA config'!Y303-1)*64+_xlfn.BITXOR('LWA config'!AD303,2)+32*'LWA config'!AB303</f>
        <v>383</v>
      </c>
    </row>
    <row r="386" spans="1:7">
      <c r="A386" s="93" t="str">
        <f>'LWA config'!B82</f>
        <v>LWA-078</v>
      </c>
      <c r="B386" s="101">
        <f>'LWA config'!E82</f>
        <v>37.239832300000003</v>
      </c>
      <c r="C386" s="101">
        <f>'LWA config'!F82</f>
        <v>-118.28138377000001</v>
      </c>
      <c r="D386" s="99">
        <f>'LWA config'!G82</f>
        <v>1182.95</v>
      </c>
      <c r="E386" s="97" t="s">
        <v>116</v>
      </c>
      <c r="F386" s="92">
        <f>('LWA config'!P82-1)*16+'LWA config'!S82-1</f>
        <v>440</v>
      </c>
      <c r="G386" s="92">
        <f>('LWA config'!Y82-1)*64+_xlfn.BITXOR('LWA config'!AC82,2)+32*'LWA config'!AB82</f>
        <v>384</v>
      </c>
    </row>
    <row r="387" spans="1:7">
      <c r="A387" s="93" t="str">
        <f>'LWA config'!B82</f>
        <v>LWA-078</v>
      </c>
      <c r="B387" s="101">
        <f>'LWA config'!E82</f>
        <v>37.239832300000003</v>
      </c>
      <c r="C387" s="101">
        <f>'LWA config'!F82</f>
        <v>-118.28138377000001</v>
      </c>
      <c r="D387" s="99">
        <f>'LWA config'!G82</f>
        <v>1182.95</v>
      </c>
      <c r="E387" s="97" t="s">
        <v>446</v>
      </c>
      <c r="F387" s="92">
        <f>('LWA config'!P82-1)*16+'LWA config'!U82-1</f>
        <v>441</v>
      </c>
      <c r="G387" s="92">
        <f>('LWA config'!Y82-1)*64+_xlfn.BITXOR('LWA config'!AD82,2)+32*'LWA config'!AB82</f>
        <v>385</v>
      </c>
    </row>
    <row r="388" spans="1:7">
      <c r="A388" s="93" t="str">
        <f>'LWA config'!B80</f>
        <v>LWA-076</v>
      </c>
      <c r="B388" s="101">
        <f>'LWA config'!E80</f>
        <v>37.239863579999998</v>
      </c>
      <c r="C388" s="101">
        <f>'LWA config'!F80</f>
        <v>-118.28144072000001</v>
      </c>
      <c r="D388" s="99">
        <f>'LWA config'!G80</f>
        <v>1182.8</v>
      </c>
      <c r="E388" s="97" t="s">
        <v>116</v>
      </c>
      <c r="F388" s="92">
        <f>('LWA config'!P80-1)*16+'LWA config'!S80-1</f>
        <v>438</v>
      </c>
      <c r="G388" s="92">
        <f>('LWA config'!Y80-1)*64+_xlfn.BITXOR('LWA config'!AC80,2)+32*'LWA config'!AB80</f>
        <v>386</v>
      </c>
    </row>
    <row r="389" spans="1:7">
      <c r="A389" s="93" t="str">
        <f>'LWA config'!B80</f>
        <v>LWA-076</v>
      </c>
      <c r="B389" s="101">
        <f>'LWA config'!E80</f>
        <v>37.239863579999998</v>
      </c>
      <c r="C389" s="101">
        <f>'LWA config'!F80</f>
        <v>-118.28144072000001</v>
      </c>
      <c r="D389" s="99">
        <f>'LWA config'!G80</f>
        <v>1182.8</v>
      </c>
      <c r="E389" s="97" t="s">
        <v>446</v>
      </c>
      <c r="F389" s="92">
        <f>('LWA config'!P80-1)*16+'LWA config'!U80-1</f>
        <v>439</v>
      </c>
      <c r="G389" s="92">
        <f>('LWA config'!Y80-1)*64+_xlfn.BITXOR('LWA config'!AD80,2)+32*'LWA config'!AB80</f>
        <v>387</v>
      </c>
    </row>
    <row r="390" spans="1:7">
      <c r="A390" s="93" t="str">
        <f>'LWA config'!B85</f>
        <v>LWA-081</v>
      </c>
      <c r="B390" s="101">
        <f>'LWA config'!E85</f>
        <v>37.239698349999998</v>
      </c>
      <c r="C390" s="101">
        <f>'LWA config'!F85</f>
        <v>-118.28142968</v>
      </c>
      <c r="D390" s="99">
        <f>'LWA config'!G85</f>
        <v>1183.0999999999999</v>
      </c>
      <c r="E390" s="97" t="s">
        <v>116</v>
      </c>
      <c r="F390" s="92">
        <f>('LWA config'!P85-1)*16+'LWA config'!S85-1</f>
        <v>444</v>
      </c>
      <c r="G390" s="92">
        <f>('LWA config'!Y85-1)*64+_xlfn.BITXOR('LWA config'!AC85,2)+32*'LWA config'!AB85</f>
        <v>388</v>
      </c>
    </row>
    <row r="391" spans="1:7">
      <c r="A391" s="93" t="str">
        <f>'LWA config'!B85</f>
        <v>LWA-081</v>
      </c>
      <c r="B391" s="101">
        <f>'LWA config'!E85</f>
        <v>37.239698349999998</v>
      </c>
      <c r="C391" s="101">
        <f>'LWA config'!F85</f>
        <v>-118.28142968</v>
      </c>
      <c r="D391" s="99">
        <f>'LWA config'!G85</f>
        <v>1183.0999999999999</v>
      </c>
      <c r="E391" s="97" t="s">
        <v>446</v>
      </c>
      <c r="F391" s="92">
        <f>('LWA config'!P85-1)*16+'LWA config'!U85-1</f>
        <v>445</v>
      </c>
      <c r="G391" s="92">
        <f>('LWA config'!Y85-1)*64+_xlfn.BITXOR('LWA config'!AD85,2)+32*'LWA config'!AB85</f>
        <v>389</v>
      </c>
    </row>
    <row r="392" spans="1:7">
      <c r="A392" s="93" t="str">
        <f>'LWA config'!B83</f>
        <v>LWA-079</v>
      </c>
      <c r="B392" s="101">
        <f>'LWA config'!E83</f>
        <v>37.239800600000002</v>
      </c>
      <c r="C392" s="101">
        <f>'LWA config'!F83</f>
        <v>-118.28146676999999</v>
      </c>
      <c r="D392" s="99">
        <f>'LWA config'!G83</f>
        <v>1183.08</v>
      </c>
      <c r="E392" s="97" t="s">
        <v>116</v>
      </c>
      <c r="F392" s="92">
        <f>('LWA config'!P83-1)*16+'LWA config'!S83-1</f>
        <v>442</v>
      </c>
      <c r="G392" s="92">
        <f>('LWA config'!Y83-1)*64+_xlfn.BITXOR('LWA config'!AC83,2)+32*'LWA config'!AB83</f>
        <v>390</v>
      </c>
    </row>
    <row r="393" spans="1:7">
      <c r="A393" s="93" t="str">
        <f>'LWA config'!B83</f>
        <v>LWA-079</v>
      </c>
      <c r="B393" s="101">
        <f>'LWA config'!E83</f>
        <v>37.239800600000002</v>
      </c>
      <c r="C393" s="101">
        <f>'LWA config'!F83</f>
        <v>-118.28146676999999</v>
      </c>
      <c r="D393" s="99">
        <f>'LWA config'!G83</f>
        <v>1183.08</v>
      </c>
      <c r="E393" s="97" t="s">
        <v>446</v>
      </c>
      <c r="F393" s="92">
        <f>('LWA config'!P83-1)*16+'LWA config'!U83-1</f>
        <v>443</v>
      </c>
      <c r="G393" s="92">
        <f>('LWA config'!Y83-1)*64+_xlfn.BITXOR('LWA config'!AD83,2)+32*'LWA config'!AB83</f>
        <v>391</v>
      </c>
    </row>
    <row r="394" spans="1:7">
      <c r="A394" s="93" t="str">
        <f>'LWA config'!B112</f>
        <v>LWA-108</v>
      </c>
      <c r="B394" s="101">
        <f>'LWA config'!E112</f>
        <v>37.239932090000003</v>
      </c>
      <c r="C394" s="101">
        <f>'LWA config'!F112</f>
        <v>-118.28155418</v>
      </c>
      <c r="D394" s="99">
        <f>'LWA config'!G112</f>
        <v>1182.77</v>
      </c>
      <c r="E394" s="97" t="s">
        <v>116</v>
      </c>
      <c r="F394" s="92">
        <f>('LWA config'!P112-1)*16+'LWA config'!S112-1</f>
        <v>448</v>
      </c>
      <c r="G394" s="92">
        <f>('LWA config'!Y112-1)*64+_xlfn.BITXOR('LWA config'!AC112,2)+32*'LWA config'!AB112</f>
        <v>392</v>
      </c>
    </row>
    <row r="395" spans="1:7">
      <c r="A395" s="93" t="str">
        <f>'LWA config'!B112</f>
        <v>LWA-108</v>
      </c>
      <c r="B395" s="101">
        <f>'LWA config'!E112</f>
        <v>37.239932090000003</v>
      </c>
      <c r="C395" s="101">
        <f>'LWA config'!F112</f>
        <v>-118.28155418</v>
      </c>
      <c r="D395" s="99">
        <f>'LWA config'!G112</f>
        <v>1182.77</v>
      </c>
      <c r="E395" s="97" t="s">
        <v>446</v>
      </c>
      <c r="F395" s="92">
        <f>('LWA config'!P112-1)*16+'LWA config'!U112-1</f>
        <v>449</v>
      </c>
      <c r="G395" s="92">
        <f>('LWA config'!Y112-1)*64+_xlfn.BITXOR('LWA config'!AD112,2)+32*'LWA config'!AB112</f>
        <v>393</v>
      </c>
    </row>
    <row r="396" spans="1:7">
      <c r="A396" s="93" t="str">
        <f>'LWA config'!B111</f>
        <v>LWA-107</v>
      </c>
      <c r="B396" s="101">
        <f>'LWA config'!E111</f>
        <v>37.240028330000001</v>
      </c>
      <c r="C396" s="101">
        <f>'LWA config'!F111</f>
        <v>-118.28154359</v>
      </c>
      <c r="D396" s="99">
        <f>'LWA config'!G111</f>
        <v>1182.6300000000001</v>
      </c>
      <c r="E396" s="97" t="s">
        <v>116</v>
      </c>
      <c r="F396" s="92">
        <f>('LWA config'!P111-1)*16+'LWA config'!S111-1</f>
        <v>446</v>
      </c>
      <c r="G396" s="92">
        <f>('LWA config'!Y111-1)*64+_xlfn.BITXOR('LWA config'!AC111,2)+32*'LWA config'!AB111</f>
        <v>394</v>
      </c>
    </row>
    <row r="397" spans="1:7">
      <c r="A397" s="93" t="str">
        <f>'LWA config'!B111</f>
        <v>LWA-107</v>
      </c>
      <c r="B397" s="101">
        <f>'LWA config'!E111</f>
        <v>37.240028330000001</v>
      </c>
      <c r="C397" s="101">
        <f>'LWA config'!F111</f>
        <v>-118.28154359</v>
      </c>
      <c r="D397" s="99">
        <f>'LWA config'!G111</f>
        <v>1182.6300000000001</v>
      </c>
      <c r="E397" s="97" t="s">
        <v>446</v>
      </c>
      <c r="F397" s="92">
        <f>('LWA config'!P111-1)*16+'LWA config'!U111-1</f>
        <v>447</v>
      </c>
      <c r="G397" s="92">
        <f>('LWA config'!Y111-1)*64+_xlfn.BITXOR('LWA config'!AD111,2)+32*'LWA config'!AB111</f>
        <v>395</v>
      </c>
    </row>
    <row r="398" spans="1:7">
      <c r="A398" s="93" t="str">
        <f>'LWA config'!B114</f>
        <v>LWA-110</v>
      </c>
      <c r="B398" s="101">
        <f>'LWA config'!E114</f>
        <v>37.239888829999998</v>
      </c>
      <c r="C398" s="101">
        <f>'LWA config'!F114</f>
        <v>-118.28167658</v>
      </c>
      <c r="D398" s="99">
        <f>'LWA config'!G114</f>
        <v>1182.8599999999999</v>
      </c>
      <c r="E398" s="97" t="s">
        <v>116</v>
      </c>
      <c r="F398" s="92">
        <f>('LWA config'!P114-1)*16+'LWA config'!S114-1</f>
        <v>452</v>
      </c>
      <c r="G398" s="92">
        <f>('LWA config'!Y114-1)*64+_xlfn.BITXOR('LWA config'!AC114,2)+32*'LWA config'!AB114</f>
        <v>396</v>
      </c>
    </row>
    <row r="399" spans="1:7">
      <c r="A399" s="93" t="str">
        <f>'LWA config'!B114</f>
        <v>LWA-110</v>
      </c>
      <c r="B399" s="101">
        <f>'LWA config'!E114</f>
        <v>37.239888829999998</v>
      </c>
      <c r="C399" s="101">
        <f>'LWA config'!F114</f>
        <v>-118.28167658</v>
      </c>
      <c r="D399" s="99">
        <f>'LWA config'!G114</f>
        <v>1182.8599999999999</v>
      </c>
      <c r="E399" s="97" t="s">
        <v>446</v>
      </c>
      <c r="F399" s="92">
        <f>('LWA config'!P114-1)*16+'LWA config'!U114-1</f>
        <v>453</v>
      </c>
      <c r="G399" s="92">
        <f>('LWA config'!Y114-1)*64+_xlfn.BITXOR('LWA config'!AD114,2)+32*'LWA config'!AB114</f>
        <v>397</v>
      </c>
    </row>
    <row r="400" spans="1:7">
      <c r="A400" s="93" t="str">
        <f>'LWA config'!B113</f>
        <v>LWA-109</v>
      </c>
      <c r="B400" s="101">
        <f>'LWA config'!E113</f>
        <v>37.239918320000001</v>
      </c>
      <c r="C400" s="101">
        <f>'LWA config'!F113</f>
        <v>-118.28163447999999</v>
      </c>
      <c r="D400" s="99">
        <f>'LWA config'!G113</f>
        <v>1182.81</v>
      </c>
      <c r="E400" s="97" t="s">
        <v>116</v>
      </c>
      <c r="F400" s="92">
        <f>('LWA config'!P113-1)*16+'LWA config'!S113-1</f>
        <v>450</v>
      </c>
      <c r="G400" s="92">
        <f>('LWA config'!Y113-1)*64+_xlfn.BITXOR('LWA config'!AC113,2)+32*'LWA config'!AB113</f>
        <v>398</v>
      </c>
    </row>
    <row r="401" spans="1:7">
      <c r="A401" s="93" t="str">
        <f>'LWA config'!B113</f>
        <v>LWA-109</v>
      </c>
      <c r="B401" s="101">
        <f>'LWA config'!E113</f>
        <v>37.239918320000001</v>
      </c>
      <c r="C401" s="101">
        <f>'LWA config'!F113</f>
        <v>-118.28163447999999</v>
      </c>
      <c r="D401" s="99">
        <f>'LWA config'!G113</f>
        <v>1182.81</v>
      </c>
      <c r="E401" s="97" t="s">
        <v>446</v>
      </c>
      <c r="F401" s="92">
        <f>('LWA config'!P113-1)*16+'LWA config'!U113-1</f>
        <v>451</v>
      </c>
      <c r="G401" s="92">
        <f>('LWA config'!Y113-1)*64+_xlfn.BITXOR('LWA config'!AD113,2)+32*'LWA config'!AB113</f>
        <v>399</v>
      </c>
    </row>
    <row r="402" spans="1:7">
      <c r="A402" s="93" t="str">
        <f>'LWA config'!B116</f>
        <v>LWA-112</v>
      </c>
      <c r="B402" s="101">
        <f>'LWA config'!E116</f>
        <v>37.239792479999998</v>
      </c>
      <c r="C402" s="101">
        <f>'LWA config'!F116</f>
        <v>-118.28160004999999</v>
      </c>
      <c r="D402" s="99">
        <f>'LWA config'!G116</f>
        <v>1183.07</v>
      </c>
      <c r="E402" s="97" t="s">
        <v>116</v>
      </c>
      <c r="F402" s="92">
        <f>('LWA config'!P116-1)*16+'LWA config'!S116-1</f>
        <v>456</v>
      </c>
      <c r="G402" s="92">
        <f>('LWA config'!Y116-1)*64+_xlfn.BITXOR('LWA config'!AC116,2)+32*'LWA config'!AB116</f>
        <v>400</v>
      </c>
    </row>
    <row r="403" spans="1:7">
      <c r="A403" s="93" t="str">
        <f>'LWA config'!B116</f>
        <v>LWA-112</v>
      </c>
      <c r="B403" s="101">
        <f>'LWA config'!E116</f>
        <v>37.239792479999998</v>
      </c>
      <c r="C403" s="101">
        <f>'LWA config'!F116</f>
        <v>-118.28160004999999</v>
      </c>
      <c r="D403" s="99">
        <f>'LWA config'!G116</f>
        <v>1183.07</v>
      </c>
      <c r="E403" s="97" t="s">
        <v>446</v>
      </c>
      <c r="F403" s="92">
        <f>('LWA config'!P116-1)*16+'LWA config'!U116-1</f>
        <v>457</v>
      </c>
      <c r="G403" s="92">
        <f>('LWA config'!Y116-1)*64+_xlfn.BITXOR('LWA config'!AD116,2)+32*'LWA config'!AB116</f>
        <v>401</v>
      </c>
    </row>
    <row r="404" spans="1:7">
      <c r="A404" s="93" t="str">
        <f>'LWA config'!B115</f>
        <v>LWA-111</v>
      </c>
      <c r="B404" s="101">
        <f>'LWA config'!E115</f>
        <v>37.239887119999999</v>
      </c>
      <c r="C404" s="101">
        <f>'LWA config'!F115</f>
        <v>-118.28154042</v>
      </c>
      <c r="D404" s="99">
        <f>'LWA config'!G115</f>
        <v>1182.8900000000001</v>
      </c>
      <c r="E404" s="97" t="s">
        <v>116</v>
      </c>
      <c r="F404" s="92">
        <f>('LWA config'!P115-1)*16+'LWA config'!S115-1</f>
        <v>454</v>
      </c>
      <c r="G404" s="92">
        <f>('LWA config'!Y115-1)*64+_xlfn.BITXOR('LWA config'!AC115,2)+32*'LWA config'!AB115</f>
        <v>402</v>
      </c>
    </row>
    <row r="405" spans="1:7">
      <c r="A405" s="93" t="str">
        <f>'LWA config'!B115</f>
        <v>LWA-111</v>
      </c>
      <c r="B405" s="101">
        <f>'LWA config'!E115</f>
        <v>37.239887119999999</v>
      </c>
      <c r="C405" s="101">
        <f>'LWA config'!F115</f>
        <v>-118.28154042</v>
      </c>
      <c r="D405" s="99">
        <f>'LWA config'!G115</f>
        <v>1182.8900000000001</v>
      </c>
      <c r="E405" s="97" t="s">
        <v>446</v>
      </c>
      <c r="F405" s="92">
        <f>('LWA config'!P115-1)*16+'LWA config'!U115-1</f>
        <v>455</v>
      </c>
      <c r="G405" s="92">
        <f>('LWA config'!Y115-1)*64+_xlfn.BITXOR('LWA config'!AD115,2)+32*'LWA config'!AB115</f>
        <v>403</v>
      </c>
    </row>
    <row r="406" spans="1:7">
      <c r="A406" s="93" t="str">
        <f>'LWA config'!B118</f>
        <v>LWA-114</v>
      </c>
      <c r="B406" s="101">
        <f>'LWA config'!E118</f>
        <v>37.23972758</v>
      </c>
      <c r="C406" s="101">
        <f>'LWA config'!F118</f>
        <v>-118.28161482</v>
      </c>
      <c r="D406" s="99">
        <f>'LWA config'!G118</f>
        <v>1183.22</v>
      </c>
      <c r="E406" s="97" t="s">
        <v>116</v>
      </c>
      <c r="F406" s="92">
        <f>('LWA config'!P118-1)*16+'LWA config'!S118-1</f>
        <v>460</v>
      </c>
      <c r="G406" s="92">
        <f>('LWA config'!Y118-1)*64+_xlfn.BITXOR('LWA config'!AC118,2)+32*'LWA config'!AB118</f>
        <v>404</v>
      </c>
    </row>
    <row r="407" spans="1:7">
      <c r="A407" s="93" t="str">
        <f>'LWA config'!B118</f>
        <v>LWA-114</v>
      </c>
      <c r="B407" s="101">
        <f>'LWA config'!E118</f>
        <v>37.23972758</v>
      </c>
      <c r="C407" s="101">
        <f>'LWA config'!F118</f>
        <v>-118.28161482</v>
      </c>
      <c r="D407" s="99">
        <f>'LWA config'!G118</f>
        <v>1183.22</v>
      </c>
      <c r="E407" s="97" t="s">
        <v>446</v>
      </c>
      <c r="F407" s="92">
        <f>('LWA config'!P118-1)*16+'LWA config'!U118-1</f>
        <v>461</v>
      </c>
      <c r="G407" s="92">
        <f>('LWA config'!Y118-1)*64+_xlfn.BITXOR('LWA config'!AD118,2)+32*'LWA config'!AB118</f>
        <v>405</v>
      </c>
    </row>
    <row r="408" spans="1:7">
      <c r="A408" s="93" t="str">
        <f>'LWA config'!B117</f>
        <v>LWA-113</v>
      </c>
      <c r="B408" s="101">
        <f>'LWA config'!E117</f>
        <v>37.239751009999999</v>
      </c>
      <c r="C408" s="101">
        <f>'LWA config'!F117</f>
        <v>-118.28166363</v>
      </c>
      <c r="D408" s="99">
        <f>'LWA config'!G117</f>
        <v>1183.1300000000001</v>
      </c>
      <c r="E408" s="97" t="s">
        <v>116</v>
      </c>
      <c r="F408" s="92">
        <f>('LWA config'!P117-1)*16+'LWA config'!S117-1</f>
        <v>458</v>
      </c>
      <c r="G408" s="92">
        <f>('LWA config'!Y117-1)*64+_xlfn.BITXOR('LWA config'!AC117,2)+32*'LWA config'!AB117</f>
        <v>406</v>
      </c>
    </row>
    <row r="409" spans="1:7">
      <c r="A409" s="93" t="str">
        <f>'LWA config'!B117</f>
        <v>LWA-113</v>
      </c>
      <c r="B409" s="101">
        <f>'LWA config'!E117</f>
        <v>37.239751009999999</v>
      </c>
      <c r="C409" s="101">
        <f>'LWA config'!F117</f>
        <v>-118.28166363</v>
      </c>
      <c r="D409" s="99">
        <f>'LWA config'!G117</f>
        <v>1183.1300000000001</v>
      </c>
      <c r="E409" s="97" t="s">
        <v>446</v>
      </c>
      <c r="F409" s="92">
        <f>('LWA config'!P117-1)*16+'LWA config'!U117-1</f>
        <v>459</v>
      </c>
      <c r="G409" s="92">
        <f>('LWA config'!Y117-1)*64+_xlfn.BITXOR('LWA config'!AD117,2)+32*'LWA config'!AB117</f>
        <v>407</v>
      </c>
    </row>
    <row r="410" spans="1:7">
      <c r="A410" s="93" t="str">
        <f>'LWA config'!B120</f>
        <v>LWA-116</v>
      </c>
      <c r="B410" s="101">
        <f>'LWA config'!E120</f>
        <v>37.239675210000001</v>
      </c>
      <c r="C410" s="101">
        <f>'LWA config'!F120</f>
        <v>-118.28162071</v>
      </c>
      <c r="D410" s="99">
        <f>'LWA config'!G120</f>
        <v>1183.17</v>
      </c>
      <c r="E410" s="97" t="s">
        <v>116</v>
      </c>
      <c r="F410" s="92">
        <f>('LWA config'!P120-1)*16+'LWA config'!S120-1</f>
        <v>464</v>
      </c>
      <c r="G410" s="92">
        <f>('LWA config'!Y120-1)*64+_xlfn.BITXOR('LWA config'!AC120,2)+32*'LWA config'!AB120</f>
        <v>408</v>
      </c>
    </row>
    <row r="411" spans="1:7">
      <c r="A411" s="93" t="str">
        <f>'LWA config'!B120</f>
        <v>LWA-116</v>
      </c>
      <c r="B411" s="101">
        <f>'LWA config'!E120</f>
        <v>37.239675210000001</v>
      </c>
      <c r="C411" s="101">
        <f>'LWA config'!F120</f>
        <v>-118.28162071</v>
      </c>
      <c r="D411" s="99">
        <f>'LWA config'!G120</f>
        <v>1183.17</v>
      </c>
      <c r="E411" s="97" t="s">
        <v>446</v>
      </c>
      <c r="F411" s="92">
        <f>('LWA config'!P120-1)*16+'LWA config'!U120-1</f>
        <v>465</v>
      </c>
      <c r="G411" s="92">
        <f>('LWA config'!Y120-1)*64+_xlfn.BITXOR('LWA config'!AD120,2)+32*'LWA config'!AB120</f>
        <v>409</v>
      </c>
    </row>
    <row r="412" spans="1:7">
      <c r="A412" s="93" t="str">
        <f>'LWA config'!B119</f>
        <v>LWA-115</v>
      </c>
      <c r="B412" s="101">
        <f>'LWA config'!E119</f>
        <v>37.239702270000002</v>
      </c>
      <c r="C412" s="101">
        <f>'LWA config'!F119</f>
        <v>-118.28167507000001</v>
      </c>
      <c r="D412" s="99">
        <f>'LWA config'!G119</f>
        <v>1183.1500000000001</v>
      </c>
      <c r="E412" s="97" t="s">
        <v>116</v>
      </c>
      <c r="F412" s="92">
        <f>('LWA config'!P119-1)*16+'LWA config'!S119-1</f>
        <v>462</v>
      </c>
      <c r="G412" s="92">
        <f>('LWA config'!Y119-1)*64+_xlfn.BITXOR('LWA config'!AC119,2)+32*'LWA config'!AB119</f>
        <v>410</v>
      </c>
    </row>
    <row r="413" spans="1:7">
      <c r="A413" s="93" t="str">
        <f>'LWA config'!B119</f>
        <v>LWA-115</v>
      </c>
      <c r="B413" s="101">
        <f>'LWA config'!E119</f>
        <v>37.239702270000002</v>
      </c>
      <c r="C413" s="101">
        <f>'LWA config'!F119</f>
        <v>-118.28167507000001</v>
      </c>
      <c r="D413" s="99">
        <f>'LWA config'!G119</f>
        <v>1183.1500000000001</v>
      </c>
      <c r="E413" s="97" t="s">
        <v>446</v>
      </c>
      <c r="F413" s="92">
        <f>('LWA config'!P119-1)*16+'LWA config'!U119-1</f>
        <v>463</v>
      </c>
      <c r="G413" s="92">
        <f>('LWA config'!Y119-1)*64+_xlfn.BITXOR('LWA config'!AD119,2)+32*'LWA config'!AB119</f>
        <v>411</v>
      </c>
    </row>
    <row r="414" spans="1:7">
      <c r="A414" s="93" t="str">
        <f>'LWA config'!B122</f>
        <v>LWA-118</v>
      </c>
      <c r="B414" s="101">
        <f>'LWA config'!E122</f>
        <v>37.239605619999999</v>
      </c>
      <c r="C414" s="101">
        <f>'LWA config'!F122</f>
        <v>-118.28160268000001</v>
      </c>
      <c r="D414" s="99">
        <f>'LWA config'!G122</f>
        <v>1182.92</v>
      </c>
      <c r="E414" s="97" t="s">
        <v>116</v>
      </c>
      <c r="F414" s="92">
        <f>('LWA config'!P122-1)*16+'LWA config'!S122-1</f>
        <v>468</v>
      </c>
      <c r="G414" s="92">
        <f>('LWA config'!Y122-1)*64+_xlfn.BITXOR('LWA config'!AC122,2)+32*'LWA config'!AB122</f>
        <v>412</v>
      </c>
    </row>
    <row r="415" spans="1:7">
      <c r="A415" s="93" t="str">
        <f>'LWA config'!B122</f>
        <v>LWA-118</v>
      </c>
      <c r="B415" s="101">
        <f>'LWA config'!E122</f>
        <v>37.239605619999999</v>
      </c>
      <c r="C415" s="101">
        <f>'LWA config'!F122</f>
        <v>-118.28160268000001</v>
      </c>
      <c r="D415" s="99">
        <f>'LWA config'!G122</f>
        <v>1182.92</v>
      </c>
      <c r="E415" s="97" t="s">
        <v>446</v>
      </c>
      <c r="F415" s="92">
        <f>('LWA config'!P122-1)*16+'LWA config'!U122-1</f>
        <v>469</v>
      </c>
      <c r="G415" s="92">
        <f>('LWA config'!Y122-1)*64+_xlfn.BITXOR('LWA config'!AD122,2)+32*'LWA config'!AB122</f>
        <v>413</v>
      </c>
    </row>
    <row r="416" spans="1:7">
      <c r="A416" s="93" t="str">
        <f>'LWA config'!B121</f>
        <v>LWA-117</v>
      </c>
      <c r="B416" s="101">
        <f>'LWA config'!E121</f>
        <v>37.239633140000002</v>
      </c>
      <c r="C416" s="101">
        <f>'LWA config'!F121</f>
        <v>-118.28166853</v>
      </c>
      <c r="D416" s="99">
        <f>'LWA config'!G121</f>
        <v>1182.98</v>
      </c>
      <c r="E416" s="97" t="s">
        <v>116</v>
      </c>
      <c r="F416" s="92">
        <f>('LWA config'!P121-1)*16+'LWA config'!S121-1</f>
        <v>466</v>
      </c>
      <c r="G416" s="92">
        <f>('LWA config'!Y121-1)*64+_xlfn.BITXOR('LWA config'!AC121,2)+32*'LWA config'!AB121</f>
        <v>414</v>
      </c>
    </row>
    <row r="417" spans="1:7">
      <c r="A417" s="93" t="str">
        <f>'LWA config'!B121</f>
        <v>LWA-117</v>
      </c>
      <c r="B417" s="101">
        <f>'LWA config'!E121</f>
        <v>37.239633140000002</v>
      </c>
      <c r="C417" s="101">
        <f>'LWA config'!F121</f>
        <v>-118.28166853</v>
      </c>
      <c r="D417" s="99">
        <f>'LWA config'!G121</f>
        <v>1182.98</v>
      </c>
      <c r="E417" s="97" t="s">
        <v>446</v>
      </c>
      <c r="F417" s="92">
        <f>('LWA config'!P121-1)*16+'LWA config'!U121-1</f>
        <v>467</v>
      </c>
      <c r="G417" s="92">
        <f>('LWA config'!Y121-1)*64+_xlfn.BITXOR('LWA config'!AD121,2)+32*'LWA config'!AB121</f>
        <v>415</v>
      </c>
    </row>
    <row r="418" spans="1:7">
      <c r="A418" s="93" t="str">
        <f>'LWA config'!B124</f>
        <v>LWA-120</v>
      </c>
      <c r="B418" s="101">
        <f>'LWA config'!E124</f>
        <v>37.239566609999997</v>
      </c>
      <c r="C418" s="101">
        <f>'LWA config'!F124</f>
        <v>-118.28167352</v>
      </c>
      <c r="D418" s="99">
        <f>'LWA config'!G124</f>
        <v>1182.7</v>
      </c>
      <c r="E418" s="97" t="s">
        <v>116</v>
      </c>
      <c r="F418" s="92">
        <f>('LWA config'!P124-1)*16+'LWA config'!S124-1</f>
        <v>472</v>
      </c>
      <c r="G418" s="92">
        <f>('LWA config'!Y124-1)*64+_xlfn.BITXOR('LWA config'!AC124,2)+32*'LWA config'!AB124</f>
        <v>416</v>
      </c>
    </row>
    <row r="419" spans="1:7">
      <c r="A419" s="93" t="str">
        <f>'LWA config'!B124</f>
        <v>LWA-120</v>
      </c>
      <c r="B419" s="101">
        <f>'LWA config'!E124</f>
        <v>37.239566609999997</v>
      </c>
      <c r="C419" s="101">
        <f>'LWA config'!F124</f>
        <v>-118.28167352</v>
      </c>
      <c r="D419" s="99">
        <f>'LWA config'!G124</f>
        <v>1182.7</v>
      </c>
      <c r="E419" s="97" t="s">
        <v>446</v>
      </c>
      <c r="F419" s="92">
        <f>('LWA config'!P124-1)*16+'LWA config'!U124-1</f>
        <v>473</v>
      </c>
      <c r="G419" s="92">
        <f>('LWA config'!Y124-1)*64+_xlfn.BITXOR('LWA config'!AD124,2)+32*'LWA config'!AB124</f>
        <v>417</v>
      </c>
    </row>
    <row r="420" spans="1:7">
      <c r="A420" s="93" t="str">
        <f>'LWA config'!B86</f>
        <v>LWA-082</v>
      </c>
      <c r="B420" s="101">
        <f>'LWA config'!E86</f>
        <v>37.23962839</v>
      </c>
      <c r="C420" s="101">
        <f>'LWA config'!F86</f>
        <v>-118.28139333</v>
      </c>
      <c r="D420" s="99">
        <f>'LWA config'!G86</f>
        <v>1183.03</v>
      </c>
      <c r="E420" s="97" t="s">
        <v>116</v>
      </c>
      <c r="F420" s="92">
        <f>('LWA config'!P86-1)*16+'LWA config'!S86-1</f>
        <v>470</v>
      </c>
      <c r="G420" s="92">
        <f>('LWA config'!Y86-1)*64+_xlfn.BITXOR('LWA config'!AC86,2)+32*'LWA config'!AB86</f>
        <v>418</v>
      </c>
    </row>
    <row r="421" spans="1:7">
      <c r="A421" s="93" t="str">
        <f>'LWA config'!B86</f>
        <v>LWA-082</v>
      </c>
      <c r="B421" s="101">
        <f>'LWA config'!E86</f>
        <v>37.23962839</v>
      </c>
      <c r="C421" s="101">
        <f>'LWA config'!F86</f>
        <v>-118.28139333</v>
      </c>
      <c r="D421" s="99">
        <f>'LWA config'!G86</f>
        <v>1183.03</v>
      </c>
      <c r="E421" s="97" t="s">
        <v>446</v>
      </c>
      <c r="F421" s="92">
        <f>('LWA config'!P86-1)*16+'LWA config'!U86-1</f>
        <v>471</v>
      </c>
      <c r="G421" s="92">
        <f>('LWA config'!Y86-1)*64+_xlfn.BITXOR('LWA config'!AD86,2)+32*'LWA config'!AB86</f>
        <v>419</v>
      </c>
    </row>
    <row r="422" spans="1:7">
      <c r="A422" s="93" t="str">
        <f>'LWA config'!B147</f>
        <v>LWA-143</v>
      </c>
      <c r="B422" s="101">
        <f>'LWA config'!E147</f>
        <v>37.23999336</v>
      </c>
      <c r="C422" s="101">
        <f>'LWA config'!F147</f>
        <v>-118.28170397</v>
      </c>
      <c r="D422" s="99">
        <f>'LWA config'!G147</f>
        <v>1182.52</v>
      </c>
      <c r="E422" s="97" t="s">
        <v>116</v>
      </c>
      <c r="F422" s="92">
        <f>('LWA config'!P147-1)*16+'LWA config'!S147-1</f>
        <v>476</v>
      </c>
      <c r="G422" s="92">
        <f>('LWA config'!Y147-1)*64+_xlfn.BITXOR('LWA config'!AC147,2)+32*'LWA config'!AB147</f>
        <v>420</v>
      </c>
    </row>
    <row r="423" spans="1:7">
      <c r="A423" s="93" t="str">
        <f>'LWA config'!B147</f>
        <v>LWA-143</v>
      </c>
      <c r="B423" s="101">
        <f>'LWA config'!E147</f>
        <v>37.23999336</v>
      </c>
      <c r="C423" s="101">
        <f>'LWA config'!F147</f>
        <v>-118.28170397</v>
      </c>
      <c r="D423" s="99">
        <f>'LWA config'!G147</f>
        <v>1182.52</v>
      </c>
      <c r="E423" s="97" t="s">
        <v>446</v>
      </c>
      <c r="F423" s="92">
        <f>('LWA config'!P147-1)*16+'LWA config'!U147-1</f>
        <v>477</v>
      </c>
      <c r="G423" s="92">
        <f>('LWA config'!Y147-1)*64+_xlfn.BITXOR('LWA config'!AD147,2)+32*'LWA config'!AB147</f>
        <v>421</v>
      </c>
    </row>
    <row r="424" spans="1:7">
      <c r="A424" s="93" t="str">
        <f>'LWA config'!B146</f>
        <v>LWA-142</v>
      </c>
      <c r="B424" s="101">
        <f>'LWA config'!E146</f>
        <v>37.240032339999999</v>
      </c>
      <c r="C424" s="101">
        <f>'LWA config'!F146</f>
        <v>-118.28173251</v>
      </c>
      <c r="D424" s="99">
        <f>'LWA config'!G146</f>
        <v>1182.52</v>
      </c>
      <c r="E424" s="97" t="s">
        <v>116</v>
      </c>
      <c r="F424" s="92">
        <f>('LWA config'!P146-1)*16+'LWA config'!S146-1</f>
        <v>474</v>
      </c>
      <c r="G424" s="92">
        <f>('LWA config'!Y146-1)*64+_xlfn.BITXOR('LWA config'!AC146,2)+32*'LWA config'!AB146</f>
        <v>422</v>
      </c>
    </row>
    <row r="425" spans="1:7">
      <c r="A425" s="93" t="str">
        <f>'LWA config'!B146</f>
        <v>LWA-142</v>
      </c>
      <c r="B425" s="101">
        <f>'LWA config'!E146</f>
        <v>37.240032339999999</v>
      </c>
      <c r="C425" s="101">
        <f>'LWA config'!F146</f>
        <v>-118.28173251</v>
      </c>
      <c r="D425" s="99">
        <f>'LWA config'!G146</f>
        <v>1182.52</v>
      </c>
      <c r="E425" s="97" t="s">
        <v>446</v>
      </c>
      <c r="F425" s="92">
        <f>('LWA config'!P146-1)*16+'LWA config'!U146-1</f>
        <v>475</v>
      </c>
      <c r="G425" s="92">
        <f>('LWA config'!Y146-1)*64+_xlfn.BITXOR('LWA config'!AD146,2)+32*'LWA config'!AB146</f>
        <v>423</v>
      </c>
    </row>
    <row r="426" spans="1:7">
      <c r="A426" s="93" t="str">
        <f>'LWA config'!B149</f>
        <v>LWA-145</v>
      </c>
      <c r="B426" s="101">
        <f>'LWA config'!E149</f>
        <v>37.239921119999998</v>
      </c>
      <c r="C426" s="101">
        <f>'LWA config'!F149</f>
        <v>-118.28174098</v>
      </c>
      <c r="D426" s="99">
        <f>'LWA config'!G149</f>
        <v>1182.73</v>
      </c>
      <c r="E426" s="97" t="s">
        <v>116</v>
      </c>
      <c r="F426" s="92">
        <f>('LWA config'!P149-1)*16+'LWA config'!S149-1</f>
        <v>480</v>
      </c>
      <c r="G426" s="92">
        <f>('LWA config'!Y149-1)*64+_xlfn.BITXOR('LWA config'!AC149,2)+32*'LWA config'!AB149</f>
        <v>424</v>
      </c>
    </row>
    <row r="427" spans="1:7">
      <c r="A427" s="93" t="str">
        <f>'LWA config'!B149</f>
        <v>LWA-145</v>
      </c>
      <c r="B427" s="101">
        <f>'LWA config'!E149</f>
        <v>37.239921119999998</v>
      </c>
      <c r="C427" s="101">
        <f>'LWA config'!F149</f>
        <v>-118.28174098</v>
      </c>
      <c r="D427" s="99">
        <f>'LWA config'!G149</f>
        <v>1182.73</v>
      </c>
      <c r="E427" s="97" t="s">
        <v>446</v>
      </c>
      <c r="F427" s="92">
        <f>('LWA config'!P149-1)*16+'LWA config'!U149-1</f>
        <v>481</v>
      </c>
      <c r="G427" s="92">
        <f>('LWA config'!Y149-1)*64+_xlfn.BITXOR('LWA config'!AD149,2)+32*'LWA config'!AB149</f>
        <v>425</v>
      </c>
    </row>
    <row r="428" spans="1:7">
      <c r="A428" s="93" t="str">
        <f>'LWA config'!B148</f>
        <v>LWA-144</v>
      </c>
      <c r="B428" s="101">
        <f>'LWA config'!E148</f>
        <v>37.239981370000002</v>
      </c>
      <c r="C428" s="101">
        <f>'LWA config'!F148</f>
        <v>-118.28182151</v>
      </c>
      <c r="D428" s="99">
        <f>'LWA config'!G148</f>
        <v>1182.5899999999999</v>
      </c>
      <c r="E428" s="97" t="s">
        <v>116</v>
      </c>
      <c r="F428" s="92">
        <f>('LWA config'!P148-1)*16+'LWA config'!S148-1</f>
        <v>478</v>
      </c>
      <c r="G428" s="92">
        <f>('LWA config'!Y148-1)*64+_xlfn.BITXOR('LWA config'!AC148,2)+32*'LWA config'!AB148</f>
        <v>426</v>
      </c>
    </row>
    <row r="429" spans="1:7">
      <c r="A429" s="93" t="str">
        <f>'LWA config'!B148</f>
        <v>LWA-144</v>
      </c>
      <c r="B429" s="101">
        <f>'LWA config'!E148</f>
        <v>37.239981370000002</v>
      </c>
      <c r="C429" s="101">
        <f>'LWA config'!F148</f>
        <v>-118.28182151</v>
      </c>
      <c r="D429" s="99">
        <f>'LWA config'!G148</f>
        <v>1182.5899999999999</v>
      </c>
      <c r="E429" s="97" t="s">
        <v>446</v>
      </c>
      <c r="F429" s="92">
        <f>('LWA config'!P148-1)*16+'LWA config'!U148-1</f>
        <v>479</v>
      </c>
      <c r="G429" s="92">
        <f>('LWA config'!Y148-1)*64+_xlfn.BITXOR('LWA config'!AD148,2)+32*'LWA config'!AB148</f>
        <v>427</v>
      </c>
    </row>
    <row r="430" spans="1:7">
      <c r="A430" s="93" t="str">
        <f>'LWA config'!B151</f>
        <v>LWA-147</v>
      </c>
      <c r="B430" s="101">
        <f>'LWA config'!E151</f>
        <v>37.239815030000003</v>
      </c>
      <c r="C430" s="101">
        <f>'LWA config'!F151</f>
        <v>-118.28183121000001</v>
      </c>
      <c r="D430" s="99">
        <f>'LWA config'!G151</f>
        <v>1182.78</v>
      </c>
      <c r="E430" s="97" t="s">
        <v>116</v>
      </c>
      <c r="F430" s="92">
        <f>('LWA config'!P151-1)*16+'LWA config'!S151-1</f>
        <v>484</v>
      </c>
      <c r="G430" s="92">
        <f>('LWA config'!Y151-1)*64+_xlfn.BITXOR('LWA config'!AC151,2)+32*'LWA config'!AB151</f>
        <v>428</v>
      </c>
    </row>
    <row r="431" spans="1:7">
      <c r="A431" s="93" t="str">
        <f>'LWA config'!B151</f>
        <v>LWA-147</v>
      </c>
      <c r="B431" s="101">
        <f>'LWA config'!E151</f>
        <v>37.239815030000003</v>
      </c>
      <c r="C431" s="101">
        <f>'LWA config'!F151</f>
        <v>-118.28183121000001</v>
      </c>
      <c r="D431" s="99">
        <f>'LWA config'!G151</f>
        <v>1182.78</v>
      </c>
      <c r="E431" s="97" t="s">
        <v>446</v>
      </c>
      <c r="F431" s="92">
        <f>('LWA config'!P151-1)*16+'LWA config'!U151-1</f>
        <v>485</v>
      </c>
      <c r="G431" s="92">
        <f>('LWA config'!Y151-1)*64+_xlfn.BITXOR('LWA config'!AD151,2)+32*'LWA config'!AB151</f>
        <v>429</v>
      </c>
    </row>
    <row r="432" spans="1:7">
      <c r="A432" s="93" t="str">
        <f>'LWA config'!B154</f>
        <v>LWA-150</v>
      </c>
      <c r="B432" s="101">
        <f>'LWA config'!E154</f>
        <v>37.239579409999997</v>
      </c>
      <c r="C432" s="101">
        <f>'LWA config'!F154</f>
        <v>-118.28173965000001</v>
      </c>
      <c r="D432" s="99">
        <f>'LWA config'!G154</f>
        <v>1182.76</v>
      </c>
      <c r="E432" s="97" t="s">
        <v>116</v>
      </c>
      <c r="F432" s="92">
        <f>('LWA config'!P154-1)*16+'LWA config'!S154-1</f>
        <v>482</v>
      </c>
      <c r="G432" s="92">
        <f>('LWA config'!Y154-1)*64+_xlfn.BITXOR('LWA config'!AC154,2)+32*'LWA config'!AB154</f>
        <v>430</v>
      </c>
    </row>
    <row r="433" spans="1:7">
      <c r="A433" s="93" t="str">
        <f>'LWA config'!B154</f>
        <v>LWA-150</v>
      </c>
      <c r="B433" s="101">
        <f>'LWA config'!E154</f>
        <v>37.239579409999997</v>
      </c>
      <c r="C433" s="101">
        <f>'LWA config'!F154</f>
        <v>-118.28173965000001</v>
      </c>
      <c r="D433" s="99">
        <f>'LWA config'!G154</f>
        <v>1182.76</v>
      </c>
      <c r="E433" s="97" t="s">
        <v>446</v>
      </c>
      <c r="F433" s="92">
        <f>('LWA config'!P154-1)*16+'LWA config'!U154-1</f>
        <v>483</v>
      </c>
      <c r="G433" s="92">
        <f>('LWA config'!Y154-1)*64+_xlfn.BITXOR('LWA config'!AD154,2)+32*'LWA config'!AB154</f>
        <v>431</v>
      </c>
    </row>
    <row r="434" spans="1:7">
      <c r="A434" s="93" t="str">
        <f>'LWA config'!B153</f>
        <v>LWA-149</v>
      </c>
      <c r="B434" s="101">
        <f>'LWA config'!E153</f>
        <v>37.239651649999999</v>
      </c>
      <c r="C434" s="101">
        <f>'LWA config'!F153</f>
        <v>-118.28177691</v>
      </c>
      <c r="D434" s="99">
        <f>'LWA config'!G153</f>
        <v>1182.8399999999999</v>
      </c>
      <c r="E434" s="97" t="s">
        <v>116</v>
      </c>
      <c r="F434" s="92">
        <f>('LWA config'!P153-1)*16+'LWA config'!S153-1</f>
        <v>488</v>
      </c>
      <c r="G434" s="92">
        <f>('LWA config'!Y153-1)*64+_xlfn.BITXOR('LWA config'!AC153,2)+32*'LWA config'!AB153</f>
        <v>432</v>
      </c>
    </row>
    <row r="435" spans="1:7">
      <c r="A435" s="93" t="str">
        <f>'LWA config'!B153</f>
        <v>LWA-149</v>
      </c>
      <c r="B435" s="101">
        <f>'LWA config'!E153</f>
        <v>37.239651649999999</v>
      </c>
      <c r="C435" s="101">
        <f>'LWA config'!F153</f>
        <v>-118.28177691</v>
      </c>
      <c r="D435" s="99">
        <f>'LWA config'!G153</f>
        <v>1182.8399999999999</v>
      </c>
      <c r="E435" s="97" t="s">
        <v>446</v>
      </c>
      <c r="F435" s="92">
        <f>('LWA config'!P153-1)*16+'LWA config'!U153-1</f>
        <v>489</v>
      </c>
      <c r="G435" s="92">
        <f>('LWA config'!Y153-1)*64+_xlfn.BITXOR('LWA config'!AD153,2)+32*'LWA config'!AB153</f>
        <v>433</v>
      </c>
    </row>
    <row r="436" spans="1:7">
      <c r="A436" s="93" t="str">
        <f>'LWA config'!B152</f>
        <v>LWA-148</v>
      </c>
      <c r="B436" s="101">
        <f>'LWA config'!E152</f>
        <v>37.239717079999998</v>
      </c>
      <c r="C436" s="101">
        <f>'LWA config'!F152</f>
        <v>-118.2817838</v>
      </c>
      <c r="D436" s="99">
        <f>'LWA config'!G152</f>
        <v>1182.79</v>
      </c>
      <c r="E436" s="97" t="s">
        <v>116</v>
      </c>
      <c r="F436" s="92">
        <f>('LWA config'!P152-1)*16+'LWA config'!S152-1</f>
        <v>486</v>
      </c>
      <c r="G436" s="92">
        <f>('LWA config'!Y152-1)*64+_xlfn.BITXOR('LWA config'!AC152,2)+32*'LWA config'!AB152</f>
        <v>434</v>
      </c>
    </row>
    <row r="437" spans="1:7">
      <c r="A437" s="93" t="str">
        <f>'LWA config'!B152</f>
        <v>LWA-148</v>
      </c>
      <c r="B437" s="101">
        <f>'LWA config'!E152</f>
        <v>37.239717079999998</v>
      </c>
      <c r="C437" s="101">
        <f>'LWA config'!F152</f>
        <v>-118.2817838</v>
      </c>
      <c r="D437" s="99">
        <f>'LWA config'!G152</f>
        <v>1182.79</v>
      </c>
      <c r="E437" s="97" t="s">
        <v>446</v>
      </c>
      <c r="F437" s="92">
        <f>('LWA config'!P152-1)*16+'LWA config'!U152-1</f>
        <v>487</v>
      </c>
      <c r="G437" s="92">
        <f>('LWA config'!Y152-1)*64+_xlfn.BITXOR('LWA config'!AD152,2)+32*'LWA config'!AB152</f>
        <v>435</v>
      </c>
    </row>
    <row r="438" spans="1:7">
      <c r="A438" s="93" t="str">
        <f>'LWA config'!B155</f>
        <v>LWA-151</v>
      </c>
      <c r="B438" s="101">
        <f>'LWA config'!E155</f>
        <v>37.239575889999998</v>
      </c>
      <c r="C438" s="101">
        <f>'LWA config'!F155</f>
        <v>-118.28187092</v>
      </c>
      <c r="D438" s="99">
        <f>'LWA config'!G155</f>
        <v>1182.8</v>
      </c>
      <c r="E438" s="97" t="s">
        <v>116</v>
      </c>
      <c r="F438" s="92">
        <f>('LWA config'!P155-1)*16+'LWA config'!S155-1</f>
        <v>492</v>
      </c>
      <c r="G438" s="92">
        <f>('LWA config'!Y155-1)*64+_xlfn.BITXOR('LWA config'!AC155,2)+32*'LWA config'!AB155</f>
        <v>436</v>
      </c>
    </row>
    <row r="439" spans="1:7">
      <c r="A439" s="93" t="str">
        <f>'LWA config'!B155</f>
        <v>LWA-151</v>
      </c>
      <c r="B439" s="101">
        <f>'LWA config'!E155</f>
        <v>37.239575889999998</v>
      </c>
      <c r="C439" s="101">
        <f>'LWA config'!F155</f>
        <v>-118.28187092</v>
      </c>
      <c r="D439" s="99">
        <f>'LWA config'!G155</f>
        <v>1182.8</v>
      </c>
      <c r="E439" s="97" t="s">
        <v>446</v>
      </c>
      <c r="F439" s="92">
        <f>('LWA config'!P155-1)*16+'LWA config'!U155-1</f>
        <v>493</v>
      </c>
      <c r="G439" s="92">
        <f>('LWA config'!Y155-1)*64+_xlfn.BITXOR('LWA config'!AD155,2)+32*'LWA config'!AB155</f>
        <v>437</v>
      </c>
    </row>
    <row r="440" spans="1:7">
      <c r="A440" s="93" t="str">
        <f>'LWA config'!B176</f>
        <v>LWA-172</v>
      </c>
      <c r="B440" s="101">
        <f>'LWA config'!E176</f>
        <v>37.239846460000003</v>
      </c>
      <c r="C440" s="101">
        <f>'LWA config'!F176</f>
        <v>-118.28193358</v>
      </c>
      <c r="D440" s="99">
        <f>'LWA config'!G176</f>
        <v>1182.72</v>
      </c>
      <c r="E440" s="97" t="s">
        <v>116</v>
      </c>
      <c r="F440" s="92">
        <f>('LWA config'!P176-1)*16+'LWA config'!S176-1</f>
        <v>490</v>
      </c>
      <c r="G440" s="92">
        <f>('LWA config'!Y176-1)*64+_xlfn.BITXOR('LWA config'!AC176,2)+32*'LWA config'!AB176</f>
        <v>438</v>
      </c>
    </row>
    <row r="441" spans="1:7">
      <c r="A441" s="93" t="str">
        <f>'LWA config'!B176</f>
        <v>LWA-172</v>
      </c>
      <c r="B441" s="101">
        <f>'LWA config'!E176</f>
        <v>37.239846460000003</v>
      </c>
      <c r="C441" s="101">
        <f>'LWA config'!F176</f>
        <v>-118.28193358</v>
      </c>
      <c r="D441" s="99">
        <f>'LWA config'!G176</f>
        <v>1182.72</v>
      </c>
      <c r="E441" s="97" t="s">
        <v>446</v>
      </c>
      <c r="F441" s="92">
        <f>('LWA config'!P176-1)*16+'LWA config'!U176-1</f>
        <v>491</v>
      </c>
      <c r="G441" s="92">
        <f>('LWA config'!Y176-1)*64+_xlfn.BITXOR('LWA config'!AD176,2)+32*'LWA config'!AB176</f>
        <v>439</v>
      </c>
    </row>
    <row r="442" spans="1:7">
      <c r="A442" s="93" t="str">
        <f>'LWA config'!B283</f>
        <v>LWA-279</v>
      </c>
      <c r="B442" s="101">
        <f>'LWA config'!E283</f>
        <v>37.244668040000001</v>
      </c>
      <c r="C442" s="101">
        <f>'LWA config'!F283</f>
        <v>-118.27768356999999</v>
      </c>
      <c r="D442" s="99">
        <f>'LWA config'!G283</f>
        <v>1183.98</v>
      </c>
      <c r="E442" s="97" t="s">
        <v>116</v>
      </c>
      <c r="F442" s="92">
        <f>('LWA config'!P283-1)*16+'LWA config'!S283-1</f>
        <v>170</v>
      </c>
      <c r="G442" s="92">
        <f>('LWA config'!Y283-1)*64+_xlfn.BITXOR('LWA config'!AC283,2)+32*'LWA config'!AB283</f>
        <v>440</v>
      </c>
    </row>
    <row r="443" spans="1:7">
      <c r="A443" s="93" t="str">
        <f>'LWA config'!B283</f>
        <v>LWA-279</v>
      </c>
      <c r="B443" s="101">
        <f>'LWA config'!E283</f>
        <v>37.244668040000001</v>
      </c>
      <c r="C443" s="101">
        <f>'LWA config'!F283</f>
        <v>-118.27768356999999</v>
      </c>
      <c r="D443" s="99">
        <f>'LWA config'!G283</f>
        <v>1183.98</v>
      </c>
      <c r="E443" s="97" t="s">
        <v>446</v>
      </c>
      <c r="F443" s="92">
        <f>('LWA config'!P283-1)*16+'LWA config'!U283-1</f>
        <v>171</v>
      </c>
      <c r="G443" s="92">
        <f>('LWA config'!Y283-1)*64+_xlfn.BITXOR('LWA config'!AD283,2)+32*'LWA config'!AB283</f>
        <v>441</v>
      </c>
    </row>
    <row r="444" spans="1:7">
      <c r="A444" s="93" t="str">
        <f>'LWA config'!B182</f>
        <v>LWA-178</v>
      </c>
      <c r="B444" s="101">
        <f>'LWA config'!E182</f>
        <v>37.239644220000002</v>
      </c>
      <c r="C444" s="101">
        <f>'LWA config'!F182</f>
        <v>-118.28188461000001</v>
      </c>
      <c r="D444" s="99">
        <f>'LWA config'!G182</f>
        <v>1182.83</v>
      </c>
      <c r="E444" s="97" t="s">
        <v>116</v>
      </c>
      <c r="F444" s="92">
        <f>('LWA config'!P182-1)*16+'LWA config'!S182-1</f>
        <v>494</v>
      </c>
      <c r="G444" s="92">
        <f>('LWA config'!Y182-1)*64+_xlfn.BITXOR('LWA config'!AC182,2)+32*'LWA config'!AB182</f>
        <v>442</v>
      </c>
    </row>
    <row r="445" spans="1:7">
      <c r="A445" s="93" t="str">
        <f>'LWA config'!B182</f>
        <v>LWA-178</v>
      </c>
      <c r="B445" s="101">
        <f>'LWA config'!E182</f>
        <v>37.239644220000002</v>
      </c>
      <c r="C445" s="101">
        <f>'LWA config'!F182</f>
        <v>-118.28188461000001</v>
      </c>
      <c r="D445" s="99">
        <f>'LWA config'!G182</f>
        <v>1182.83</v>
      </c>
      <c r="E445" s="97" t="s">
        <v>446</v>
      </c>
      <c r="F445" s="92">
        <f>('LWA config'!P182-1)*16+'LWA config'!U182-1</f>
        <v>495</v>
      </c>
      <c r="G445" s="92">
        <f>('LWA config'!Y182-1)*64+_xlfn.BITXOR('LWA config'!AD182,2)+32*'LWA config'!AB182</f>
        <v>443</v>
      </c>
    </row>
    <row r="446" spans="1:7">
      <c r="A446" s="93" t="str">
        <f>'LWA config'!B359</f>
        <v>LWA-355</v>
      </c>
      <c r="B446" s="101">
        <f>'LWA config'!E359</f>
        <v>37.236051680199992</v>
      </c>
      <c r="C446" s="101">
        <f>'LWA config'!F359</f>
        <v>-118.2822477262</v>
      </c>
      <c r="D446" s="99">
        <f>'LWA config'!G359</f>
        <v>1181.72</v>
      </c>
      <c r="E446" s="97" t="s">
        <v>116</v>
      </c>
      <c r="F446" s="92">
        <f>('LWA config'!P359-1)*16+'LWA config'!S359-1</f>
        <v>174</v>
      </c>
      <c r="G446" s="92">
        <f>('LWA config'!Y359-1)*64+_xlfn.BITXOR('LWA config'!AC359,2)+32*'LWA config'!AB359</f>
        <v>444</v>
      </c>
    </row>
    <row r="447" spans="1:7">
      <c r="A447" s="93" t="str">
        <f>'LWA config'!B359</f>
        <v>LWA-355</v>
      </c>
      <c r="B447" s="101">
        <f>'LWA config'!E359</f>
        <v>37.236051680199992</v>
      </c>
      <c r="C447" s="101">
        <f>'LWA config'!F359</f>
        <v>-118.2822477262</v>
      </c>
      <c r="D447" s="99">
        <f>'LWA config'!G359</f>
        <v>1181.72</v>
      </c>
      <c r="E447" s="97" t="s">
        <v>446</v>
      </c>
      <c r="F447" s="92">
        <f>('LWA config'!P359-1)*16+'LWA config'!U359-1</f>
        <v>175</v>
      </c>
      <c r="G447" s="92">
        <f>('LWA config'!Y359-1)*64+_xlfn.BITXOR('LWA config'!AD359,2)+32*'LWA config'!AB359</f>
        <v>445</v>
      </c>
    </row>
    <row r="448" spans="1:7">
      <c r="A448" s="93" t="str">
        <f>'LWA config'!B291</f>
        <v>LWA-287</v>
      </c>
      <c r="B448" s="101">
        <f>'LWA config'!E291</f>
        <v>37.244773619999997</v>
      </c>
      <c r="C448" s="101">
        <f>'LWA config'!F291</f>
        <v>-118.29293207000001</v>
      </c>
      <c r="D448" s="99">
        <f>'LWA config'!G291</f>
        <v>1179.9000000000001</v>
      </c>
      <c r="E448" s="97" t="s">
        <v>116</v>
      </c>
      <c r="F448" s="92">
        <f>('LWA config'!P291-1)*16+'LWA config'!S291-1</f>
        <v>172</v>
      </c>
      <c r="G448" s="92">
        <f>('LWA config'!Y291-1)*64+_xlfn.BITXOR('LWA config'!AC291,2)+32*'LWA config'!AB291</f>
        <v>446</v>
      </c>
    </row>
    <row r="449" spans="1:7">
      <c r="A449" s="93" t="str">
        <f>'LWA config'!B291</f>
        <v>LWA-287</v>
      </c>
      <c r="B449" s="101">
        <f>'LWA config'!E291</f>
        <v>37.244773619999997</v>
      </c>
      <c r="C449" s="101">
        <f>'LWA config'!F291</f>
        <v>-118.29293207000001</v>
      </c>
      <c r="D449" s="99">
        <f>'LWA config'!G291</f>
        <v>1179.9000000000001</v>
      </c>
      <c r="E449" s="97" t="s">
        <v>446</v>
      </c>
      <c r="F449" s="92">
        <f>('LWA config'!P291-1)*16+'LWA config'!U291-1</f>
        <v>173</v>
      </c>
      <c r="G449" s="92">
        <f>('LWA config'!Y291-1)*64+_xlfn.BITXOR('LWA config'!AD291,2)+32*'LWA config'!AB291</f>
        <v>447</v>
      </c>
    </row>
    <row r="450" spans="1:7">
      <c r="A450" s="93" t="str">
        <f>'LWA config'!B128</f>
        <v>LWA-124</v>
      </c>
      <c r="B450" s="101">
        <f>'LWA config'!E128</f>
        <v>37.239280880000003</v>
      </c>
      <c r="C450" s="101">
        <f>'LWA config'!F128</f>
        <v>-118.28161606</v>
      </c>
      <c r="D450" s="99">
        <f>'LWA config'!G128</f>
        <v>1182.8699999999999</v>
      </c>
      <c r="E450" s="97" t="s">
        <v>116</v>
      </c>
      <c r="F450" s="92">
        <f>('LWA config'!P128-1)*16+'LWA config'!S128-1</f>
        <v>498</v>
      </c>
      <c r="G450" s="92">
        <f>('LWA config'!Y128-1)*64+_xlfn.BITXOR('LWA config'!AC128,2)+32*'LWA config'!AB128</f>
        <v>448</v>
      </c>
    </row>
    <row r="451" spans="1:7">
      <c r="A451" s="93" t="str">
        <f>'LWA config'!B128</f>
        <v>LWA-124</v>
      </c>
      <c r="B451" s="101">
        <f>'LWA config'!E128</f>
        <v>37.239280880000003</v>
      </c>
      <c r="C451" s="101">
        <f>'LWA config'!F128</f>
        <v>-118.28161606</v>
      </c>
      <c r="D451" s="99">
        <f>'LWA config'!G128</f>
        <v>1182.8699999999999</v>
      </c>
      <c r="E451" s="97" t="s">
        <v>446</v>
      </c>
      <c r="F451" s="92">
        <f>('LWA config'!P128-1)*16+'LWA config'!U128-1</f>
        <v>499</v>
      </c>
      <c r="G451" s="92">
        <f>('LWA config'!Y128-1)*64+_xlfn.BITXOR('LWA config'!AD128,2)+32*'LWA config'!AB128</f>
        <v>449</v>
      </c>
    </row>
    <row r="452" spans="1:7">
      <c r="A452" s="93" t="str">
        <f>'LWA config'!B131</f>
        <v>LWA-127</v>
      </c>
      <c r="B452" s="101">
        <f>'LWA config'!E131</f>
        <v>37.239038890000003</v>
      </c>
      <c r="C452" s="101">
        <f>'LWA config'!F131</f>
        <v>-118.28162302</v>
      </c>
      <c r="D452" s="99">
        <f>'LWA config'!G131</f>
        <v>1182.69</v>
      </c>
      <c r="E452" s="97" t="s">
        <v>116</v>
      </c>
      <c r="F452" s="92">
        <f>('LWA config'!P131-1)*16+'LWA config'!S131-1</f>
        <v>496</v>
      </c>
      <c r="G452" s="92">
        <f>('LWA config'!Y131-1)*64+_xlfn.BITXOR('LWA config'!AC131,2)+32*'LWA config'!AB131</f>
        <v>450</v>
      </c>
    </row>
    <row r="453" spans="1:7">
      <c r="A453" s="93" t="str">
        <f>'LWA config'!B131</f>
        <v>LWA-127</v>
      </c>
      <c r="B453" s="101">
        <f>'LWA config'!E131</f>
        <v>37.239038890000003</v>
      </c>
      <c r="C453" s="101">
        <f>'LWA config'!F131</f>
        <v>-118.28162302</v>
      </c>
      <c r="D453" s="99">
        <f>'LWA config'!G131</f>
        <v>1182.69</v>
      </c>
      <c r="E453" s="97" t="s">
        <v>446</v>
      </c>
      <c r="F453" s="92">
        <f>('LWA config'!P131-1)*16+'LWA config'!U131-1</f>
        <v>497</v>
      </c>
      <c r="G453" s="92">
        <f>('LWA config'!Y131-1)*64+_xlfn.BITXOR('LWA config'!AD131,2)+32*'LWA config'!AB131</f>
        <v>451</v>
      </c>
    </row>
    <row r="454" spans="1:7">
      <c r="A454" s="93" t="str">
        <f>'LWA config'!B130</f>
        <v>LWA-126</v>
      </c>
      <c r="B454" s="101">
        <f>'LWA config'!E130</f>
        <v>37.23911433</v>
      </c>
      <c r="C454" s="101">
        <f>'LWA config'!F130</f>
        <v>-118.28151776</v>
      </c>
      <c r="D454" s="99">
        <f>'LWA config'!G130</f>
        <v>1182.75</v>
      </c>
      <c r="E454" s="97" t="s">
        <v>116</v>
      </c>
      <c r="F454" s="92">
        <f>('LWA config'!P130-1)*16+'LWA config'!S130-1</f>
        <v>502</v>
      </c>
      <c r="G454" s="92">
        <f>('LWA config'!Y130-1)*64+_xlfn.BITXOR('LWA config'!AC130,2)+32*'LWA config'!AB130</f>
        <v>452</v>
      </c>
    </row>
    <row r="455" spans="1:7">
      <c r="A455" s="93" t="str">
        <f>'LWA config'!B130</f>
        <v>LWA-126</v>
      </c>
      <c r="B455" s="101">
        <f>'LWA config'!E130</f>
        <v>37.23911433</v>
      </c>
      <c r="C455" s="101">
        <f>'LWA config'!F130</f>
        <v>-118.28151776</v>
      </c>
      <c r="D455" s="99">
        <f>'LWA config'!G130</f>
        <v>1182.75</v>
      </c>
      <c r="E455" s="97" t="s">
        <v>446</v>
      </c>
      <c r="F455" s="92">
        <f>('LWA config'!P130-1)*16+'LWA config'!U130-1</f>
        <v>503</v>
      </c>
      <c r="G455" s="92">
        <f>('LWA config'!Y130-1)*64+_xlfn.BITXOR('LWA config'!AD130,2)+32*'LWA config'!AB130</f>
        <v>453</v>
      </c>
    </row>
    <row r="456" spans="1:7">
      <c r="A456" s="93" t="str">
        <f>'LWA config'!B129</f>
        <v>LWA-125</v>
      </c>
      <c r="B456" s="101">
        <f>'LWA config'!E129</f>
        <v>37.239127250000003</v>
      </c>
      <c r="C456" s="101">
        <f>'LWA config'!F129</f>
        <v>-118.28160523</v>
      </c>
      <c r="D456" s="99">
        <f>'LWA config'!G129</f>
        <v>1182.77</v>
      </c>
      <c r="E456" s="97" t="s">
        <v>116</v>
      </c>
      <c r="F456" s="92">
        <f>('LWA config'!P129-1)*16+'LWA config'!S129-1</f>
        <v>500</v>
      </c>
      <c r="G456" s="92">
        <f>('LWA config'!Y129-1)*64+_xlfn.BITXOR('LWA config'!AC129,2)+32*'LWA config'!AB129</f>
        <v>454</v>
      </c>
    </row>
    <row r="457" spans="1:7">
      <c r="A457" s="93" t="str">
        <f>'LWA config'!B129</f>
        <v>LWA-125</v>
      </c>
      <c r="B457" s="101">
        <f>'LWA config'!E129</f>
        <v>37.239127250000003</v>
      </c>
      <c r="C457" s="101">
        <f>'LWA config'!F129</f>
        <v>-118.28160523</v>
      </c>
      <c r="D457" s="99">
        <f>'LWA config'!G129</f>
        <v>1182.77</v>
      </c>
      <c r="E457" s="97" t="s">
        <v>446</v>
      </c>
      <c r="F457" s="92">
        <f>('LWA config'!P129-1)*16+'LWA config'!U129-1</f>
        <v>501</v>
      </c>
      <c r="G457" s="92">
        <f>('LWA config'!Y129-1)*64+_xlfn.BITXOR('LWA config'!AD129,2)+32*'LWA config'!AB129</f>
        <v>455</v>
      </c>
    </row>
    <row r="458" spans="1:7">
      <c r="A458" s="93" t="str">
        <f>'LWA config'!B192</f>
        <v>LWA-188</v>
      </c>
      <c r="B458" s="101">
        <f>'LWA config'!E192</f>
        <v>37.239132589999997</v>
      </c>
      <c r="C458" s="101">
        <f>'LWA config'!F192</f>
        <v>-118.2818888</v>
      </c>
      <c r="D458" s="99">
        <f>'LWA config'!G192</f>
        <v>1182.7</v>
      </c>
      <c r="E458" s="97" t="s">
        <v>116</v>
      </c>
      <c r="F458" s="92">
        <f>('LWA config'!P192-1)*16+'LWA config'!S192-1</f>
        <v>506</v>
      </c>
      <c r="G458" s="92">
        <f>('LWA config'!Y192-1)*64+_xlfn.BITXOR('LWA config'!AC192,2)+32*'LWA config'!AB192</f>
        <v>456</v>
      </c>
    </row>
    <row r="459" spans="1:7">
      <c r="A459" s="93" t="str">
        <f>'LWA config'!B192</f>
        <v>LWA-188</v>
      </c>
      <c r="B459" s="101">
        <f>'LWA config'!E192</f>
        <v>37.239132589999997</v>
      </c>
      <c r="C459" s="101">
        <f>'LWA config'!F192</f>
        <v>-118.2818888</v>
      </c>
      <c r="D459" s="99">
        <f>'LWA config'!G192</f>
        <v>1182.7</v>
      </c>
      <c r="E459" s="97" t="s">
        <v>446</v>
      </c>
      <c r="F459" s="92">
        <f>('LWA config'!P192-1)*16+'LWA config'!U192-1</f>
        <v>507</v>
      </c>
      <c r="G459" s="92">
        <f>('LWA config'!Y192-1)*64+_xlfn.BITXOR('LWA config'!AD192,2)+32*'LWA config'!AB192</f>
        <v>457</v>
      </c>
    </row>
    <row r="460" spans="1:7">
      <c r="A460" s="93" t="str">
        <f>'LWA config'!B132</f>
        <v>LWA-128</v>
      </c>
      <c r="B460" s="101">
        <f>'LWA config'!E132</f>
        <v>37.238908729999999</v>
      </c>
      <c r="C460" s="101">
        <f>'LWA config'!F132</f>
        <v>-118.28165783999999</v>
      </c>
      <c r="D460" s="99">
        <f>'LWA config'!G132</f>
        <v>1182.67</v>
      </c>
      <c r="E460" s="97" t="s">
        <v>116</v>
      </c>
      <c r="F460" s="92">
        <f>('LWA config'!P132-1)*16+'LWA config'!S132-1</f>
        <v>504</v>
      </c>
      <c r="G460" s="92">
        <f>('LWA config'!Y132-1)*64+_xlfn.BITXOR('LWA config'!AC132,2)+32*'LWA config'!AB132</f>
        <v>458</v>
      </c>
    </row>
    <row r="461" spans="1:7">
      <c r="A461" s="93" t="str">
        <f>'LWA config'!B132</f>
        <v>LWA-128</v>
      </c>
      <c r="B461" s="101">
        <f>'LWA config'!E132</f>
        <v>37.238908729999999</v>
      </c>
      <c r="C461" s="101">
        <f>'LWA config'!F132</f>
        <v>-118.28165783999999</v>
      </c>
      <c r="D461" s="99">
        <f>'LWA config'!G132</f>
        <v>1182.67</v>
      </c>
      <c r="E461" s="97" t="s">
        <v>446</v>
      </c>
      <c r="F461" s="92">
        <f>('LWA config'!P132-1)*16+'LWA config'!U132-1</f>
        <v>505</v>
      </c>
      <c r="G461" s="92">
        <f>('LWA config'!Y132-1)*64+_xlfn.BITXOR('LWA config'!AD132,2)+32*'LWA config'!AB132</f>
        <v>459</v>
      </c>
    </row>
    <row r="462" spans="1:7">
      <c r="A462" s="93" t="str">
        <f>'LWA config'!B157</f>
        <v>LWA-153</v>
      </c>
      <c r="B462" s="101">
        <f>'LWA config'!E157</f>
        <v>37.23945389</v>
      </c>
      <c r="C462" s="101">
        <f>'LWA config'!F157</f>
        <v>-118.28177201</v>
      </c>
      <c r="D462" s="99">
        <f>'LWA config'!G157</f>
        <v>1182.76</v>
      </c>
      <c r="E462" s="97" t="s">
        <v>116</v>
      </c>
      <c r="F462" s="92">
        <f>('LWA config'!P157-1)*16+'LWA config'!S157-1</f>
        <v>510</v>
      </c>
      <c r="G462" s="92">
        <f>('LWA config'!Y157-1)*64+_xlfn.BITXOR('LWA config'!AC157,2)+32*'LWA config'!AB157</f>
        <v>460</v>
      </c>
    </row>
    <row r="463" spans="1:7">
      <c r="A463" s="93" t="str">
        <f>'LWA config'!B157</f>
        <v>LWA-153</v>
      </c>
      <c r="B463" s="101">
        <f>'LWA config'!E157</f>
        <v>37.23945389</v>
      </c>
      <c r="C463" s="101">
        <f>'LWA config'!F157</f>
        <v>-118.28177201</v>
      </c>
      <c r="D463" s="99">
        <f>'LWA config'!G157</f>
        <v>1182.76</v>
      </c>
      <c r="E463" s="97" t="s">
        <v>446</v>
      </c>
      <c r="F463" s="92">
        <f>('LWA config'!P157-1)*16+'LWA config'!U157-1</f>
        <v>511</v>
      </c>
      <c r="G463" s="92">
        <f>('LWA config'!Y157-1)*64+_xlfn.BITXOR('LWA config'!AD157,2)+32*'LWA config'!AB157</f>
        <v>461</v>
      </c>
    </row>
    <row r="464" spans="1:7">
      <c r="A464" s="93" t="str">
        <f>'LWA config'!B185</f>
        <v>LWA-181</v>
      </c>
      <c r="B464" s="101">
        <f>'LWA config'!E185</f>
        <v>37.23954294</v>
      </c>
      <c r="C464" s="101">
        <f>'LWA config'!F185</f>
        <v>-118.28191311</v>
      </c>
      <c r="D464" s="99">
        <f>'LWA config'!G185</f>
        <v>1182.92</v>
      </c>
      <c r="E464" s="97" t="s">
        <v>116</v>
      </c>
      <c r="F464" s="92">
        <f>('LWA config'!P185-1)*16+'LWA config'!S185-1</f>
        <v>508</v>
      </c>
      <c r="G464" s="92">
        <f>('LWA config'!Y185-1)*64+_xlfn.BITXOR('LWA config'!AC185,2)+32*'LWA config'!AB185</f>
        <v>462</v>
      </c>
    </row>
    <row r="465" spans="1:7">
      <c r="A465" s="93" t="str">
        <f>'LWA config'!B185</f>
        <v>LWA-181</v>
      </c>
      <c r="B465" s="101">
        <f>'LWA config'!E185</f>
        <v>37.23954294</v>
      </c>
      <c r="C465" s="101">
        <f>'LWA config'!F185</f>
        <v>-118.28191311</v>
      </c>
      <c r="D465" s="99">
        <f>'LWA config'!G185</f>
        <v>1182.92</v>
      </c>
      <c r="E465" s="97" t="s">
        <v>446</v>
      </c>
      <c r="F465" s="92">
        <f>('LWA config'!P185-1)*16+'LWA config'!U185-1</f>
        <v>509</v>
      </c>
      <c r="G465" s="92">
        <f>('LWA config'!Y185-1)*64+_xlfn.BITXOR('LWA config'!AD185,2)+32*'LWA config'!AB185</f>
        <v>463</v>
      </c>
    </row>
    <row r="466" spans="1:7">
      <c r="A466" s="93" t="str">
        <f>'LWA config'!B159</f>
        <v>LWA-155</v>
      </c>
      <c r="B466" s="101">
        <f>'LWA config'!E159</f>
        <v>37.239356530000002</v>
      </c>
      <c r="C466" s="101">
        <f>'LWA config'!F159</f>
        <v>-118.2817072</v>
      </c>
      <c r="D466" s="99">
        <f>'LWA config'!G159</f>
        <v>1182.8399999999999</v>
      </c>
      <c r="E466" s="97" t="s">
        <v>116</v>
      </c>
      <c r="F466" s="92">
        <f>('LWA config'!P159-1)*16+'LWA config'!S159-1</f>
        <v>514</v>
      </c>
      <c r="G466" s="92">
        <f>('LWA config'!Y159-1)*64+_xlfn.BITXOR('LWA config'!AC159,2)+32*'LWA config'!AB159</f>
        <v>464</v>
      </c>
    </row>
    <row r="467" spans="1:7">
      <c r="A467" s="93" t="str">
        <f>'LWA config'!B159</f>
        <v>LWA-155</v>
      </c>
      <c r="B467" s="101">
        <f>'LWA config'!E159</f>
        <v>37.239356530000002</v>
      </c>
      <c r="C467" s="101">
        <f>'LWA config'!F159</f>
        <v>-118.2817072</v>
      </c>
      <c r="D467" s="99">
        <f>'LWA config'!G159</f>
        <v>1182.8399999999999</v>
      </c>
      <c r="E467" s="97" t="s">
        <v>446</v>
      </c>
      <c r="F467" s="92">
        <f>('LWA config'!P159-1)*16+'LWA config'!U159-1</f>
        <v>515</v>
      </c>
      <c r="G467" s="92">
        <f>('LWA config'!Y159-1)*64+_xlfn.BITXOR('LWA config'!AD159,2)+32*'LWA config'!AB159</f>
        <v>465</v>
      </c>
    </row>
    <row r="468" spans="1:7">
      <c r="A468" s="93" t="str">
        <f>'LWA config'!B158</f>
        <v>LWA-154</v>
      </c>
      <c r="B468" s="101">
        <f>'LWA config'!E158</f>
        <v>37.239378000000002</v>
      </c>
      <c r="C468" s="101">
        <f>'LWA config'!F158</f>
        <v>-118.28175883999999</v>
      </c>
      <c r="D468" s="99">
        <f>'LWA config'!G158</f>
        <v>1182.8800000000001</v>
      </c>
      <c r="E468" s="97" t="s">
        <v>116</v>
      </c>
      <c r="F468" s="92">
        <f>('LWA config'!P158-1)*16+'LWA config'!S158-1</f>
        <v>512</v>
      </c>
      <c r="G468" s="92">
        <f>('LWA config'!Y158-1)*64+_xlfn.BITXOR('LWA config'!AC158,2)+32*'LWA config'!AB158</f>
        <v>466</v>
      </c>
    </row>
    <row r="469" spans="1:7">
      <c r="A469" s="93" t="str">
        <f>'LWA config'!B158</f>
        <v>LWA-154</v>
      </c>
      <c r="B469" s="101">
        <f>'LWA config'!E158</f>
        <v>37.239378000000002</v>
      </c>
      <c r="C469" s="101">
        <f>'LWA config'!F158</f>
        <v>-118.28175883999999</v>
      </c>
      <c r="D469" s="99">
        <f>'LWA config'!G158</f>
        <v>1182.8800000000001</v>
      </c>
      <c r="E469" s="97" t="s">
        <v>446</v>
      </c>
      <c r="F469" s="92">
        <f>('LWA config'!P158-1)*16+'LWA config'!U158-1</f>
        <v>513</v>
      </c>
      <c r="G469" s="92">
        <f>('LWA config'!Y158-1)*64+_xlfn.BITXOR('LWA config'!AD158,2)+32*'LWA config'!AB158</f>
        <v>467</v>
      </c>
    </row>
    <row r="470" spans="1:7">
      <c r="A470" s="93" t="str">
        <f>'LWA config'!B161</f>
        <v>LWA-157</v>
      </c>
      <c r="B470" s="101">
        <f>'LWA config'!E161</f>
        <v>37.239267810000001</v>
      </c>
      <c r="C470" s="101">
        <f>'LWA config'!F161</f>
        <v>-118.28176021</v>
      </c>
      <c r="D470" s="99">
        <f>'LWA config'!G161</f>
        <v>1182.9000000000001</v>
      </c>
      <c r="E470" s="97" t="s">
        <v>116</v>
      </c>
      <c r="F470" s="92">
        <f>('LWA config'!P161-1)*16+'LWA config'!S161-1</f>
        <v>518</v>
      </c>
      <c r="G470" s="92">
        <f>('LWA config'!Y161-1)*64+_xlfn.BITXOR('LWA config'!AC161,2)+32*'LWA config'!AB161</f>
        <v>468</v>
      </c>
    </row>
    <row r="471" spans="1:7">
      <c r="A471" s="93" t="str">
        <f>'LWA config'!B161</f>
        <v>LWA-157</v>
      </c>
      <c r="B471" s="101">
        <f>'LWA config'!E161</f>
        <v>37.239267810000001</v>
      </c>
      <c r="C471" s="101">
        <f>'LWA config'!F161</f>
        <v>-118.28176021</v>
      </c>
      <c r="D471" s="99">
        <f>'LWA config'!G161</f>
        <v>1182.9000000000001</v>
      </c>
      <c r="E471" s="97" t="s">
        <v>446</v>
      </c>
      <c r="F471" s="92">
        <f>('LWA config'!P161-1)*16+'LWA config'!U161-1</f>
        <v>519</v>
      </c>
      <c r="G471" s="92">
        <f>('LWA config'!Y161-1)*64+_xlfn.BITXOR('LWA config'!AD161,2)+32*'LWA config'!AB161</f>
        <v>469</v>
      </c>
    </row>
    <row r="472" spans="1:7">
      <c r="A472" s="93" t="str">
        <f>'LWA config'!B160</f>
        <v>LWA-156</v>
      </c>
      <c r="B472" s="101">
        <f>'LWA config'!E160</f>
        <v>37.239309939999998</v>
      </c>
      <c r="C472" s="101">
        <f>'LWA config'!F160</f>
        <v>-118.28178137</v>
      </c>
      <c r="D472" s="99">
        <f>'LWA config'!G160</f>
        <v>1182.98</v>
      </c>
      <c r="E472" s="97" t="s">
        <v>116</v>
      </c>
      <c r="F472" s="92">
        <f>('LWA config'!P160-1)*16+'LWA config'!S160-1</f>
        <v>516</v>
      </c>
      <c r="G472" s="92">
        <f>('LWA config'!Y160-1)*64+_xlfn.BITXOR('LWA config'!AC160,2)+32*'LWA config'!AB160</f>
        <v>470</v>
      </c>
    </row>
    <row r="473" spans="1:7">
      <c r="A473" s="93" t="str">
        <f>'LWA config'!B160</f>
        <v>LWA-156</v>
      </c>
      <c r="B473" s="101">
        <f>'LWA config'!E160</f>
        <v>37.239309939999998</v>
      </c>
      <c r="C473" s="101">
        <f>'LWA config'!F160</f>
        <v>-118.28178137</v>
      </c>
      <c r="D473" s="99">
        <f>'LWA config'!G160</f>
        <v>1182.98</v>
      </c>
      <c r="E473" s="97" t="s">
        <v>446</v>
      </c>
      <c r="F473" s="92">
        <f>('LWA config'!P160-1)*16+'LWA config'!U160-1</f>
        <v>517</v>
      </c>
      <c r="G473" s="92">
        <f>('LWA config'!Y160-1)*64+_xlfn.BITXOR('LWA config'!AD160,2)+32*'LWA config'!AB160</f>
        <v>471</v>
      </c>
    </row>
    <row r="474" spans="1:7">
      <c r="A474" s="93" t="str">
        <f>'LWA config'!B163</f>
        <v>LWA-159</v>
      </c>
      <c r="B474" s="101">
        <f>'LWA config'!E163</f>
        <v>37.238998379999998</v>
      </c>
      <c r="C474" s="101">
        <f>'LWA config'!F163</f>
        <v>-118.2817955</v>
      </c>
      <c r="D474" s="99">
        <f>'LWA config'!G163</f>
        <v>1182.58</v>
      </c>
      <c r="E474" s="97" t="s">
        <v>116</v>
      </c>
      <c r="F474" s="92">
        <f>('LWA config'!P163-1)*16+'LWA config'!S163-1</f>
        <v>522</v>
      </c>
      <c r="G474" s="92">
        <f>('LWA config'!Y163-1)*64+_xlfn.BITXOR('LWA config'!AC163,2)+32*'LWA config'!AB163</f>
        <v>472</v>
      </c>
    </row>
    <row r="475" spans="1:7">
      <c r="A475" s="93" t="str">
        <f>'LWA config'!B163</f>
        <v>LWA-159</v>
      </c>
      <c r="B475" s="101">
        <f>'LWA config'!E163</f>
        <v>37.238998379999998</v>
      </c>
      <c r="C475" s="101">
        <f>'LWA config'!F163</f>
        <v>-118.2817955</v>
      </c>
      <c r="D475" s="99">
        <f>'LWA config'!G163</f>
        <v>1182.58</v>
      </c>
      <c r="E475" s="97" t="s">
        <v>446</v>
      </c>
      <c r="F475" s="92">
        <f>('LWA config'!P163-1)*16+'LWA config'!U163-1</f>
        <v>523</v>
      </c>
      <c r="G475" s="92">
        <f>('LWA config'!Y163-1)*64+_xlfn.BITXOR('LWA config'!AD163,2)+32*'LWA config'!AB163</f>
        <v>473</v>
      </c>
    </row>
    <row r="476" spans="1:7">
      <c r="A476" s="93" t="str">
        <f>'LWA config'!B162</f>
        <v>LWA-158</v>
      </c>
      <c r="B476" s="101">
        <f>'LWA config'!E162</f>
        <v>37.239053249999998</v>
      </c>
      <c r="C476" s="101">
        <f>'LWA config'!F162</f>
        <v>-118.2817099</v>
      </c>
      <c r="D476" s="99">
        <f>'LWA config'!G162</f>
        <v>1182.5899999999999</v>
      </c>
      <c r="E476" s="97" t="s">
        <v>116</v>
      </c>
      <c r="F476" s="92">
        <f>('LWA config'!P162-1)*16+'LWA config'!S162-1</f>
        <v>520</v>
      </c>
      <c r="G476" s="92">
        <f>('LWA config'!Y162-1)*64+_xlfn.BITXOR('LWA config'!AC162,2)+32*'LWA config'!AB162</f>
        <v>474</v>
      </c>
    </row>
    <row r="477" spans="1:7">
      <c r="A477" s="93" t="str">
        <f>'LWA config'!B162</f>
        <v>LWA-158</v>
      </c>
      <c r="B477" s="101">
        <f>'LWA config'!E162</f>
        <v>37.239053249999998</v>
      </c>
      <c r="C477" s="101">
        <f>'LWA config'!F162</f>
        <v>-118.2817099</v>
      </c>
      <c r="D477" s="99">
        <f>'LWA config'!G162</f>
        <v>1182.5899999999999</v>
      </c>
      <c r="E477" s="97" t="s">
        <v>446</v>
      </c>
      <c r="F477" s="92">
        <f>('LWA config'!P162-1)*16+'LWA config'!U162-1</f>
        <v>521</v>
      </c>
      <c r="G477" s="92">
        <f>('LWA config'!Y162-1)*64+_xlfn.BITXOR('LWA config'!AD162,2)+32*'LWA config'!AB162</f>
        <v>475</v>
      </c>
    </row>
    <row r="478" spans="1:7">
      <c r="A478" s="93" t="str">
        <f>'LWA config'!B186</f>
        <v>LWA-182</v>
      </c>
      <c r="B478" s="101">
        <f>'LWA config'!E186</f>
        <v>37.239406760000001</v>
      </c>
      <c r="C478" s="101">
        <f>'LWA config'!F186</f>
        <v>-118.28196497</v>
      </c>
      <c r="D478" s="99">
        <f>'LWA config'!G186</f>
        <v>1182.93</v>
      </c>
      <c r="E478" s="97" t="s">
        <v>116</v>
      </c>
      <c r="F478" s="92">
        <f>('LWA config'!P186-1)*16+'LWA config'!S186-1</f>
        <v>526</v>
      </c>
      <c r="G478" s="92">
        <f>('LWA config'!Y186-1)*64+_xlfn.BITXOR('LWA config'!AC186,2)+32*'LWA config'!AB186</f>
        <v>476</v>
      </c>
    </row>
    <row r="479" spans="1:7">
      <c r="A479" s="93" t="str">
        <f>'LWA config'!B186</f>
        <v>LWA-182</v>
      </c>
      <c r="B479" s="101">
        <f>'LWA config'!E186</f>
        <v>37.239406760000001</v>
      </c>
      <c r="C479" s="101">
        <f>'LWA config'!F186</f>
        <v>-118.28196497</v>
      </c>
      <c r="D479" s="99">
        <f>'LWA config'!G186</f>
        <v>1182.93</v>
      </c>
      <c r="E479" s="97" t="s">
        <v>446</v>
      </c>
      <c r="F479" s="92">
        <f>('LWA config'!P186-1)*16+'LWA config'!U186-1</f>
        <v>527</v>
      </c>
      <c r="G479" s="92">
        <f>('LWA config'!Y186-1)*64+_xlfn.BITXOR('LWA config'!AD186,2)+32*'LWA config'!AB186</f>
        <v>477</v>
      </c>
    </row>
    <row r="480" spans="1:7">
      <c r="A480" s="93" t="str">
        <f>'LWA config'!B164</f>
        <v>LWA-160</v>
      </c>
      <c r="B480" s="101">
        <f>'LWA config'!E164</f>
        <v>37.23888067</v>
      </c>
      <c r="C480" s="101">
        <f>'LWA config'!F164</f>
        <v>-118.2818386</v>
      </c>
      <c r="D480" s="99">
        <f>'LWA config'!G164</f>
        <v>1182.6600000000001</v>
      </c>
      <c r="E480" s="97" t="s">
        <v>116</v>
      </c>
      <c r="F480" s="92">
        <f>('LWA config'!P164-1)*16+'LWA config'!S164-1</f>
        <v>524</v>
      </c>
      <c r="G480" s="92">
        <f>('LWA config'!Y164-1)*64+_xlfn.BITXOR('LWA config'!AC164,2)+32*'LWA config'!AB164</f>
        <v>478</v>
      </c>
    </row>
    <row r="481" spans="1:7">
      <c r="A481" s="93" t="str">
        <f>'LWA config'!B164</f>
        <v>LWA-160</v>
      </c>
      <c r="B481" s="101">
        <f>'LWA config'!E164</f>
        <v>37.23888067</v>
      </c>
      <c r="C481" s="101">
        <f>'LWA config'!F164</f>
        <v>-118.2818386</v>
      </c>
      <c r="D481" s="99">
        <f>'LWA config'!G164</f>
        <v>1182.6600000000001</v>
      </c>
      <c r="E481" s="97" t="s">
        <v>446</v>
      </c>
      <c r="F481" s="92">
        <f>('LWA config'!P164-1)*16+'LWA config'!U164-1</f>
        <v>525</v>
      </c>
      <c r="G481" s="92">
        <f>('LWA config'!Y164-1)*64+_xlfn.BITXOR('LWA config'!AD164,2)+32*'LWA config'!AB164</f>
        <v>479</v>
      </c>
    </row>
    <row r="482" spans="1:7">
      <c r="A482" s="93" t="str">
        <f>'LWA config'!B189</f>
        <v>LWA-185</v>
      </c>
      <c r="B482" s="101">
        <f>'LWA config'!E189</f>
        <v>37.239334620000001</v>
      </c>
      <c r="C482" s="101">
        <f>'LWA config'!F189</f>
        <v>-118.28189389000001</v>
      </c>
      <c r="D482" s="99">
        <f>'LWA config'!G189</f>
        <v>1182.96</v>
      </c>
      <c r="E482" s="97" t="s">
        <v>116</v>
      </c>
      <c r="F482" s="92">
        <f>('LWA config'!P189-1)*16+'LWA config'!S189-1</f>
        <v>530</v>
      </c>
      <c r="G482" s="92">
        <f>('LWA config'!Y189-1)*64+_xlfn.BITXOR('LWA config'!AC189,2)+32*'LWA config'!AB189</f>
        <v>480</v>
      </c>
    </row>
    <row r="483" spans="1:7">
      <c r="A483" s="93" t="str">
        <f>'LWA config'!B189</f>
        <v>LWA-185</v>
      </c>
      <c r="B483" s="101">
        <f>'LWA config'!E189</f>
        <v>37.239334620000001</v>
      </c>
      <c r="C483" s="101">
        <f>'LWA config'!F189</f>
        <v>-118.28189389000001</v>
      </c>
      <c r="D483" s="99">
        <f>'LWA config'!G189</f>
        <v>1182.96</v>
      </c>
      <c r="E483" s="97" t="s">
        <v>446</v>
      </c>
      <c r="F483" s="92">
        <f>('LWA config'!P189-1)*16+'LWA config'!U189-1</f>
        <v>531</v>
      </c>
      <c r="G483" s="92">
        <f>('LWA config'!Y189-1)*64+_xlfn.BITXOR('LWA config'!AD189,2)+32*'LWA config'!AB189</f>
        <v>481</v>
      </c>
    </row>
    <row r="484" spans="1:7">
      <c r="A484" s="93" t="str">
        <f>'LWA config'!B188</f>
        <v>LWA-184</v>
      </c>
      <c r="B484" s="101">
        <f>'LWA config'!E188</f>
        <v>37.239393049999997</v>
      </c>
      <c r="C484" s="101">
        <f>'LWA config'!F188</f>
        <v>-118.28188019</v>
      </c>
      <c r="D484" s="99">
        <f>'LWA config'!G188</f>
        <v>1182.8699999999999</v>
      </c>
      <c r="E484" s="97" t="s">
        <v>116</v>
      </c>
      <c r="F484" s="92">
        <f>('LWA config'!P188-1)*16+'LWA config'!S188-1</f>
        <v>528</v>
      </c>
      <c r="G484" s="92">
        <f>('LWA config'!Y188-1)*64+_xlfn.BITXOR('LWA config'!AC188,2)+32*'LWA config'!AB188</f>
        <v>482</v>
      </c>
    </row>
    <row r="485" spans="1:7">
      <c r="A485" s="93" t="str">
        <f>'LWA config'!B188</f>
        <v>LWA-184</v>
      </c>
      <c r="B485" s="101">
        <f>'LWA config'!E188</f>
        <v>37.239393049999997</v>
      </c>
      <c r="C485" s="101">
        <f>'LWA config'!F188</f>
        <v>-118.28188019</v>
      </c>
      <c r="D485" s="99">
        <f>'LWA config'!G188</f>
        <v>1182.8699999999999</v>
      </c>
      <c r="E485" s="97" t="s">
        <v>446</v>
      </c>
      <c r="F485" s="92">
        <f>('LWA config'!P188-1)*16+'LWA config'!U188-1</f>
        <v>529</v>
      </c>
      <c r="G485" s="92">
        <f>('LWA config'!Y188-1)*64+_xlfn.BITXOR('LWA config'!AD188,2)+32*'LWA config'!AB188</f>
        <v>483</v>
      </c>
    </row>
    <row r="486" spans="1:7">
      <c r="A486" s="93" t="str">
        <f>'LWA config'!B191</f>
        <v>LWA-187</v>
      </c>
      <c r="B486" s="101">
        <f>'LWA config'!E191</f>
        <v>37.239227829999997</v>
      </c>
      <c r="C486" s="101">
        <f>'LWA config'!F191</f>
        <v>-118.28198704</v>
      </c>
      <c r="D486" s="99">
        <f>'LWA config'!G191</f>
        <v>1182.82</v>
      </c>
      <c r="E486" s="97" t="s">
        <v>116</v>
      </c>
      <c r="F486" s="92">
        <f>('LWA config'!P191-1)*16+'LWA config'!S191-1</f>
        <v>534</v>
      </c>
      <c r="G486" s="92">
        <f>('LWA config'!Y191-1)*64+_xlfn.BITXOR('LWA config'!AC191,2)+32*'LWA config'!AB191</f>
        <v>484</v>
      </c>
    </row>
    <row r="487" spans="1:7">
      <c r="A487" s="93" t="str">
        <f>'LWA config'!B191</f>
        <v>LWA-187</v>
      </c>
      <c r="B487" s="101">
        <f>'LWA config'!E191</f>
        <v>37.239227829999997</v>
      </c>
      <c r="C487" s="101">
        <f>'LWA config'!F191</f>
        <v>-118.28198704</v>
      </c>
      <c r="D487" s="99">
        <f>'LWA config'!G191</f>
        <v>1182.82</v>
      </c>
      <c r="E487" s="97" t="s">
        <v>446</v>
      </c>
      <c r="F487" s="92">
        <f>('LWA config'!P191-1)*16+'LWA config'!U191-1</f>
        <v>535</v>
      </c>
      <c r="G487" s="92">
        <f>('LWA config'!Y191-1)*64+_xlfn.BITXOR('LWA config'!AD191,2)+32*'LWA config'!AB191</f>
        <v>485</v>
      </c>
    </row>
    <row r="488" spans="1:7">
      <c r="A488" s="93" t="str">
        <f>'LWA config'!B190</f>
        <v>LWA-186</v>
      </c>
      <c r="B488" s="101">
        <f>'LWA config'!E190</f>
        <v>37.239317880000002</v>
      </c>
      <c r="C488" s="101">
        <f>'LWA config'!F190</f>
        <v>-118.2820626</v>
      </c>
      <c r="D488" s="99">
        <f>'LWA config'!G190</f>
        <v>1182.8699999999999</v>
      </c>
      <c r="E488" s="97" t="s">
        <v>116</v>
      </c>
      <c r="F488" s="92">
        <f>('LWA config'!P190-1)*16+'LWA config'!S190-1</f>
        <v>532</v>
      </c>
      <c r="G488" s="92">
        <f>('LWA config'!Y190-1)*64+_xlfn.BITXOR('LWA config'!AC190,2)+32*'LWA config'!AB190</f>
        <v>486</v>
      </c>
    </row>
    <row r="489" spans="1:7">
      <c r="A489" s="93" t="str">
        <f>'LWA config'!B190</f>
        <v>LWA-186</v>
      </c>
      <c r="B489" s="101">
        <f>'LWA config'!E190</f>
        <v>37.239317880000002</v>
      </c>
      <c r="C489" s="101">
        <f>'LWA config'!F190</f>
        <v>-118.2820626</v>
      </c>
      <c r="D489" s="99">
        <f>'LWA config'!G190</f>
        <v>1182.8699999999999</v>
      </c>
      <c r="E489" s="97" t="s">
        <v>446</v>
      </c>
      <c r="F489" s="92">
        <f>('LWA config'!P190-1)*16+'LWA config'!U190-1</f>
        <v>533</v>
      </c>
      <c r="G489" s="92">
        <f>('LWA config'!Y190-1)*64+_xlfn.BITXOR('LWA config'!AD190,2)+32*'LWA config'!AB190</f>
        <v>487</v>
      </c>
    </row>
    <row r="490" spans="1:7">
      <c r="A490" s="93" t="str">
        <f>'LWA config'!B194</f>
        <v>LWA-190</v>
      </c>
      <c r="B490" s="101">
        <f>'LWA config'!E194</f>
        <v>37.239065089999997</v>
      </c>
      <c r="C490" s="101">
        <f>'LWA config'!F194</f>
        <v>-118.28189494999999</v>
      </c>
      <c r="D490" s="99">
        <f>'LWA config'!G194</f>
        <v>1182.6600000000001</v>
      </c>
      <c r="E490" s="97" t="s">
        <v>116</v>
      </c>
      <c r="F490" s="92">
        <f>('LWA config'!P194-1)*16+'LWA config'!S194-1</f>
        <v>538</v>
      </c>
      <c r="G490" s="92">
        <f>('LWA config'!Y194-1)*64+_xlfn.BITXOR('LWA config'!AC194,2)+32*'LWA config'!AB194</f>
        <v>488</v>
      </c>
    </row>
    <row r="491" spans="1:7">
      <c r="A491" s="93" t="str">
        <f>'LWA config'!B194</f>
        <v>LWA-190</v>
      </c>
      <c r="B491" s="101">
        <f>'LWA config'!E194</f>
        <v>37.239065089999997</v>
      </c>
      <c r="C491" s="101">
        <f>'LWA config'!F194</f>
        <v>-118.28189494999999</v>
      </c>
      <c r="D491" s="99">
        <f>'LWA config'!G194</f>
        <v>1182.6600000000001</v>
      </c>
      <c r="E491" s="97" t="s">
        <v>446</v>
      </c>
      <c r="F491" s="92">
        <f>('LWA config'!P194-1)*16+'LWA config'!U194-1</f>
        <v>539</v>
      </c>
      <c r="G491" s="92">
        <f>('LWA config'!Y194-1)*64+_xlfn.BITXOR('LWA config'!AD194,2)+32*'LWA config'!AB194</f>
        <v>489</v>
      </c>
    </row>
    <row r="492" spans="1:7">
      <c r="A492" s="93" t="str">
        <f>'LWA config'!B193</f>
        <v>LWA-189</v>
      </c>
      <c r="B492" s="101">
        <f>'LWA config'!E193</f>
        <v>37.23906865</v>
      </c>
      <c r="C492" s="101">
        <f>'LWA config'!F193</f>
        <v>-118.28200525</v>
      </c>
      <c r="D492" s="99">
        <f>'LWA config'!G193</f>
        <v>1182.71</v>
      </c>
      <c r="E492" s="97" t="s">
        <v>116</v>
      </c>
      <c r="F492" s="92">
        <f>('LWA config'!P193-1)*16+'LWA config'!S193-1</f>
        <v>536</v>
      </c>
      <c r="G492" s="92">
        <f>('LWA config'!Y193-1)*64+_xlfn.BITXOR('LWA config'!AC193,2)+32*'LWA config'!AB193</f>
        <v>490</v>
      </c>
    </row>
    <row r="493" spans="1:7">
      <c r="A493" s="93" t="str">
        <f>'LWA config'!B193</f>
        <v>LWA-189</v>
      </c>
      <c r="B493" s="101">
        <f>'LWA config'!E193</f>
        <v>37.23906865</v>
      </c>
      <c r="C493" s="101">
        <f>'LWA config'!F193</f>
        <v>-118.28200525</v>
      </c>
      <c r="D493" s="99">
        <f>'LWA config'!G193</f>
        <v>1182.71</v>
      </c>
      <c r="E493" s="97" t="s">
        <v>446</v>
      </c>
      <c r="F493" s="92">
        <f>('LWA config'!P193-1)*16+'LWA config'!U193-1</f>
        <v>537</v>
      </c>
      <c r="G493" s="92">
        <f>('LWA config'!Y193-1)*64+_xlfn.BITXOR('LWA config'!AD193,2)+32*'LWA config'!AB193</f>
        <v>491</v>
      </c>
    </row>
    <row r="494" spans="1:7">
      <c r="A494" s="93" t="str">
        <f>'LWA config'!B195</f>
        <v>LWA-191</v>
      </c>
      <c r="B494" s="101">
        <f>'LWA config'!E195</f>
        <v>37.239002259999999</v>
      </c>
      <c r="C494" s="101">
        <f>'LWA config'!F195</f>
        <v>-118.28198365999999</v>
      </c>
      <c r="D494" s="99">
        <f>'LWA config'!G195</f>
        <v>1182.71</v>
      </c>
      <c r="E494" s="97" t="s">
        <v>116</v>
      </c>
      <c r="F494" s="92">
        <f>('LWA config'!P195-1)*16+'LWA config'!S195-1</f>
        <v>542</v>
      </c>
      <c r="G494" s="92">
        <f>('LWA config'!Y195-1)*64+_xlfn.BITXOR('LWA config'!AC195,2)+32*'LWA config'!AB195</f>
        <v>492</v>
      </c>
    </row>
    <row r="495" spans="1:7">
      <c r="A495" s="93" t="str">
        <f>'LWA config'!B195</f>
        <v>LWA-191</v>
      </c>
      <c r="B495" s="101">
        <f>'LWA config'!E195</f>
        <v>37.239002259999999</v>
      </c>
      <c r="C495" s="101">
        <f>'LWA config'!F195</f>
        <v>-118.28198365999999</v>
      </c>
      <c r="D495" s="99">
        <f>'LWA config'!G195</f>
        <v>1182.71</v>
      </c>
      <c r="E495" s="97" t="s">
        <v>446</v>
      </c>
      <c r="F495" s="92">
        <f>('LWA config'!P195-1)*16+'LWA config'!U195-1</f>
        <v>543</v>
      </c>
      <c r="G495" s="92">
        <f>('LWA config'!Y195-1)*64+_xlfn.BITXOR('LWA config'!AD195,2)+32*'LWA config'!AB195</f>
        <v>493</v>
      </c>
    </row>
    <row r="496" spans="1:7">
      <c r="A496" s="93" t="str">
        <f>'LWA config'!B196</f>
        <v>LWA-192</v>
      </c>
      <c r="B496" s="101">
        <f>'LWA config'!E196</f>
        <v>37.238949159999997</v>
      </c>
      <c r="C496" s="101">
        <f>'LWA config'!F196</f>
        <v>-118.28197328</v>
      </c>
      <c r="D496" s="99">
        <f>'LWA config'!G196</f>
        <v>1182.8</v>
      </c>
      <c r="E496" s="97" t="s">
        <v>116</v>
      </c>
      <c r="F496" s="92">
        <f>('LWA config'!P196-1)*16+'LWA config'!S196-1</f>
        <v>540</v>
      </c>
      <c r="G496" s="92">
        <f>('LWA config'!Y196-1)*64+_xlfn.BITXOR('LWA config'!AC196,2)+32*'LWA config'!AB196</f>
        <v>494</v>
      </c>
    </row>
    <row r="497" spans="1:7">
      <c r="A497" s="93" t="str">
        <f>'LWA config'!B196</f>
        <v>LWA-192</v>
      </c>
      <c r="B497" s="101">
        <f>'LWA config'!E196</f>
        <v>37.238949159999997</v>
      </c>
      <c r="C497" s="101">
        <f>'LWA config'!F196</f>
        <v>-118.28197328</v>
      </c>
      <c r="D497" s="99">
        <f>'LWA config'!G196</f>
        <v>1182.8</v>
      </c>
      <c r="E497" s="97" t="s">
        <v>446</v>
      </c>
      <c r="F497" s="92">
        <f>('LWA config'!P196-1)*16+'LWA config'!U196-1</f>
        <v>541</v>
      </c>
      <c r="G497" s="92">
        <f>('LWA config'!Y196-1)*64+_xlfn.BITXOR('LWA config'!AD196,2)+32*'LWA config'!AB196</f>
        <v>495</v>
      </c>
    </row>
    <row r="498" spans="1:7">
      <c r="A498" s="93" t="str">
        <f>'LWA config'!B228</f>
        <v>LWA-224</v>
      </c>
      <c r="B498" s="101">
        <f>'LWA config'!E228</f>
        <v>37.239003230000002</v>
      </c>
      <c r="C498" s="101">
        <f>'LWA config'!F228</f>
        <v>-118.282186</v>
      </c>
      <c r="D498" s="99">
        <f>'LWA config'!G228</f>
        <v>1182.8499999999999</v>
      </c>
      <c r="E498" s="97" t="s">
        <v>116</v>
      </c>
      <c r="F498" s="92">
        <f>('LWA config'!P228-1)*16+'LWA config'!S228-1</f>
        <v>546</v>
      </c>
      <c r="G498" s="92">
        <f>('LWA config'!Y228-1)*64+_xlfn.BITXOR('LWA config'!AC228,2)+32*'LWA config'!AB228</f>
        <v>496</v>
      </c>
    </row>
    <row r="499" spans="1:7">
      <c r="A499" s="93" t="str">
        <f>'LWA config'!B228</f>
        <v>LWA-224</v>
      </c>
      <c r="B499" s="101">
        <f>'LWA config'!E228</f>
        <v>37.239003230000002</v>
      </c>
      <c r="C499" s="101">
        <f>'LWA config'!F228</f>
        <v>-118.282186</v>
      </c>
      <c r="D499" s="99">
        <f>'LWA config'!G228</f>
        <v>1182.8499999999999</v>
      </c>
      <c r="E499" s="97" t="s">
        <v>446</v>
      </c>
      <c r="F499" s="92">
        <f>('LWA config'!P228-1)*16+'LWA config'!U228-1</f>
        <v>547</v>
      </c>
      <c r="G499" s="92">
        <f>('LWA config'!Y228-1)*64+_xlfn.BITXOR('LWA config'!AD228,2)+32*'LWA config'!AB228</f>
        <v>497</v>
      </c>
    </row>
    <row r="500" spans="1:7">
      <c r="A500" s="93" t="str">
        <f>'LWA config'!B226</f>
        <v>LWA-222</v>
      </c>
      <c r="B500" s="101">
        <f>'LWA config'!E226</f>
        <v>37.239141600000004</v>
      </c>
      <c r="C500" s="101">
        <f>'LWA config'!F226</f>
        <v>-118.2821491</v>
      </c>
      <c r="D500" s="99">
        <f>'LWA config'!G226</f>
        <v>1182.5999999999999</v>
      </c>
      <c r="E500" s="97" t="s">
        <v>116</v>
      </c>
      <c r="F500" s="92">
        <f>('LWA config'!P226-1)*16+'LWA config'!S226-1</f>
        <v>544</v>
      </c>
      <c r="G500" s="92">
        <f>('LWA config'!Y226-1)*64+_xlfn.BITXOR('LWA config'!AC226,2)+32*'LWA config'!AB226</f>
        <v>498</v>
      </c>
    </row>
    <row r="501" spans="1:7">
      <c r="A501" s="93" t="str">
        <f>'LWA config'!B226</f>
        <v>LWA-222</v>
      </c>
      <c r="B501" s="101">
        <f>'LWA config'!E226</f>
        <v>37.239141600000004</v>
      </c>
      <c r="C501" s="101">
        <f>'LWA config'!F226</f>
        <v>-118.2821491</v>
      </c>
      <c r="D501" s="99">
        <f>'LWA config'!G226</f>
        <v>1182.5999999999999</v>
      </c>
      <c r="E501" s="97" t="s">
        <v>446</v>
      </c>
      <c r="F501" s="92">
        <f>('LWA config'!P226-1)*16+'LWA config'!U226-1</f>
        <v>545</v>
      </c>
      <c r="G501" s="92">
        <f>('LWA config'!Y226-1)*64+_xlfn.BITXOR('LWA config'!AD226,2)+32*'LWA config'!AB226</f>
        <v>499</v>
      </c>
    </row>
    <row r="502" spans="1:7">
      <c r="A502" s="93" t="str">
        <f>'LWA config'!B330</f>
        <v>LWA-326</v>
      </c>
      <c r="B502" s="101">
        <f>'LWA config'!E330</f>
        <v>37.246363483199993</v>
      </c>
      <c r="C502" s="101">
        <f>'LWA config'!F330</f>
        <v>-118.27834976920001</v>
      </c>
      <c r="D502" s="99">
        <f>'LWA config'!G330</f>
        <v>1184.46</v>
      </c>
      <c r="E502" s="97" t="s">
        <v>116</v>
      </c>
      <c r="F502" s="92">
        <f>('LWA config'!P330-1)*16+'LWA config'!S330-1</f>
        <v>178</v>
      </c>
      <c r="G502" s="92">
        <f>('LWA config'!Y330-1)*64+_xlfn.BITXOR('LWA config'!AC330,2)+32*'LWA config'!AB330</f>
        <v>500</v>
      </c>
    </row>
    <row r="503" spans="1:7">
      <c r="A503" s="93" t="str">
        <f>'LWA config'!B330</f>
        <v>LWA-326</v>
      </c>
      <c r="B503" s="101">
        <f>'LWA config'!E330</f>
        <v>37.246363483199993</v>
      </c>
      <c r="C503" s="101">
        <f>'LWA config'!F330</f>
        <v>-118.27834976920001</v>
      </c>
      <c r="D503" s="99">
        <f>'LWA config'!G330</f>
        <v>1184.46</v>
      </c>
      <c r="E503" s="97" t="s">
        <v>446</v>
      </c>
      <c r="F503" s="92">
        <f>('LWA config'!P330-1)*16+'LWA config'!U330-1</f>
        <v>179</v>
      </c>
      <c r="G503" s="92">
        <f>('LWA config'!Y330-1)*64+_xlfn.BITXOR('LWA config'!AD330,2)+32*'LWA config'!AB330</f>
        <v>501</v>
      </c>
    </row>
    <row r="504" spans="1:7">
      <c r="A504" s="93" t="str">
        <f>'LWA config'!B326</f>
        <v>LWA-322</v>
      </c>
      <c r="B504" s="101">
        <f>'LWA config'!E326</f>
        <v>37.248749519199997</v>
      </c>
      <c r="C504" s="101">
        <f>'LWA config'!F326</f>
        <v>-118.2894811692</v>
      </c>
      <c r="D504" s="99">
        <f>'LWA config'!G326</f>
        <v>1185.01</v>
      </c>
      <c r="E504" s="97" t="s">
        <v>116</v>
      </c>
      <c r="F504" s="92">
        <f>('LWA config'!P326-1)*16+'LWA config'!S326-1</f>
        <v>176</v>
      </c>
      <c r="G504" s="92">
        <f>('LWA config'!Y326-1)*64+_xlfn.BITXOR('LWA config'!AC326,2)+32*'LWA config'!AB326</f>
        <v>502</v>
      </c>
    </row>
    <row r="505" spans="1:7">
      <c r="A505" s="93" t="str">
        <f>'LWA config'!B326</f>
        <v>LWA-322</v>
      </c>
      <c r="B505" s="101">
        <f>'LWA config'!E326</f>
        <v>37.248749519199997</v>
      </c>
      <c r="C505" s="101">
        <f>'LWA config'!F326</f>
        <v>-118.2894811692</v>
      </c>
      <c r="D505" s="99">
        <f>'LWA config'!G326</f>
        <v>1185.01</v>
      </c>
      <c r="E505" s="97" t="s">
        <v>446</v>
      </c>
      <c r="F505" s="92">
        <f>('LWA config'!P326-1)*16+'LWA config'!U326-1</f>
        <v>177</v>
      </c>
      <c r="G505" s="92">
        <f>('LWA config'!Y326-1)*64+_xlfn.BITXOR('LWA config'!AD326,2)+32*'LWA config'!AB326</f>
        <v>503</v>
      </c>
    </row>
    <row r="506" spans="1:7">
      <c r="A506" s="93" t="str">
        <f>'LWA config'!B349</f>
        <v>LWA-345</v>
      </c>
      <c r="B506" s="101">
        <f>'LWA config'!E349</f>
        <v>37.238303490199996</v>
      </c>
      <c r="C506" s="101">
        <f>'LWA config'!F349</f>
        <v>-118.2820893642</v>
      </c>
      <c r="D506" s="99">
        <f>'LWA config'!G349</f>
        <v>1182.67</v>
      </c>
      <c r="E506" s="97" t="s">
        <v>116</v>
      </c>
      <c r="F506" s="92">
        <f>('LWA config'!P349-1)*16+'LWA config'!S349-1</f>
        <v>182</v>
      </c>
      <c r="G506" s="92">
        <f>('LWA config'!Y349-1)*64+_xlfn.BITXOR('LWA config'!AC349,2)+32*'LWA config'!AB349</f>
        <v>504</v>
      </c>
    </row>
    <row r="507" spans="1:7">
      <c r="A507" s="93" t="str">
        <f>'LWA config'!B349</f>
        <v>LWA-345</v>
      </c>
      <c r="B507" s="101">
        <f>'LWA config'!E349</f>
        <v>37.238303490199996</v>
      </c>
      <c r="C507" s="101">
        <f>'LWA config'!F349</f>
        <v>-118.2820893642</v>
      </c>
      <c r="D507" s="99">
        <f>'LWA config'!G349</f>
        <v>1182.67</v>
      </c>
      <c r="E507" s="97" t="s">
        <v>446</v>
      </c>
      <c r="F507" s="92">
        <f>('LWA config'!P349-1)*16+'LWA config'!U349-1</f>
        <v>183</v>
      </c>
      <c r="G507" s="92">
        <f>('LWA config'!Y349-1)*64+_xlfn.BITXOR('LWA config'!AD349,2)+32*'LWA config'!AB349</f>
        <v>505</v>
      </c>
    </row>
    <row r="508" spans="1:7">
      <c r="A508" s="93" t="str">
        <f>'LWA config'!B337</f>
        <v>LWA-333</v>
      </c>
      <c r="B508" s="101">
        <f>'LWA config'!E337</f>
        <v>37.241169031199995</v>
      </c>
      <c r="C508" s="101">
        <f>'LWA config'!F337</f>
        <v>-118.2772422032</v>
      </c>
      <c r="D508" s="99">
        <f>'LWA config'!G337</f>
        <v>1183.22</v>
      </c>
      <c r="E508" s="97" t="s">
        <v>116</v>
      </c>
      <c r="F508" s="92">
        <f>('LWA config'!P337-1)*16+'LWA config'!S337-1</f>
        <v>180</v>
      </c>
      <c r="G508" s="92">
        <f>('LWA config'!Y337-1)*64+_xlfn.BITXOR('LWA config'!AC337,2)+32*'LWA config'!AB337</f>
        <v>506</v>
      </c>
    </row>
    <row r="509" spans="1:7">
      <c r="A509" s="93" t="str">
        <f>'LWA config'!B337</f>
        <v>LWA-333</v>
      </c>
      <c r="B509" s="101">
        <f>'LWA config'!E337</f>
        <v>37.241169031199995</v>
      </c>
      <c r="C509" s="101">
        <f>'LWA config'!F337</f>
        <v>-118.2772422032</v>
      </c>
      <c r="D509" s="99">
        <f>'LWA config'!G337</f>
        <v>1183.22</v>
      </c>
      <c r="E509" s="97" t="s">
        <v>446</v>
      </c>
      <c r="F509" s="92">
        <f>('LWA config'!P337-1)*16+'LWA config'!U337-1</f>
        <v>181</v>
      </c>
      <c r="G509" s="92">
        <f>('LWA config'!Y337-1)*64+_xlfn.BITXOR('LWA config'!AD337,2)+32*'LWA config'!AB337</f>
        <v>507</v>
      </c>
    </row>
    <row r="510" spans="1:7">
      <c r="A510" s="93" t="str">
        <f>'LWA config'!B363</f>
        <v>LWA-359</v>
      </c>
      <c r="B510" s="101">
        <f>'LWA config'!E363</f>
        <v>37.237092459199992</v>
      </c>
      <c r="C510" s="101">
        <f>'LWA config'!F363</f>
        <v>-118.28195968520001</v>
      </c>
      <c r="D510" s="99">
        <f>'LWA config'!G363</f>
        <v>1181.92</v>
      </c>
      <c r="E510" s="97" t="s">
        <v>116</v>
      </c>
      <c r="F510" s="92">
        <f>('LWA config'!P363-1)*16+'LWA config'!S363-1</f>
        <v>186</v>
      </c>
      <c r="G510" s="92">
        <f>('LWA config'!Y363-1)*64+_xlfn.BITXOR('LWA config'!AC363,2)+32*'LWA config'!AB363</f>
        <v>508</v>
      </c>
    </row>
    <row r="511" spans="1:7">
      <c r="A511" s="93" t="str">
        <f>'LWA config'!B363</f>
        <v>LWA-359</v>
      </c>
      <c r="B511" s="101">
        <f>'LWA config'!E363</f>
        <v>37.237092459199992</v>
      </c>
      <c r="C511" s="101">
        <f>'LWA config'!F363</f>
        <v>-118.28195968520001</v>
      </c>
      <c r="D511" s="99">
        <f>'LWA config'!G363</f>
        <v>1181.92</v>
      </c>
      <c r="E511" s="97" t="s">
        <v>446</v>
      </c>
      <c r="F511" s="92">
        <f>('LWA config'!P363-1)*16+'LWA config'!U363-1</f>
        <v>187</v>
      </c>
      <c r="G511" s="92">
        <f>('LWA config'!Y363-1)*64+_xlfn.BITXOR('LWA config'!AD363,2)+32*'LWA config'!AB363</f>
        <v>509</v>
      </c>
    </row>
    <row r="512" spans="1:7">
      <c r="A512" s="93" t="str">
        <f>'LWA config'!B351</f>
        <v>LWA-347</v>
      </c>
      <c r="B512" s="101">
        <f>'LWA config'!E351</f>
        <v>37.236568716199997</v>
      </c>
      <c r="C512" s="101">
        <f>'LWA config'!F351</f>
        <v>-118.29457354119999</v>
      </c>
      <c r="D512" s="99">
        <f>'LWA config'!G351</f>
        <v>1177.69</v>
      </c>
      <c r="E512" s="97" t="s">
        <v>116</v>
      </c>
      <c r="F512" s="92">
        <f>('LWA config'!P351-1)*16+'LWA config'!S351-1</f>
        <v>184</v>
      </c>
      <c r="G512" s="92">
        <f>('LWA config'!Y351-1)*64+_xlfn.BITXOR('LWA config'!AC351,2)+32*'LWA config'!AB351</f>
        <v>510</v>
      </c>
    </row>
    <row r="513" spans="1:7">
      <c r="A513" s="93" t="str">
        <f>'LWA config'!B351</f>
        <v>LWA-347</v>
      </c>
      <c r="B513" s="101">
        <f>'LWA config'!E351</f>
        <v>37.236568716199997</v>
      </c>
      <c r="C513" s="101">
        <f>'LWA config'!F351</f>
        <v>-118.29457354119999</v>
      </c>
      <c r="D513" s="99">
        <f>'LWA config'!G351</f>
        <v>1177.69</v>
      </c>
      <c r="E513" s="97" t="s">
        <v>446</v>
      </c>
      <c r="F513" s="92">
        <f>('LWA config'!P351-1)*16+'LWA config'!U351-1</f>
        <v>185</v>
      </c>
      <c r="G513" s="92">
        <f>('LWA config'!Y351-1)*64+_xlfn.BITXOR('LWA config'!AD351,2)+32*'LWA config'!AB351</f>
        <v>511</v>
      </c>
    </row>
    <row r="514" spans="1:7">
      <c r="A514" s="93" t="str">
        <f>'LWA config'!B139</f>
        <v>LWA-135</v>
      </c>
      <c r="B514" s="101">
        <f>'LWA config'!E139</f>
        <v>37.24030174</v>
      </c>
      <c r="C514" s="101">
        <f>'LWA config'!F139</f>
        <v>-118.28185662</v>
      </c>
      <c r="D514" s="99">
        <f>'LWA config'!G139</f>
        <v>1182.8</v>
      </c>
      <c r="E514" s="97" t="s">
        <v>116</v>
      </c>
      <c r="F514" s="92">
        <f>('LWA config'!P139-1)*16+'LWA config'!S139-1</f>
        <v>550</v>
      </c>
      <c r="G514" s="92">
        <f>('LWA config'!Y139-1)*64+_xlfn.BITXOR('LWA config'!AC139,2)+32*'LWA config'!AB139</f>
        <v>512</v>
      </c>
    </row>
    <row r="515" spans="1:7">
      <c r="A515" s="93" t="str">
        <f>'LWA config'!B139</f>
        <v>LWA-135</v>
      </c>
      <c r="B515" s="101">
        <f>'LWA config'!E139</f>
        <v>37.24030174</v>
      </c>
      <c r="C515" s="101">
        <f>'LWA config'!F139</f>
        <v>-118.28185662</v>
      </c>
      <c r="D515" s="99">
        <f>'LWA config'!G139</f>
        <v>1182.8</v>
      </c>
      <c r="E515" s="97" t="s">
        <v>446</v>
      </c>
      <c r="F515" s="92">
        <f>('LWA config'!P139-1)*16+'LWA config'!U139-1</f>
        <v>551</v>
      </c>
      <c r="G515" s="92">
        <f>('LWA config'!Y139-1)*64+_xlfn.BITXOR('LWA config'!AD139,2)+32*'LWA config'!AB139</f>
        <v>513</v>
      </c>
    </row>
    <row r="516" spans="1:7">
      <c r="A516" s="93" t="str">
        <f>'LWA config'!B137</f>
        <v>LWA-133</v>
      </c>
      <c r="B516" s="101">
        <f>'LWA config'!E137</f>
        <v>37.240463159999997</v>
      </c>
      <c r="C516" s="101">
        <f>'LWA config'!F137</f>
        <v>-118.28184082</v>
      </c>
      <c r="D516" s="99">
        <f>'LWA config'!G137</f>
        <v>1183.3399999999999</v>
      </c>
      <c r="E516" s="97" t="s">
        <v>116</v>
      </c>
      <c r="F516" s="92">
        <f>('LWA config'!P137-1)*16+'LWA config'!S137-1</f>
        <v>548</v>
      </c>
      <c r="G516" s="92">
        <f>('LWA config'!Y137-1)*64+_xlfn.BITXOR('LWA config'!AC137,2)+32*'LWA config'!AB137</f>
        <v>514</v>
      </c>
    </row>
    <row r="517" spans="1:7">
      <c r="A517" s="93" t="str">
        <f>'LWA config'!B137</f>
        <v>LWA-133</v>
      </c>
      <c r="B517" s="101">
        <f>'LWA config'!E137</f>
        <v>37.240463159999997</v>
      </c>
      <c r="C517" s="101">
        <f>'LWA config'!F137</f>
        <v>-118.28184082</v>
      </c>
      <c r="D517" s="99">
        <f>'LWA config'!G137</f>
        <v>1183.3399999999999</v>
      </c>
      <c r="E517" s="97" t="s">
        <v>446</v>
      </c>
      <c r="F517" s="92">
        <f>('LWA config'!P137-1)*16+'LWA config'!U137-1</f>
        <v>549</v>
      </c>
      <c r="G517" s="92">
        <f>('LWA config'!Y137-1)*64+_xlfn.BITXOR('LWA config'!AD137,2)+32*'LWA config'!AB137</f>
        <v>515</v>
      </c>
    </row>
    <row r="518" spans="1:7">
      <c r="A518" s="93" t="str">
        <f>'LWA config'!B141</f>
        <v>LWA-137</v>
      </c>
      <c r="B518" s="101">
        <f>'LWA config'!E141</f>
        <v>37.240256799999997</v>
      </c>
      <c r="C518" s="101">
        <f>'LWA config'!F141</f>
        <v>-118.28187912999999</v>
      </c>
      <c r="D518" s="99">
        <f>'LWA config'!G141</f>
        <v>1182.8</v>
      </c>
      <c r="E518" s="97" t="s">
        <v>116</v>
      </c>
      <c r="F518" s="92">
        <f>('LWA config'!P141-1)*16+'LWA config'!S141-1</f>
        <v>554</v>
      </c>
      <c r="G518" s="92">
        <f>('LWA config'!Y141-1)*64+_xlfn.BITXOR('LWA config'!AC141,2)+32*'LWA config'!AB141</f>
        <v>516</v>
      </c>
    </row>
    <row r="519" spans="1:7">
      <c r="A519" s="93" t="str">
        <f>'LWA config'!B141</f>
        <v>LWA-137</v>
      </c>
      <c r="B519" s="101">
        <f>'LWA config'!E141</f>
        <v>37.240256799999997</v>
      </c>
      <c r="C519" s="101">
        <f>'LWA config'!F141</f>
        <v>-118.28187912999999</v>
      </c>
      <c r="D519" s="99">
        <f>'LWA config'!G141</f>
        <v>1182.8</v>
      </c>
      <c r="E519" s="97" t="s">
        <v>446</v>
      </c>
      <c r="F519" s="92">
        <f>('LWA config'!P141-1)*16+'LWA config'!U141-1</f>
        <v>555</v>
      </c>
      <c r="G519" s="92">
        <f>('LWA config'!Y141-1)*64+_xlfn.BITXOR('LWA config'!AD141,2)+32*'LWA config'!AB141</f>
        <v>517</v>
      </c>
    </row>
    <row r="520" spans="1:7">
      <c r="A520" s="93" t="str">
        <f>'LWA config'!B140</f>
        <v>LWA-136</v>
      </c>
      <c r="B520" s="101">
        <f>'LWA config'!E140</f>
        <v>37.240260229999997</v>
      </c>
      <c r="C520" s="101">
        <f>'LWA config'!F140</f>
        <v>-118.28181887</v>
      </c>
      <c r="D520" s="99">
        <f>'LWA config'!G140</f>
        <v>1182.68</v>
      </c>
      <c r="E520" s="97" t="s">
        <v>116</v>
      </c>
      <c r="F520" s="92">
        <f>('LWA config'!P140-1)*16+'LWA config'!S140-1</f>
        <v>552</v>
      </c>
      <c r="G520" s="92">
        <f>('LWA config'!Y140-1)*64+_xlfn.BITXOR('LWA config'!AC140,2)+32*'LWA config'!AB140</f>
        <v>518</v>
      </c>
    </row>
    <row r="521" spans="1:7">
      <c r="A521" s="93" t="str">
        <f>'LWA config'!B140</f>
        <v>LWA-136</v>
      </c>
      <c r="B521" s="101">
        <f>'LWA config'!E140</f>
        <v>37.240260229999997</v>
      </c>
      <c r="C521" s="101">
        <f>'LWA config'!F140</f>
        <v>-118.28181887</v>
      </c>
      <c r="D521" s="99">
        <f>'LWA config'!G140</f>
        <v>1182.68</v>
      </c>
      <c r="E521" s="97" t="s">
        <v>446</v>
      </c>
      <c r="F521" s="92">
        <f>('LWA config'!P140-1)*16+'LWA config'!U140-1</f>
        <v>553</v>
      </c>
      <c r="G521" s="92">
        <f>('LWA config'!Y140-1)*64+_xlfn.BITXOR('LWA config'!AD140,2)+32*'LWA config'!AB140</f>
        <v>519</v>
      </c>
    </row>
    <row r="522" spans="1:7">
      <c r="A522" s="93" t="str">
        <f>'LWA config'!B144</f>
        <v>LWA-140</v>
      </c>
      <c r="B522" s="101">
        <f>'LWA config'!E144</f>
        <v>37.240086810000001</v>
      </c>
      <c r="C522" s="101">
        <f>'LWA config'!F144</f>
        <v>-118.28179152</v>
      </c>
      <c r="D522" s="99">
        <f>'LWA config'!G144</f>
        <v>1182.57</v>
      </c>
      <c r="E522" s="97" t="s">
        <v>116</v>
      </c>
      <c r="F522" s="92">
        <f>('LWA config'!P144-1)*16+'LWA config'!S144-1</f>
        <v>558</v>
      </c>
      <c r="G522" s="92">
        <f>('LWA config'!Y144-1)*64+_xlfn.BITXOR('LWA config'!AC144,2)+32*'LWA config'!AB144</f>
        <v>520</v>
      </c>
    </row>
    <row r="523" spans="1:7">
      <c r="A523" s="93" t="str">
        <f>'LWA config'!B144</f>
        <v>LWA-140</v>
      </c>
      <c r="B523" s="101">
        <f>'LWA config'!E144</f>
        <v>37.240086810000001</v>
      </c>
      <c r="C523" s="101">
        <f>'LWA config'!F144</f>
        <v>-118.28179152</v>
      </c>
      <c r="D523" s="99">
        <f>'LWA config'!G144</f>
        <v>1182.57</v>
      </c>
      <c r="E523" s="97" t="s">
        <v>446</v>
      </c>
      <c r="F523" s="92">
        <f>('LWA config'!P144-1)*16+'LWA config'!U144-1</f>
        <v>559</v>
      </c>
      <c r="G523" s="92">
        <f>('LWA config'!Y144-1)*64+_xlfn.BITXOR('LWA config'!AD144,2)+32*'LWA config'!AB144</f>
        <v>521</v>
      </c>
    </row>
    <row r="524" spans="1:7">
      <c r="A524" s="93" t="str">
        <f>'LWA config'!B142</f>
        <v>LWA-138</v>
      </c>
      <c r="B524" s="101">
        <f>'LWA config'!E142</f>
        <v>37.240145220000002</v>
      </c>
      <c r="C524" s="101">
        <f>'LWA config'!F142</f>
        <v>-118.2817778</v>
      </c>
      <c r="D524" s="99">
        <f>'LWA config'!G142</f>
        <v>1182.55</v>
      </c>
      <c r="E524" s="97" t="s">
        <v>116</v>
      </c>
      <c r="F524" s="92">
        <f>('LWA config'!P142-1)*16+'LWA config'!S142-1</f>
        <v>556</v>
      </c>
      <c r="G524" s="92">
        <f>('LWA config'!Y142-1)*64+_xlfn.BITXOR('LWA config'!AC142,2)+32*'LWA config'!AB142</f>
        <v>522</v>
      </c>
    </row>
    <row r="525" spans="1:7">
      <c r="A525" s="93" t="str">
        <f>'LWA config'!B142</f>
        <v>LWA-138</v>
      </c>
      <c r="B525" s="101">
        <f>'LWA config'!E142</f>
        <v>37.240145220000002</v>
      </c>
      <c r="C525" s="101">
        <f>'LWA config'!F142</f>
        <v>-118.2817778</v>
      </c>
      <c r="D525" s="99">
        <f>'LWA config'!G142</f>
        <v>1182.55</v>
      </c>
      <c r="E525" s="97" t="s">
        <v>446</v>
      </c>
      <c r="F525" s="92">
        <f>('LWA config'!P142-1)*16+'LWA config'!U142-1</f>
        <v>557</v>
      </c>
      <c r="G525" s="92">
        <f>('LWA config'!Y142-1)*64+_xlfn.BITXOR('LWA config'!AD142,2)+32*'LWA config'!AB142</f>
        <v>523</v>
      </c>
    </row>
    <row r="526" spans="1:7">
      <c r="A526" s="93" t="str">
        <f>'LWA config'!B165</f>
        <v>LWA-161</v>
      </c>
      <c r="B526" s="101">
        <f>'LWA config'!E165</f>
        <v>37.240680920000003</v>
      </c>
      <c r="C526" s="101">
        <f>'LWA config'!F165</f>
        <v>-118.28206328</v>
      </c>
      <c r="D526" s="99">
        <f>'LWA config'!G165</f>
        <v>1182.8800000000001</v>
      </c>
      <c r="E526" s="97" t="s">
        <v>116</v>
      </c>
      <c r="F526" s="92">
        <f>('LWA config'!P165-1)*16+'LWA config'!S165-1</f>
        <v>562</v>
      </c>
      <c r="G526" s="92">
        <f>('LWA config'!Y165-1)*64+_xlfn.BITXOR('LWA config'!AC165,2)+32*'LWA config'!AB165</f>
        <v>524</v>
      </c>
    </row>
    <row r="527" spans="1:7">
      <c r="A527" s="93" t="str">
        <f>'LWA config'!B165</f>
        <v>LWA-161</v>
      </c>
      <c r="B527" s="101">
        <f>'LWA config'!E165</f>
        <v>37.240680920000003</v>
      </c>
      <c r="C527" s="101">
        <f>'LWA config'!F165</f>
        <v>-118.28206328</v>
      </c>
      <c r="D527" s="99">
        <f>'LWA config'!G165</f>
        <v>1182.8800000000001</v>
      </c>
      <c r="E527" s="97" t="s">
        <v>446</v>
      </c>
      <c r="F527" s="92">
        <f>('LWA config'!P165-1)*16+'LWA config'!U165-1</f>
        <v>563</v>
      </c>
      <c r="G527" s="92">
        <f>('LWA config'!Y165-1)*64+_xlfn.BITXOR('LWA config'!AD165,2)+32*'LWA config'!AB165</f>
        <v>525</v>
      </c>
    </row>
    <row r="528" spans="1:7">
      <c r="A528" s="93" t="str">
        <f>'LWA config'!B145</f>
        <v>LWA-141</v>
      </c>
      <c r="B528" s="101">
        <f>'LWA config'!E145</f>
        <v>37.240058210000001</v>
      </c>
      <c r="C528" s="101">
        <f>'LWA config'!F145</f>
        <v>-118.28186972</v>
      </c>
      <c r="D528" s="99">
        <f>'LWA config'!G145</f>
        <v>1182.6500000000001</v>
      </c>
      <c r="E528" s="97" t="s">
        <v>116</v>
      </c>
      <c r="F528" s="92">
        <f>('LWA config'!P145-1)*16+'LWA config'!S145-1</f>
        <v>560</v>
      </c>
      <c r="G528" s="92">
        <f>('LWA config'!Y145-1)*64+_xlfn.BITXOR('LWA config'!AC145,2)+32*'LWA config'!AB145</f>
        <v>526</v>
      </c>
    </row>
    <row r="529" spans="1:7">
      <c r="A529" s="93" t="str">
        <f>'LWA config'!B145</f>
        <v>LWA-141</v>
      </c>
      <c r="B529" s="101">
        <f>'LWA config'!E145</f>
        <v>37.240058210000001</v>
      </c>
      <c r="C529" s="101">
        <f>'LWA config'!F145</f>
        <v>-118.28186972</v>
      </c>
      <c r="D529" s="99">
        <f>'LWA config'!G145</f>
        <v>1182.6500000000001</v>
      </c>
      <c r="E529" s="97" t="s">
        <v>446</v>
      </c>
      <c r="F529" s="92">
        <f>('LWA config'!P145-1)*16+'LWA config'!U145-1</f>
        <v>561</v>
      </c>
      <c r="G529" s="92">
        <f>('LWA config'!Y145-1)*64+_xlfn.BITXOR('LWA config'!AD145,2)+32*'LWA config'!AB145</f>
        <v>527</v>
      </c>
    </row>
    <row r="530" spans="1:7">
      <c r="A530" s="93" t="str">
        <f>'LWA config'!B167</f>
        <v>LWA-163</v>
      </c>
      <c r="B530" s="101">
        <f>'LWA config'!E167</f>
        <v>37.240451720000003</v>
      </c>
      <c r="C530" s="101">
        <f>'LWA config'!F167</f>
        <v>-118.28207648999999</v>
      </c>
      <c r="D530" s="99">
        <f>'LWA config'!G167</f>
        <v>1183.54</v>
      </c>
      <c r="E530" s="97" t="s">
        <v>116</v>
      </c>
      <c r="F530" s="92">
        <f>('LWA config'!P167-1)*16+'LWA config'!S167-1</f>
        <v>566</v>
      </c>
      <c r="G530" s="92">
        <f>('LWA config'!Y167-1)*64+_xlfn.BITXOR('LWA config'!AC167,2)+32*'LWA config'!AB167</f>
        <v>528</v>
      </c>
    </row>
    <row r="531" spans="1:7">
      <c r="A531" s="93" t="str">
        <f>'LWA config'!B167</f>
        <v>LWA-163</v>
      </c>
      <c r="B531" s="101">
        <f>'LWA config'!E167</f>
        <v>37.240451720000003</v>
      </c>
      <c r="C531" s="101">
        <f>'LWA config'!F167</f>
        <v>-118.28207648999999</v>
      </c>
      <c r="D531" s="99">
        <f>'LWA config'!G167</f>
        <v>1183.54</v>
      </c>
      <c r="E531" s="97" t="s">
        <v>446</v>
      </c>
      <c r="F531" s="92">
        <f>('LWA config'!P167-1)*16+'LWA config'!U167-1</f>
        <v>567</v>
      </c>
      <c r="G531" s="92">
        <f>('LWA config'!Y167-1)*64+_xlfn.BITXOR('LWA config'!AD167,2)+32*'LWA config'!AB167</f>
        <v>529</v>
      </c>
    </row>
    <row r="532" spans="1:7">
      <c r="A532" s="93" t="str">
        <f>'LWA config'!B166</f>
        <v>LWA-162</v>
      </c>
      <c r="B532" s="101">
        <f>'LWA config'!E166</f>
        <v>37.240519259999999</v>
      </c>
      <c r="C532" s="101">
        <f>'LWA config'!F166</f>
        <v>-118.28191434</v>
      </c>
      <c r="D532" s="99">
        <f>'LWA config'!G166</f>
        <v>1183.55</v>
      </c>
      <c r="E532" s="97" t="s">
        <v>116</v>
      </c>
      <c r="F532" s="92">
        <f>('LWA config'!P166-1)*16+'LWA config'!S166-1</f>
        <v>564</v>
      </c>
      <c r="G532" s="92">
        <f>('LWA config'!Y166-1)*64+_xlfn.BITXOR('LWA config'!AC166,2)+32*'LWA config'!AB166</f>
        <v>530</v>
      </c>
    </row>
    <row r="533" spans="1:7">
      <c r="A533" s="93" t="str">
        <f>'LWA config'!B166</f>
        <v>LWA-162</v>
      </c>
      <c r="B533" s="101">
        <f>'LWA config'!E166</f>
        <v>37.240519259999999</v>
      </c>
      <c r="C533" s="101">
        <f>'LWA config'!F166</f>
        <v>-118.28191434</v>
      </c>
      <c r="D533" s="99">
        <f>'LWA config'!G166</f>
        <v>1183.55</v>
      </c>
      <c r="E533" s="97" t="s">
        <v>446</v>
      </c>
      <c r="F533" s="92">
        <f>('LWA config'!P166-1)*16+'LWA config'!U166-1</f>
        <v>565</v>
      </c>
      <c r="G533" s="92">
        <f>('LWA config'!Y166-1)*64+_xlfn.BITXOR('LWA config'!AD166,2)+32*'LWA config'!AB166</f>
        <v>531</v>
      </c>
    </row>
    <row r="534" spans="1:7">
      <c r="A534" s="93" t="str">
        <f>'LWA config'!B169</f>
        <v>LWA-165</v>
      </c>
      <c r="B534" s="101">
        <f>'LWA config'!E169</f>
        <v>37.240253180000003</v>
      </c>
      <c r="C534" s="101">
        <f>'LWA config'!F169</f>
        <v>-118.28205730000001</v>
      </c>
      <c r="D534" s="99">
        <f>'LWA config'!G169</f>
        <v>1183.1400000000001</v>
      </c>
      <c r="E534" s="97" t="s">
        <v>116</v>
      </c>
      <c r="F534" s="92">
        <f>('LWA config'!P169-1)*16+'LWA config'!S169-1</f>
        <v>570</v>
      </c>
      <c r="G534" s="92">
        <f>('LWA config'!Y169-1)*64+_xlfn.BITXOR('LWA config'!AC169,2)+32*'LWA config'!AB169</f>
        <v>532</v>
      </c>
    </row>
    <row r="535" spans="1:7">
      <c r="A535" s="93" t="str">
        <f>'LWA config'!B169</f>
        <v>LWA-165</v>
      </c>
      <c r="B535" s="101">
        <f>'LWA config'!E169</f>
        <v>37.240253180000003</v>
      </c>
      <c r="C535" s="101">
        <f>'LWA config'!F169</f>
        <v>-118.28205730000001</v>
      </c>
      <c r="D535" s="99">
        <f>'LWA config'!G169</f>
        <v>1183.1400000000001</v>
      </c>
      <c r="E535" s="97" t="s">
        <v>446</v>
      </c>
      <c r="F535" s="92">
        <f>('LWA config'!P169-1)*16+'LWA config'!U169-1</f>
        <v>571</v>
      </c>
      <c r="G535" s="92">
        <f>('LWA config'!Y169-1)*64+_xlfn.BITXOR('LWA config'!AD169,2)+32*'LWA config'!AB169</f>
        <v>533</v>
      </c>
    </row>
    <row r="536" spans="1:7">
      <c r="A536" s="93" t="str">
        <f>'LWA config'!B168</f>
        <v>LWA-164</v>
      </c>
      <c r="B536" s="101">
        <f>'LWA config'!E168</f>
        <v>37.240366889999997</v>
      </c>
      <c r="C536" s="101">
        <f>'LWA config'!F168</f>
        <v>-118.28189045000001</v>
      </c>
      <c r="D536" s="99">
        <f>'LWA config'!G168</f>
        <v>1183.1300000000001</v>
      </c>
      <c r="E536" s="97" t="s">
        <v>116</v>
      </c>
      <c r="F536" s="92">
        <f>('LWA config'!P168-1)*16+'LWA config'!S168-1</f>
        <v>568</v>
      </c>
      <c r="G536" s="92">
        <f>('LWA config'!Y168-1)*64+_xlfn.BITXOR('LWA config'!AC168,2)+32*'LWA config'!AB168</f>
        <v>534</v>
      </c>
    </row>
    <row r="537" spans="1:7">
      <c r="A537" s="93" t="str">
        <f>'LWA config'!B168</f>
        <v>LWA-164</v>
      </c>
      <c r="B537" s="101">
        <f>'LWA config'!E168</f>
        <v>37.240366889999997</v>
      </c>
      <c r="C537" s="101">
        <f>'LWA config'!F168</f>
        <v>-118.28189045000001</v>
      </c>
      <c r="D537" s="99">
        <f>'LWA config'!G168</f>
        <v>1183.1300000000001</v>
      </c>
      <c r="E537" s="97" t="s">
        <v>446</v>
      </c>
      <c r="F537" s="92">
        <f>('LWA config'!P168-1)*16+'LWA config'!U168-1</f>
        <v>569</v>
      </c>
      <c r="G537" s="92">
        <f>('LWA config'!Y168-1)*64+_xlfn.BITXOR('LWA config'!AD168,2)+32*'LWA config'!AB168</f>
        <v>535</v>
      </c>
    </row>
    <row r="538" spans="1:7">
      <c r="A538" s="93" t="str">
        <f>'LWA config'!B171</f>
        <v>LWA-167</v>
      </c>
      <c r="B538" s="101">
        <f>'LWA config'!E171</f>
        <v>37.240093000000002</v>
      </c>
      <c r="C538" s="101">
        <f>'LWA config'!F171</f>
        <v>-118.28199327</v>
      </c>
      <c r="D538" s="99">
        <f>'LWA config'!G171</f>
        <v>1183.1099999999999</v>
      </c>
      <c r="E538" s="97" t="s">
        <v>116</v>
      </c>
      <c r="F538" s="92">
        <f>('LWA config'!P171-1)*16+'LWA config'!S171-1</f>
        <v>574</v>
      </c>
      <c r="G538" s="92">
        <f>('LWA config'!Y171-1)*64+_xlfn.BITXOR('LWA config'!AC171,2)+32*'LWA config'!AB171</f>
        <v>536</v>
      </c>
    </row>
    <row r="539" spans="1:7">
      <c r="A539" s="93" t="str">
        <f>'LWA config'!B171</f>
        <v>LWA-167</v>
      </c>
      <c r="B539" s="101">
        <f>'LWA config'!E171</f>
        <v>37.240093000000002</v>
      </c>
      <c r="C539" s="101">
        <f>'LWA config'!F171</f>
        <v>-118.28199327</v>
      </c>
      <c r="D539" s="99">
        <f>'LWA config'!G171</f>
        <v>1183.1099999999999</v>
      </c>
      <c r="E539" s="97" t="s">
        <v>446</v>
      </c>
      <c r="F539" s="92">
        <f>('LWA config'!P171-1)*16+'LWA config'!U171-1</f>
        <v>575</v>
      </c>
      <c r="G539" s="92">
        <f>('LWA config'!Y171-1)*64+_xlfn.BITXOR('LWA config'!AD171,2)+32*'LWA config'!AB171</f>
        <v>537</v>
      </c>
    </row>
    <row r="540" spans="1:7">
      <c r="A540" s="93" t="str">
        <f>'LWA config'!B170</f>
        <v>LWA-166</v>
      </c>
      <c r="B540" s="101">
        <f>'LWA config'!E170</f>
        <v>37.240169710000004</v>
      </c>
      <c r="C540" s="101">
        <f>'LWA config'!F170</f>
        <v>-118.28189408999999</v>
      </c>
      <c r="D540" s="99">
        <f>'LWA config'!G170</f>
        <v>1182.79</v>
      </c>
      <c r="E540" s="97" t="s">
        <v>116</v>
      </c>
      <c r="F540" s="92">
        <f>('LWA config'!P170-1)*16+'LWA config'!S170-1</f>
        <v>572</v>
      </c>
      <c r="G540" s="92">
        <f>('LWA config'!Y170-1)*64+_xlfn.BITXOR('LWA config'!AC170,2)+32*'LWA config'!AB170</f>
        <v>538</v>
      </c>
    </row>
    <row r="541" spans="1:7">
      <c r="A541" s="93" t="str">
        <f>'LWA config'!B170</f>
        <v>LWA-166</v>
      </c>
      <c r="B541" s="101">
        <f>'LWA config'!E170</f>
        <v>37.240169710000004</v>
      </c>
      <c r="C541" s="101">
        <f>'LWA config'!F170</f>
        <v>-118.28189408999999</v>
      </c>
      <c r="D541" s="99">
        <f>'LWA config'!G170</f>
        <v>1182.79</v>
      </c>
      <c r="E541" s="97" t="s">
        <v>446</v>
      </c>
      <c r="F541" s="92">
        <f>('LWA config'!P170-1)*16+'LWA config'!U170-1</f>
        <v>573</v>
      </c>
      <c r="G541" s="92">
        <f>('LWA config'!Y170-1)*64+_xlfn.BITXOR('LWA config'!AD170,2)+32*'LWA config'!AB170</f>
        <v>539</v>
      </c>
    </row>
    <row r="542" spans="1:7">
      <c r="A542" s="93" t="str">
        <f>'LWA config'!B197</f>
        <v>LWA-193</v>
      </c>
      <c r="B542" s="101">
        <f>'LWA config'!E197</f>
        <v>37.240584370000001</v>
      </c>
      <c r="C542" s="101">
        <f>'LWA config'!F197</f>
        <v>-118.28226773999999</v>
      </c>
      <c r="D542" s="99">
        <f>'LWA config'!G197</f>
        <v>1182.95</v>
      </c>
      <c r="E542" s="97" t="s">
        <v>116</v>
      </c>
      <c r="F542" s="92">
        <f>('LWA config'!P197-1)*16+'LWA config'!S197-1</f>
        <v>578</v>
      </c>
      <c r="G542" s="92">
        <f>('LWA config'!Y197-1)*64+_xlfn.BITXOR('LWA config'!AC197,2)+32*'LWA config'!AB197</f>
        <v>540</v>
      </c>
    </row>
    <row r="543" spans="1:7">
      <c r="A543" s="93" t="str">
        <f>'LWA config'!B197</f>
        <v>LWA-193</v>
      </c>
      <c r="B543" s="101">
        <f>'LWA config'!E197</f>
        <v>37.240584370000001</v>
      </c>
      <c r="C543" s="101">
        <f>'LWA config'!F197</f>
        <v>-118.28226773999999</v>
      </c>
      <c r="D543" s="99">
        <f>'LWA config'!G197</f>
        <v>1182.95</v>
      </c>
      <c r="E543" s="97" t="s">
        <v>446</v>
      </c>
      <c r="F543" s="92">
        <f>('LWA config'!P197-1)*16+'LWA config'!U197-1</f>
        <v>579</v>
      </c>
      <c r="G543" s="92">
        <f>('LWA config'!Y197-1)*64+_xlfn.BITXOR('LWA config'!AD197,2)+32*'LWA config'!AB197</f>
        <v>541</v>
      </c>
    </row>
    <row r="544" spans="1:7">
      <c r="A544" s="93" t="str">
        <f>'LWA config'!B230</f>
        <v>LWA-226</v>
      </c>
      <c r="B544" s="101">
        <f>'LWA config'!E230</f>
        <v>37.240305900000003</v>
      </c>
      <c r="C544" s="101">
        <f>'LWA config'!F230</f>
        <v>-118.28256184</v>
      </c>
      <c r="D544" s="99">
        <f>'LWA config'!G230</f>
        <v>1183.78</v>
      </c>
      <c r="E544" s="97" t="s">
        <v>116</v>
      </c>
      <c r="F544" s="92">
        <f>('LWA config'!P230-1)*16+'LWA config'!S230-1</f>
        <v>576</v>
      </c>
      <c r="G544" s="92">
        <f>('LWA config'!Y230-1)*64+_xlfn.BITXOR('LWA config'!AC230,2)+32*'LWA config'!AB230</f>
        <v>542</v>
      </c>
    </row>
    <row r="545" spans="1:7">
      <c r="A545" s="93" t="str">
        <f>'LWA config'!B230</f>
        <v>LWA-226</v>
      </c>
      <c r="B545" s="101">
        <f>'LWA config'!E230</f>
        <v>37.240305900000003</v>
      </c>
      <c r="C545" s="101">
        <f>'LWA config'!F230</f>
        <v>-118.28256184</v>
      </c>
      <c r="D545" s="99">
        <f>'LWA config'!G230</f>
        <v>1183.78</v>
      </c>
      <c r="E545" s="97" t="s">
        <v>446</v>
      </c>
      <c r="F545" s="92">
        <f>('LWA config'!P230-1)*16+'LWA config'!U230-1</f>
        <v>577</v>
      </c>
      <c r="G545" s="92">
        <f>('LWA config'!Y230-1)*64+_xlfn.BITXOR('LWA config'!AD230,2)+32*'LWA config'!AB230</f>
        <v>543</v>
      </c>
    </row>
    <row r="546" spans="1:7">
      <c r="A546" s="93" t="str">
        <f>'LWA config'!B199</f>
        <v>LWA-195</v>
      </c>
      <c r="B546" s="101">
        <f>'LWA config'!E199</f>
        <v>37.240509899999999</v>
      </c>
      <c r="C546" s="101">
        <f>'LWA config'!F199</f>
        <v>-118.28234137</v>
      </c>
      <c r="D546" s="99">
        <f>'LWA config'!G199</f>
        <v>1183.1500000000001</v>
      </c>
      <c r="E546" s="97" t="s">
        <v>116</v>
      </c>
      <c r="F546" s="92">
        <f>('LWA config'!P199-1)*16+'LWA config'!S199-1</f>
        <v>582</v>
      </c>
      <c r="G546" s="92">
        <f>('LWA config'!Y199-1)*64+_xlfn.BITXOR('LWA config'!AC199,2)+32*'LWA config'!AB199</f>
        <v>544</v>
      </c>
    </row>
    <row r="547" spans="1:7">
      <c r="A547" s="93" t="str">
        <f>'LWA config'!B199</f>
        <v>LWA-195</v>
      </c>
      <c r="B547" s="101">
        <f>'LWA config'!E199</f>
        <v>37.240509899999999</v>
      </c>
      <c r="C547" s="101">
        <f>'LWA config'!F199</f>
        <v>-118.28234137</v>
      </c>
      <c r="D547" s="99">
        <f>'LWA config'!G199</f>
        <v>1183.1500000000001</v>
      </c>
      <c r="E547" s="97" t="s">
        <v>446</v>
      </c>
      <c r="F547" s="92">
        <f>('LWA config'!P199-1)*16+'LWA config'!U199-1</f>
        <v>583</v>
      </c>
      <c r="G547" s="92">
        <f>('LWA config'!Y199-1)*64+_xlfn.BITXOR('LWA config'!AD199,2)+32*'LWA config'!AB199</f>
        <v>545</v>
      </c>
    </row>
    <row r="548" spans="1:7">
      <c r="A548" s="93" t="str">
        <f>'LWA config'!B198</f>
        <v>LWA-194</v>
      </c>
      <c r="B548" s="101">
        <f>'LWA config'!E198</f>
        <v>37.240541759999999</v>
      </c>
      <c r="C548" s="101">
        <f>'LWA config'!F198</f>
        <v>-118.28216682</v>
      </c>
      <c r="D548" s="99">
        <f>'LWA config'!G198</f>
        <v>1183.06</v>
      </c>
      <c r="E548" s="97" t="s">
        <v>116</v>
      </c>
      <c r="F548" s="92">
        <f>('LWA config'!P198-1)*16+'LWA config'!S198-1</f>
        <v>580</v>
      </c>
      <c r="G548" s="92">
        <f>('LWA config'!Y198-1)*64+_xlfn.BITXOR('LWA config'!AC198,2)+32*'LWA config'!AB198</f>
        <v>546</v>
      </c>
    </row>
    <row r="549" spans="1:7">
      <c r="A549" s="93" t="str">
        <f>'LWA config'!B198</f>
        <v>LWA-194</v>
      </c>
      <c r="B549" s="101">
        <f>'LWA config'!E198</f>
        <v>37.240541759999999</v>
      </c>
      <c r="C549" s="101">
        <f>'LWA config'!F198</f>
        <v>-118.28216682</v>
      </c>
      <c r="D549" s="99">
        <f>'LWA config'!G198</f>
        <v>1183.06</v>
      </c>
      <c r="E549" s="97" t="s">
        <v>446</v>
      </c>
      <c r="F549" s="92">
        <f>('LWA config'!P198-1)*16+'LWA config'!U198-1</f>
        <v>581</v>
      </c>
      <c r="G549" s="92">
        <f>('LWA config'!Y198-1)*64+_xlfn.BITXOR('LWA config'!AD198,2)+32*'LWA config'!AB198</f>
        <v>547</v>
      </c>
    </row>
    <row r="550" spans="1:7">
      <c r="A550" s="93" t="str">
        <f>'LWA config'!B201</f>
        <v>LWA-197</v>
      </c>
      <c r="B550" s="101">
        <f>'LWA config'!E201</f>
        <v>37.240329850000002</v>
      </c>
      <c r="C550" s="101">
        <f>'LWA config'!F201</f>
        <v>-118.28228752</v>
      </c>
      <c r="D550" s="99">
        <f>'LWA config'!G201</f>
        <v>1183.5</v>
      </c>
      <c r="E550" s="97" t="s">
        <v>116</v>
      </c>
      <c r="F550" s="92">
        <f>('LWA config'!P201-1)*16+'LWA config'!S201-1</f>
        <v>586</v>
      </c>
      <c r="G550" s="92">
        <f>('LWA config'!Y201-1)*64+_xlfn.BITXOR('LWA config'!AC201,2)+32*'LWA config'!AB201</f>
        <v>548</v>
      </c>
    </row>
    <row r="551" spans="1:7">
      <c r="A551" s="93" t="str">
        <f>'LWA config'!B201</f>
        <v>LWA-197</v>
      </c>
      <c r="B551" s="101">
        <f>'LWA config'!E201</f>
        <v>37.240329850000002</v>
      </c>
      <c r="C551" s="101">
        <f>'LWA config'!F201</f>
        <v>-118.28228752</v>
      </c>
      <c r="D551" s="99">
        <f>'LWA config'!G201</f>
        <v>1183.5</v>
      </c>
      <c r="E551" s="97" t="s">
        <v>446</v>
      </c>
      <c r="F551" s="92">
        <f>('LWA config'!P201-1)*16+'LWA config'!U201-1</f>
        <v>587</v>
      </c>
      <c r="G551" s="92">
        <f>('LWA config'!Y201-1)*64+_xlfn.BITXOR('LWA config'!AD201,2)+32*'LWA config'!AB201</f>
        <v>549</v>
      </c>
    </row>
    <row r="552" spans="1:7">
      <c r="A552" s="93" t="str">
        <f>'LWA config'!B200</f>
        <v>LWA-196</v>
      </c>
      <c r="B552" s="101">
        <f>'LWA config'!E200</f>
        <v>37.240353489999997</v>
      </c>
      <c r="C552" s="101">
        <f>'LWA config'!F200</f>
        <v>-118.2821551</v>
      </c>
      <c r="D552" s="99">
        <f>'LWA config'!G200</f>
        <v>1183.3800000000001</v>
      </c>
      <c r="E552" s="97" t="s">
        <v>116</v>
      </c>
      <c r="F552" s="92">
        <f>('LWA config'!P200-1)*16+'LWA config'!S200-1</f>
        <v>584</v>
      </c>
      <c r="G552" s="92">
        <f>('LWA config'!Y200-1)*64+_xlfn.BITXOR('LWA config'!AC200,2)+32*'LWA config'!AB200</f>
        <v>550</v>
      </c>
    </row>
    <row r="553" spans="1:7">
      <c r="A553" s="93" t="str">
        <f>'LWA config'!B200</f>
        <v>LWA-196</v>
      </c>
      <c r="B553" s="101">
        <f>'LWA config'!E200</f>
        <v>37.240353489999997</v>
      </c>
      <c r="C553" s="101">
        <f>'LWA config'!F200</f>
        <v>-118.2821551</v>
      </c>
      <c r="D553" s="99">
        <f>'LWA config'!G200</f>
        <v>1183.3800000000001</v>
      </c>
      <c r="E553" s="97" t="s">
        <v>446</v>
      </c>
      <c r="F553" s="92">
        <f>('LWA config'!P200-1)*16+'LWA config'!U200-1</f>
        <v>585</v>
      </c>
      <c r="G553" s="92">
        <f>('LWA config'!Y200-1)*64+_xlfn.BITXOR('LWA config'!AD200,2)+32*'LWA config'!AB200</f>
        <v>551</v>
      </c>
    </row>
    <row r="554" spans="1:7">
      <c r="A554" s="93" t="str">
        <f>'LWA config'!B204</f>
        <v>LWA-200</v>
      </c>
      <c r="B554" s="101">
        <f>'LWA config'!E204</f>
        <v>37.240234979999997</v>
      </c>
      <c r="C554" s="101">
        <f>'LWA config'!F204</f>
        <v>-118.28223104999999</v>
      </c>
      <c r="D554" s="99">
        <f>'LWA config'!G204</f>
        <v>1183.3499999999999</v>
      </c>
      <c r="E554" s="97" t="s">
        <v>116</v>
      </c>
      <c r="F554" s="92">
        <f>('LWA config'!P204-1)*16+'LWA config'!S204-1</f>
        <v>590</v>
      </c>
      <c r="G554" s="92">
        <f>('LWA config'!Y204-1)*64+_xlfn.BITXOR('LWA config'!AC204,2)+32*'LWA config'!AB204</f>
        <v>552</v>
      </c>
    </row>
    <row r="555" spans="1:7">
      <c r="A555" s="93" t="str">
        <f>'LWA config'!B204</f>
        <v>LWA-200</v>
      </c>
      <c r="B555" s="101">
        <f>'LWA config'!E204</f>
        <v>37.240234979999997</v>
      </c>
      <c r="C555" s="101">
        <f>'LWA config'!F204</f>
        <v>-118.28223104999999</v>
      </c>
      <c r="D555" s="99">
        <f>'LWA config'!G204</f>
        <v>1183.3499999999999</v>
      </c>
      <c r="E555" s="97" t="s">
        <v>446</v>
      </c>
      <c r="F555" s="92">
        <f>('LWA config'!P204-1)*16+'LWA config'!U204-1</f>
        <v>591</v>
      </c>
      <c r="G555" s="92">
        <f>('LWA config'!Y204-1)*64+_xlfn.BITXOR('LWA config'!AD204,2)+32*'LWA config'!AB204</f>
        <v>553</v>
      </c>
    </row>
    <row r="556" spans="1:7">
      <c r="A556" s="93" t="str">
        <f>'LWA config'!B203</f>
        <v>LWA-199</v>
      </c>
      <c r="B556" s="101">
        <f>'LWA config'!E203</f>
        <v>37.240255560000001</v>
      </c>
      <c r="C556" s="101">
        <f>'LWA config'!F203</f>
        <v>-118.28235668000001</v>
      </c>
      <c r="D556" s="99">
        <f>'LWA config'!G203</f>
        <v>1183.51</v>
      </c>
      <c r="E556" s="97" t="s">
        <v>116</v>
      </c>
      <c r="F556" s="92">
        <f>('LWA config'!P203-1)*16+'LWA config'!S203-1</f>
        <v>588</v>
      </c>
      <c r="G556" s="92">
        <f>('LWA config'!Y203-1)*64+_xlfn.BITXOR('LWA config'!AC203,2)+32*'LWA config'!AB203</f>
        <v>554</v>
      </c>
    </row>
    <row r="557" spans="1:7">
      <c r="A557" s="93" t="str">
        <f>'LWA config'!B203</f>
        <v>LWA-199</v>
      </c>
      <c r="B557" s="101">
        <f>'LWA config'!E203</f>
        <v>37.240255560000001</v>
      </c>
      <c r="C557" s="101">
        <f>'LWA config'!F203</f>
        <v>-118.28235668000001</v>
      </c>
      <c r="D557" s="99">
        <f>'LWA config'!G203</f>
        <v>1183.51</v>
      </c>
      <c r="E557" s="97" t="s">
        <v>446</v>
      </c>
      <c r="F557" s="92">
        <f>('LWA config'!P203-1)*16+'LWA config'!U203-1</f>
        <v>589</v>
      </c>
      <c r="G557" s="92">
        <f>('LWA config'!Y203-1)*64+_xlfn.BITXOR('LWA config'!AD203,2)+32*'LWA config'!AB203</f>
        <v>555</v>
      </c>
    </row>
    <row r="558" spans="1:7">
      <c r="A558" s="93" t="str">
        <f>'LWA config'!B206</f>
        <v>LWA-202</v>
      </c>
      <c r="B558" s="101">
        <f>'LWA config'!E206</f>
        <v>37.24013446</v>
      </c>
      <c r="C558" s="101">
        <f>'LWA config'!F206</f>
        <v>-118.28213357</v>
      </c>
      <c r="D558" s="99">
        <f>'LWA config'!G206</f>
        <v>1183.24</v>
      </c>
      <c r="E558" s="97" t="s">
        <v>116</v>
      </c>
      <c r="F558" s="92">
        <f>('LWA config'!P206-1)*16+'LWA config'!S206-1</f>
        <v>594</v>
      </c>
      <c r="G558" s="92">
        <f>('LWA config'!Y206-1)*64+_xlfn.BITXOR('LWA config'!AC206,2)+32*'LWA config'!AB206</f>
        <v>556</v>
      </c>
    </row>
    <row r="559" spans="1:7">
      <c r="A559" s="93" t="str">
        <f>'LWA config'!B206</f>
        <v>LWA-202</v>
      </c>
      <c r="B559" s="101">
        <f>'LWA config'!E206</f>
        <v>37.24013446</v>
      </c>
      <c r="C559" s="101">
        <f>'LWA config'!F206</f>
        <v>-118.28213357</v>
      </c>
      <c r="D559" s="99">
        <f>'LWA config'!G206</f>
        <v>1183.24</v>
      </c>
      <c r="E559" s="97" t="s">
        <v>446</v>
      </c>
      <c r="F559" s="92">
        <f>('LWA config'!P206-1)*16+'LWA config'!U206-1</f>
        <v>595</v>
      </c>
      <c r="G559" s="92">
        <f>('LWA config'!Y206-1)*64+_xlfn.BITXOR('LWA config'!AD206,2)+32*'LWA config'!AB206</f>
        <v>557</v>
      </c>
    </row>
    <row r="560" spans="1:7">
      <c r="A560" s="93" t="str">
        <f>'LWA config'!B205</f>
        <v>LWA-201</v>
      </c>
      <c r="B560" s="101">
        <f>'LWA config'!E205</f>
        <v>37.240206270000002</v>
      </c>
      <c r="C560" s="101">
        <f>'LWA config'!F205</f>
        <v>-118.28212559000001</v>
      </c>
      <c r="D560" s="99">
        <f>'LWA config'!G205</f>
        <v>1183.2</v>
      </c>
      <c r="E560" s="97" t="s">
        <v>116</v>
      </c>
      <c r="F560" s="92">
        <f>('LWA config'!P205-1)*16+'LWA config'!S205-1</f>
        <v>592</v>
      </c>
      <c r="G560" s="92">
        <f>('LWA config'!Y205-1)*64+_xlfn.BITXOR('LWA config'!AC205,2)+32*'LWA config'!AB205</f>
        <v>558</v>
      </c>
    </row>
    <row r="561" spans="1:7">
      <c r="A561" s="93" t="str">
        <f>'LWA config'!B205</f>
        <v>LWA-201</v>
      </c>
      <c r="B561" s="101">
        <f>'LWA config'!E205</f>
        <v>37.240206270000002</v>
      </c>
      <c r="C561" s="101">
        <f>'LWA config'!F205</f>
        <v>-118.28212559000001</v>
      </c>
      <c r="D561" s="99">
        <f>'LWA config'!G205</f>
        <v>1183.2</v>
      </c>
      <c r="E561" s="97" t="s">
        <v>446</v>
      </c>
      <c r="F561" s="92">
        <f>('LWA config'!P205-1)*16+'LWA config'!U205-1</f>
        <v>593</v>
      </c>
      <c r="G561" s="92">
        <f>('LWA config'!Y205-1)*64+_xlfn.BITXOR('LWA config'!AD205,2)+32*'LWA config'!AB205</f>
        <v>559</v>
      </c>
    </row>
    <row r="562" spans="1:7">
      <c r="A562" s="93" t="str">
        <f>'LWA config'!B231</f>
        <v>LWA-227</v>
      </c>
      <c r="B562" s="101">
        <f>'LWA config'!E231</f>
        <v>37.240293129999998</v>
      </c>
      <c r="C562" s="101">
        <f>'LWA config'!F231</f>
        <v>-118.28239042</v>
      </c>
      <c r="D562" s="99">
        <f>'LWA config'!G231</f>
        <v>1183.6099999999999</v>
      </c>
      <c r="E562" s="97" t="s">
        <v>116</v>
      </c>
      <c r="F562" s="92">
        <f>('LWA config'!P231-1)*16+'LWA config'!S231-1</f>
        <v>598</v>
      </c>
      <c r="G562" s="92">
        <f>('LWA config'!Y231-1)*64+_xlfn.BITXOR('LWA config'!AC231,2)+32*'LWA config'!AB231</f>
        <v>560</v>
      </c>
    </row>
    <row r="563" spans="1:7">
      <c r="A563" s="93" t="str">
        <f>'LWA config'!B231</f>
        <v>LWA-227</v>
      </c>
      <c r="B563" s="101">
        <f>'LWA config'!E231</f>
        <v>37.240293129999998</v>
      </c>
      <c r="C563" s="101">
        <f>'LWA config'!F231</f>
        <v>-118.28239042</v>
      </c>
      <c r="D563" s="99">
        <f>'LWA config'!G231</f>
        <v>1183.6099999999999</v>
      </c>
      <c r="E563" s="97" t="s">
        <v>446</v>
      </c>
      <c r="F563" s="92">
        <f>('LWA config'!P231-1)*16+'LWA config'!U231-1</f>
        <v>599</v>
      </c>
      <c r="G563" s="92">
        <f>('LWA config'!Y231-1)*64+_xlfn.BITXOR('LWA config'!AD231,2)+32*'LWA config'!AB231</f>
        <v>561</v>
      </c>
    </row>
    <row r="564" spans="1:7">
      <c r="A564" s="93" t="str">
        <f>'LWA config'!B229</f>
        <v>LWA-225</v>
      </c>
      <c r="B564" s="101">
        <f>'LWA config'!E229</f>
        <v>37.240459110000003</v>
      </c>
      <c r="C564" s="101">
        <f>'LWA config'!F229</f>
        <v>-118.28250024</v>
      </c>
      <c r="D564" s="99">
        <f>'LWA config'!G229</f>
        <v>1183.51</v>
      </c>
      <c r="E564" s="97" t="s">
        <v>116</v>
      </c>
      <c r="F564" s="92">
        <f>('LWA config'!P229-1)*16+'LWA config'!S229-1</f>
        <v>596</v>
      </c>
      <c r="G564" s="92">
        <f>('LWA config'!Y229-1)*64+_xlfn.BITXOR('LWA config'!AC229,2)+32*'LWA config'!AB229</f>
        <v>562</v>
      </c>
    </row>
    <row r="565" spans="1:7">
      <c r="A565" s="93" t="str">
        <f>'LWA config'!B229</f>
        <v>LWA-225</v>
      </c>
      <c r="B565" s="101">
        <f>'LWA config'!E229</f>
        <v>37.240459110000003</v>
      </c>
      <c r="C565" s="101">
        <f>'LWA config'!F229</f>
        <v>-118.28250024</v>
      </c>
      <c r="D565" s="99">
        <f>'LWA config'!G229</f>
        <v>1183.51</v>
      </c>
      <c r="E565" s="97" t="s">
        <v>446</v>
      </c>
      <c r="F565" s="92">
        <f>('LWA config'!P229-1)*16+'LWA config'!U229-1</f>
        <v>597</v>
      </c>
      <c r="G565" s="92">
        <f>('LWA config'!Y229-1)*64+_xlfn.BITXOR('LWA config'!AD229,2)+32*'LWA config'!AB229</f>
        <v>563</v>
      </c>
    </row>
    <row r="566" spans="1:7">
      <c r="A566" s="93" t="str">
        <f>'LWA config'!B353</f>
        <v>LWA-349</v>
      </c>
      <c r="B566" s="101">
        <f>'LWA config'!E353</f>
        <v>37.245061030199992</v>
      </c>
      <c r="C566" s="101">
        <f>'LWA config'!F353</f>
        <v>-118.29092141620001</v>
      </c>
      <c r="D566" s="99">
        <f>'LWA config'!G353</f>
        <v>1184.23</v>
      </c>
      <c r="E566" s="97" t="s">
        <v>116</v>
      </c>
      <c r="F566" s="92">
        <f>('LWA config'!P353-1)*16+'LWA config'!S353-1</f>
        <v>188</v>
      </c>
      <c r="G566" s="92">
        <f>('LWA config'!Y353-1)*64+_xlfn.BITXOR('LWA config'!AC353,2)+32*'LWA config'!AB353</f>
        <v>564</v>
      </c>
    </row>
    <row r="567" spans="1:7">
      <c r="A567" s="93" t="str">
        <f>'LWA config'!B353</f>
        <v>LWA-349</v>
      </c>
      <c r="B567" s="101">
        <f>'LWA config'!E353</f>
        <v>37.245061030199992</v>
      </c>
      <c r="C567" s="101">
        <f>'LWA config'!F353</f>
        <v>-118.29092141620001</v>
      </c>
      <c r="D567" s="99">
        <f>'LWA config'!G353</f>
        <v>1184.23</v>
      </c>
      <c r="E567" s="97" t="s">
        <v>446</v>
      </c>
      <c r="F567" s="92">
        <f>('LWA config'!P353-1)*16+'LWA config'!U353-1</f>
        <v>189</v>
      </c>
      <c r="G567" s="92">
        <f>('LWA config'!Y353-1)*64+_xlfn.BITXOR('LWA config'!AD353,2)+32*'LWA config'!AB353</f>
        <v>565</v>
      </c>
    </row>
    <row r="568" spans="1:7">
      <c r="A568" s="93" t="str">
        <f>'LWA config'!B257</f>
        <v>LWA-253</v>
      </c>
      <c r="B568" s="101">
        <f>'LWA config'!E257</f>
        <v>37.24206435</v>
      </c>
      <c r="C568" s="101">
        <f>'LWA config'!F257</f>
        <v>-118.28252843999999</v>
      </c>
      <c r="D568" s="99">
        <f>'LWA config'!G257</f>
        <v>1183.58</v>
      </c>
      <c r="E568" s="97" t="s">
        <v>116</v>
      </c>
      <c r="F568" s="92">
        <f>('LWA config'!P257-1)*16+'LWA config'!S257-1</f>
        <v>600</v>
      </c>
      <c r="G568" s="92">
        <f>('LWA config'!Y257-1)*64+_xlfn.BITXOR('LWA config'!AC257,2)+32*'LWA config'!AB257</f>
        <v>566</v>
      </c>
    </row>
    <row r="569" spans="1:7">
      <c r="A569" s="93" t="str">
        <f>'LWA config'!B257</f>
        <v>LWA-253</v>
      </c>
      <c r="B569" s="101">
        <f>'LWA config'!E257</f>
        <v>37.24206435</v>
      </c>
      <c r="C569" s="101">
        <f>'LWA config'!F257</f>
        <v>-118.28252843999999</v>
      </c>
      <c r="D569" s="99">
        <f>'LWA config'!G257</f>
        <v>1183.58</v>
      </c>
      <c r="E569" s="97" t="s">
        <v>446</v>
      </c>
      <c r="F569" s="92">
        <f>('LWA config'!P257-1)*16+'LWA config'!U257-1</f>
        <v>601</v>
      </c>
      <c r="G569" s="92">
        <f>('LWA config'!Y257-1)*64+_xlfn.BITXOR('LWA config'!AD257,2)+32*'LWA config'!AB257</f>
        <v>567</v>
      </c>
    </row>
    <row r="570" spans="1:7">
      <c r="A570" s="93" t="str">
        <f>'LWA config'!B297</f>
        <v>LWA-293</v>
      </c>
      <c r="B570" s="101">
        <f>'LWA config'!E297</f>
        <v>37.241128007199997</v>
      </c>
      <c r="C570" s="101">
        <f>'LWA config'!F297</f>
        <v>-118.2823113692</v>
      </c>
      <c r="D570" s="99">
        <f>'LWA config'!G297</f>
        <v>1183.24</v>
      </c>
      <c r="E570" s="97" t="s">
        <v>116</v>
      </c>
      <c r="F570" s="92">
        <f>('LWA config'!P297-1)*16+'LWA config'!S297-1</f>
        <v>192</v>
      </c>
      <c r="G570" s="92">
        <f>('LWA config'!Y297-1)*64+_xlfn.BITXOR('LWA config'!AC297,2)+32*'LWA config'!AB297</f>
        <v>568</v>
      </c>
    </row>
    <row r="571" spans="1:7">
      <c r="A571" s="93" t="str">
        <f>'LWA config'!B297</f>
        <v>LWA-293</v>
      </c>
      <c r="B571" s="101">
        <f>'LWA config'!E297</f>
        <v>37.241128007199997</v>
      </c>
      <c r="C571" s="101">
        <f>'LWA config'!F297</f>
        <v>-118.2823113692</v>
      </c>
      <c r="D571" s="99">
        <f>'LWA config'!G297</f>
        <v>1183.24</v>
      </c>
      <c r="E571" s="97" t="s">
        <v>446</v>
      </c>
      <c r="F571" s="92">
        <f>('LWA config'!P297-1)*16+'LWA config'!U297-1</f>
        <v>193</v>
      </c>
      <c r="G571" s="92">
        <f>('LWA config'!Y297-1)*64+_xlfn.BITXOR('LWA config'!AD297,2)+32*'LWA config'!AB297</f>
        <v>569</v>
      </c>
    </row>
    <row r="572" spans="1:7">
      <c r="A572" s="93" t="str">
        <f>'LWA config'!B294</f>
        <v>LWA-290</v>
      </c>
      <c r="B572" s="101">
        <f>'LWA config'!E294</f>
        <v>37.235815398479602</v>
      </c>
      <c r="C572" s="101">
        <f>'LWA config'!F294</f>
        <v>-118.289507671162</v>
      </c>
      <c r="D572" s="99">
        <f>'LWA config'!G294</f>
        <v>1178.93</v>
      </c>
      <c r="E572" s="97" t="s">
        <v>116</v>
      </c>
      <c r="F572" s="92">
        <f>('LWA config'!P294-1)*16+'LWA config'!S294-1</f>
        <v>190</v>
      </c>
      <c r="G572" s="92">
        <f>('LWA config'!Y294-1)*64+_xlfn.BITXOR('LWA config'!AC294,2)+32*'LWA config'!AB294</f>
        <v>570</v>
      </c>
    </row>
    <row r="573" spans="1:7">
      <c r="A573" s="93" t="str">
        <f>'LWA config'!B294</f>
        <v>LWA-290</v>
      </c>
      <c r="B573" s="101">
        <f>'LWA config'!E294</f>
        <v>37.235815398479602</v>
      </c>
      <c r="C573" s="101">
        <f>'LWA config'!F294</f>
        <v>-118.289507671162</v>
      </c>
      <c r="D573" s="99">
        <f>'LWA config'!G294</f>
        <v>1178.93</v>
      </c>
      <c r="E573" s="97" t="s">
        <v>446</v>
      </c>
      <c r="F573" s="92">
        <f>('LWA config'!P294-1)*16+'LWA config'!U294-1</f>
        <v>191</v>
      </c>
      <c r="G573" s="92">
        <f>('LWA config'!Y294-1)*64+_xlfn.BITXOR('LWA config'!AD294,2)+32*'LWA config'!AB294</f>
        <v>571</v>
      </c>
    </row>
    <row r="574" spans="1:7">
      <c r="A574" s="93" t="str">
        <f>'LWA config'!B361</f>
        <v>LWA-357</v>
      </c>
      <c r="B574" s="101">
        <f>'LWA config'!E361</f>
        <v>37.237455831199995</v>
      </c>
      <c r="C574" s="101">
        <f>'LWA config'!F361</f>
        <v>-118.2791484692</v>
      </c>
      <c r="D574" s="99">
        <f>'LWA config'!G361</f>
        <v>1181.73</v>
      </c>
      <c r="E574" s="97" t="s">
        <v>116</v>
      </c>
      <c r="F574" s="92">
        <f>('LWA config'!P361-1)*16+'LWA config'!S361-1</f>
        <v>196</v>
      </c>
      <c r="G574" s="92">
        <f>('LWA config'!Y361-1)*64+_xlfn.BITXOR('LWA config'!AC361,2)+32*'LWA config'!AB361</f>
        <v>572</v>
      </c>
    </row>
    <row r="575" spans="1:7">
      <c r="A575" s="93" t="str">
        <f>'LWA config'!B361</f>
        <v>LWA-357</v>
      </c>
      <c r="B575" s="101">
        <f>'LWA config'!E361</f>
        <v>37.237455831199995</v>
      </c>
      <c r="C575" s="101">
        <f>'LWA config'!F361</f>
        <v>-118.2791484692</v>
      </c>
      <c r="D575" s="99">
        <f>'LWA config'!G361</f>
        <v>1181.73</v>
      </c>
      <c r="E575" s="97" t="s">
        <v>446</v>
      </c>
      <c r="F575" s="92">
        <f>('LWA config'!P361-1)*16+'LWA config'!U361-1</f>
        <v>197</v>
      </c>
      <c r="G575" s="92">
        <f>('LWA config'!Y361-1)*64+_xlfn.BITXOR('LWA config'!AD361,2)+32*'LWA config'!AB361</f>
        <v>573</v>
      </c>
    </row>
    <row r="576" spans="1:7">
      <c r="A576" s="93" t="str">
        <f>'LWA config'!B333</f>
        <v>LWA-329</v>
      </c>
      <c r="B576" s="101">
        <f>'LWA config'!E333</f>
        <v>37.247623673199996</v>
      </c>
      <c r="C576" s="101">
        <f>'LWA config'!F333</f>
        <v>-118.27883346919999</v>
      </c>
      <c r="D576" s="99">
        <f>'LWA config'!G333</f>
        <v>1184.67</v>
      </c>
      <c r="E576" s="97" t="s">
        <v>116</v>
      </c>
      <c r="F576" s="92">
        <f>('LWA config'!P333-1)*16+'LWA config'!S333-1</f>
        <v>194</v>
      </c>
      <c r="G576" s="92">
        <f>('LWA config'!Y333-1)*64+_xlfn.BITXOR('LWA config'!AC333,2)+32*'LWA config'!AB333</f>
        <v>574</v>
      </c>
    </row>
    <row r="577" spans="1:7">
      <c r="A577" s="93" t="str">
        <f>'LWA config'!B333</f>
        <v>LWA-329</v>
      </c>
      <c r="B577" s="101">
        <f>'LWA config'!E333</f>
        <v>37.247623673199996</v>
      </c>
      <c r="C577" s="101">
        <f>'LWA config'!F333</f>
        <v>-118.27883346919999</v>
      </c>
      <c r="D577" s="99">
        <f>'LWA config'!G333</f>
        <v>1184.67</v>
      </c>
      <c r="E577" s="97" t="s">
        <v>446</v>
      </c>
      <c r="F577" s="92">
        <f>('LWA config'!P333-1)*16+'LWA config'!U333-1</f>
        <v>195</v>
      </c>
      <c r="G577" s="92">
        <f>('LWA config'!Y333-1)*64+_xlfn.BITXOR('LWA config'!AD333,2)+32*'LWA config'!AB333</f>
        <v>575</v>
      </c>
    </row>
    <row r="578" spans="1:7">
      <c r="A578" s="93" t="str">
        <f>'LWA config'!B174</f>
        <v>LWA-170</v>
      </c>
      <c r="B578" s="101">
        <f>'LWA config'!E174</f>
        <v>37.239953900000003</v>
      </c>
      <c r="C578" s="101">
        <f>'LWA config'!F174</f>
        <v>-118.28208360000001</v>
      </c>
      <c r="D578" s="99">
        <f>'LWA config'!G174</f>
        <v>1183.19</v>
      </c>
      <c r="E578" s="97" t="s">
        <v>116</v>
      </c>
      <c r="F578" s="92">
        <f>('LWA config'!P174-1)*16+'LWA config'!S174-1</f>
        <v>604</v>
      </c>
      <c r="G578" s="92">
        <f>('LWA config'!Y174-1)*64+_xlfn.BITXOR('LWA config'!AC174,2)+32*'LWA config'!AB174</f>
        <v>576</v>
      </c>
    </row>
    <row r="579" spans="1:7">
      <c r="A579" s="93" t="str">
        <f>'LWA config'!B174</f>
        <v>LWA-170</v>
      </c>
      <c r="B579" s="101">
        <f>'LWA config'!E174</f>
        <v>37.239953900000003</v>
      </c>
      <c r="C579" s="101">
        <f>'LWA config'!F174</f>
        <v>-118.28208360000001</v>
      </c>
      <c r="D579" s="99">
        <f>'LWA config'!G174</f>
        <v>1183.19</v>
      </c>
      <c r="E579" s="97" t="s">
        <v>446</v>
      </c>
      <c r="F579" s="92">
        <f>('LWA config'!P174-1)*16+'LWA config'!U174-1</f>
        <v>605</v>
      </c>
      <c r="G579" s="92">
        <f>('LWA config'!Y174-1)*64+_xlfn.BITXOR('LWA config'!AD174,2)+32*'LWA config'!AB174</f>
        <v>577</v>
      </c>
    </row>
    <row r="580" spans="1:7">
      <c r="A580" s="93" t="str">
        <f>'LWA config'!B238</f>
        <v>LWA-234</v>
      </c>
      <c r="B580" s="101">
        <f>'LWA config'!E238</f>
        <v>37.239847390000001</v>
      </c>
      <c r="C580" s="101">
        <f>'LWA config'!F238</f>
        <v>-118.2825971</v>
      </c>
      <c r="D580" s="99">
        <f>'LWA config'!G238</f>
        <v>1183.4000000000001</v>
      </c>
      <c r="E580" s="97" t="s">
        <v>116</v>
      </c>
      <c r="F580" s="92">
        <f>('LWA config'!P238-1)*16+'LWA config'!S238-1</f>
        <v>602</v>
      </c>
      <c r="G580" s="92">
        <f>('LWA config'!Y238-1)*64+_xlfn.BITXOR('LWA config'!AC238,2)+32*'LWA config'!AB238</f>
        <v>578</v>
      </c>
    </row>
    <row r="581" spans="1:7">
      <c r="A581" s="93" t="str">
        <f>'LWA config'!B238</f>
        <v>LWA-234</v>
      </c>
      <c r="B581" s="101">
        <f>'LWA config'!E238</f>
        <v>37.239847390000001</v>
      </c>
      <c r="C581" s="101">
        <f>'LWA config'!F238</f>
        <v>-118.2825971</v>
      </c>
      <c r="D581" s="99">
        <f>'LWA config'!G238</f>
        <v>1183.4000000000001</v>
      </c>
      <c r="E581" s="97" t="s">
        <v>446</v>
      </c>
      <c r="F581" s="92">
        <f>('LWA config'!P238-1)*16+'LWA config'!U238-1</f>
        <v>603</v>
      </c>
      <c r="G581" s="92">
        <f>('LWA config'!Y238-1)*64+_xlfn.BITXOR('LWA config'!AD238,2)+32*'LWA config'!AB238</f>
        <v>579</v>
      </c>
    </row>
    <row r="582" spans="1:7">
      <c r="A582" s="93" t="str">
        <f>'LWA config'!B177</f>
        <v>LWA-173</v>
      </c>
      <c r="B582" s="101">
        <f>'LWA config'!E177</f>
        <v>37.239832030000002</v>
      </c>
      <c r="C582" s="101">
        <f>'LWA config'!F177</f>
        <v>-118.28207759999999</v>
      </c>
      <c r="D582" s="99">
        <f>'LWA config'!G177</f>
        <v>1183.1600000000001</v>
      </c>
      <c r="E582" s="97" t="s">
        <v>116</v>
      </c>
      <c r="F582" s="92">
        <f>('LWA config'!P177-1)*16+'LWA config'!S177-1</f>
        <v>608</v>
      </c>
      <c r="G582" s="92">
        <f>('LWA config'!Y177-1)*64+_xlfn.BITXOR('LWA config'!AC177,2)+32*'LWA config'!AB177</f>
        <v>580</v>
      </c>
    </row>
    <row r="583" spans="1:7">
      <c r="A583" s="93" t="str">
        <f>'LWA config'!B177</f>
        <v>LWA-173</v>
      </c>
      <c r="B583" s="101">
        <f>'LWA config'!E177</f>
        <v>37.239832030000002</v>
      </c>
      <c r="C583" s="101">
        <f>'LWA config'!F177</f>
        <v>-118.28207759999999</v>
      </c>
      <c r="D583" s="99">
        <f>'LWA config'!G177</f>
        <v>1183.1600000000001</v>
      </c>
      <c r="E583" s="97" t="s">
        <v>446</v>
      </c>
      <c r="F583" s="92">
        <f>('LWA config'!P177-1)*16+'LWA config'!U177-1</f>
        <v>609</v>
      </c>
      <c r="G583" s="92">
        <f>('LWA config'!Y177-1)*64+_xlfn.BITXOR('LWA config'!AD177,2)+32*'LWA config'!AB177</f>
        <v>581</v>
      </c>
    </row>
    <row r="584" spans="1:7">
      <c r="A584" s="93" t="str">
        <f>'LWA config'!B175</f>
        <v>LWA-171</v>
      </c>
      <c r="B584" s="101">
        <f>'LWA config'!E175</f>
        <v>37.239923900000001</v>
      </c>
      <c r="C584" s="101">
        <f>'LWA config'!F175</f>
        <v>-118.28194697000001</v>
      </c>
      <c r="D584" s="99">
        <f>'LWA config'!G175</f>
        <v>1182.75</v>
      </c>
      <c r="E584" s="97" t="s">
        <v>116</v>
      </c>
      <c r="F584" s="92">
        <f>('LWA config'!P175-1)*16+'LWA config'!S175-1</f>
        <v>606</v>
      </c>
      <c r="G584" s="92">
        <f>('LWA config'!Y175-1)*64+_xlfn.BITXOR('LWA config'!AC175,2)+32*'LWA config'!AB175</f>
        <v>582</v>
      </c>
    </row>
    <row r="585" spans="1:7">
      <c r="A585" s="93" t="str">
        <f>'LWA config'!B175</f>
        <v>LWA-171</v>
      </c>
      <c r="B585" s="101">
        <f>'LWA config'!E175</f>
        <v>37.239923900000001</v>
      </c>
      <c r="C585" s="101">
        <f>'LWA config'!F175</f>
        <v>-118.28194697000001</v>
      </c>
      <c r="D585" s="99">
        <f>'LWA config'!G175</f>
        <v>1182.75</v>
      </c>
      <c r="E585" s="97" t="s">
        <v>446</v>
      </c>
      <c r="F585" s="92">
        <f>('LWA config'!P175-1)*16+'LWA config'!U175-1</f>
        <v>607</v>
      </c>
      <c r="G585" s="92">
        <f>('LWA config'!Y175-1)*64+_xlfn.BITXOR('LWA config'!AD175,2)+32*'LWA config'!AB175</f>
        <v>583</v>
      </c>
    </row>
    <row r="586" spans="1:7">
      <c r="A586" s="93" t="str">
        <f>'LWA config'!B173</f>
        <v>LWA-169</v>
      </c>
      <c r="B586" s="101">
        <f>'LWA config'!E173</f>
        <v>37.240019060000002</v>
      </c>
      <c r="C586" s="101">
        <f>'LWA config'!F173</f>
        <v>-118.28199712999999</v>
      </c>
      <c r="D586" s="99">
        <f>'LWA config'!G173</f>
        <v>1183.06</v>
      </c>
      <c r="E586" s="97" t="s">
        <v>116</v>
      </c>
      <c r="F586" s="92">
        <f>('LWA config'!P173-1)*16+'LWA config'!S173-1</f>
        <v>612</v>
      </c>
      <c r="G586" s="92">
        <f>('LWA config'!Y173-1)*64+_xlfn.BITXOR('LWA config'!AC173,2)+32*'LWA config'!AB173</f>
        <v>584</v>
      </c>
    </row>
    <row r="587" spans="1:7">
      <c r="A587" s="93" t="str">
        <f>'LWA config'!B173</f>
        <v>LWA-169</v>
      </c>
      <c r="B587" s="101">
        <f>'LWA config'!E173</f>
        <v>37.240019060000002</v>
      </c>
      <c r="C587" s="101">
        <f>'LWA config'!F173</f>
        <v>-118.28199712999999</v>
      </c>
      <c r="D587" s="99">
        <f>'LWA config'!G173</f>
        <v>1183.06</v>
      </c>
      <c r="E587" s="97" t="s">
        <v>446</v>
      </c>
      <c r="F587" s="92">
        <f>('LWA config'!P173-1)*16+'LWA config'!U173-1</f>
        <v>613</v>
      </c>
      <c r="G587" s="92">
        <f>('LWA config'!Y173-1)*64+_xlfn.BITXOR('LWA config'!AD173,2)+32*'LWA config'!AB173</f>
        <v>585</v>
      </c>
    </row>
    <row r="588" spans="1:7">
      <c r="A588" s="93" t="str">
        <f>'LWA config'!B179</f>
        <v>LWA-175</v>
      </c>
      <c r="B588" s="101">
        <f>'LWA config'!E179</f>
        <v>37.239807110000001</v>
      </c>
      <c r="C588" s="101">
        <f>'LWA config'!F179</f>
        <v>-118.28201393000001</v>
      </c>
      <c r="D588" s="99">
        <f>'LWA config'!G179</f>
        <v>1182.95</v>
      </c>
      <c r="E588" s="97" t="s">
        <v>116</v>
      </c>
      <c r="F588" s="92">
        <f>('LWA config'!P179-1)*16+'LWA config'!S179-1</f>
        <v>610</v>
      </c>
      <c r="G588" s="92">
        <f>('LWA config'!Y179-1)*64+_xlfn.BITXOR('LWA config'!AC179,2)+32*'LWA config'!AB179</f>
        <v>586</v>
      </c>
    </row>
    <row r="589" spans="1:7">
      <c r="A589" s="93" t="str">
        <f>'LWA config'!B179</f>
        <v>LWA-175</v>
      </c>
      <c r="B589" s="101">
        <f>'LWA config'!E179</f>
        <v>37.239807110000001</v>
      </c>
      <c r="C589" s="101">
        <f>'LWA config'!F179</f>
        <v>-118.28201393000001</v>
      </c>
      <c r="D589" s="99">
        <f>'LWA config'!G179</f>
        <v>1182.95</v>
      </c>
      <c r="E589" s="97" t="s">
        <v>446</v>
      </c>
      <c r="F589" s="92">
        <f>('LWA config'!P179-1)*16+'LWA config'!U179-1</f>
        <v>611</v>
      </c>
      <c r="G589" s="92">
        <f>('LWA config'!Y179-1)*64+_xlfn.BITXOR('LWA config'!AD179,2)+32*'LWA config'!AB179</f>
        <v>587</v>
      </c>
    </row>
    <row r="590" spans="1:7">
      <c r="A590" s="93" t="str">
        <f>'LWA config'!B208</f>
        <v>LWA-204</v>
      </c>
      <c r="B590" s="101">
        <f>'LWA config'!E208</f>
        <v>37.240027959999999</v>
      </c>
      <c r="C590" s="101">
        <f>'LWA config'!F208</f>
        <v>-118.2822074</v>
      </c>
      <c r="D590" s="99">
        <f>'LWA config'!G208</f>
        <v>1183.3599999999999</v>
      </c>
      <c r="E590" s="97" t="s">
        <v>116</v>
      </c>
      <c r="F590" s="92">
        <f>('LWA config'!P208-1)*16+'LWA config'!S208-1</f>
        <v>616</v>
      </c>
      <c r="G590" s="92">
        <f>('LWA config'!Y208-1)*64+_xlfn.BITXOR('LWA config'!AC208,2)+32*'LWA config'!AB208</f>
        <v>588</v>
      </c>
    </row>
    <row r="591" spans="1:7">
      <c r="A591" s="93" t="str">
        <f>'LWA config'!B208</f>
        <v>LWA-204</v>
      </c>
      <c r="B591" s="101">
        <f>'LWA config'!E208</f>
        <v>37.240027959999999</v>
      </c>
      <c r="C591" s="101">
        <f>'LWA config'!F208</f>
        <v>-118.2822074</v>
      </c>
      <c r="D591" s="99">
        <f>'LWA config'!G208</f>
        <v>1183.3599999999999</v>
      </c>
      <c r="E591" s="97" t="s">
        <v>446</v>
      </c>
      <c r="F591" s="92">
        <f>('LWA config'!P208-1)*16+'LWA config'!U208-1</f>
        <v>617</v>
      </c>
      <c r="G591" s="92">
        <f>('LWA config'!Y208-1)*64+_xlfn.BITXOR('LWA config'!AD208,2)+32*'LWA config'!AB208</f>
        <v>589</v>
      </c>
    </row>
    <row r="592" spans="1:7">
      <c r="A592" s="93" t="str">
        <f>'LWA config'!B207</f>
        <v>LWA-203</v>
      </c>
      <c r="B592" s="101">
        <f>'LWA config'!E207</f>
        <v>37.240084709999998</v>
      </c>
      <c r="C592" s="101">
        <f>'LWA config'!F207</f>
        <v>-118.28237799999999</v>
      </c>
      <c r="D592" s="99">
        <f>'LWA config'!G207</f>
        <v>1183.44</v>
      </c>
      <c r="E592" s="97" t="s">
        <v>116</v>
      </c>
      <c r="F592" s="92">
        <f>('LWA config'!P207-1)*16+'LWA config'!S207-1</f>
        <v>614</v>
      </c>
      <c r="G592" s="92">
        <f>('LWA config'!Y207-1)*64+_xlfn.BITXOR('LWA config'!AC207,2)+32*'LWA config'!AB207</f>
        <v>590</v>
      </c>
    </row>
    <row r="593" spans="1:7">
      <c r="A593" s="93" t="str">
        <f>'LWA config'!B207</f>
        <v>LWA-203</v>
      </c>
      <c r="B593" s="101">
        <f>'LWA config'!E207</f>
        <v>37.240084709999998</v>
      </c>
      <c r="C593" s="101">
        <f>'LWA config'!F207</f>
        <v>-118.28237799999999</v>
      </c>
      <c r="D593" s="99">
        <f>'LWA config'!G207</f>
        <v>1183.44</v>
      </c>
      <c r="E593" s="97" t="s">
        <v>446</v>
      </c>
      <c r="F593" s="92">
        <f>('LWA config'!P207-1)*16+'LWA config'!U207-1</f>
        <v>615</v>
      </c>
      <c r="G593" s="92">
        <f>('LWA config'!Y207-1)*64+_xlfn.BITXOR('LWA config'!AD207,2)+32*'LWA config'!AB207</f>
        <v>591</v>
      </c>
    </row>
    <row r="594" spans="1:7">
      <c r="A594" s="93" t="str">
        <f>'LWA config'!B210</f>
        <v>LWA-206</v>
      </c>
      <c r="B594" s="101">
        <f>'LWA config'!E210</f>
        <v>37.23992045</v>
      </c>
      <c r="C594" s="101">
        <f>'LWA config'!F210</f>
        <v>-118.28220659</v>
      </c>
      <c r="D594" s="99">
        <f>'LWA config'!G210</f>
        <v>1183.27</v>
      </c>
      <c r="E594" s="97" t="s">
        <v>116</v>
      </c>
      <c r="F594" s="92">
        <f>('LWA config'!P210-1)*16+'LWA config'!S210-1</f>
        <v>620</v>
      </c>
      <c r="G594" s="92">
        <f>('LWA config'!Y210-1)*64+_xlfn.BITXOR('LWA config'!AC210,2)+32*'LWA config'!AB210</f>
        <v>592</v>
      </c>
    </row>
    <row r="595" spans="1:7">
      <c r="A595" s="93" t="str">
        <f>'LWA config'!B210</f>
        <v>LWA-206</v>
      </c>
      <c r="B595" s="101">
        <f>'LWA config'!E210</f>
        <v>37.23992045</v>
      </c>
      <c r="C595" s="101">
        <f>'LWA config'!F210</f>
        <v>-118.28220659</v>
      </c>
      <c r="D595" s="99">
        <f>'LWA config'!G210</f>
        <v>1183.27</v>
      </c>
      <c r="E595" s="97" t="s">
        <v>446</v>
      </c>
      <c r="F595" s="92">
        <f>('LWA config'!P210-1)*16+'LWA config'!U210-1</f>
        <v>621</v>
      </c>
      <c r="G595" s="92">
        <f>('LWA config'!Y210-1)*64+_xlfn.BITXOR('LWA config'!AD210,2)+32*'LWA config'!AB210</f>
        <v>593</v>
      </c>
    </row>
    <row r="596" spans="1:7">
      <c r="A596" s="93" t="str">
        <f>'LWA config'!B209</f>
        <v>LWA-205</v>
      </c>
      <c r="B596" s="101">
        <f>'LWA config'!E209</f>
        <v>37.239958459999997</v>
      </c>
      <c r="C596" s="101">
        <f>'LWA config'!F209</f>
        <v>-118.2823332</v>
      </c>
      <c r="D596" s="99">
        <f>'LWA config'!G209</f>
        <v>1183.43</v>
      </c>
      <c r="E596" s="97" t="s">
        <v>116</v>
      </c>
      <c r="F596" s="92">
        <f>('LWA config'!P209-1)*16+'LWA config'!S209-1</f>
        <v>618</v>
      </c>
      <c r="G596" s="92">
        <f>('LWA config'!Y209-1)*64+_xlfn.BITXOR('LWA config'!AC209,2)+32*'LWA config'!AB209</f>
        <v>594</v>
      </c>
    </row>
    <row r="597" spans="1:7">
      <c r="A597" s="93" t="str">
        <f>'LWA config'!B209</f>
        <v>LWA-205</v>
      </c>
      <c r="B597" s="101">
        <f>'LWA config'!E209</f>
        <v>37.239958459999997</v>
      </c>
      <c r="C597" s="101">
        <f>'LWA config'!F209</f>
        <v>-118.2823332</v>
      </c>
      <c r="D597" s="99">
        <f>'LWA config'!G209</f>
        <v>1183.43</v>
      </c>
      <c r="E597" s="97" t="s">
        <v>446</v>
      </c>
      <c r="F597" s="92">
        <f>('LWA config'!P209-1)*16+'LWA config'!U209-1</f>
        <v>619</v>
      </c>
      <c r="G597" s="92">
        <f>('LWA config'!Y209-1)*64+_xlfn.BITXOR('LWA config'!AD209,2)+32*'LWA config'!AB209</f>
        <v>595</v>
      </c>
    </row>
    <row r="598" spans="1:7">
      <c r="A598" s="93" t="str">
        <f>'LWA config'!B212</f>
        <v>LWA-208</v>
      </c>
      <c r="B598" s="101">
        <f>'LWA config'!E212</f>
        <v>37.239849159999999</v>
      </c>
      <c r="C598" s="101">
        <f>'LWA config'!F212</f>
        <v>-118.28222094</v>
      </c>
      <c r="D598" s="99">
        <f>'LWA config'!G212</f>
        <v>1183.3900000000001</v>
      </c>
      <c r="E598" s="97" t="s">
        <v>116</v>
      </c>
      <c r="F598" s="92">
        <f>('LWA config'!P212-1)*16+'LWA config'!S212-1</f>
        <v>624</v>
      </c>
      <c r="G598" s="92">
        <f>('LWA config'!Y212-1)*64+_xlfn.BITXOR('LWA config'!AC212,2)+32*'LWA config'!AB212</f>
        <v>596</v>
      </c>
    </row>
    <row r="599" spans="1:7">
      <c r="A599" s="93" t="str">
        <f>'LWA config'!B212</f>
        <v>LWA-208</v>
      </c>
      <c r="B599" s="101">
        <f>'LWA config'!E212</f>
        <v>37.239849159999999</v>
      </c>
      <c r="C599" s="101">
        <f>'LWA config'!F212</f>
        <v>-118.28222094</v>
      </c>
      <c r="D599" s="99">
        <f>'LWA config'!G212</f>
        <v>1183.3900000000001</v>
      </c>
      <c r="E599" s="97" t="s">
        <v>446</v>
      </c>
      <c r="F599" s="92">
        <f>('LWA config'!P212-1)*16+'LWA config'!U212-1</f>
        <v>625</v>
      </c>
      <c r="G599" s="92">
        <f>('LWA config'!Y212-1)*64+_xlfn.BITXOR('LWA config'!AD212,2)+32*'LWA config'!AB212</f>
        <v>597</v>
      </c>
    </row>
    <row r="600" spans="1:7">
      <c r="A600" s="93" t="str">
        <f>'LWA config'!B211</f>
        <v>LWA-207</v>
      </c>
      <c r="B600" s="101">
        <f>'LWA config'!E211</f>
        <v>37.239885440000002</v>
      </c>
      <c r="C600" s="101">
        <f>'LWA config'!F211</f>
        <v>-118.28211116</v>
      </c>
      <c r="D600" s="99">
        <f>'LWA config'!G211</f>
        <v>1183.1600000000001</v>
      </c>
      <c r="E600" s="97" t="s">
        <v>116</v>
      </c>
      <c r="F600" s="92">
        <f>('LWA config'!P211-1)*16+'LWA config'!S211-1</f>
        <v>622</v>
      </c>
      <c r="G600" s="92">
        <f>('LWA config'!Y211-1)*64+_xlfn.BITXOR('LWA config'!AC211,2)+32*'LWA config'!AB211</f>
        <v>598</v>
      </c>
    </row>
    <row r="601" spans="1:7">
      <c r="A601" s="93" t="str">
        <f>'LWA config'!B211</f>
        <v>LWA-207</v>
      </c>
      <c r="B601" s="101">
        <f>'LWA config'!E211</f>
        <v>37.239885440000002</v>
      </c>
      <c r="C601" s="101">
        <f>'LWA config'!F211</f>
        <v>-118.28211116</v>
      </c>
      <c r="D601" s="99">
        <f>'LWA config'!G211</f>
        <v>1183.1600000000001</v>
      </c>
      <c r="E601" s="97" t="s">
        <v>446</v>
      </c>
      <c r="F601" s="92">
        <f>('LWA config'!P211-1)*16+'LWA config'!U211-1</f>
        <v>623</v>
      </c>
      <c r="G601" s="92">
        <f>('LWA config'!Y211-1)*64+_xlfn.BITXOR('LWA config'!AD211,2)+32*'LWA config'!AB211</f>
        <v>599</v>
      </c>
    </row>
    <row r="602" spans="1:7">
      <c r="A602" s="93" t="str">
        <f>'LWA config'!B214</f>
        <v>LWA-210</v>
      </c>
      <c r="B602" s="101">
        <f>'LWA config'!E214</f>
        <v>37.239756380000003</v>
      </c>
      <c r="C602" s="101">
        <f>'LWA config'!F214</f>
        <v>-118.28218373999999</v>
      </c>
      <c r="D602" s="99">
        <f>'LWA config'!G214</f>
        <v>1183.3</v>
      </c>
      <c r="E602" s="97" t="s">
        <v>116</v>
      </c>
      <c r="F602" s="92">
        <f>('LWA config'!P214-1)*16+'LWA config'!S214-1</f>
        <v>628</v>
      </c>
      <c r="G602" s="92">
        <f>('LWA config'!Y214-1)*64+_xlfn.BITXOR('LWA config'!AC214,2)+32*'LWA config'!AB214</f>
        <v>600</v>
      </c>
    </row>
    <row r="603" spans="1:7">
      <c r="A603" s="93" t="str">
        <f>'LWA config'!B214</f>
        <v>LWA-210</v>
      </c>
      <c r="B603" s="101">
        <f>'LWA config'!E214</f>
        <v>37.239756380000003</v>
      </c>
      <c r="C603" s="101">
        <f>'LWA config'!F214</f>
        <v>-118.28218373999999</v>
      </c>
      <c r="D603" s="99">
        <f>'LWA config'!G214</f>
        <v>1183.3</v>
      </c>
      <c r="E603" s="97" t="s">
        <v>446</v>
      </c>
      <c r="F603" s="92">
        <f>('LWA config'!P214-1)*16+'LWA config'!U214-1</f>
        <v>629</v>
      </c>
      <c r="G603" s="92">
        <f>('LWA config'!Y214-1)*64+_xlfn.BITXOR('LWA config'!AD214,2)+32*'LWA config'!AB214</f>
        <v>601</v>
      </c>
    </row>
    <row r="604" spans="1:7">
      <c r="A604" s="93" t="str">
        <f>'LWA config'!B213</f>
        <v>LWA-209</v>
      </c>
      <c r="B604" s="101">
        <f>'LWA config'!E213</f>
        <v>37.23980315</v>
      </c>
      <c r="C604" s="101">
        <f>'LWA config'!F213</f>
        <v>-118.28222262</v>
      </c>
      <c r="D604" s="99">
        <f>'LWA config'!G213</f>
        <v>1183.3599999999999</v>
      </c>
      <c r="E604" s="97" t="s">
        <v>116</v>
      </c>
      <c r="F604" s="92">
        <f>('LWA config'!P213-1)*16+'LWA config'!S213-1</f>
        <v>626</v>
      </c>
      <c r="G604" s="92">
        <f>('LWA config'!Y213-1)*64+_xlfn.BITXOR('LWA config'!AC213,2)+32*'LWA config'!AB213</f>
        <v>602</v>
      </c>
    </row>
    <row r="605" spans="1:7">
      <c r="A605" s="93" t="str">
        <f>'LWA config'!B213</f>
        <v>LWA-209</v>
      </c>
      <c r="B605" s="101">
        <f>'LWA config'!E213</f>
        <v>37.23980315</v>
      </c>
      <c r="C605" s="101">
        <f>'LWA config'!F213</f>
        <v>-118.28222262</v>
      </c>
      <c r="D605" s="99">
        <f>'LWA config'!G213</f>
        <v>1183.3599999999999</v>
      </c>
      <c r="E605" s="97" t="s">
        <v>446</v>
      </c>
      <c r="F605" s="92">
        <f>('LWA config'!P213-1)*16+'LWA config'!U213-1</f>
        <v>627</v>
      </c>
      <c r="G605" s="92">
        <f>('LWA config'!Y213-1)*64+_xlfn.BITXOR('LWA config'!AD213,2)+32*'LWA config'!AB213</f>
        <v>603</v>
      </c>
    </row>
    <row r="606" spans="1:7">
      <c r="A606" s="93" t="str">
        <f>'LWA config'!B232</f>
        <v>LWA-228</v>
      </c>
      <c r="B606" s="101">
        <f>'LWA config'!E232</f>
        <v>37.240179359999999</v>
      </c>
      <c r="C606" s="101">
        <f>'LWA config'!F232</f>
        <v>-118.28254834000001</v>
      </c>
      <c r="D606" s="99">
        <f>'LWA config'!G232</f>
        <v>1183.68</v>
      </c>
      <c r="E606" s="97" t="s">
        <v>116</v>
      </c>
      <c r="F606" s="92">
        <f>('LWA config'!P232-1)*16+'LWA config'!S232-1</f>
        <v>632</v>
      </c>
      <c r="G606" s="92">
        <f>('LWA config'!Y232-1)*64+_xlfn.BITXOR('LWA config'!AC232,2)+32*'LWA config'!AB232</f>
        <v>604</v>
      </c>
    </row>
    <row r="607" spans="1:7">
      <c r="A607" s="93" t="str">
        <f>'LWA config'!B232</f>
        <v>LWA-228</v>
      </c>
      <c r="B607" s="101">
        <f>'LWA config'!E232</f>
        <v>37.240179359999999</v>
      </c>
      <c r="C607" s="101">
        <f>'LWA config'!F232</f>
        <v>-118.28254834000001</v>
      </c>
      <c r="D607" s="99">
        <f>'LWA config'!G232</f>
        <v>1183.68</v>
      </c>
      <c r="E607" s="97" t="s">
        <v>446</v>
      </c>
      <c r="F607" s="92">
        <f>('LWA config'!P232-1)*16+'LWA config'!U232-1</f>
        <v>633</v>
      </c>
      <c r="G607" s="92">
        <f>('LWA config'!Y232-1)*64+_xlfn.BITXOR('LWA config'!AD232,2)+32*'LWA config'!AB232</f>
        <v>605</v>
      </c>
    </row>
    <row r="608" spans="1:7">
      <c r="A608" s="93" t="str">
        <f>'LWA config'!B234</f>
        <v>LWA-230</v>
      </c>
      <c r="B608" s="101">
        <f>'LWA config'!E234</f>
        <v>37.240106959999999</v>
      </c>
      <c r="C608" s="101">
        <f>'LWA config'!F234</f>
        <v>-118.28262277</v>
      </c>
      <c r="D608" s="99">
        <f>'LWA config'!G234</f>
        <v>1183.5899999999999</v>
      </c>
      <c r="E608" s="97" t="s">
        <v>116</v>
      </c>
      <c r="F608" s="92">
        <f>('LWA config'!P234-1)*16+'LWA config'!S234-1</f>
        <v>630</v>
      </c>
      <c r="G608" s="92">
        <f>('LWA config'!Y234-1)*64+_xlfn.BITXOR('LWA config'!AC234,2)+32*'LWA config'!AB234</f>
        <v>606</v>
      </c>
    </row>
    <row r="609" spans="1:7">
      <c r="A609" s="93" t="str">
        <f>'LWA config'!B234</f>
        <v>LWA-230</v>
      </c>
      <c r="B609" s="101">
        <f>'LWA config'!E234</f>
        <v>37.240106959999999</v>
      </c>
      <c r="C609" s="101">
        <f>'LWA config'!F234</f>
        <v>-118.28262277</v>
      </c>
      <c r="D609" s="99">
        <f>'LWA config'!G234</f>
        <v>1183.5899999999999</v>
      </c>
      <c r="E609" s="97" t="s">
        <v>446</v>
      </c>
      <c r="F609" s="92">
        <f>('LWA config'!P234-1)*16+'LWA config'!U234-1</f>
        <v>631</v>
      </c>
      <c r="G609" s="92">
        <f>('LWA config'!Y234-1)*64+_xlfn.BITXOR('LWA config'!AD234,2)+32*'LWA config'!AB234</f>
        <v>607</v>
      </c>
    </row>
    <row r="610" spans="1:7">
      <c r="A610" s="93" t="e">
        <f>'LWA config'!#REF!</f>
        <v>#REF!</v>
      </c>
      <c r="B610" s="101" t="e">
        <f>'LWA config'!#REF!</f>
        <v>#REF!</v>
      </c>
      <c r="C610" s="101" t="e">
        <f>'LWA config'!#REF!</f>
        <v>#REF!</v>
      </c>
      <c r="D610" s="99" t="e">
        <f>'LWA config'!#REF!</f>
        <v>#REF!</v>
      </c>
      <c r="E610" s="97" t="s">
        <v>116</v>
      </c>
      <c r="F610" s="92" t="e">
        <f>('LWA config'!#REF!-1)*16+'LWA config'!#REF!-1</f>
        <v>#REF!</v>
      </c>
      <c r="G610" s="92" t="e">
        <f>('LWA config'!#REF!-1)*64+_xlfn.BITXOR('LWA config'!#REF!,2)+32*'LWA config'!#REF!</f>
        <v>#REF!</v>
      </c>
    </row>
    <row r="611" spans="1:7">
      <c r="A611" s="93" t="e">
        <f>'LWA config'!#REF!</f>
        <v>#REF!</v>
      </c>
      <c r="B611" s="101" t="e">
        <f>'LWA config'!#REF!</f>
        <v>#REF!</v>
      </c>
      <c r="C611" s="101" t="e">
        <f>'LWA config'!#REF!</f>
        <v>#REF!</v>
      </c>
      <c r="D611" s="99" t="e">
        <f>'LWA config'!#REF!</f>
        <v>#REF!</v>
      </c>
      <c r="E611" s="97" t="s">
        <v>446</v>
      </c>
      <c r="F611" s="92" t="e">
        <f>('LWA config'!#REF!-1)*16+'LWA config'!#REF!-1</f>
        <v>#REF!</v>
      </c>
      <c r="G611" s="92" t="e">
        <f>('LWA config'!#REF!-1)*64+_xlfn.BITXOR('LWA config'!#REF!,2)+32*'LWA config'!#REF!</f>
        <v>#REF!</v>
      </c>
    </row>
    <row r="612" spans="1:7">
      <c r="A612" s="93" t="str">
        <f>'LWA config'!B233</f>
        <v>LWA-229</v>
      </c>
      <c r="B612" s="101">
        <f>'LWA config'!E233</f>
        <v>37.240127680000001</v>
      </c>
      <c r="C612" s="101">
        <f>'LWA config'!F233</f>
        <v>-118.28250380999999</v>
      </c>
      <c r="D612" s="99">
        <f>'LWA config'!G233</f>
        <v>1183.56</v>
      </c>
      <c r="E612" s="97" t="s">
        <v>116</v>
      </c>
      <c r="F612" s="92">
        <f>('LWA config'!P233-1)*16+'LWA config'!S233-1</f>
        <v>634</v>
      </c>
      <c r="G612" s="92">
        <f>('LWA config'!Y233-1)*64+_xlfn.BITXOR('LWA config'!AC233,2)+32*'LWA config'!AB233</f>
        <v>610</v>
      </c>
    </row>
    <row r="613" spans="1:7">
      <c r="A613" s="93" t="str">
        <f>'LWA config'!B233</f>
        <v>LWA-229</v>
      </c>
      <c r="B613" s="101">
        <f>'LWA config'!E233</f>
        <v>37.240127680000001</v>
      </c>
      <c r="C613" s="101">
        <f>'LWA config'!F233</f>
        <v>-118.28250380999999</v>
      </c>
      <c r="D613" s="99">
        <f>'LWA config'!G233</f>
        <v>1183.56</v>
      </c>
      <c r="E613" s="97" t="s">
        <v>446</v>
      </c>
      <c r="F613" s="92">
        <f>('LWA config'!P233-1)*16+'LWA config'!U233-1</f>
        <v>635</v>
      </c>
      <c r="G613" s="92">
        <f>('LWA config'!Y233-1)*64+_xlfn.BITXOR('LWA config'!AD233,2)+32*'LWA config'!AB233</f>
        <v>611</v>
      </c>
    </row>
    <row r="614" spans="1:7">
      <c r="A614" s="93" t="e">
        <f>'LWA config'!#REF!</f>
        <v>#REF!</v>
      </c>
      <c r="B614" s="101" t="e">
        <f>'LWA config'!#REF!</f>
        <v>#REF!</v>
      </c>
      <c r="C614" s="101" t="e">
        <f>'LWA config'!#REF!</f>
        <v>#REF!</v>
      </c>
      <c r="D614" s="99" t="e">
        <f>'LWA config'!#REF!</f>
        <v>#REF!</v>
      </c>
      <c r="E614" s="97" t="s">
        <v>116</v>
      </c>
      <c r="F614" s="92" t="e">
        <f>('LWA config'!#REF!-1)*16+'LWA config'!#REF!-1</f>
        <v>#REF!</v>
      </c>
      <c r="G614" s="92" t="e">
        <f>('LWA config'!#REF!-1)*64+_xlfn.BITXOR('LWA config'!#REF!,2)+32*'LWA config'!#REF!</f>
        <v>#REF!</v>
      </c>
    </row>
    <row r="615" spans="1:7">
      <c r="A615" s="93" t="e">
        <f>'LWA config'!#REF!</f>
        <v>#REF!</v>
      </c>
      <c r="B615" s="101" t="e">
        <f>'LWA config'!#REF!</f>
        <v>#REF!</v>
      </c>
      <c r="C615" s="101" t="e">
        <f>'LWA config'!#REF!</f>
        <v>#REF!</v>
      </c>
      <c r="D615" s="99" t="e">
        <f>'LWA config'!#REF!</f>
        <v>#REF!</v>
      </c>
      <c r="E615" s="97" t="s">
        <v>446</v>
      </c>
      <c r="F615" s="92" t="e">
        <f>('LWA config'!#REF!-1)*16+'LWA config'!#REF!-1</f>
        <v>#REF!</v>
      </c>
      <c r="G615" s="92" t="e">
        <f>('LWA config'!#REF!-1)*64+_xlfn.BITXOR('LWA config'!#REF!,2)+32*'LWA config'!#REF!</f>
        <v>#REF!</v>
      </c>
    </row>
    <row r="616" spans="1:7">
      <c r="A616" s="93" t="e">
        <f>'LWA config'!#REF!</f>
        <v>#REF!</v>
      </c>
      <c r="B616" s="101" t="e">
        <f>'LWA config'!#REF!</f>
        <v>#REF!</v>
      </c>
      <c r="C616" s="101" t="e">
        <f>'LWA config'!#REF!</f>
        <v>#REF!</v>
      </c>
      <c r="D616" s="99" t="e">
        <f>'LWA config'!#REF!</f>
        <v>#REF!</v>
      </c>
      <c r="E616" s="97" t="s">
        <v>116</v>
      </c>
      <c r="F616" s="92" t="e">
        <f>('LWA config'!#REF!-1)*16+'LWA config'!#REF!-1</f>
        <v>#REF!</v>
      </c>
      <c r="G616" s="92" t="e">
        <f>('LWA config'!#REF!-1)*64+_xlfn.BITXOR('LWA config'!#REF!,2)+32*'LWA config'!#REF!</f>
        <v>#REF!</v>
      </c>
    </row>
    <row r="617" spans="1:7">
      <c r="A617" s="93" t="e">
        <f>'LWA config'!#REF!</f>
        <v>#REF!</v>
      </c>
      <c r="B617" s="101" t="e">
        <f>'LWA config'!#REF!</f>
        <v>#REF!</v>
      </c>
      <c r="C617" s="101" t="e">
        <f>'LWA config'!#REF!</f>
        <v>#REF!</v>
      </c>
      <c r="D617" s="99" t="e">
        <f>'LWA config'!#REF!</f>
        <v>#REF!</v>
      </c>
      <c r="E617" s="97" t="s">
        <v>446</v>
      </c>
      <c r="F617" s="92" t="e">
        <f>('LWA config'!#REF!-1)*16+'LWA config'!#REF!-1</f>
        <v>#REF!</v>
      </c>
      <c r="G617" s="92" t="e">
        <f>('LWA config'!#REF!-1)*64+_xlfn.BITXOR('LWA config'!#REF!,2)+32*'LWA config'!#REF!</f>
        <v>#REF!</v>
      </c>
    </row>
    <row r="618" spans="1:7">
      <c r="A618" s="93" t="str">
        <f>'LWA config'!B240</f>
        <v>LWA-236</v>
      </c>
      <c r="B618" s="101">
        <f>'LWA config'!E240</f>
        <v>37.239792059999999</v>
      </c>
      <c r="C618" s="101">
        <f>'LWA config'!F240</f>
        <v>-118.28253152000001</v>
      </c>
      <c r="D618" s="99">
        <f>'LWA config'!G240</f>
        <v>1183.22</v>
      </c>
      <c r="E618" s="97" t="s">
        <v>116</v>
      </c>
      <c r="F618" s="92">
        <f>('LWA config'!P240-1)*16+'LWA config'!S240-1</f>
        <v>644</v>
      </c>
      <c r="G618" s="92">
        <f>('LWA config'!Y240-1)*64+_xlfn.BITXOR('LWA config'!AC240,2)+32*'LWA config'!AB240</f>
        <v>616</v>
      </c>
    </row>
    <row r="619" spans="1:7">
      <c r="A619" s="93" t="str">
        <f>'LWA config'!B240</f>
        <v>LWA-236</v>
      </c>
      <c r="B619" s="101">
        <f>'LWA config'!E240</f>
        <v>37.239792059999999</v>
      </c>
      <c r="C619" s="101">
        <f>'LWA config'!F240</f>
        <v>-118.28253152000001</v>
      </c>
      <c r="D619" s="99">
        <f>'LWA config'!G240</f>
        <v>1183.22</v>
      </c>
      <c r="E619" s="97" t="s">
        <v>446</v>
      </c>
      <c r="F619" s="92">
        <f>('LWA config'!P240-1)*16+'LWA config'!U240-1</f>
        <v>645</v>
      </c>
      <c r="G619" s="92">
        <f>('LWA config'!Y240-1)*64+_xlfn.BITXOR('LWA config'!AD240,2)+32*'LWA config'!AB240</f>
        <v>617</v>
      </c>
    </row>
    <row r="620" spans="1:7">
      <c r="A620" s="93" t="str">
        <f>'LWA config'!B239</f>
        <v>LWA-235</v>
      </c>
      <c r="B620" s="101">
        <f>'LWA config'!E239</f>
        <v>37.239828809999999</v>
      </c>
      <c r="C620" s="101">
        <f>'LWA config'!F239</f>
        <v>-118.28242881</v>
      </c>
      <c r="D620" s="99">
        <f>'LWA config'!G239</f>
        <v>1183.1500000000001</v>
      </c>
      <c r="E620" s="97" t="s">
        <v>116</v>
      </c>
      <c r="F620" s="92">
        <f>('LWA config'!P239-1)*16+'LWA config'!S239-1</f>
        <v>642</v>
      </c>
      <c r="G620" s="92">
        <f>('LWA config'!Y239-1)*64+_xlfn.BITXOR('LWA config'!AC239,2)+32*'LWA config'!AB239</f>
        <v>618</v>
      </c>
    </row>
    <row r="621" spans="1:7">
      <c r="A621" s="93" t="str">
        <f>'LWA config'!B239</f>
        <v>LWA-235</v>
      </c>
      <c r="B621" s="101">
        <f>'LWA config'!E239</f>
        <v>37.239828809999999</v>
      </c>
      <c r="C621" s="101">
        <f>'LWA config'!F239</f>
        <v>-118.28242881</v>
      </c>
      <c r="D621" s="99">
        <f>'LWA config'!G239</f>
        <v>1183.1500000000001</v>
      </c>
      <c r="E621" s="97" t="s">
        <v>446</v>
      </c>
      <c r="F621" s="92">
        <f>('LWA config'!P239-1)*16+'LWA config'!U239-1</f>
        <v>643</v>
      </c>
      <c r="G621" s="92">
        <f>('LWA config'!Y239-1)*64+_xlfn.BITXOR('LWA config'!AD239,2)+32*'LWA config'!AB239</f>
        <v>619</v>
      </c>
    </row>
    <row r="622" spans="1:7">
      <c r="A622" s="93" t="str">
        <f>'LWA config'!B242</f>
        <v>LWA-238</v>
      </c>
      <c r="B622" s="101">
        <f>'LWA config'!E242</f>
        <v>37.239738529999997</v>
      </c>
      <c r="C622" s="101">
        <f>'LWA config'!F242</f>
        <v>-118.28237884000001</v>
      </c>
      <c r="D622" s="99">
        <f>'LWA config'!G242</f>
        <v>1183.0999999999999</v>
      </c>
      <c r="E622" s="97" t="s">
        <v>116</v>
      </c>
      <c r="F622" s="92">
        <f>('LWA config'!P242-1)*16+'LWA config'!S242-1</f>
        <v>648</v>
      </c>
      <c r="G622" s="92">
        <f>('LWA config'!Y242-1)*64+_xlfn.BITXOR('LWA config'!AC242,2)+32*'LWA config'!AB242</f>
        <v>620</v>
      </c>
    </row>
    <row r="623" spans="1:7">
      <c r="A623" s="93" t="str">
        <f>'LWA config'!B242</f>
        <v>LWA-238</v>
      </c>
      <c r="B623" s="101">
        <f>'LWA config'!E242</f>
        <v>37.239738529999997</v>
      </c>
      <c r="C623" s="101">
        <f>'LWA config'!F242</f>
        <v>-118.28237884000001</v>
      </c>
      <c r="D623" s="99">
        <f>'LWA config'!G242</f>
        <v>1183.0999999999999</v>
      </c>
      <c r="E623" s="97" t="s">
        <v>446</v>
      </c>
      <c r="F623" s="92">
        <f>('LWA config'!P242-1)*16+'LWA config'!U242-1</f>
        <v>649</v>
      </c>
      <c r="G623" s="92">
        <f>('LWA config'!Y242-1)*64+_xlfn.BITXOR('LWA config'!AD242,2)+32*'LWA config'!AB242</f>
        <v>621</v>
      </c>
    </row>
    <row r="624" spans="1:7">
      <c r="A624" s="93" t="str">
        <f>'LWA config'!B241</f>
        <v>LWA-237</v>
      </c>
      <c r="B624" s="101">
        <f>'LWA config'!E241</f>
        <v>37.239757070000003</v>
      </c>
      <c r="C624" s="101">
        <f>'LWA config'!F241</f>
        <v>-118.28270626</v>
      </c>
      <c r="D624" s="99">
        <f>'LWA config'!G241</f>
        <v>1183.56</v>
      </c>
      <c r="E624" s="97" t="s">
        <v>116</v>
      </c>
      <c r="F624" s="92">
        <f>('LWA config'!P241-1)*16+'LWA config'!S241-1</f>
        <v>646</v>
      </c>
      <c r="G624" s="92">
        <f>('LWA config'!Y241-1)*64+_xlfn.BITXOR('LWA config'!AC241,2)+32*'LWA config'!AB241</f>
        <v>622</v>
      </c>
    </row>
    <row r="625" spans="1:7">
      <c r="A625" s="93" t="str">
        <f>'LWA config'!B241</f>
        <v>LWA-237</v>
      </c>
      <c r="B625" s="101">
        <f>'LWA config'!E241</f>
        <v>37.239757070000003</v>
      </c>
      <c r="C625" s="101">
        <f>'LWA config'!F241</f>
        <v>-118.28270626</v>
      </c>
      <c r="D625" s="99">
        <f>'LWA config'!G241</f>
        <v>1183.56</v>
      </c>
      <c r="E625" s="97" t="s">
        <v>446</v>
      </c>
      <c r="F625" s="92">
        <f>('LWA config'!P241-1)*16+'LWA config'!U241-1</f>
        <v>647</v>
      </c>
      <c r="G625" s="92">
        <f>('LWA config'!Y241-1)*64+_xlfn.BITXOR('LWA config'!AD241,2)+32*'LWA config'!AB241</f>
        <v>623</v>
      </c>
    </row>
    <row r="626" spans="1:7">
      <c r="A626" s="93" t="str">
        <f>'LWA config'!B244</f>
        <v>LWA-240</v>
      </c>
      <c r="B626" s="101">
        <f>'LWA config'!E244</f>
        <v>37.23963869</v>
      </c>
      <c r="C626" s="101">
        <f>'LWA config'!F244</f>
        <v>-118.28274017</v>
      </c>
      <c r="D626" s="99">
        <f>'LWA config'!G244</f>
        <v>1183.52</v>
      </c>
      <c r="E626" s="97" t="s">
        <v>116</v>
      </c>
      <c r="F626" s="92">
        <f>('LWA config'!P244-1)*16+'LWA config'!S244-1</f>
        <v>652</v>
      </c>
      <c r="G626" s="92">
        <f>('LWA config'!Y244-1)*64+_xlfn.BITXOR('LWA config'!AC244,2)+32*'LWA config'!AB244</f>
        <v>624</v>
      </c>
    </row>
    <row r="627" spans="1:7">
      <c r="A627" s="93" t="str">
        <f>'LWA config'!B244</f>
        <v>LWA-240</v>
      </c>
      <c r="B627" s="101">
        <f>'LWA config'!E244</f>
        <v>37.23963869</v>
      </c>
      <c r="C627" s="101">
        <f>'LWA config'!F244</f>
        <v>-118.28274017</v>
      </c>
      <c r="D627" s="99">
        <f>'LWA config'!G244</f>
        <v>1183.52</v>
      </c>
      <c r="E627" s="97" t="s">
        <v>446</v>
      </c>
      <c r="F627" s="92">
        <f>('LWA config'!P244-1)*16+'LWA config'!U244-1</f>
        <v>653</v>
      </c>
      <c r="G627" s="92">
        <f>('LWA config'!Y244-1)*64+_xlfn.BITXOR('LWA config'!AD244,2)+32*'LWA config'!AB244</f>
        <v>625</v>
      </c>
    </row>
    <row r="628" spans="1:7">
      <c r="A628" s="93" t="str">
        <f>'LWA config'!B243</f>
        <v>LWA-239</v>
      </c>
      <c r="B628" s="101">
        <f>'LWA config'!E243</f>
        <v>37.239689769999998</v>
      </c>
      <c r="C628" s="101">
        <f>'LWA config'!F243</f>
        <v>-118.28240126999999</v>
      </c>
      <c r="D628" s="99">
        <f>'LWA config'!G243</f>
        <v>1183.0899999999999</v>
      </c>
      <c r="E628" s="97" t="s">
        <v>116</v>
      </c>
      <c r="F628" s="92">
        <f>('LWA config'!P243-1)*16+'LWA config'!S243-1</f>
        <v>650</v>
      </c>
      <c r="G628" s="92">
        <f>('LWA config'!Y243-1)*64+_xlfn.BITXOR('LWA config'!AC243,2)+32*'LWA config'!AB243</f>
        <v>626</v>
      </c>
    </row>
    <row r="629" spans="1:7">
      <c r="A629" s="93" t="str">
        <f>'LWA config'!B243</f>
        <v>LWA-239</v>
      </c>
      <c r="B629" s="101">
        <f>'LWA config'!E243</f>
        <v>37.239689769999998</v>
      </c>
      <c r="C629" s="101">
        <f>'LWA config'!F243</f>
        <v>-118.28240126999999</v>
      </c>
      <c r="D629" s="99">
        <f>'LWA config'!G243</f>
        <v>1183.0899999999999</v>
      </c>
      <c r="E629" s="97" t="s">
        <v>446</v>
      </c>
      <c r="F629" s="92">
        <f>('LWA config'!P243-1)*16+'LWA config'!U243-1</f>
        <v>651</v>
      </c>
      <c r="G629" s="92">
        <f>('LWA config'!Y243-1)*64+_xlfn.BITXOR('LWA config'!AD243,2)+32*'LWA config'!AB243</f>
        <v>627</v>
      </c>
    </row>
    <row r="630" spans="1:7">
      <c r="A630" s="93" t="str">
        <f>'LWA config'!B301</f>
        <v>LWA-297</v>
      </c>
      <c r="B630" s="101">
        <f>'LWA config'!E301</f>
        <v>37.249589256199997</v>
      </c>
      <c r="C630" s="101">
        <f>'LWA config'!F301</f>
        <v>-118.2808874832</v>
      </c>
      <c r="D630" s="99">
        <f>'LWA config'!G301</f>
        <v>1186.02</v>
      </c>
      <c r="E630" s="97" t="s">
        <v>116</v>
      </c>
      <c r="F630" s="92">
        <f>('LWA config'!P301-1)*16+'LWA config'!S301-1</f>
        <v>198</v>
      </c>
      <c r="G630" s="92">
        <f>('LWA config'!Y301-1)*64+_xlfn.BITXOR('LWA config'!AC301,2)+32*'LWA config'!AB301</f>
        <v>628</v>
      </c>
    </row>
    <row r="631" spans="1:7">
      <c r="A631" s="93" t="str">
        <f>'LWA config'!B301</f>
        <v>LWA-297</v>
      </c>
      <c r="B631" s="101">
        <f>'LWA config'!E301</f>
        <v>37.249589256199997</v>
      </c>
      <c r="C631" s="101">
        <f>'LWA config'!F301</f>
        <v>-118.2808874832</v>
      </c>
      <c r="D631" s="99">
        <f>'LWA config'!G301</f>
        <v>1186.02</v>
      </c>
      <c r="E631" s="97" t="s">
        <v>446</v>
      </c>
      <c r="F631" s="92">
        <f>('LWA config'!P301-1)*16+'LWA config'!U301-1</f>
        <v>199</v>
      </c>
      <c r="G631" s="92">
        <f>('LWA config'!Y301-1)*64+_xlfn.BITXOR('LWA config'!AD301,2)+32*'LWA config'!AB301</f>
        <v>629</v>
      </c>
    </row>
    <row r="632" spans="1:7">
      <c r="A632" s="93" t="str">
        <f>'LWA config'!B258</f>
        <v>LWA-254</v>
      </c>
      <c r="B632" s="101">
        <f>'LWA config'!E258</f>
        <v>37.241222550000003</v>
      </c>
      <c r="C632" s="101">
        <f>'LWA config'!F258</f>
        <v>-118.28404559000001</v>
      </c>
      <c r="D632" s="99">
        <f>'LWA config'!G258</f>
        <v>1183.67</v>
      </c>
      <c r="E632" s="97" t="s">
        <v>116</v>
      </c>
      <c r="F632" s="92">
        <f>('LWA config'!P258-1)*16+'LWA config'!S258-1</f>
        <v>654</v>
      </c>
      <c r="G632" s="92">
        <f>('LWA config'!Y258-1)*64+_xlfn.BITXOR('LWA config'!AC258,2)+32*'LWA config'!AB258</f>
        <v>630</v>
      </c>
    </row>
    <row r="633" spans="1:7">
      <c r="A633" s="93" t="str">
        <f>'LWA config'!B258</f>
        <v>LWA-254</v>
      </c>
      <c r="B633" s="101">
        <f>'LWA config'!E258</f>
        <v>37.241222550000003</v>
      </c>
      <c r="C633" s="101">
        <f>'LWA config'!F258</f>
        <v>-118.28404559000001</v>
      </c>
      <c r="D633" s="99">
        <f>'LWA config'!G258</f>
        <v>1183.67</v>
      </c>
      <c r="E633" s="97" t="s">
        <v>446</v>
      </c>
      <c r="F633" s="92">
        <f>('LWA config'!P258-1)*16+'LWA config'!U258-1</f>
        <v>655</v>
      </c>
      <c r="G633" s="92">
        <f>('LWA config'!Y258-1)*64+_xlfn.BITXOR('LWA config'!AD258,2)+32*'LWA config'!AB258</f>
        <v>631</v>
      </c>
    </row>
    <row r="634" spans="1:7">
      <c r="A634" s="93" t="str">
        <f>'LWA config'!B350</f>
        <v>LWA-346</v>
      </c>
      <c r="B634" s="101">
        <f>'LWA config'!E350</f>
        <v>37.240589818199993</v>
      </c>
      <c r="C634" s="101">
        <f>'LWA config'!F350</f>
        <v>-118.28323766920001</v>
      </c>
      <c r="D634" s="99">
        <f>'LWA config'!G350</f>
        <v>1183.7</v>
      </c>
      <c r="E634" s="97" t="s">
        <v>116</v>
      </c>
      <c r="F634" s="92">
        <f>('LWA config'!P350-1)*16+'LWA config'!S350-1</f>
        <v>202</v>
      </c>
      <c r="G634" s="92">
        <f>('LWA config'!Y350-1)*64+_xlfn.BITXOR('LWA config'!AC350,2)+32*'LWA config'!AB350</f>
        <v>632</v>
      </c>
    </row>
    <row r="635" spans="1:7">
      <c r="A635" s="93" t="str">
        <f>'LWA config'!B350</f>
        <v>LWA-346</v>
      </c>
      <c r="B635" s="101">
        <f>'LWA config'!E350</f>
        <v>37.240589818199993</v>
      </c>
      <c r="C635" s="101">
        <f>'LWA config'!F350</f>
        <v>-118.28323766920001</v>
      </c>
      <c r="D635" s="99">
        <f>'LWA config'!G350</f>
        <v>1183.7</v>
      </c>
      <c r="E635" s="97" t="s">
        <v>446</v>
      </c>
      <c r="F635" s="92">
        <f>('LWA config'!P350-1)*16+'LWA config'!U350-1</f>
        <v>203</v>
      </c>
      <c r="G635" s="92">
        <f>('LWA config'!Y350-1)*64+_xlfn.BITXOR('LWA config'!AD350,2)+32*'LWA config'!AB350</f>
        <v>633</v>
      </c>
    </row>
    <row r="636" spans="1:7">
      <c r="A636" s="93" t="str">
        <f>'LWA config'!B346</f>
        <v>LWA-342</v>
      </c>
      <c r="B636" s="101">
        <f>'LWA config'!E346</f>
        <v>37.236797661199994</v>
      </c>
      <c r="C636" s="101">
        <f>'LWA config'!F346</f>
        <v>-118.2912935032</v>
      </c>
      <c r="D636" s="99">
        <f>'LWA config'!G346</f>
        <v>1179.1199999999999</v>
      </c>
      <c r="E636" s="97" t="s">
        <v>116</v>
      </c>
      <c r="F636" s="92">
        <f>('LWA config'!P346-1)*16+'LWA config'!S346-1</f>
        <v>200</v>
      </c>
      <c r="G636" s="92">
        <f>('LWA config'!Y346-1)*64+_xlfn.BITXOR('LWA config'!AC346,2)+32*'LWA config'!AB346</f>
        <v>634</v>
      </c>
    </row>
    <row r="637" spans="1:7">
      <c r="A637" s="93" t="str">
        <f>'LWA config'!B346</f>
        <v>LWA-342</v>
      </c>
      <c r="B637" s="101">
        <f>'LWA config'!E346</f>
        <v>37.236797661199994</v>
      </c>
      <c r="C637" s="101">
        <f>'LWA config'!F346</f>
        <v>-118.2912935032</v>
      </c>
      <c r="D637" s="99">
        <f>'LWA config'!G346</f>
        <v>1179.1199999999999</v>
      </c>
      <c r="E637" s="97" t="s">
        <v>446</v>
      </c>
      <c r="F637" s="92">
        <f>('LWA config'!P346-1)*16+'LWA config'!U346-1</f>
        <v>201</v>
      </c>
      <c r="G637" s="92">
        <f>('LWA config'!Y346-1)*64+_xlfn.BITXOR('LWA config'!AD346,2)+32*'LWA config'!AB346</f>
        <v>635</v>
      </c>
    </row>
    <row r="638" spans="1:7">
      <c r="A638" s="93" t="str">
        <f>'LWA config'!B360</f>
        <v>LWA-356</v>
      </c>
      <c r="B638" s="101">
        <f>'LWA config'!E360</f>
        <v>37.236065891199992</v>
      </c>
      <c r="C638" s="101">
        <f>'LWA config'!F360</f>
        <v>-118.2806321692</v>
      </c>
      <c r="D638" s="99">
        <f>'LWA config'!G360</f>
        <v>1181.18</v>
      </c>
      <c r="E638" s="97" t="s">
        <v>116</v>
      </c>
      <c r="F638" s="92">
        <f>('LWA config'!P360-1)*16+'LWA config'!S360-1</f>
        <v>206</v>
      </c>
      <c r="G638" s="92">
        <f>('LWA config'!Y360-1)*64+_xlfn.BITXOR('LWA config'!AC360,2)+32*'LWA config'!AB360</f>
        <v>636</v>
      </c>
    </row>
    <row r="639" spans="1:7">
      <c r="A639" s="93" t="str">
        <f>'LWA config'!B360</f>
        <v>LWA-356</v>
      </c>
      <c r="B639" s="101">
        <f>'LWA config'!E360</f>
        <v>37.236065891199992</v>
      </c>
      <c r="C639" s="101">
        <f>'LWA config'!F360</f>
        <v>-118.2806321692</v>
      </c>
      <c r="D639" s="99">
        <f>'LWA config'!G360</f>
        <v>1181.18</v>
      </c>
      <c r="E639" s="97" t="s">
        <v>446</v>
      </c>
      <c r="F639" s="92">
        <f>('LWA config'!P360-1)*16+'LWA config'!U360-1</f>
        <v>207</v>
      </c>
      <c r="G639" s="92">
        <f>('LWA config'!Y360-1)*64+_xlfn.BITXOR('LWA config'!AD360,2)+32*'LWA config'!AB360</f>
        <v>637</v>
      </c>
    </row>
    <row r="640" spans="1:7">
      <c r="A640" s="93" t="str">
        <f>'LWA config'!B354</f>
        <v>LWA-350</v>
      </c>
      <c r="B640" s="101">
        <f>'LWA config'!E354</f>
        <v>37.246615193199993</v>
      </c>
      <c r="C640" s="101">
        <f>'LWA config'!F354</f>
        <v>-118.2893410982</v>
      </c>
      <c r="D640" s="99">
        <f>'LWA config'!G354</f>
        <v>1185.05</v>
      </c>
      <c r="E640" s="97" t="s">
        <v>116</v>
      </c>
      <c r="F640" s="92">
        <f>('LWA config'!P354-1)*16+'LWA config'!S354-1</f>
        <v>204</v>
      </c>
      <c r="G640" s="92">
        <f>('LWA config'!Y354-1)*64+_xlfn.BITXOR('LWA config'!AC354,2)+32*'LWA config'!AB354</f>
        <v>638</v>
      </c>
    </row>
    <row r="641" spans="1:7">
      <c r="A641" s="93" t="str">
        <f>'LWA config'!B354</f>
        <v>LWA-350</v>
      </c>
      <c r="B641" s="101">
        <f>'LWA config'!E354</f>
        <v>37.246615193199993</v>
      </c>
      <c r="C641" s="101">
        <f>'LWA config'!F354</f>
        <v>-118.2893410982</v>
      </c>
      <c r="D641" s="99">
        <f>'LWA config'!G354</f>
        <v>1185.05</v>
      </c>
      <c r="E641" s="97" t="s">
        <v>446</v>
      </c>
      <c r="F641" s="92">
        <f>('LWA config'!P354-1)*16+'LWA config'!U354-1</f>
        <v>205</v>
      </c>
      <c r="G641" s="92">
        <f>('LWA config'!Y354-1)*64+_xlfn.BITXOR('LWA config'!AD354,2)+32*'LWA config'!AB354</f>
        <v>639</v>
      </c>
    </row>
    <row r="642" spans="1:7">
      <c r="A642" s="93" t="str">
        <f>'LWA config'!B181</f>
        <v>LWA-177</v>
      </c>
      <c r="B642" s="101">
        <f>'LWA config'!E181</f>
        <v>37.239693090000003</v>
      </c>
      <c r="C642" s="101">
        <f>'LWA config'!F181</f>
        <v>-118.28201878</v>
      </c>
      <c r="D642" s="99">
        <f>'LWA config'!G181</f>
        <v>1183.03</v>
      </c>
      <c r="E642" s="97" t="s">
        <v>116</v>
      </c>
      <c r="F642" s="92">
        <f>('LWA config'!P181-1)*16+'LWA config'!S181-1</f>
        <v>658</v>
      </c>
      <c r="G642" s="92">
        <f>('LWA config'!Y181-1)*64+_xlfn.BITXOR('LWA config'!AC181,2)+32*'LWA config'!AB181</f>
        <v>640</v>
      </c>
    </row>
    <row r="643" spans="1:7">
      <c r="A643" s="93" t="str">
        <f>'LWA config'!B181</f>
        <v>LWA-177</v>
      </c>
      <c r="B643" s="101">
        <f>'LWA config'!E181</f>
        <v>37.239693090000003</v>
      </c>
      <c r="C643" s="101">
        <f>'LWA config'!F181</f>
        <v>-118.28201878</v>
      </c>
      <c r="D643" s="99">
        <f>'LWA config'!G181</f>
        <v>1183.03</v>
      </c>
      <c r="E643" s="97" t="s">
        <v>446</v>
      </c>
      <c r="F643" s="92">
        <f>('LWA config'!P181-1)*16+'LWA config'!U181-1</f>
        <v>659</v>
      </c>
      <c r="G643" s="92">
        <f>('LWA config'!Y181-1)*64+_xlfn.BITXOR('LWA config'!AD181,2)+32*'LWA config'!AB181</f>
        <v>641</v>
      </c>
    </row>
    <row r="644" spans="1:7">
      <c r="A644" s="93" t="str">
        <f>'LWA config'!B251</f>
        <v>LWA-247</v>
      </c>
      <c r="B644" s="101">
        <f>'LWA config'!E251</f>
        <v>37.239393370000002</v>
      </c>
      <c r="C644" s="101">
        <f>'LWA config'!F251</f>
        <v>-118.28258432</v>
      </c>
      <c r="D644" s="99">
        <f>'LWA config'!G251</f>
        <v>1183.0899999999999</v>
      </c>
      <c r="E644" s="97" t="s">
        <v>116</v>
      </c>
      <c r="F644" s="92">
        <f>('LWA config'!P251-1)*16+'LWA config'!S251-1</f>
        <v>656</v>
      </c>
      <c r="G644" s="92">
        <f>('LWA config'!Y251-1)*64+_xlfn.BITXOR('LWA config'!AC251,2)+32*'LWA config'!AB251</f>
        <v>642</v>
      </c>
    </row>
    <row r="645" spans="1:7">
      <c r="A645" s="93" t="str">
        <f>'LWA config'!B251</f>
        <v>LWA-247</v>
      </c>
      <c r="B645" s="101">
        <f>'LWA config'!E251</f>
        <v>37.239393370000002</v>
      </c>
      <c r="C645" s="101">
        <f>'LWA config'!F251</f>
        <v>-118.28258432</v>
      </c>
      <c r="D645" s="99">
        <f>'LWA config'!G251</f>
        <v>1183.0899999999999</v>
      </c>
      <c r="E645" s="97" t="s">
        <v>446</v>
      </c>
      <c r="F645" s="92">
        <f>('LWA config'!P251-1)*16+'LWA config'!U251-1</f>
        <v>657</v>
      </c>
      <c r="G645" s="92">
        <f>('LWA config'!Y251-1)*64+_xlfn.BITXOR('LWA config'!AD251,2)+32*'LWA config'!AB251</f>
        <v>643</v>
      </c>
    </row>
    <row r="646" spans="1:7">
      <c r="A646" s="93" t="str">
        <f>'LWA config'!B184</f>
        <v>LWA-180</v>
      </c>
      <c r="B646" s="101">
        <f>'LWA config'!E184</f>
        <v>37.239563859999997</v>
      </c>
      <c r="C646" s="101">
        <f>'LWA config'!F184</f>
        <v>-118.28206107</v>
      </c>
      <c r="D646" s="99">
        <f>'LWA config'!G184</f>
        <v>1182.95</v>
      </c>
      <c r="E646" s="97" t="s">
        <v>116</v>
      </c>
      <c r="F646" s="92">
        <f>('LWA config'!P184-1)*16+'LWA config'!S184-1</f>
        <v>662</v>
      </c>
      <c r="G646" s="92">
        <f>('LWA config'!Y184-1)*64+_xlfn.BITXOR('LWA config'!AC184,2)+32*'LWA config'!AB184</f>
        <v>644</v>
      </c>
    </row>
    <row r="647" spans="1:7">
      <c r="A647" s="93" t="str">
        <f>'LWA config'!B184</f>
        <v>LWA-180</v>
      </c>
      <c r="B647" s="101">
        <f>'LWA config'!E184</f>
        <v>37.239563859999997</v>
      </c>
      <c r="C647" s="101">
        <f>'LWA config'!F184</f>
        <v>-118.28206107</v>
      </c>
      <c r="D647" s="99">
        <f>'LWA config'!G184</f>
        <v>1182.95</v>
      </c>
      <c r="E647" s="97" t="s">
        <v>446</v>
      </c>
      <c r="F647" s="92">
        <f>('LWA config'!P184-1)*16+'LWA config'!U184-1</f>
        <v>663</v>
      </c>
      <c r="G647" s="92">
        <f>('LWA config'!Y184-1)*64+_xlfn.BITXOR('LWA config'!AD184,2)+32*'LWA config'!AB184</f>
        <v>645</v>
      </c>
    </row>
    <row r="648" spans="1:7">
      <c r="A648" s="93" t="str">
        <f>'LWA config'!B183</f>
        <v>LWA-179</v>
      </c>
      <c r="B648" s="101">
        <f>'LWA config'!E183</f>
        <v>37.239630689999998</v>
      </c>
      <c r="C648" s="101">
        <f>'LWA config'!F183</f>
        <v>-118.28199204000001</v>
      </c>
      <c r="D648" s="99">
        <f>'LWA config'!G183</f>
        <v>1183.01</v>
      </c>
      <c r="E648" s="97" t="s">
        <v>116</v>
      </c>
      <c r="F648" s="92">
        <f>('LWA config'!P183-1)*16+'LWA config'!S183-1</f>
        <v>660</v>
      </c>
      <c r="G648" s="92">
        <f>('LWA config'!Y183-1)*64+_xlfn.BITXOR('LWA config'!AC183,2)+32*'LWA config'!AB183</f>
        <v>646</v>
      </c>
    </row>
    <row r="649" spans="1:7">
      <c r="A649" s="93" t="str">
        <f>'LWA config'!B183</f>
        <v>LWA-179</v>
      </c>
      <c r="B649" s="101">
        <f>'LWA config'!E183</f>
        <v>37.239630689999998</v>
      </c>
      <c r="C649" s="101">
        <f>'LWA config'!F183</f>
        <v>-118.28199204000001</v>
      </c>
      <c r="D649" s="99">
        <f>'LWA config'!G183</f>
        <v>1183.01</v>
      </c>
      <c r="E649" s="97" t="s">
        <v>446</v>
      </c>
      <c r="F649" s="92">
        <f>('LWA config'!P183-1)*16+'LWA config'!U183-1</f>
        <v>661</v>
      </c>
      <c r="G649" s="92">
        <f>('LWA config'!Y183-1)*64+_xlfn.BITXOR('LWA config'!AD183,2)+32*'LWA config'!AB183</f>
        <v>647</v>
      </c>
    </row>
    <row r="650" spans="1:7">
      <c r="A650" s="93" t="str">
        <f>'LWA config'!B187</f>
        <v>LWA-183</v>
      </c>
      <c r="B650" s="101">
        <f>'LWA config'!E187</f>
        <v>37.239404200000003</v>
      </c>
      <c r="C650" s="101">
        <f>'LWA config'!F187</f>
        <v>-118.28202494</v>
      </c>
      <c r="D650" s="99">
        <f>'LWA config'!G187</f>
        <v>1182.92</v>
      </c>
      <c r="E650" s="97" t="s">
        <v>116</v>
      </c>
      <c r="F650" s="92">
        <f>('LWA config'!P187-1)*16+'LWA config'!S187-1</f>
        <v>666</v>
      </c>
      <c r="G650" s="92">
        <f>('LWA config'!Y187-1)*64+_xlfn.BITXOR('LWA config'!AC187,2)+32*'LWA config'!AB187</f>
        <v>648</v>
      </c>
    </row>
    <row r="651" spans="1:7">
      <c r="A651" s="93" t="str">
        <f>'LWA config'!B187</f>
        <v>LWA-183</v>
      </c>
      <c r="B651" s="101">
        <f>'LWA config'!E187</f>
        <v>37.239404200000003</v>
      </c>
      <c r="C651" s="101">
        <f>'LWA config'!F187</f>
        <v>-118.28202494</v>
      </c>
      <c r="D651" s="99">
        <f>'LWA config'!G187</f>
        <v>1182.92</v>
      </c>
      <c r="E651" s="97" t="s">
        <v>446</v>
      </c>
      <c r="F651" s="92">
        <f>('LWA config'!P187-1)*16+'LWA config'!U187-1</f>
        <v>667</v>
      </c>
      <c r="G651" s="92">
        <f>('LWA config'!Y187-1)*64+_xlfn.BITXOR('LWA config'!AD187,2)+32*'LWA config'!AB187</f>
        <v>649</v>
      </c>
    </row>
    <row r="652" spans="1:7">
      <c r="A652" s="93" t="str">
        <f>'LWA config'!B180</f>
        <v>LWA-176</v>
      </c>
      <c r="B652" s="101">
        <f>'LWA config'!E180</f>
        <v>37.239733469999997</v>
      </c>
      <c r="C652" s="101">
        <f>'LWA config'!F180</f>
        <v>-118.28197898000001</v>
      </c>
      <c r="D652" s="99">
        <f>'LWA config'!G180</f>
        <v>1182.8699999999999</v>
      </c>
      <c r="E652" s="97" t="s">
        <v>116</v>
      </c>
      <c r="F652" s="92">
        <f>('LWA config'!P180-1)*16+'LWA config'!S180-1</f>
        <v>664</v>
      </c>
      <c r="G652" s="92">
        <f>('LWA config'!Y180-1)*64+_xlfn.BITXOR('LWA config'!AC180,2)+32*'LWA config'!AB180</f>
        <v>650</v>
      </c>
    </row>
    <row r="653" spans="1:7">
      <c r="A653" s="93" t="str">
        <f>'LWA config'!B180</f>
        <v>LWA-176</v>
      </c>
      <c r="B653" s="101">
        <f>'LWA config'!E180</f>
        <v>37.239733469999997</v>
      </c>
      <c r="C653" s="101">
        <f>'LWA config'!F180</f>
        <v>-118.28197898000001</v>
      </c>
      <c r="D653" s="99">
        <f>'LWA config'!G180</f>
        <v>1182.8699999999999</v>
      </c>
      <c r="E653" s="97" t="s">
        <v>446</v>
      </c>
      <c r="F653" s="92">
        <f>('LWA config'!P180-1)*16+'LWA config'!U180-1</f>
        <v>665</v>
      </c>
      <c r="G653" s="92">
        <f>('LWA config'!Y180-1)*64+_xlfn.BITXOR('LWA config'!AD180,2)+32*'LWA config'!AB180</f>
        <v>651</v>
      </c>
    </row>
    <row r="654" spans="1:7">
      <c r="A654" s="93" t="str">
        <f>'LWA config'!B216</f>
        <v>LWA-212</v>
      </c>
      <c r="B654" s="101">
        <f>'LWA config'!E216</f>
        <v>37.239611349999997</v>
      </c>
      <c r="C654" s="101">
        <f>'LWA config'!F216</f>
        <v>-118.28213313000001</v>
      </c>
      <c r="D654" s="99">
        <f>'LWA config'!G216</f>
        <v>1183.0999999999999</v>
      </c>
      <c r="E654" s="97" t="s">
        <v>116</v>
      </c>
      <c r="F654" s="92">
        <f>('LWA config'!P216-1)*16+'LWA config'!S216-1</f>
        <v>670</v>
      </c>
      <c r="G654" s="92">
        <f>('LWA config'!Y216-1)*64+_xlfn.BITXOR('LWA config'!AC216,2)+32*'LWA config'!AB216</f>
        <v>652</v>
      </c>
    </row>
    <row r="655" spans="1:7">
      <c r="A655" s="93" t="str">
        <f>'LWA config'!B216</f>
        <v>LWA-212</v>
      </c>
      <c r="B655" s="101">
        <f>'LWA config'!E216</f>
        <v>37.239611349999997</v>
      </c>
      <c r="C655" s="101">
        <f>'LWA config'!F216</f>
        <v>-118.28213313000001</v>
      </c>
      <c r="D655" s="99">
        <f>'LWA config'!G216</f>
        <v>1183.0999999999999</v>
      </c>
      <c r="E655" s="97" t="s">
        <v>446</v>
      </c>
      <c r="F655" s="92">
        <f>('LWA config'!P216-1)*16+'LWA config'!U216-1</f>
        <v>671</v>
      </c>
      <c r="G655" s="92">
        <f>('LWA config'!Y216-1)*64+_xlfn.BITXOR('LWA config'!AD216,2)+32*'LWA config'!AB216</f>
        <v>653</v>
      </c>
    </row>
    <row r="656" spans="1:7">
      <c r="A656" s="93" t="str">
        <f>'LWA config'!B215</f>
        <v>LWA-211</v>
      </c>
      <c r="B656" s="101">
        <f>'LWA config'!E215</f>
        <v>37.23966566</v>
      </c>
      <c r="C656" s="101">
        <f>'LWA config'!F215</f>
        <v>-118.28220099000001</v>
      </c>
      <c r="D656" s="99">
        <f>'LWA config'!G215</f>
        <v>1183.0899999999999</v>
      </c>
      <c r="E656" s="97" t="s">
        <v>116</v>
      </c>
      <c r="F656" s="92">
        <f>('LWA config'!P215-1)*16+'LWA config'!S215-1</f>
        <v>668</v>
      </c>
      <c r="G656" s="92">
        <f>('LWA config'!Y215-1)*64+_xlfn.BITXOR('LWA config'!AC215,2)+32*'LWA config'!AB215</f>
        <v>654</v>
      </c>
    </row>
    <row r="657" spans="1:7">
      <c r="A657" s="93" t="str">
        <f>'LWA config'!B215</f>
        <v>LWA-211</v>
      </c>
      <c r="B657" s="101">
        <f>'LWA config'!E215</f>
        <v>37.23966566</v>
      </c>
      <c r="C657" s="101">
        <f>'LWA config'!F215</f>
        <v>-118.28220099000001</v>
      </c>
      <c r="D657" s="99">
        <f>'LWA config'!G215</f>
        <v>1183.0899999999999</v>
      </c>
      <c r="E657" s="97" t="s">
        <v>446</v>
      </c>
      <c r="F657" s="92">
        <f>('LWA config'!P215-1)*16+'LWA config'!U215-1</f>
        <v>669</v>
      </c>
      <c r="G657" s="92">
        <f>('LWA config'!Y215-1)*64+_xlfn.BITXOR('LWA config'!AD215,2)+32*'LWA config'!AB215</f>
        <v>655</v>
      </c>
    </row>
    <row r="658" spans="1:7">
      <c r="A658" s="93" t="str">
        <f>'LWA config'!B218</f>
        <v>LWA-214</v>
      </c>
      <c r="B658" s="101">
        <f>'LWA config'!E218</f>
        <v>37.239557089999998</v>
      </c>
      <c r="C658" s="101">
        <f>'LWA config'!F218</f>
        <v>-118.28224926999999</v>
      </c>
      <c r="D658" s="99">
        <f>'LWA config'!G218</f>
        <v>1182.99</v>
      </c>
      <c r="E658" s="97" t="s">
        <v>116</v>
      </c>
      <c r="F658" s="92">
        <f>('LWA config'!P218-1)*16+'LWA config'!S218-1</f>
        <v>674</v>
      </c>
      <c r="G658" s="92">
        <f>('LWA config'!Y218-1)*64+_xlfn.BITXOR('LWA config'!AC218,2)+32*'LWA config'!AB218</f>
        <v>656</v>
      </c>
    </row>
    <row r="659" spans="1:7">
      <c r="A659" s="93" t="str">
        <f>'LWA config'!B218</f>
        <v>LWA-214</v>
      </c>
      <c r="B659" s="101">
        <f>'LWA config'!E218</f>
        <v>37.239557089999998</v>
      </c>
      <c r="C659" s="101">
        <f>'LWA config'!F218</f>
        <v>-118.28224926999999</v>
      </c>
      <c r="D659" s="99">
        <f>'LWA config'!G218</f>
        <v>1182.99</v>
      </c>
      <c r="E659" s="97" t="s">
        <v>446</v>
      </c>
      <c r="F659" s="92">
        <f>('LWA config'!P218-1)*16+'LWA config'!U218-1</f>
        <v>675</v>
      </c>
      <c r="G659" s="92">
        <f>('LWA config'!Y218-1)*64+_xlfn.BITXOR('LWA config'!AD218,2)+32*'LWA config'!AB218</f>
        <v>657</v>
      </c>
    </row>
    <row r="660" spans="1:7">
      <c r="A660" s="93" t="str">
        <f>'LWA config'!B217</f>
        <v>LWA-213</v>
      </c>
      <c r="B660" s="101">
        <f>'LWA config'!E217</f>
        <v>37.239601120000003</v>
      </c>
      <c r="C660" s="101">
        <f>'LWA config'!F217</f>
        <v>-118.28232615</v>
      </c>
      <c r="D660" s="99">
        <f>'LWA config'!G217</f>
        <v>1182.98</v>
      </c>
      <c r="E660" s="97" t="s">
        <v>116</v>
      </c>
      <c r="F660" s="92">
        <f>('LWA config'!P217-1)*16+'LWA config'!S217-1</f>
        <v>672</v>
      </c>
      <c r="G660" s="92">
        <f>('LWA config'!Y217-1)*64+_xlfn.BITXOR('LWA config'!AC217,2)+32*'LWA config'!AB217</f>
        <v>658</v>
      </c>
    </row>
    <row r="661" spans="1:7">
      <c r="A661" s="93" t="str">
        <f>'LWA config'!B217</f>
        <v>LWA-213</v>
      </c>
      <c r="B661" s="101">
        <f>'LWA config'!E217</f>
        <v>37.239601120000003</v>
      </c>
      <c r="C661" s="101">
        <f>'LWA config'!F217</f>
        <v>-118.28232615</v>
      </c>
      <c r="D661" s="99">
        <f>'LWA config'!G217</f>
        <v>1182.98</v>
      </c>
      <c r="E661" s="97" t="s">
        <v>446</v>
      </c>
      <c r="F661" s="92">
        <f>('LWA config'!P217-1)*16+'LWA config'!U217-1</f>
        <v>673</v>
      </c>
      <c r="G661" s="92">
        <f>('LWA config'!Y217-1)*64+_xlfn.BITXOR('LWA config'!AD217,2)+32*'LWA config'!AB217</f>
        <v>659</v>
      </c>
    </row>
    <row r="662" spans="1:7">
      <c r="A662" s="93" t="str">
        <f>'LWA config'!B247</f>
        <v>LWA-243</v>
      </c>
      <c r="B662" s="101">
        <f>'LWA config'!E247</f>
        <v>37.239577609999998</v>
      </c>
      <c r="C662" s="101">
        <f>'LWA config'!F247</f>
        <v>-118.28262243</v>
      </c>
      <c r="D662" s="99">
        <f>'LWA config'!G247</f>
        <v>1183.4100000000001</v>
      </c>
      <c r="E662" s="97" t="s">
        <v>116</v>
      </c>
      <c r="F662" s="92">
        <f>('LWA config'!P247-1)*16+'LWA config'!S247-1</f>
        <v>678</v>
      </c>
      <c r="G662" s="92">
        <f>('LWA config'!Y247-1)*64+_xlfn.BITXOR('LWA config'!AC247,2)+32*'LWA config'!AB247</f>
        <v>660</v>
      </c>
    </row>
    <row r="663" spans="1:7">
      <c r="A663" s="93" t="str">
        <f>'LWA config'!B247</f>
        <v>LWA-243</v>
      </c>
      <c r="B663" s="101">
        <f>'LWA config'!E247</f>
        <v>37.239577609999998</v>
      </c>
      <c r="C663" s="101">
        <f>'LWA config'!F247</f>
        <v>-118.28262243</v>
      </c>
      <c r="D663" s="99">
        <f>'LWA config'!G247</f>
        <v>1183.4100000000001</v>
      </c>
      <c r="E663" s="97" t="s">
        <v>446</v>
      </c>
      <c r="F663" s="92">
        <f>('LWA config'!P247-1)*16+'LWA config'!U247-1</f>
        <v>679</v>
      </c>
      <c r="G663" s="92">
        <f>('LWA config'!Y247-1)*64+_xlfn.BITXOR('LWA config'!AD247,2)+32*'LWA config'!AB247</f>
        <v>661</v>
      </c>
    </row>
    <row r="664" spans="1:7">
      <c r="A664" s="93" t="str">
        <f>'LWA config'!B219</f>
        <v>LWA-215</v>
      </c>
      <c r="B664" s="101">
        <f>'LWA config'!E219</f>
        <v>37.23955076</v>
      </c>
      <c r="C664" s="101">
        <f>'LWA config'!F219</f>
        <v>-118.28211416000001</v>
      </c>
      <c r="D664" s="99">
        <f>'LWA config'!G219</f>
        <v>1183.07</v>
      </c>
      <c r="E664" s="97" t="s">
        <v>116</v>
      </c>
      <c r="F664" s="92">
        <f>('LWA config'!P219-1)*16+'LWA config'!S219-1</f>
        <v>676</v>
      </c>
      <c r="G664" s="92">
        <f>('LWA config'!Y219-1)*64+_xlfn.BITXOR('LWA config'!AC219,2)+32*'LWA config'!AB219</f>
        <v>662</v>
      </c>
    </row>
    <row r="665" spans="1:7">
      <c r="A665" s="93" t="str">
        <f>'LWA config'!B219</f>
        <v>LWA-215</v>
      </c>
      <c r="B665" s="101">
        <f>'LWA config'!E219</f>
        <v>37.23955076</v>
      </c>
      <c r="C665" s="101">
        <f>'LWA config'!F219</f>
        <v>-118.28211416000001</v>
      </c>
      <c r="D665" s="99">
        <f>'LWA config'!G219</f>
        <v>1183.07</v>
      </c>
      <c r="E665" s="97" t="s">
        <v>446</v>
      </c>
      <c r="F665" s="92">
        <f>('LWA config'!P219-1)*16+'LWA config'!U219-1</f>
        <v>677</v>
      </c>
      <c r="G665" s="92">
        <f>('LWA config'!Y219-1)*64+_xlfn.BITXOR('LWA config'!AD219,2)+32*'LWA config'!AB219</f>
        <v>663</v>
      </c>
    </row>
    <row r="666" spans="1:7">
      <c r="A666" s="93" t="str">
        <f>'LWA config'!B222</f>
        <v>LWA-218</v>
      </c>
      <c r="B666" s="101">
        <f>'LWA config'!E222</f>
        <v>37.23939859</v>
      </c>
      <c r="C666" s="101">
        <f>'LWA config'!F222</f>
        <v>-118.28210627999999</v>
      </c>
      <c r="D666" s="99">
        <f>'LWA config'!G222</f>
        <v>1182.92</v>
      </c>
      <c r="E666" s="97" t="s">
        <v>116</v>
      </c>
      <c r="F666" s="92">
        <f>('LWA config'!P222-1)*16+'LWA config'!S222-1</f>
        <v>682</v>
      </c>
      <c r="G666" s="92">
        <f>('LWA config'!Y222-1)*64+_xlfn.BITXOR('LWA config'!AC222,2)+32*'LWA config'!AB222</f>
        <v>664</v>
      </c>
    </row>
    <row r="667" spans="1:7">
      <c r="A667" s="93" t="str">
        <f>'LWA config'!B222</f>
        <v>LWA-218</v>
      </c>
      <c r="B667" s="101">
        <f>'LWA config'!E222</f>
        <v>37.23939859</v>
      </c>
      <c r="C667" s="101">
        <f>'LWA config'!F222</f>
        <v>-118.28210627999999</v>
      </c>
      <c r="D667" s="99">
        <f>'LWA config'!G222</f>
        <v>1182.92</v>
      </c>
      <c r="E667" s="97" t="s">
        <v>446</v>
      </c>
      <c r="F667" s="92">
        <f>('LWA config'!P222-1)*16+'LWA config'!U222-1</f>
        <v>683</v>
      </c>
      <c r="G667" s="92">
        <f>('LWA config'!Y222-1)*64+_xlfn.BITXOR('LWA config'!AD222,2)+32*'LWA config'!AB222</f>
        <v>665</v>
      </c>
    </row>
    <row r="668" spans="1:7">
      <c r="A668" s="93" t="str">
        <f>'LWA config'!B221</f>
        <v>LWA-217</v>
      </c>
      <c r="B668" s="101">
        <f>'LWA config'!E221</f>
        <v>37.239426010000003</v>
      </c>
      <c r="C668" s="101">
        <f>'LWA config'!F221</f>
        <v>-118.28222563999999</v>
      </c>
      <c r="D668" s="99">
        <f>'LWA config'!G221</f>
        <v>1182.81</v>
      </c>
      <c r="E668" s="97" t="s">
        <v>116</v>
      </c>
      <c r="F668" s="92">
        <f>('LWA config'!P221-1)*16+'LWA config'!S221-1</f>
        <v>680</v>
      </c>
      <c r="G668" s="92">
        <f>('LWA config'!Y221-1)*64+_xlfn.BITXOR('LWA config'!AC221,2)+32*'LWA config'!AB221</f>
        <v>666</v>
      </c>
    </row>
    <row r="669" spans="1:7">
      <c r="A669" s="93" t="str">
        <f>'LWA config'!B221</f>
        <v>LWA-217</v>
      </c>
      <c r="B669" s="101">
        <f>'LWA config'!E221</f>
        <v>37.239426010000003</v>
      </c>
      <c r="C669" s="101">
        <f>'LWA config'!F221</f>
        <v>-118.28222563999999</v>
      </c>
      <c r="D669" s="99">
        <f>'LWA config'!G221</f>
        <v>1182.81</v>
      </c>
      <c r="E669" s="97" t="s">
        <v>446</v>
      </c>
      <c r="F669" s="92">
        <f>('LWA config'!P221-1)*16+'LWA config'!U221-1</f>
        <v>681</v>
      </c>
      <c r="G669" s="92">
        <f>('LWA config'!Y221-1)*64+_xlfn.BITXOR('LWA config'!AD221,2)+32*'LWA config'!AB221</f>
        <v>667</v>
      </c>
    </row>
    <row r="670" spans="1:7">
      <c r="A670" s="93" t="str">
        <f>'LWA config'!B225</f>
        <v>LWA-221</v>
      </c>
      <c r="B670" s="101">
        <f>'LWA config'!E225</f>
        <v>37.239154110000001</v>
      </c>
      <c r="C670" s="101">
        <f>'LWA config'!F225</f>
        <v>-118.28227022999999</v>
      </c>
      <c r="D670" s="99">
        <f>'LWA config'!G225</f>
        <v>1182.7</v>
      </c>
      <c r="E670" s="97" t="s">
        <v>116</v>
      </c>
      <c r="F670" s="92">
        <f>('LWA config'!P225-1)*16+'LWA config'!S225-1</f>
        <v>686</v>
      </c>
      <c r="G670" s="92">
        <f>('LWA config'!Y225-1)*64+_xlfn.BITXOR('LWA config'!AC225,2)+32*'LWA config'!AB225</f>
        <v>668</v>
      </c>
    </row>
    <row r="671" spans="1:7">
      <c r="A671" s="93" t="str">
        <f>'LWA config'!B225</f>
        <v>LWA-221</v>
      </c>
      <c r="B671" s="101">
        <f>'LWA config'!E225</f>
        <v>37.239154110000001</v>
      </c>
      <c r="C671" s="101">
        <f>'LWA config'!F225</f>
        <v>-118.28227022999999</v>
      </c>
      <c r="D671" s="99">
        <f>'LWA config'!G225</f>
        <v>1182.7</v>
      </c>
      <c r="E671" s="97" t="s">
        <v>446</v>
      </c>
      <c r="F671" s="92">
        <f>('LWA config'!P225-1)*16+'LWA config'!U225-1</f>
        <v>687</v>
      </c>
      <c r="G671" s="92">
        <f>('LWA config'!Y225-1)*64+_xlfn.BITXOR('LWA config'!AD225,2)+32*'LWA config'!AB225</f>
        <v>669</v>
      </c>
    </row>
    <row r="672" spans="1:7">
      <c r="A672" s="93" t="str">
        <f>'LWA config'!B223</f>
        <v>LWA-219</v>
      </c>
      <c r="B672" s="101">
        <f>'LWA config'!E223</f>
        <v>37.239387979999997</v>
      </c>
      <c r="C672" s="101">
        <f>'LWA config'!F223</f>
        <v>-118.2823083</v>
      </c>
      <c r="D672" s="99">
        <f>'LWA config'!G223</f>
        <v>1182.8599999999999</v>
      </c>
      <c r="E672" s="97" t="s">
        <v>116</v>
      </c>
      <c r="F672" s="92">
        <f>('LWA config'!P223-1)*16+'LWA config'!S223-1</f>
        <v>684</v>
      </c>
      <c r="G672" s="92">
        <f>('LWA config'!Y223-1)*64+_xlfn.BITXOR('LWA config'!AC223,2)+32*'LWA config'!AB223</f>
        <v>670</v>
      </c>
    </row>
    <row r="673" spans="1:7">
      <c r="A673" s="93" t="str">
        <f>'LWA config'!B223</f>
        <v>LWA-219</v>
      </c>
      <c r="B673" s="101">
        <f>'LWA config'!E223</f>
        <v>37.239387979999997</v>
      </c>
      <c r="C673" s="101">
        <f>'LWA config'!F223</f>
        <v>-118.2823083</v>
      </c>
      <c r="D673" s="99">
        <f>'LWA config'!G223</f>
        <v>1182.8599999999999</v>
      </c>
      <c r="E673" s="97" t="s">
        <v>446</v>
      </c>
      <c r="F673" s="92">
        <f>('LWA config'!P223-1)*16+'LWA config'!U223-1</f>
        <v>685</v>
      </c>
      <c r="G673" s="92">
        <f>('LWA config'!Y223-1)*64+_xlfn.BITXOR('LWA config'!AD223,2)+32*'LWA config'!AB223</f>
        <v>671</v>
      </c>
    </row>
    <row r="674" spans="1:7">
      <c r="A674" s="93" t="str">
        <f>'LWA config'!B245</f>
        <v>LWA-241</v>
      </c>
      <c r="B674" s="101">
        <f>'LWA config'!E245</f>
        <v>37.239623309999999</v>
      </c>
      <c r="C674" s="101">
        <f>'LWA config'!F245</f>
        <v>-118.28247819000001</v>
      </c>
      <c r="D674" s="99">
        <f>'LWA config'!G245</f>
        <v>1183.1400000000001</v>
      </c>
      <c r="E674" s="97" t="s">
        <v>116</v>
      </c>
      <c r="F674" s="92">
        <f>('LWA config'!P245-1)*16+'LWA config'!S245-1</f>
        <v>690</v>
      </c>
      <c r="G674" s="92">
        <f>('LWA config'!Y245-1)*64+_xlfn.BITXOR('LWA config'!AC245,2)+32*'LWA config'!AB245</f>
        <v>672</v>
      </c>
    </row>
    <row r="675" spans="1:7">
      <c r="A675" s="93" t="str">
        <f>'LWA config'!B245</f>
        <v>LWA-241</v>
      </c>
      <c r="B675" s="101">
        <f>'LWA config'!E245</f>
        <v>37.239623309999999</v>
      </c>
      <c r="C675" s="101">
        <f>'LWA config'!F245</f>
        <v>-118.28247819000001</v>
      </c>
      <c r="D675" s="99">
        <f>'LWA config'!G245</f>
        <v>1183.1400000000001</v>
      </c>
      <c r="E675" s="97" t="s">
        <v>446</v>
      </c>
      <c r="F675" s="92">
        <f>('LWA config'!P245-1)*16+'LWA config'!U245-1</f>
        <v>691</v>
      </c>
      <c r="G675" s="92">
        <f>('LWA config'!Y245-1)*64+_xlfn.BITXOR('LWA config'!AD245,2)+32*'LWA config'!AB245</f>
        <v>673</v>
      </c>
    </row>
    <row r="676" spans="1:7">
      <c r="A676" s="93" t="str">
        <f>'LWA config'!B227</f>
        <v>LWA-223</v>
      </c>
      <c r="B676" s="101">
        <f>'LWA config'!E227</f>
        <v>37.239075939999999</v>
      </c>
      <c r="C676" s="101">
        <f>'LWA config'!F227</f>
        <v>-118.28235668000001</v>
      </c>
      <c r="D676" s="99">
        <f>'LWA config'!G227</f>
        <v>1182.8</v>
      </c>
      <c r="E676" s="97" t="s">
        <v>116</v>
      </c>
      <c r="F676" s="92">
        <f>('LWA config'!P227-1)*16+'LWA config'!S227-1</f>
        <v>688</v>
      </c>
      <c r="G676" s="92">
        <f>('LWA config'!Y227-1)*64+_xlfn.BITXOR('LWA config'!AC227,2)+32*'LWA config'!AB227</f>
        <v>674</v>
      </c>
    </row>
    <row r="677" spans="1:7">
      <c r="A677" s="93" t="str">
        <f>'LWA config'!B227</f>
        <v>LWA-223</v>
      </c>
      <c r="B677" s="101">
        <f>'LWA config'!E227</f>
        <v>37.239075939999999</v>
      </c>
      <c r="C677" s="101">
        <f>'LWA config'!F227</f>
        <v>-118.28235668000001</v>
      </c>
      <c r="D677" s="99">
        <f>'LWA config'!G227</f>
        <v>1182.8</v>
      </c>
      <c r="E677" s="97" t="s">
        <v>446</v>
      </c>
      <c r="F677" s="92">
        <f>('LWA config'!P227-1)*16+'LWA config'!U227-1</f>
        <v>689</v>
      </c>
      <c r="G677" s="92">
        <f>('LWA config'!Y227-1)*64+_xlfn.BITXOR('LWA config'!AD227,2)+32*'LWA config'!AB227</f>
        <v>675</v>
      </c>
    </row>
    <row r="678" spans="1:7">
      <c r="A678" s="93" t="str">
        <f>'LWA config'!B248</f>
        <v>LWA-244</v>
      </c>
      <c r="B678" s="101">
        <f>'LWA config'!E248</f>
        <v>37.239521240000002</v>
      </c>
      <c r="C678" s="101">
        <f>'LWA config'!F248</f>
        <v>-118.28243821</v>
      </c>
      <c r="D678" s="99">
        <f>'LWA config'!G248</f>
        <v>1183.03</v>
      </c>
      <c r="E678" s="97" t="s">
        <v>116</v>
      </c>
      <c r="F678" s="92">
        <f>('LWA config'!P248-1)*16+'LWA config'!S248-1</f>
        <v>694</v>
      </c>
      <c r="G678" s="92">
        <f>('LWA config'!Y248-1)*64+_xlfn.BITXOR('LWA config'!AC248,2)+32*'LWA config'!AB248</f>
        <v>676</v>
      </c>
    </row>
    <row r="679" spans="1:7">
      <c r="A679" s="93" t="str">
        <f>'LWA config'!B248</f>
        <v>LWA-244</v>
      </c>
      <c r="B679" s="101">
        <f>'LWA config'!E248</f>
        <v>37.239521240000002</v>
      </c>
      <c r="C679" s="101">
        <f>'LWA config'!F248</f>
        <v>-118.28243821</v>
      </c>
      <c r="D679" s="99">
        <f>'LWA config'!G248</f>
        <v>1183.03</v>
      </c>
      <c r="E679" s="97" t="s">
        <v>446</v>
      </c>
      <c r="F679" s="92">
        <f>('LWA config'!P248-1)*16+'LWA config'!U248-1</f>
        <v>695</v>
      </c>
      <c r="G679" s="92">
        <f>('LWA config'!Y248-1)*64+_xlfn.BITXOR('LWA config'!AD248,2)+32*'LWA config'!AB248</f>
        <v>677</v>
      </c>
    </row>
    <row r="680" spans="1:7">
      <c r="A680" s="93" t="str">
        <f>'LWA config'!B246</f>
        <v>LWA-242</v>
      </c>
      <c r="B680" s="101">
        <f>'LWA config'!E246</f>
        <v>37.23960331</v>
      </c>
      <c r="C680" s="101">
        <f>'LWA config'!F246</f>
        <v>-118.28257664</v>
      </c>
      <c r="D680" s="99">
        <f>'LWA config'!G246</f>
        <v>1183.28</v>
      </c>
      <c r="E680" s="97" t="s">
        <v>116</v>
      </c>
      <c r="F680" s="92">
        <f>('LWA config'!P246-1)*16+'LWA config'!S246-1</f>
        <v>692</v>
      </c>
      <c r="G680" s="92">
        <f>('LWA config'!Y246-1)*64+_xlfn.BITXOR('LWA config'!AC246,2)+32*'LWA config'!AB246</f>
        <v>678</v>
      </c>
    </row>
    <row r="681" spans="1:7">
      <c r="A681" s="93" t="str">
        <f>'LWA config'!B246</f>
        <v>LWA-242</v>
      </c>
      <c r="B681" s="101">
        <f>'LWA config'!E246</f>
        <v>37.23960331</v>
      </c>
      <c r="C681" s="101">
        <f>'LWA config'!F246</f>
        <v>-118.28257664</v>
      </c>
      <c r="D681" s="99">
        <f>'LWA config'!G246</f>
        <v>1183.28</v>
      </c>
      <c r="E681" s="97" t="s">
        <v>446</v>
      </c>
      <c r="F681" s="92">
        <f>('LWA config'!P246-1)*16+'LWA config'!U246-1</f>
        <v>693</v>
      </c>
      <c r="G681" s="92">
        <f>('LWA config'!Y246-1)*64+_xlfn.BITXOR('LWA config'!AD246,2)+32*'LWA config'!AB246</f>
        <v>679</v>
      </c>
    </row>
    <row r="682" spans="1:7">
      <c r="A682" s="93" t="str">
        <f>'LWA config'!B250</f>
        <v>LWA-246</v>
      </c>
      <c r="B682" s="101">
        <f>'LWA config'!E250</f>
        <v>37.23948833</v>
      </c>
      <c r="C682" s="101">
        <f>'LWA config'!F250</f>
        <v>-118.28265759</v>
      </c>
      <c r="D682" s="99">
        <f>'LWA config'!G250</f>
        <v>1183.31</v>
      </c>
      <c r="E682" s="97" t="s">
        <v>116</v>
      </c>
      <c r="F682" s="92">
        <f>('LWA config'!P250-1)*16+'LWA config'!S250-1</f>
        <v>698</v>
      </c>
      <c r="G682" s="92">
        <f>('LWA config'!Y250-1)*64+_xlfn.BITXOR('LWA config'!AC250,2)+32*'LWA config'!AB250</f>
        <v>680</v>
      </c>
    </row>
    <row r="683" spans="1:7">
      <c r="A683" s="93" t="str">
        <f>'LWA config'!B250</f>
        <v>LWA-246</v>
      </c>
      <c r="B683" s="101">
        <f>'LWA config'!E250</f>
        <v>37.23948833</v>
      </c>
      <c r="C683" s="101">
        <f>'LWA config'!F250</f>
        <v>-118.28265759</v>
      </c>
      <c r="D683" s="99">
        <f>'LWA config'!G250</f>
        <v>1183.31</v>
      </c>
      <c r="E683" s="97" t="s">
        <v>446</v>
      </c>
      <c r="F683" s="92">
        <f>('LWA config'!P250-1)*16+'LWA config'!U250-1</f>
        <v>699</v>
      </c>
      <c r="G683" s="92">
        <f>('LWA config'!Y250-1)*64+_xlfn.BITXOR('LWA config'!AD250,2)+32*'LWA config'!AB250</f>
        <v>681</v>
      </c>
    </row>
    <row r="684" spans="1:7">
      <c r="A684" s="93" t="str">
        <f>'LWA config'!B249</f>
        <v>LWA-245</v>
      </c>
      <c r="B684" s="101">
        <f>'LWA config'!E249</f>
        <v>37.239499639999998</v>
      </c>
      <c r="C684" s="101">
        <f>'LWA config'!F249</f>
        <v>-118.28277593</v>
      </c>
      <c r="D684" s="99">
        <f>'LWA config'!G249</f>
        <v>1183.46</v>
      </c>
      <c r="E684" s="97" t="s">
        <v>116</v>
      </c>
      <c r="F684" s="92">
        <f>('LWA config'!P249-1)*16+'LWA config'!S249-1</f>
        <v>696</v>
      </c>
      <c r="G684" s="92">
        <f>('LWA config'!Y249-1)*64+_xlfn.BITXOR('LWA config'!AC249,2)+32*'LWA config'!AB249</f>
        <v>682</v>
      </c>
    </row>
    <row r="685" spans="1:7">
      <c r="A685" s="93" t="str">
        <f>'LWA config'!B249</f>
        <v>LWA-245</v>
      </c>
      <c r="B685" s="101">
        <f>'LWA config'!E249</f>
        <v>37.239499639999998</v>
      </c>
      <c r="C685" s="101">
        <f>'LWA config'!F249</f>
        <v>-118.28277593</v>
      </c>
      <c r="D685" s="99">
        <f>'LWA config'!G249</f>
        <v>1183.46</v>
      </c>
      <c r="E685" s="97" t="s">
        <v>446</v>
      </c>
      <c r="F685" s="92">
        <f>('LWA config'!P249-1)*16+'LWA config'!U249-1</f>
        <v>697</v>
      </c>
      <c r="G685" s="92">
        <f>('LWA config'!Y249-1)*64+_xlfn.BITXOR('LWA config'!AD249,2)+32*'LWA config'!AB249</f>
        <v>683</v>
      </c>
    </row>
    <row r="686" spans="1:7">
      <c r="A686" s="93" t="str">
        <f>'LWA config'!B253</f>
        <v>LWA-249</v>
      </c>
      <c r="B686" s="101">
        <f>'LWA config'!E253</f>
        <v>37.239302819999999</v>
      </c>
      <c r="C686" s="101">
        <f>'LWA config'!F253</f>
        <v>-118.28258531</v>
      </c>
      <c r="D686" s="99">
        <f>'LWA config'!G253</f>
        <v>1183.0899999999999</v>
      </c>
      <c r="E686" s="97" t="s">
        <v>116</v>
      </c>
      <c r="F686" s="92">
        <f>('LWA config'!P253-1)*16+'LWA config'!S253-1</f>
        <v>702</v>
      </c>
      <c r="G686" s="92">
        <f>('LWA config'!Y253-1)*64+_xlfn.BITXOR('LWA config'!AC253,2)+32*'LWA config'!AB253</f>
        <v>684</v>
      </c>
    </row>
    <row r="687" spans="1:7">
      <c r="A687" s="93" t="str">
        <f>'LWA config'!B253</f>
        <v>LWA-249</v>
      </c>
      <c r="B687" s="101">
        <f>'LWA config'!E253</f>
        <v>37.239302819999999</v>
      </c>
      <c r="C687" s="101">
        <f>'LWA config'!F253</f>
        <v>-118.28258531</v>
      </c>
      <c r="D687" s="99">
        <f>'LWA config'!G253</f>
        <v>1183.0899999999999</v>
      </c>
      <c r="E687" s="97" t="s">
        <v>446</v>
      </c>
      <c r="F687" s="92">
        <f>('LWA config'!P253-1)*16+'LWA config'!U253-1</f>
        <v>703</v>
      </c>
      <c r="G687" s="92">
        <f>('LWA config'!Y253-1)*64+_xlfn.BITXOR('LWA config'!AD253,2)+32*'LWA config'!AB253</f>
        <v>685</v>
      </c>
    </row>
    <row r="688" spans="1:7">
      <c r="A688" s="93" t="str">
        <f>'LWA config'!B252</f>
        <v>LWA-248</v>
      </c>
      <c r="B688" s="101">
        <f>'LWA config'!E252</f>
        <v>37.239391189999999</v>
      </c>
      <c r="C688" s="101">
        <f>'LWA config'!F252</f>
        <v>-118.28251398</v>
      </c>
      <c r="D688" s="99">
        <f>'LWA config'!G252</f>
        <v>1182.96</v>
      </c>
      <c r="E688" s="97" t="s">
        <v>116</v>
      </c>
      <c r="F688" s="92">
        <f>('LWA config'!P252-1)*16+'LWA config'!S252-1</f>
        <v>700</v>
      </c>
      <c r="G688" s="92">
        <f>('LWA config'!Y252-1)*64+_xlfn.BITXOR('LWA config'!AC252,2)+32*'LWA config'!AB252</f>
        <v>686</v>
      </c>
    </row>
    <row r="689" spans="1:7">
      <c r="A689" s="93" t="str">
        <f>'LWA config'!B252</f>
        <v>LWA-248</v>
      </c>
      <c r="B689" s="101">
        <f>'LWA config'!E252</f>
        <v>37.239391189999999</v>
      </c>
      <c r="C689" s="101">
        <f>'LWA config'!F252</f>
        <v>-118.28251398</v>
      </c>
      <c r="D689" s="99">
        <f>'LWA config'!G252</f>
        <v>1182.96</v>
      </c>
      <c r="E689" s="97" t="s">
        <v>446</v>
      </c>
      <c r="F689" s="92">
        <f>('LWA config'!P252-1)*16+'LWA config'!U252-1</f>
        <v>701</v>
      </c>
      <c r="G689" s="92">
        <f>('LWA config'!Y252-1)*64+_xlfn.BITXOR('LWA config'!AD252,2)+32*'LWA config'!AB252</f>
        <v>687</v>
      </c>
    </row>
    <row r="690" spans="1:7">
      <c r="A690" s="93" t="str">
        <f>'LWA config'!B255</f>
        <v>LWA-251</v>
      </c>
      <c r="B690" s="101">
        <f>'LWA config'!E255</f>
        <v>37.239177990000002</v>
      </c>
      <c r="C690" s="101">
        <f>'LWA config'!F255</f>
        <v>-118.28247066</v>
      </c>
      <c r="D690" s="99">
        <f>'LWA config'!G255</f>
        <v>1182.8499999999999</v>
      </c>
      <c r="E690" s="97" t="s">
        <v>116</v>
      </c>
      <c r="F690" s="92">
        <f>('LWA config'!P255-1)*16+'LWA config'!S255-1</f>
        <v>706</v>
      </c>
      <c r="G690" s="92">
        <f>('LWA config'!Y255-1)*64+_xlfn.BITXOR('LWA config'!AC255,2)+32*'LWA config'!AB255</f>
        <v>688</v>
      </c>
    </row>
    <row r="691" spans="1:7">
      <c r="A691" s="93" t="str">
        <f>'LWA config'!B255</f>
        <v>LWA-251</v>
      </c>
      <c r="B691" s="101">
        <f>'LWA config'!E255</f>
        <v>37.239177990000002</v>
      </c>
      <c r="C691" s="101">
        <f>'LWA config'!F255</f>
        <v>-118.28247066</v>
      </c>
      <c r="D691" s="99">
        <f>'LWA config'!G255</f>
        <v>1182.8499999999999</v>
      </c>
      <c r="E691" s="97" t="s">
        <v>446</v>
      </c>
      <c r="F691" s="92">
        <f>('LWA config'!P255-1)*16+'LWA config'!U255-1</f>
        <v>707</v>
      </c>
      <c r="G691" s="92">
        <f>('LWA config'!Y255-1)*64+_xlfn.BITXOR('LWA config'!AD255,2)+32*'LWA config'!AB255</f>
        <v>689</v>
      </c>
    </row>
    <row r="692" spans="1:7">
      <c r="A692" s="93" t="str">
        <f>'LWA config'!B254</f>
        <v>LWA-250</v>
      </c>
      <c r="B692" s="101">
        <f>'LWA config'!E254</f>
        <v>37.239287109999999</v>
      </c>
      <c r="C692" s="101">
        <f>'LWA config'!F254</f>
        <v>-118.28244350999999</v>
      </c>
      <c r="D692" s="99">
        <f>'LWA config'!G254</f>
        <v>1182.72</v>
      </c>
      <c r="E692" s="97" t="s">
        <v>116</v>
      </c>
      <c r="F692" s="92">
        <f>('LWA config'!P254-1)*16+'LWA config'!S254-1</f>
        <v>704</v>
      </c>
      <c r="G692" s="92">
        <f>('LWA config'!Y254-1)*64+_xlfn.BITXOR('LWA config'!AC254,2)+32*'LWA config'!AB254</f>
        <v>690</v>
      </c>
    </row>
    <row r="693" spans="1:7">
      <c r="A693" s="93" t="str">
        <f>'LWA config'!B254</f>
        <v>LWA-250</v>
      </c>
      <c r="B693" s="101">
        <f>'LWA config'!E254</f>
        <v>37.239287109999999</v>
      </c>
      <c r="C693" s="101">
        <f>'LWA config'!F254</f>
        <v>-118.28244350999999</v>
      </c>
      <c r="D693" s="99">
        <f>'LWA config'!G254</f>
        <v>1182.72</v>
      </c>
      <c r="E693" s="97" t="s">
        <v>446</v>
      </c>
      <c r="F693" s="92">
        <f>('LWA config'!P254-1)*16+'LWA config'!U254-1</f>
        <v>705</v>
      </c>
      <c r="G693" s="92">
        <f>('LWA config'!Y254-1)*64+_xlfn.BITXOR('LWA config'!AD254,2)+32*'LWA config'!AB254</f>
        <v>691</v>
      </c>
    </row>
    <row r="694" spans="1:7">
      <c r="A694" s="93" t="str">
        <f>'LWA config'!B265</f>
        <v>LWA-261</v>
      </c>
      <c r="B694" s="101">
        <f>'LWA config'!E265</f>
        <v>37.248381430000002</v>
      </c>
      <c r="C694" s="101">
        <f>'LWA config'!F265</f>
        <v>-118.28024268999999</v>
      </c>
      <c r="D694" s="99">
        <f>'LWA config'!G265</f>
        <v>1185.24</v>
      </c>
      <c r="E694" s="97" t="s">
        <v>116</v>
      </c>
      <c r="F694" s="92">
        <f>('LWA config'!P265-1)*16+'LWA config'!S265-1</f>
        <v>208</v>
      </c>
      <c r="G694" s="92">
        <f>('LWA config'!Y265-1)*64+_xlfn.BITXOR('LWA config'!AC265,2)+32*'LWA config'!AB265</f>
        <v>692</v>
      </c>
    </row>
    <row r="695" spans="1:7">
      <c r="A695" s="93" t="str">
        <f>'LWA config'!B265</f>
        <v>LWA-261</v>
      </c>
      <c r="B695" s="101">
        <f>'LWA config'!E265</f>
        <v>37.248381430000002</v>
      </c>
      <c r="C695" s="101">
        <f>'LWA config'!F265</f>
        <v>-118.28024268999999</v>
      </c>
      <c r="D695" s="99">
        <f>'LWA config'!G265</f>
        <v>1185.24</v>
      </c>
      <c r="E695" s="97" t="s">
        <v>446</v>
      </c>
      <c r="F695" s="92">
        <f>('LWA config'!P265-1)*16+'LWA config'!U265-1</f>
        <v>209</v>
      </c>
      <c r="G695" s="92">
        <f>('LWA config'!Y265-1)*64+_xlfn.BITXOR('LWA config'!AD265,2)+32*'LWA config'!AB265</f>
        <v>693</v>
      </c>
    </row>
    <row r="696" spans="1:7">
      <c r="A696" s="93" t="str">
        <f>'LWA config'!B260</f>
        <v>LWA-256</v>
      </c>
      <c r="B696" s="101">
        <f>'LWA config'!E260</f>
        <v>37.238415600000003</v>
      </c>
      <c r="C696" s="101">
        <f>'LWA config'!F260</f>
        <v>-118.28412095</v>
      </c>
      <c r="D696" s="99">
        <f>'LWA config'!G260</f>
        <v>1182.8699999999999</v>
      </c>
      <c r="E696" s="97" t="s">
        <v>116</v>
      </c>
      <c r="F696" s="92">
        <f>('LWA config'!P260-1)*16+'LWA config'!S260-1</f>
        <v>708</v>
      </c>
      <c r="G696" s="92">
        <f>('LWA config'!Y260-1)*64+_xlfn.BITXOR('LWA config'!AC260,2)+32*'LWA config'!AB260</f>
        <v>694</v>
      </c>
    </row>
    <row r="697" spans="1:7">
      <c r="A697" s="93" t="str">
        <f>'LWA config'!B260</f>
        <v>LWA-256</v>
      </c>
      <c r="B697" s="101">
        <f>'LWA config'!E260</f>
        <v>37.238415600000003</v>
      </c>
      <c r="C697" s="101">
        <f>'LWA config'!F260</f>
        <v>-118.28412095</v>
      </c>
      <c r="D697" s="99">
        <f>'LWA config'!G260</f>
        <v>1182.8699999999999</v>
      </c>
      <c r="E697" s="97" t="s">
        <v>446</v>
      </c>
      <c r="F697" s="92">
        <f>('LWA config'!P260-1)*16+'LWA config'!U260-1</f>
        <v>709</v>
      </c>
      <c r="G697" s="92">
        <f>('LWA config'!Y260-1)*64+_xlfn.BITXOR('LWA config'!AD260,2)+32*'LWA config'!AB260</f>
        <v>695</v>
      </c>
    </row>
    <row r="698" spans="1:7">
      <c r="A698" s="93" t="str">
        <f>'LWA config'!B304</f>
        <v>LWA-300</v>
      </c>
      <c r="B698" s="101">
        <f>'LWA config'!E304</f>
        <v>37.237852287199992</v>
      </c>
      <c r="C698" s="101">
        <f>'LWA config'!F304</f>
        <v>-118.27720626920001</v>
      </c>
      <c r="D698" s="99">
        <f>'LWA config'!G304</f>
        <v>1182.22</v>
      </c>
      <c r="E698" s="97" t="s">
        <v>116</v>
      </c>
      <c r="F698" s="92">
        <f>('LWA config'!P304-1)*16+'LWA config'!S304-1</f>
        <v>212</v>
      </c>
      <c r="G698" s="92">
        <f>('LWA config'!Y304-1)*64+_xlfn.BITXOR('LWA config'!AC304,2)+32*'LWA config'!AB304</f>
        <v>696</v>
      </c>
    </row>
    <row r="699" spans="1:7">
      <c r="A699" s="93" t="str">
        <f>'LWA config'!B304</f>
        <v>LWA-300</v>
      </c>
      <c r="B699" s="101">
        <f>'LWA config'!E304</f>
        <v>37.237852287199992</v>
      </c>
      <c r="C699" s="101">
        <f>'LWA config'!F304</f>
        <v>-118.27720626920001</v>
      </c>
      <c r="D699" s="99">
        <f>'LWA config'!G304</f>
        <v>1182.22</v>
      </c>
      <c r="E699" s="97" t="s">
        <v>446</v>
      </c>
      <c r="F699" s="92">
        <f>('LWA config'!P304-1)*16+'LWA config'!U304-1</f>
        <v>213</v>
      </c>
      <c r="G699" s="92">
        <f>('LWA config'!Y304-1)*64+_xlfn.BITXOR('LWA config'!AD304,2)+32*'LWA config'!AB304</f>
        <v>697</v>
      </c>
    </row>
    <row r="700" spans="1:7">
      <c r="A700" s="93" t="str">
        <f>'LWA config'!B268</f>
        <v>LWA-264</v>
      </c>
      <c r="B700" s="101">
        <f>'LWA config'!E268</f>
        <v>37.247428020000001</v>
      </c>
      <c r="C700" s="101">
        <f>'LWA config'!F268</f>
        <v>-118.2905707</v>
      </c>
      <c r="D700" s="99">
        <f>'LWA config'!G268</f>
        <v>1184.92</v>
      </c>
      <c r="E700" s="97" t="s">
        <v>116</v>
      </c>
      <c r="F700" s="92">
        <f>('LWA config'!P268-1)*16+'LWA config'!S268-1</f>
        <v>210</v>
      </c>
      <c r="G700" s="92">
        <f>('LWA config'!Y268-1)*64+_xlfn.BITXOR('LWA config'!AC268,2)+32*'LWA config'!AB268</f>
        <v>698</v>
      </c>
    </row>
    <row r="701" spans="1:7">
      <c r="A701" s="93" t="str">
        <f>'LWA config'!B268</f>
        <v>LWA-264</v>
      </c>
      <c r="B701" s="101">
        <f>'LWA config'!E268</f>
        <v>37.247428020000001</v>
      </c>
      <c r="C701" s="101">
        <f>'LWA config'!F268</f>
        <v>-118.2905707</v>
      </c>
      <c r="D701" s="99">
        <f>'LWA config'!G268</f>
        <v>1184.92</v>
      </c>
      <c r="E701" s="97" t="s">
        <v>446</v>
      </c>
      <c r="F701" s="92">
        <f>('LWA config'!P268-1)*16+'LWA config'!U268-1</f>
        <v>211</v>
      </c>
      <c r="G701" s="92">
        <f>('LWA config'!Y268-1)*64+_xlfn.BITXOR('LWA config'!AD268,2)+32*'LWA config'!AB268</f>
        <v>699</v>
      </c>
    </row>
    <row r="702" spans="1:7">
      <c r="A702" s="93" t="str">
        <f>'LWA config'!B319</f>
        <v>LWA-315</v>
      </c>
      <c r="B702" s="101">
        <f>'LWA config'!E319</f>
        <v>37.237484124199995</v>
      </c>
      <c r="C702" s="101">
        <f>'LWA config'!F319</f>
        <v>-118.2925046692</v>
      </c>
      <c r="D702" s="99">
        <f>'LWA config'!G319</f>
        <v>1178.23</v>
      </c>
      <c r="E702" s="97" t="s">
        <v>116</v>
      </c>
      <c r="F702" s="92">
        <f>('LWA config'!P319-1)*16+'LWA config'!S319-1</f>
        <v>216</v>
      </c>
      <c r="G702" s="92">
        <f>('LWA config'!Y319-1)*64+_xlfn.BITXOR('LWA config'!AC319,2)+32*'LWA config'!AB319</f>
        <v>700</v>
      </c>
    </row>
    <row r="703" spans="1:7">
      <c r="A703" s="93" t="str">
        <f>'LWA config'!B319</f>
        <v>LWA-315</v>
      </c>
      <c r="B703" s="101">
        <f>'LWA config'!E319</f>
        <v>37.237484124199995</v>
      </c>
      <c r="C703" s="101">
        <f>'LWA config'!F319</f>
        <v>-118.2925046692</v>
      </c>
      <c r="D703" s="99">
        <f>'LWA config'!G319</f>
        <v>1178.23</v>
      </c>
      <c r="E703" s="97" t="s">
        <v>446</v>
      </c>
      <c r="F703" s="92">
        <f>('LWA config'!P319-1)*16+'LWA config'!U319-1</f>
        <v>217</v>
      </c>
      <c r="G703" s="92">
        <f>('LWA config'!Y319-1)*64+_xlfn.BITXOR('LWA config'!AD319,2)+32*'LWA config'!AB319</f>
        <v>701</v>
      </c>
    </row>
    <row r="704" spans="1:7">
      <c r="A704" s="93" t="str">
        <f>'LWA config'!B308</f>
        <v>LWA-304</v>
      </c>
      <c r="B704" s="101">
        <f>'LWA config'!E308</f>
        <v>37.239139191199996</v>
      </c>
      <c r="C704" s="101">
        <f>'LWA config'!F308</f>
        <v>-118.2832514692</v>
      </c>
      <c r="D704" s="99">
        <f>'LWA config'!G308</f>
        <v>1183.23</v>
      </c>
      <c r="E704" s="97" t="s">
        <v>116</v>
      </c>
      <c r="F704" s="92">
        <f>('LWA config'!P308-1)*16+'LWA config'!S308-1</f>
        <v>214</v>
      </c>
      <c r="G704" s="92">
        <f>('LWA config'!Y308-1)*64+_xlfn.BITXOR('LWA config'!AC308,2)+32*'LWA config'!AB308</f>
        <v>702</v>
      </c>
    </row>
    <row r="705" spans="1:7">
      <c r="A705" s="93" t="str">
        <f>'LWA config'!B308</f>
        <v>LWA-304</v>
      </c>
      <c r="B705" s="101">
        <f>'LWA config'!E308</f>
        <v>37.239139191199996</v>
      </c>
      <c r="C705" s="101">
        <f>'LWA config'!F308</f>
        <v>-118.2832514692</v>
      </c>
      <c r="D705" s="99">
        <f>'LWA config'!G308</f>
        <v>1183.23</v>
      </c>
      <c r="E705" s="97" t="s">
        <v>446</v>
      </c>
      <c r="F705" s="92">
        <f>('LWA config'!P308-1)*16+'LWA config'!U308-1</f>
        <v>215</v>
      </c>
      <c r="G705" s="92">
        <f>('LWA config'!Y308-1)*64+_xlfn.BITXOR('LWA config'!AD308,2)+32*'LWA config'!AB308</f>
        <v>703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4.45"/>
  <cols>
    <col min="1" max="1" width="9" style="12"/>
    <col min="2" max="2" width="13.7109375" style="12" customWidth="1"/>
    <col min="3" max="3" width="12.85546875" style="12" customWidth="1"/>
    <col min="4" max="4" width="12.7109375" style="12" customWidth="1"/>
    <col min="5" max="5" width="20.42578125" style="12" customWidth="1"/>
    <col min="6" max="6" width="19.140625" style="12" customWidth="1"/>
    <col min="7" max="7" width="9" style="12"/>
    <col min="8" max="8" width="9" style="12" customWidth="1"/>
    <col min="9" max="16384" width="9" style="12"/>
  </cols>
  <sheetData>
    <row r="1" spans="2:8" ht="15" thickBot="1"/>
    <row r="2" spans="2:8" ht="29.45" thickBot="1">
      <c r="B2" s="9" t="s">
        <v>56</v>
      </c>
      <c r="C2" s="8" t="s">
        <v>58</v>
      </c>
      <c r="D2" s="10" t="s">
        <v>57</v>
      </c>
      <c r="E2" s="10" t="s">
        <v>59</v>
      </c>
      <c r="F2" s="11" t="s">
        <v>60</v>
      </c>
    </row>
    <row r="3" spans="2:8">
      <c r="B3" s="13">
        <v>1</v>
      </c>
      <c r="C3" s="38">
        <v>9</v>
      </c>
      <c r="D3" s="34">
        <f t="shared" ref="D3:D15" si="0">IF(ISBLANK(C3), "", INT(($C3 - 1)/6) + 1)</f>
        <v>2</v>
      </c>
      <c r="E3" s="34" t="s">
        <v>1114</v>
      </c>
      <c r="F3" s="36" t="str">
        <f t="shared" ref="F3:F15" si="1">IF(ISBLANK(C3), "", CONCATENATE(IF(C3 &lt; 10, "snap0", "snap"),C3,".sas.pvt"))</f>
        <v>snap09.sas.pvt</v>
      </c>
      <c r="H3" s="1"/>
    </row>
    <row r="4" spans="2:8">
      <c r="B4" s="14">
        <v>2</v>
      </c>
      <c r="C4" s="38">
        <v>10</v>
      </c>
      <c r="D4" s="35">
        <f t="shared" si="0"/>
        <v>2</v>
      </c>
      <c r="E4" s="35" t="s">
        <v>742</v>
      </c>
      <c r="F4" s="36" t="str">
        <f t="shared" si="1"/>
        <v>snap10.sas.pvt</v>
      </c>
      <c r="H4" s="1"/>
    </row>
    <row r="5" spans="2:8">
      <c r="B5" s="14">
        <v>3</v>
      </c>
      <c r="C5" s="38">
        <v>8</v>
      </c>
      <c r="D5" s="35">
        <f t="shared" si="0"/>
        <v>2</v>
      </c>
      <c r="E5" s="35" t="s">
        <v>1115</v>
      </c>
      <c r="F5" s="36" t="str">
        <f t="shared" si="1"/>
        <v>snap08.sas.pvt</v>
      </c>
      <c r="H5" s="1"/>
    </row>
    <row r="6" spans="2:8">
      <c r="B6" s="14">
        <v>4</v>
      </c>
      <c r="C6" s="38">
        <v>11</v>
      </c>
      <c r="D6" s="35">
        <f t="shared" si="0"/>
        <v>2</v>
      </c>
      <c r="E6" s="35" t="s">
        <v>1116</v>
      </c>
      <c r="F6" s="36" t="str">
        <f>IF(ISBLANK(C6), "", CONCATENATE(IF(C6 &lt; 10, "snap0", "snap"),C6,".sas.pvt"))</f>
        <v>snap11.sas.pvt</v>
      </c>
      <c r="H6" s="1"/>
    </row>
    <row r="7" spans="2:8">
      <c r="B7" s="14">
        <v>5</v>
      </c>
      <c r="C7" s="38">
        <v>5</v>
      </c>
      <c r="D7" s="35">
        <f t="shared" si="0"/>
        <v>1</v>
      </c>
      <c r="E7" s="35" t="s">
        <v>1117</v>
      </c>
      <c r="F7" s="36" t="str">
        <f t="shared" si="1"/>
        <v>snap05.sas.pvt</v>
      </c>
      <c r="H7" s="1"/>
    </row>
    <row r="8" spans="2:8">
      <c r="B8" s="14">
        <v>6</v>
      </c>
      <c r="C8" s="38">
        <v>6</v>
      </c>
      <c r="D8" s="35">
        <f t="shared" si="0"/>
        <v>1</v>
      </c>
      <c r="E8" s="35" t="s">
        <v>1118</v>
      </c>
      <c r="F8" s="36" t="str">
        <f t="shared" si="1"/>
        <v>snap06.sas.pvt</v>
      </c>
      <c r="H8" s="1"/>
    </row>
    <row r="9" spans="2:8">
      <c r="B9" s="14">
        <v>7</v>
      </c>
      <c r="C9" s="38">
        <v>4</v>
      </c>
      <c r="D9" s="35">
        <f t="shared" si="0"/>
        <v>1</v>
      </c>
      <c r="E9" s="35" t="s">
        <v>1119</v>
      </c>
      <c r="F9" s="36" t="str">
        <f t="shared" si="1"/>
        <v>snap04.sas.pvt</v>
      </c>
      <c r="H9" s="1"/>
    </row>
    <row r="10" spans="2:8">
      <c r="B10" s="14">
        <v>8</v>
      </c>
      <c r="C10" s="38">
        <v>7</v>
      </c>
      <c r="D10" s="35">
        <f t="shared" si="0"/>
        <v>2</v>
      </c>
      <c r="E10" s="35" t="s">
        <v>1120</v>
      </c>
      <c r="F10" s="36" t="str">
        <f t="shared" si="1"/>
        <v>snap07.sas.pvt</v>
      </c>
      <c r="H10" s="1"/>
    </row>
    <row r="11" spans="2:8">
      <c r="B11" s="14">
        <v>9</v>
      </c>
      <c r="C11" s="38"/>
      <c r="D11" s="35" t="str">
        <f t="shared" si="0"/>
        <v/>
      </c>
      <c r="E11" s="35"/>
      <c r="F11" s="36" t="str">
        <f t="shared" si="1"/>
        <v/>
      </c>
      <c r="H11" s="1"/>
    </row>
    <row r="12" spans="2:8">
      <c r="B12" s="14">
        <v>10</v>
      </c>
      <c r="C12" s="38">
        <v>3</v>
      </c>
      <c r="D12" s="35">
        <f t="shared" si="0"/>
        <v>1</v>
      </c>
      <c r="E12" s="35" t="s">
        <v>1121</v>
      </c>
      <c r="F12" s="36" t="str">
        <f t="shared" si="1"/>
        <v>snap03.sas.pvt</v>
      </c>
      <c r="H12" s="1"/>
    </row>
    <row r="13" spans="2:8">
      <c r="B13" s="14">
        <v>11</v>
      </c>
      <c r="C13" s="38"/>
      <c r="D13" s="35" t="str">
        <f t="shared" si="0"/>
        <v/>
      </c>
      <c r="E13" s="35"/>
      <c r="F13" s="36" t="str">
        <f t="shared" si="1"/>
        <v/>
      </c>
      <c r="H13" s="1"/>
    </row>
    <row r="14" spans="2:8">
      <c r="B14" s="14">
        <v>12</v>
      </c>
      <c r="C14" s="38">
        <v>2</v>
      </c>
      <c r="D14" s="35">
        <f t="shared" si="0"/>
        <v>1</v>
      </c>
      <c r="E14" s="35" t="s">
        <v>1122</v>
      </c>
      <c r="F14" s="36" t="str">
        <f t="shared" si="1"/>
        <v>snap02.sas.pvt</v>
      </c>
      <c r="H14" s="1"/>
    </row>
    <row r="15" spans="2:8" ht="15" thickBot="1">
      <c r="B15" s="15">
        <v>13</v>
      </c>
      <c r="C15" s="39">
        <v>1</v>
      </c>
      <c r="D15" s="37">
        <f t="shared" si="0"/>
        <v>1</v>
      </c>
      <c r="E15" s="37" t="s">
        <v>1123</v>
      </c>
      <c r="F15" s="63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C11" activePane="bottomLeft" state="frozenSplit"/>
      <selection pane="bottomLeft" activeCell="C11" sqref="C11"/>
    </sheetView>
  </sheetViews>
  <sheetFormatPr defaultColWidth="9" defaultRowHeight="14.45"/>
  <cols>
    <col min="1" max="1" width="9" style="12"/>
    <col min="2" max="2" width="13.140625" style="12" customWidth="1"/>
    <col min="3" max="16384" width="9" style="12"/>
  </cols>
  <sheetData>
    <row r="1" spans="2:3" ht="15" thickBot="1"/>
    <row r="2" spans="2:3" ht="44.1" thickBot="1">
      <c r="B2" s="25" t="s">
        <v>51</v>
      </c>
      <c r="C2" s="24" t="s">
        <v>52</v>
      </c>
    </row>
    <row r="3" spans="2:3">
      <c r="B3" s="26">
        <v>1</v>
      </c>
      <c r="C3" s="40">
        <v>4102</v>
      </c>
    </row>
    <row r="4" spans="2:3">
      <c r="B4" s="27">
        <v>2</v>
      </c>
      <c r="C4" s="40">
        <v>4098</v>
      </c>
    </row>
    <row r="5" spans="2:3">
      <c r="B5" s="27">
        <v>3</v>
      </c>
      <c r="C5" s="40">
        <v>4099</v>
      </c>
    </row>
    <row r="6" spans="2:3">
      <c r="B6" s="27">
        <v>4</v>
      </c>
      <c r="C6" s="40">
        <v>4112</v>
      </c>
    </row>
    <row r="7" spans="2:3">
      <c r="B7" s="27">
        <v>5</v>
      </c>
      <c r="C7" s="40">
        <v>4101</v>
      </c>
    </row>
    <row r="8" spans="2:3">
      <c r="B8" s="27">
        <v>6</v>
      </c>
      <c r="C8" s="40">
        <v>4100</v>
      </c>
    </row>
    <row r="9" spans="2:3">
      <c r="B9" s="27">
        <v>7</v>
      </c>
      <c r="C9" s="40">
        <v>4111</v>
      </c>
    </row>
    <row r="10" spans="2:3">
      <c r="B10" s="27">
        <v>8</v>
      </c>
      <c r="C10" s="40">
        <v>4104</v>
      </c>
    </row>
    <row r="11" spans="2:3">
      <c r="B11" s="27">
        <v>9</v>
      </c>
      <c r="C11" s="40">
        <v>4108</v>
      </c>
    </row>
    <row r="12" spans="2:3">
      <c r="B12" s="27">
        <v>10</v>
      </c>
      <c r="C12" s="40">
        <v>4103</v>
      </c>
    </row>
    <row r="13" spans="2:3">
      <c r="B13" s="27">
        <v>11</v>
      </c>
      <c r="C13" s="40">
        <v>4109</v>
      </c>
    </row>
    <row r="14" spans="2:3">
      <c r="B14" s="27">
        <v>12</v>
      </c>
      <c r="C14" s="40">
        <v>4110</v>
      </c>
    </row>
    <row r="15" spans="2:3">
      <c r="B15" s="27">
        <v>13</v>
      </c>
      <c r="C15" s="40">
        <v>4105</v>
      </c>
    </row>
    <row r="16" spans="2:3">
      <c r="B16" s="27">
        <v>14</v>
      </c>
      <c r="C16" s="40">
        <v>4107</v>
      </c>
    </row>
    <row r="17" spans="2:3">
      <c r="B17" s="27">
        <v>15</v>
      </c>
      <c r="C17" s="40">
        <v>40</v>
      </c>
    </row>
    <row r="18" spans="2:3">
      <c r="B18" s="27">
        <v>16</v>
      </c>
      <c r="C18" s="40">
        <v>39</v>
      </c>
    </row>
    <row r="19" spans="2:3">
      <c r="B19" s="27">
        <v>17</v>
      </c>
      <c r="C19" s="40">
        <v>38</v>
      </c>
    </row>
    <row r="20" spans="2:3">
      <c r="B20" s="27">
        <v>18</v>
      </c>
      <c r="C20" s="40">
        <v>37</v>
      </c>
    </row>
    <row r="21" spans="2:3">
      <c r="B21" s="27">
        <v>19</v>
      </c>
      <c r="C21" s="40">
        <v>35</v>
      </c>
    </row>
    <row r="22" spans="2:3">
      <c r="B22" s="27">
        <v>20</v>
      </c>
      <c r="C22" s="40">
        <v>33</v>
      </c>
    </row>
    <row r="23" spans="2:3">
      <c r="B23" s="27">
        <v>21</v>
      </c>
      <c r="C23" s="40">
        <v>34</v>
      </c>
    </row>
    <row r="24" spans="2:3">
      <c r="B24" s="27">
        <v>22</v>
      </c>
      <c r="C24" s="40">
        <v>30</v>
      </c>
    </row>
    <row r="25" spans="2:3">
      <c r="B25" s="27">
        <v>23</v>
      </c>
      <c r="C25" s="40">
        <v>22</v>
      </c>
    </row>
    <row r="26" spans="2:3">
      <c r="B26" s="27">
        <v>24</v>
      </c>
      <c r="C26" s="41">
        <v>43</v>
      </c>
    </row>
    <row r="27" spans="2:3">
      <c r="B27" s="27">
        <v>25</v>
      </c>
      <c r="C27" s="41">
        <v>31</v>
      </c>
    </row>
    <row r="28" spans="2:3">
      <c r="B28" s="27">
        <v>26</v>
      </c>
      <c r="C28" s="41">
        <v>17</v>
      </c>
    </row>
    <row r="29" spans="2:3">
      <c r="B29" s="27">
        <v>27</v>
      </c>
      <c r="C29" s="41">
        <v>21</v>
      </c>
    </row>
    <row r="30" spans="2:3">
      <c r="B30" s="27">
        <v>28</v>
      </c>
      <c r="C30" s="41">
        <v>18</v>
      </c>
    </row>
    <row r="31" spans="2:3">
      <c r="B31" s="27">
        <v>29</v>
      </c>
      <c r="C31" s="41">
        <v>36</v>
      </c>
    </row>
    <row r="32" spans="2:3">
      <c r="B32" s="27">
        <v>30</v>
      </c>
      <c r="C32" s="41">
        <v>22</v>
      </c>
    </row>
    <row r="33" spans="2:3">
      <c r="B33" s="27">
        <v>31</v>
      </c>
      <c r="C33" s="41">
        <v>19</v>
      </c>
    </row>
    <row r="34" spans="2:3">
      <c r="B34" s="27">
        <v>32</v>
      </c>
      <c r="C34" s="41">
        <v>20</v>
      </c>
    </row>
    <row r="35" spans="2:3">
      <c r="B35" s="27">
        <v>33</v>
      </c>
      <c r="C35" s="41">
        <v>25</v>
      </c>
    </row>
    <row r="36" spans="2:3">
      <c r="B36" s="27">
        <v>34</v>
      </c>
      <c r="C36" s="41">
        <v>28</v>
      </c>
    </row>
    <row r="37" spans="2:3">
      <c r="B37" s="27">
        <v>35</v>
      </c>
      <c r="C37" s="41">
        <v>29</v>
      </c>
    </row>
    <row r="38" spans="2:3">
      <c r="B38" s="27">
        <v>36</v>
      </c>
      <c r="C38" s="41">
        <v>41</v>
      </c>
    </row>
    <row r="39" spans="2:3">
      <c r="B39" s="27">
        <v>37</v>
      </c>
      <c r="C39" s="41">
        <v>42</v>
      </c>
    </row>
    <row r="40" spans="2:3">
      <c r="B40" s="27">
        <v>38</v>
      </c>
      <c r="C40" s="41">
        <v>43</v>
      </c>
    </row>
    <row r="41" spans="2:3">
      <c r="B41" s="27">
        <v>39</v>
      </c>
      <c r="C41" s="41">
        <v>44</v>
      </c>
    </row>
    <row r="42" spans="2:3">
      <c r="B42" s="27">
        <v>40</v>
      </c>
      <c r="C42" s="41">
        <v>45</v>
      </c>
    </row>
    <row r="43" spans="2:3">
      <c r="B43" s="27">
        <v>41</v>
      </c>
      <c r="C43" s="41">
        <v>46</v>
      </c>
    </row>
    <row r="44" spans="2:3">
      <c r="B44" s="27">
        <v>42</v>
      </c>
      <c r="C44" s="41">
        <v>47</v>
      </c>
    </row>
    <row r="45" spans="2:3">
      <c r="B45" s="27">
        <v>43</v>
      </c>
      <c r="C45" s="41">
        <v>48</v>
      </c>
    </row>
    <row r="46" spans="2:3">
      <c r="B46" s="27">
        <v>44</v>
      </c>
      <c r="C46" s="41">
        <v>26</v>
      </c>
    </row>
    <row r="47" spans="2:3" ht="15" thickBot="1">
      <c r="B47" s="28">
        <v>45</v>
      </c>
      <c r="C47" s="42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defaultColWidth="9" defaultRowHeight="14.45"/>
  <cols>
    <col min="1" max="1" width="9" style="30"/>
    <col min="2" max="2" width="7" style="31" customWidth="1"/>
    <col min="3" max="3" width="2.140625" style="30" customWidth="1"/>
    <col min="4" max="4" width="72.5703125" style="30" customWidth="1"/>
    <col min="5" max="16384" width="9" style="30"/>
  </cols>
  <sheetData>
    <row r="2" spans="2:4">
      <c r="B2" s="29" t="s">
        <v>1124</v>
      </c>
      <c r="C2" s="29"/>
    </row>
    <row r="4" spans="2:4" s="33" customFormat="1" ht="46.5" customHeight="1">
      <c r="B4" s="32">
        <v>1</v>
      </c>
      <c r="D4" s="33" t="s">
        <v>1125</v>
      </c>
    </row>
    <row r="5" spans="2:4" s="33" customFormat="1" ht="35.25" customHeight="1">
      <c r="B5" s="32">
        <v>2</v>
      </c>
      <c r="D5" s="33" t="s">
        <v>1126</v>
      </c>
    </row>
    <row r="6" spans="2:4" s="33" customFormat="1" ht="35.25" customHeight="1">
      <c r="B6" s="32">
        <v>3</v>
      </c>
      <c r="D6" s="33" t="s">
        <v>1127</v>
      </c>
    </row>
    <row r="7" spans="2:4" s="33" customFormat="1">
      <c r="B7" s="32">
        <v>4</v>
      </c>
      <c r="D7" s="33" t="s">
        <v>1128</v>
      </c>
    </row>
    <row r="8" spans="2:4" s="33" customFormat="1" ht="53.25" customHeight="1">
      <c r="B8" s="32">
        <v>5</v>
      </c>
      <c r="D8" s="33" t="s">
        <v>1129</v>
      </c>
    </row>
    <row r="9" spans="2:4" s="33" customFormat="1" ht="66" customHeight="1">
      <c r="B9" s="32">
        <v>6</v>
      </c>
      <c r="D9" s="33" t="s">
        <v>1130</v>
      </c>
    </row>
    <row r="10" spans="2:4" s="33" customFormat="1" ht="29.1">
      <c r="B10" s="32">
        <v>7</v>
      </c>
      <c r="D10" s="33" t="s">
        <v>1131</v>
      </c>
    </row>
    <row r="11" spans="2:4" s="33" customFormat="1">
      <c r="B11" s="32"/>
    </row>
    <row r="12" spans="2:4" s="33" customFormat="1">
      <c r="B12" s="32"/>
    </row>
    <row r="13" spans="2:4" s="33" customFormat="1">
      <c r="B13" s="32"/>
    </row>
    <row r="14" spans="2:4" s="33" customFormat="1">
      <c r="B14" s="32"/>
    </row>
    <row r="15" spans="2:4" s="33" customFormat="1">
      <c r="B15" s="32"/>
    </row>
    <row r="16" spans="2:4" s="33" customFormat="1">
      <c r="B16" s="32"/>
    </row>
    <row r="17" spans="2:2" s="33" customFormat="1">
      <c r="B17" s="32"/>
    </row>
    <row r="18" spans="2:2" s="33" customFormat="1">
      <c r="B18" s="32"/>
    </row>
    <row r="19" spans="2:2" s="33" customFormat="1">
      <c r="B19" s="32"/>
    </row>
    <row r="20" spans="2:2" s="33" customFormat="1">
      <c r="B20" s="32"/>
    </row>
    <row r="21" spans="2:2" s="33" customFormat="1">
      <c r="B21" s="32"/>
    </row>
    <row r="22" spans="2:2" s="33" customFormat="1">
      <c r="B22" s="32"/>
    </row>
    <row r="23" spans="2:2" s="33" customFormat="1">
      <c r="B23" s="32"/>
    </row>
    <row r="24" spans="2:2" s="33" customFormat="1">
      <c r="B24" s="32"/>
    </row>
    <row r="25" spans="2:2" s="33" customFormat="1">
      <c r="B25" s="32"/>
    </row>
    <row r="26" spans="2:2" s="33" customFormat="1">
      <c r="B26" s="32"/>
    </row>
    <row r="27" spans="2:2" s="33" customFormat="1">
      <c r="B27" s="32"/>
    </row>
    <row r="28" spans="2:2" s="33" customFormat="1">
      <c r="B28" s="32"/>
    </row>
    <row r="29" spans="2:2" s="33" customFormat="1">
      <c r="B29" s="32"/>
    </row>
    <row r="30" spans="2:2" s="33" customFormat="1">
      <c r="B30" s="32"/>
    </row>
    <row r="31" spans="2:2" s="33" customFormat="1">
      <c r="B31" s="32"/>
    </row>
    <row r="32" spans="2:2" s="33" customFormat="1">
      <c r="B32" s="32"/>
    </row>
    <row r="33" spans="2:2" s="33" customFormat="1">
      <c r="B33" s="32"/>
    </row>
    <row r="34" spans="2:2" s="33" customFormat="1">
      <c r="B34" s="32"/>
    </row>
    <row r="35" spans="2:2" s="33" customFormat="1">
      <c r="B35" s="32"/>
    </row>
    <row r="36" spans="2:2" s="33" customFormat="1">
      <c r="B36" s="32"/>
    </row>
    <row r="37" spans="2:2" s="33" customFormat="1">
      <c r="B37" s="32"/>
    </row>
    <row r="38" spans="2:2" s="33" customFormat="1">
      <c r="B38" s="32"/>
    </row>
    <row r="39" spans="2:2" s="33" customFormat="1">
      <c r="B39" s="32"/>
    </row>
    <row r="40" spans="2:2" s="33" customFormat="1">
      <c r="B40" s="32"/>
    </row>
    <row r="41" spans="2:2" s="33" customFormat="1">
      <c r="B41" s="32"/>
    </row>
    <row r="42" spans="2:2" s="33" customFormat="1">
      <c r="B42" s="32"/>
    </row>
    <row r="43" spans="2:2" s="33" customFormat="1">
      <c r="B43" s="32"/>
    </row>
    <row r="44" spans="2:2" s="33" customFormat="1">
      <c r="B44" s="32"/>
    </row>
    <row r="45" spans="2:2" s="33" customFormat="1">
      <c r="B45" s="32"/>
    </row>
    <row r="46" spans="2:2" s="33" customFormat="1">
      <c r="B46" s="32"/>
    </row>
    <row r="47" spans="2:2" s="33" customFormat="1">
      <c r="B47" s="32"/>
    </row>
    <row r="48" spans="2:2" s="33" customFormat="1">
      <c r="B48" s="32"/>
    </row>
    <row r="49" spans="2:2" s="33" customFormat="1">
      <c r="B49" s="32"/>
    </row>
    <row r="50" spans="2:2" s="33" customFormat="1">
      <c r="B50" s="32"/>
    </row>
    <row r="51" spans="2:2" s="33" customFormat="1">
      <c r="B51" s="32"/>
    </row>
    <row r="52" spans="2:2" s="33" customFormat="1">
      <c r="B52" s="32"/>
    </row>
    <row r="53" spans="2:2" s="33" customFormat="1">
      <c r="B53" s="32"/>
    </row>
    <row r="54" spans="2:2" s="33" customFormat="1">
      <c r="B54" s="32"/>
    </row>
    <row r="55" spans="2:2" s="33" customFormat="1">
      <c r="B55" s="32"/>
    </row>
    <row r="56" spans="2:2" s="33" customFormat="1">
      <c r="B56" s="32"/>
    </row>
    <row r="57" spans="2:2" s="33" customFormat="1">
      <c r="B57" s="32"/>
    </row>
    <row r="58" spans="2:2" s="33" customFormat="1">
      <c r="B58" s="32"/>
    </row>
    <row r="59" spans="2:2" s="33" customFormat="1">
      <c r="B59" s="32"/>
    </row>
    <row r="60" spans="2:2" s="33" customFormat="1">
      <c r="B60" s="32"/>
    </row>
    <row r="61" spans="2:2" s="33" customFormat="1">
      <c r="B61" s="32"/>
    </row>
    <row r="62" spans="2:2" s="33" customFormat="1">
      <c r="B62" s="32"/>
    </row>
    <row r="63" spans="2:2" s="33" customFormat="1">
      <c r="B63" s="32"/>
    </row>
    <row r="64" spans="2:2" s="33" customFormat="1">
      <c r="B64" s="32"/>
    </row>
    <row r="65" spans="2:2" s="33" customFormat="1">
      <c r="B65" s="32"/>
    </row>
    <row r="66" spans="2:2" s="33" customFormat="1">
      <c r="B66" s="32"/>
    </row>
    <row r="67" spans="2:2" s="33" customFormat="1">
      <c r="B67" s="32"/>
    </row>
    <row r="68" spans="2:2" s="33" customFormat="1">
      <c r="B68" s="32"/>
    </row>
    <row r="69" spans="2:2" s="33" customFormat="1">
      <c r="B69" s="32"/>
    </row>
    <row r="70" spans="2:2" s="33" customFormat="1">
      <c r="B70" s="32"/>
    </row>
    <row r="71" spans="2:2" s="33" customFormat="1">
      <c r="B71" s="32"/>
    </row>
    <row r="72" spans="2:2" s="33" customFormat="1">
      <c r="B72" s="32"/>
    </row>
    <row r="73" spans="2:2" s="33" customFormat="1">
      <c r="B73" s="32"/>
    </row>
    <row r="74" spans="2:2" s="33" customFormat="1">
      <c r="B74" s="32"/>
    </row>
    <row r="75" spans="2:2" s="33" customFormat="1">
      <c r="B75" s="32"/>
    </row>
    <row r="76" spans="2:2" s="33" customFormat="1">
      <c r="B76" s="32"/>
    </row>
    <row r="77" spans="2:2" s="33" customFormat="1">
      <c r="B77" s="32"/>
    </row>
    <row r="78" spans="2:2" s="33" customFormat="1">
      <c r="B78" s="32"/>
    </row>
    <row r="79" spans="2:2" s="33" customFormat="1">
      <c r="B79" s="32"/>
    </row>
    <row r="80" spans="2:2" s="33" customFormat="1">
      <c r="B80" s="32"/>
    </row>
    <row r="81" spans="2:2" s="33" customFormat="1">
      <c r="B81" s="32"/>
    </row>
    <row r="82" spans="2:2" s="33" customFormat="1">
      <c r="B82" s="32"/>
    </row>
    <row r="83" spans="2:2" s="33" customFormat="1">
      <c r="B83" s="32"/>
    </row>
    <row r="84" spans="2:2" s="33" customFormat="1">
      <c r="B84" s="32"/>
    </row>
    <row r="85" spans="2:2" s="33" customFormat="1">
      <c r="B85" s="32"/>
    </row>
    <row r="86" spans="2:2" s="33" customFormat="1">
      <c r="B86" s="32"/>
    </row>
    <row r="87" spans="2:2" s="33" customFormat="1">
      <c r="B87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7" ma:contentTypeDescription="Create a new document." ma:contentTypeScope="" ma:versionID="cbd588d986b09d3cd3368ebef1dc2ddf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ed33987256813058b290e6f461af9725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74473091-30BF-4BDB-BA41-129CD76ED00F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2023-05-19T18:50:10Z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