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92A42DE6-74B5-4190-9969-48464A3516CA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3" i="1" l="1"/>
  <c r="AH198" i="1"/>
  <c r="AJ198" i="1"/>
  <c r="U353" i="1"/>
  <c r="S361" i="1"/>
  <c r="U361" i="1"/>
  <c r="S362" i="1"/>
  <c r="U362" i="1"/>
  <c r="S363" i="1"/>
  <c r="U363" i="1"/>
  <c r="S354" i="1"/>
  <c r="U354" i="1"/>
  <c r="S355" i="1"/>
  <c r="U355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81" i="1"/>
  <c r="U281" i="1"/>
  <c r="S364" i="1"/>
  <c r="U364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365" i="1"/>
  <c r="U365" i="1"/>
  <c r="S366" i="1"/>
  <c r="U366" i="1"/>
  <c r="S297" i="1"/>
  <c r="U297" i="1"/>
  <c r="S298" i="1"/>
  <c r="U298" i="1"/>
  <c r="S305" i="1"/>
  <c r="U305" i="1"/>
  <c r="S356" i="1"/>
  <c r="U356" i="1"/>
  <c r="S306" i="1"/>
  <c r="U306" i="1"/>
  <c r="S307" i="1"/>
  <c r="U307" i="1"/>
  <c r="S329" i="1"/>
  <c r="U329" i="1"/>
  <c r="S330" i="1"/>
  <c r="U330" i="1"/>
  <c r="S331" i="1"/>
  <c r="U331" i="1"/>
  <c r="S332" i="1"/>
  <c r="U332" i="1"/>
  <c r="S333" i="1"/>
  <c r="U333" i="1"/>
  <c r="S289" i="1"/>
  <c r="U289" i="1"/>
  <c r="S290" i="1"/>
  <c r="U290" i="1"/>
  <c r="S291" i="1"/>
  <c r="U291" i="1"/>
  <c r="S292" i="1"/>
  <c r="U292" i="1"/>
  <c r="S293" i="1"/>
  <c r="U293" i="1"/>
  <c r="S367" i="1"/>
  <c r="U367" i="1"/>
  <c r="S294" i="1"/>
  <c r="U294" i="1"/>
  <c r="S295" i="1"/>
  <c r="U295" i="1"/>
  <c r="S299" i="1"/>
  <c r="U299" i="1"/>
  <c r="S300" i="1"/>
  <c r="U300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34" i="1"/>
  <c r="U334" i="1"/>
  <c r="S335" i="1"/>
  <c r="U335" i="1"/>
  <c r="S337" i="1"/>
  <c r="U337" i="1"/>
  <c r="S338" i="1"/>
  <c r="U338" i="1"/>
  <c r="S339" i="1"/>
  <c r="U339" i="1"/>
  <c r="S368" i="1"/>
  <c r="U368" i="1"/>
  <c r="S340" i="1"/>
  <c r="U340" i="1"/>
  <c r="S341" i="1"/>
  <c r="U341" i="1"/>
  <c r="S342" i="1"/>
  <c r="U342" i="1"/>
  <c r="S369" i="1"/>
  <c r="U369" i="1"/>
  <c r="S343" i="1"/>
  <c r="U343" i="1"/>
  <c r="S279" i="1"/>
  <c r="U279" i="1"/>
  <c r="S345" i="1"/>
  <c r="U345" i="1"/>
  <c r="S280" i="1"/>
  <c r="U280" i="1"/>
  <c r="S301" i="1"/>
  <c r="U301" i="1"/>
  <c r="S296" i="1"/>
  <c r="U296" i="1"/>
  <c r="S302" i="1"/>
  <c r="U302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03" i="1"/>
  <c r="U303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46" i="1"/>
  <c r="U346" i="1"/>
  <c r="S347" i="1"/>
  <c r="U347" i="1"/>
  <c r="S344" i="1"/>
  <c r="U344" i="1"/>
  <c r="S348" i="1"/>
  <c r="U348" i="1"/>
  <c r="S349" i="1"/>
  <c r="U349" i="1"/>
  <c r="S350" i="1"/>
  <c r="U350" i="1"/>
  <c r="S336" i="1"/>
  <c r="U336" i="1"/>
  <c r="S351" i="1"/>
  <c r="U351" i="1"/>
  <c r="S352" i="1"/>
  <c r="U352" i="1"/>
  <c r="S357" i="1"/>
  <c r="U357" i="1"/>
  <c r="S358" i="1"/>
  <c r="U358" i="1"/>
  <c r="S304" i="1"/>
  <c r="U304" i="1"/>
  <c r="S328" i="1"/>
  <c r="U328" i="1"/>
  <c r="S359" i="1"/>
  <c r="U359" i="1"/>
  <c r="S370" i="1"/>
  <c r="U370" i="1"/>
  <c r="V127" i="1"/>
  <c r="V128" i="1"/>
  <c r="Y128" i="1" s="1"/>
  <c r="V129" i="1"/>
  <c r="Y129" i="1" s="1"/>
  <c r="V130" i="1"/>
  <c r="Y130" i="1" s="1"/>
  <c r="V131" i="1"/>
  <c r="Y131" i="1" s="1"/>
  <c r="V132" i="1"/>
  <c r="Y132" i="1" s="1"/>
  <c r="V133" i="1"/>
  <c r="V134" i="1"/>
  <c r="V156" i="1"/>
  <c r="V157" i="1"/>
  <c r="V158" i="1"/>
  <c r="Y158" i="1" s="1"/>
  <c r="V159" i="1"/>
  <c r="Y159" i="1" s="1"/>
  <c r="V160" i="1"/>
  <c r="Y160" i="1" s="1"/>
  <c r="V164" i="1"/>
  <c r="Y164" i="1" s="1"/>
  <c r="V165" i="1"/>
  <c r="V166" i="1"/>
  <c r="Y166" i="1" s="1"/>
  <c r="V170" i="1"/>
  <c r="V171" i="1"/>
  <c r="Y171" i="1" s="1"/>
  <c r="V172" i="1"/>
  <c r="Y172" i="1" s="1"/>
  <c r="V173" i="1"/>
  <c r="Y173" i="1" s="1"/>
  <c r="V174" i="1"/>
  <c r="Y174" i="1" s="1"/>
  <c r="V175" i="1"/>
  <c r="Y175" i="1" s="1"/>
  <c r="V177" i="1"/>
  <c r="V176" i="1"/>
  <c r="Y176" i="1" s="1"/>
  <c r="V178" i="1"/>
  <c r="V196" i="1"/>
  <c r="V197" i="1"/>
  <c r="Y197" i="1" s="1"/>
  <c r="V198" i="1"/>
  <c r="Y198" i="1" s="1"/>
  <c r="V199" i="1"/>
  <c r="V200" i="1"/>
  <c r="Y200" i="1" s="1"/>
  <c r="V201" i="1"/>
  <c r="V135" i="1"/>
  <c r="Y135" i="1" s="1"/>
  <c r="V202" i="1"/>
  <c r="V136" i="1"/>
  <c r="Y136" i="1" s="1"/>
  <c r="V142" i="1"/>
  <c r="Y142" i="1" s="1"/>
  <c r="V143" i="1"/>
  <c r="Y143" i="1" s="1"/>
  <c r="V217" i="1"/>
  <c r="Y217" i="1" s="1"/>
  <c r="V144" i="1"/>
  <c r="Y144" i="1" s="1"/>
  <c r="V218" i="1"/>
  <c r="V219" i="1"/>
  <c r="Y219" i="1" s="1"/>
  <c r="V167" i="1"/>
  <c r="V220" i="1"/>
  <c r="Y220" i="1" s="1"/>
  <c r="V233" i="1"/>
  <c r="Y233" i="1" s="1"/>
  <c r="V361" i="1"/>
  <c r="V168" i="1"/>
  <c r="V179" i="1"/>
  <c r="Y179" i="1" s="1"/>
  <c r="V180" i="1"/>
  <c r="V181" i="1"/>
  <c r="Y181" i="1" s="1"/>
  <c r="V362" i="1"/>
  <c r="V182" i="1"/>
  <c r="Y182" i="1" s="1"/>
  <c r="V183" i="1"/>
  <c r="Y183" i="1" s="1"/>
  <c r="V186" i="1"/>
  <c r="Y186" i="1" s="1"/>
  <c r="V187" i="1"/>
  <c r="Y187" i="1" s="1"/>
  <c r="V188" i="1"/>
  <c r="Y188" i="1" s="1"/>
  <c r="V189" i="1"/>
  <c r="V190" i="1"/>
  <c r="Y190" i="1" s="1"/>
  <c r="V184" i="1"/>
  <c r="V203" i="1"/>
  <c r="Y203" i="1" s="1"/>
  <c r="V204" i="1"/>
  <c r="Y204" i="1" s="1"/>
  <c r="V205" i="1"/>
  <c r="Y205" i="1" s="1"/>
  <c r="V206" i="1"/>
  <c r="Y206" i="1" s="1"/>
  <c r="V207" i="1"/>
  <c r="Y207" i="1" s="1"/>
  <c r="V208" i="1"/>
  <c r="V210" i="1"/>
  <c r="V211" i="1"/>
  <c r="V212" i="1"/>
  <c r="V363" i="1"/>
  <c r="V221" i="1"/>
  <c r="Y221" i="1" s="1"/>
  <c r="V225" i="1"/>
  <c r="V226" i="1"/>
  <c r="V227" i="1"/>
  <c r="V228" i="1"/>
  <c r="Y228" i="1" s="1"/>
  <c r="V229" i="1"/>
  <c r="V230" i="1"/>
  <c r="Y230" i="1" s="1"/>
  <c r="V231" i="1"/>
  <c r="Y231" i="1" s="1"/>
  <c r="V232" i="1"/>
  <c r="Y232" i="1" s="1"/>
  <c r="V234" i="1"/>
  <c r="V235" i="1"/>
  <c r="V236" i="1"/>
  <c r="V354" i="1"/>
  <c r="V237" i="1"/>
  <c r="V191" i="1"/>
  <c r="Y191" i="1" s="1"/>
  <c r="V192" i="1"/>
  <c r="Y192" i="1" s="1"/>
  <c r="V355" i="1"/>
  <c r="V249" i="1"/>
  <c r="Y249" i="1" s="1"/>
  <c r="V250" i="1"/>
  <c r="Y250" i="1" s="1"/>
  <c r="V251" i="1"/>
  <c r="V252" i="1"/>
  <c r="Y252" i="1" s="1"/>
  <c r="V253" i="1"/>
  <c r="V213" i="1"/>
  <c r="Y213" i="1" s="1"/>
  <c r="V214" i="1"/>
  <c r="Y214" i="1" s="1"/>
  <c r="V215" i="1"/>
  <c r="Y215" i="1" s="1"/>
  <c r="V216" i="1"/>
  <c r="V273" i="1"/>
  <c r="Y273" i="1" s="1"/>
  <c r="V222" i="1"/>
  <c r="V274" i="1"/>
  <c r="Y274" i="1" s="1"/>
  <c r="V275" i="1"/>
  <c r="V276" i="1"/>
  <c r="Y276" i="1" s="1"/>
  <c r="V277" i="1"/>
  <c r="Y277" i="1" s="1"/>
  <c r="V223" i="1"/>
  <c r="Y223" i="1" s="1"/>
  <c r="V278" i="1"/>
  <c r="Y278" i="1" s="1"/>
  <c r="V281" i="1"/>
  <c r="V238" i="1"/>
  <c r="V239" i="1"/>
  <c r="Y239" i="1" s="1"/>
  <c r="V240" i="1"/>
  <c r="V241" i="1"/>
  <c r="Y241" i="1" s="1"/>
  <c r="V364" i="1"/>
  <c r="V242" i="1"/>
  <c r="Y242" i="1" s="1"/>
  <c r="V243" i="1"/>
  <c r="V244" i="1"/>
  <c r="V245" i="1"/>
  <c r="V246" i="1"/>
  <c r="Y246" i="1" s="1"/>
  <c r="V254" i="1"/>
  <c r="V255" i="1"/>
  <c r="V257" i="1"/>
  <c r="Y257" i="1" s="1"/>
  <c r="V258" i="1"/>
  <c r="Y258" i="1" s="1"/>
  <c r="V259" i="1"/>
  <c r="Y259" i="1" s="1"/>
  <c r="V260" i="1"/>
  <c r="Y260" i="1" s="1"/>
  <c r="V261" i="1"/>
  <c r="V262" i="1"/>
  <c r="Y262" i="1" s="1"/>
  <c r="V263" i="1"/>
  <c r="V282" i="1"/>
  <c r="Y282" i="1" s="1"/>
  <c r="V283" i="1"/>
  <c r="Y283" i="1" s="1"/>
  <c r="V284" i="1"/>
  <c r="Y284" i="1" s="1"/>
  <c r="V285" i="1"/>
  <c r="V286" i="1"/>
  <c r="Y286" i="1" s="1"/>
  <c r="V287" i="1"/>
  <c r="V288" i="1"/>
  <c r="Y288" i="1" s="1"/>
  <c r="V365" i="1"/>
  <c r="V366" i="1"/>
  <c r="V297" i="1"/>
  <c r="Y297" i="1" s="1"/>
  <c r="V298" i="1"/>
  <c r="Y298" i="1" s="1"/>
  <c r="V247" i="1"/>
  <c r="Y247" i="1" s="1"/>
  <c r="V305" i="1"/>
  <c r="Y305" i="1" s="1"/>
  <c r="V356" i="1"/>
  <c r="V306" i="1"/>
  <c r="V307" i="1"/>
  <c r="V329" i="1"/>
  <c r="Y329" i="1" s="1"/>
  <c r="V248" i="1"/>
  <c r="Y248" i="1" s="1"/>
  <c r="V330" i="1"/>
  <c r="Y330" i="1" s="1"/>
  <c r="V331" i="1"/>
  <c r="V332" i="1"/>
  <c r="Y332" i="1" s="1"/>
  <c r="V264" i="1"/>
  <c r="V333" i="1"/>
  <c r="Y333" i="1" s="1"/>
  <c r="V265" i="1"/>
  <c r="V266" i="1"/>
  <c r="Y266" i="1" s="1"/>
  <c r="V267" i="1"/>
  <c r="Y267" i="1" s="1"/>
  <c r="V268" i="1"/>
  <c r="Y268" i="1" s="1"/>
  <c r="V256" i="1"/>
  <c r="V269" i="1"/>
  <c r="Y269" i="1" s="1"/>
  <c r="V270" i="1"/>
  <c r="V271" i="1"/>
  <c r="Y271" i="1" s="1"/>
  <c r="V272" i="1"/>
  <c r="V289" i="1"/>
  <c r="Y289" i="1" s="1"/>
  <c r="V290" i="1"/>
  <c r="Y290" i="1" s="1"/>
  <c r="V291" i="1"/>
  <c r="Y291" i="1" s="1"/>
  <c r="V292" i="1"/>
  <c r="Y292" i="1" s="1"/>
  <c r="V293" i="1"/>
  <c r="Y293" i="1" s="1"/>
  <c r="V367" i="1"/>
  <c r="V294" i="1"/>
  <c r="Y294" i="1" s="1"/>
  <c r="V295" i="1"/>
  <c r="V299" i="1"/>
  <c r="Y299" i="1" s="1"/>
  <c r="V300" i="1"/>
  <c r="Y300" i="1" s="1"/>
  <c r="V308" i="1"/>
  <c r="Y308" i="1" s="1"/>
  <c r="V309" i="1"/>
  <c r="Y309" i="1" s="1"/>
  <c r="V310" i="1"/>
  <c r="Y310" i="1" s="1"/>
  <c r="V311" i="1"/>
  <c r="V312" i="1"/>
  <c r="Y312" i="1" s="1"/>
  <c r="V313" i="1"/>
  <c r="V314" i="1"/>
  <c r="Y314" i="1" s="1"/>
  <c r="V315" i="1"/>
  <c r="Y315" i="1" s="1"/>
  <c r="V334" i="1"/>
  <c r="Y334" i="1" s="1"/>
  <c r="V335" i="1"/>
  <c r="Y335" i="1" s="1"/>
  <c r="V337" i="1"/>
  <c r="Y337" i="1" s="1"/>
  <c r="V338" i="1"/>
  <c r="V339" i="1"/>
  <c r="Y339" i="1" s="1"/>
  <c r="V368" i="1"/>
  <c r="V340" i="1"/>
  <c r="Y340" i="1" s="1"/>
  <c r="V341" i="1"/>
  <c r="Y341" i="1" s="1"/>
  <c r="V342" i="1"/>
  <c r="Y342" i="1" s="1"/>
  <c r="V369" i="1"/>
  <c r="V343" i="1"/>
  <c r="Y343" i="1" s="1"/>
  <c r="V279" i="1"/>
  <c r="V345" i="1"/>
  <c r="Y345" i="1" s="1"/>
  <c r="V280" i="1"/>
  <c r="V301" i="1"/>
  <c r="Y301" i="1" s="1"/>
  <c r="V296" i="1"/>
  <c r="Y296" i="1" s="1"/>
  <c r="V302" i="1"/>
  <c r="Y302" i="1" s="1"/>
  <c r="V316" i="1"/>
  <c r="V317" i="1"/>
  <c r="Y317" i="1" s="1"/>
  <c r="V318" i="1"/>
  <c r="V319" i="1"/>
  <c r="Y319" i="1" s="1"/>
  <c r="V320" i="1"/>
  <c r="V321" i="1"/>
  <c r="V303" i="1"/>
  <c r="Y303" i="1" s="1"/>
  <c r="V322" i="1"/>
  <c r="Y322" i="1" s="1"/>
  <c r="V323" i="1"/>
  <c r="Y323" i="1" s="1"/>
  <c r="V324" i="1"/>
  <c r="Y324" i="1" s="1"/>
  <c r="V325" i="1"/>
  <c r="V326" i="1"/>
  <c r="Y326" i="1" s="1"/>
  <c r="V327" i="1"/>
  <c r="V346" i="1"/>
  <c r="V347" i="1"/>
  <c r="Y347" i="1" s="1"/>
  <c r="V344" i="1"/>
  <c r="Y344" i="1" s="1"/>
  <c r="V348" i="1"/>
  <c r="Y348" i="1" s="1"/>
  <c r="V349" i="1"/>
  <c r="Y349" i="1" s="1"/>
  <c r="V350" i="1"/>
  <c r="V336" i="1"/>
  <c r="Y336" i="1" s="1"/>
  <c r="V351" i="1"/>
  <c r="V352" i="1"/>
  <c r="Y352" i="1" s="1"/>
  <c r="V357" i="1"/>
  <c r="Y357" i="1" s="1"/>
  <c r="V358" i="1"/>
  <c r="Y358" i="1" s="1"/>
  <c r="V224" i="1"/>
  <c r="Y224" i="1" s="1"/>
  <c r="V304" i="1"/>
  <c r="Y304" i="1" s="1"/>
  <c r="V328" i="1"/>
  <c r="V120" i="1"/>
  <c r="Y120" i="1" s="1"/>
  <c r="V359" i="1"/>
  <c r="V36" i="1"/>
  <c r="V37" i="1"/>
  <c r="Y37" i="1" s="1"/>
  <c r="V38" i="1"/>
  <c r="Y38" i="1" s="1"/>
  <c r="V108" i="1"/>
  <c r="Y108" i="1" s="1"/>
  <c r="V68" i="1"/>
  <c r="V39" i="1"/>
  <c r="Y39" i="1" s="1"/>
  <c r="V109" i="1"/>
  <c r="V40" i="1"/>
  <c r="Y40" i="1" s="1"/>
  <c r="V5" i="1"/>
  <c r="Y5" i="1" s="1"/>
  <c r="V6" i="1"/>
  <c r="Y6" i="1" s="1"/>
  <c r="V7" i="1"/>
  <c r="Y7" i="1" s="1"/>
  <c r="V8" i="1"/>
  <c r="Y8" i="1" s="1"/>
  <c r="V41" i="1"/>
  <c r="V9" i="1"/>
  <c r="Y9" i="1" s="1"/>
  <c r="V42" i="1"/>
  <c r="V10" i="1"/>
  <c r="Y10" i="1" s="1"/>
  <c r="V60" i="1"/>
  <c r="Y60" i="1" s="1"/>
  <c r="V69" i="1"/>
  <c r="Y69" i="1" s="1"/>
  <c r="V11" i="1"/>
  <c r="V12" i="1"/>
  <c r="V13" i="1"/>
  <c r="V84" i="1"/>
  <c r="Y84" i="1" s="1"/>
  <c r="V43" i="1"/>
  <c r="Y43" i="1" s="1"/>
  <c r="V14" i="1"/>
  <c r="V15" i="1"/>
  <c r="Y15" i="1" s="1"/>
  <c r="V44" i="1"/>
  <c r="Y44" i="1" s="1"/>
  <c r="V45" i="1"/>
  <c r="V16" i="1"/>
  <c r="Y16" i="1" s="1"/>
  <c r="V70" i="1"/>
  <c r="V92" i="1"/>
  <c r="Y92" i="1" s="1"/>
  <c r="V46" i="1"/>
  <c r="V85" i="1"/>
  <c r="Y85" i="1" s="1"/>
  <c r="V93" i="1"/>
  <c r="Y93" i="1" s="1"/>
  <c r="V47" i="1"/>
  <c r="Y47" i="1" s="1"/>
  <c r="V48" i="1"/>
  <c r="Y48" i="1" s="1"/>
  <c r="V100" i="1"/>
  <c r="Y100" i="1" s="1"/>
  <c r="V86" i="1"/>
  <c r="V49" i="1"/>
  <c r="Y49" i="1" s="1"/>
  <c r="V50" i="1"/>
  <c r="Y50" i="1" s="1"/>
  <c r="V101" i="1"/>
  <c r="Y101" i="1" s="1"/>
  <c r="V51" i="1"/>
  <c r="Y51" i="1" s="1"/>
  <c r="V87" i="1"/>
  <c r="Y87" i="1" s="1"/>
  <c r="V110" i="1"/>
  <c r="Y110" i="1" s="1"/>
  <c r="V52" i="1"/>
  <c r="Y52" i="1" s="1"/>
  <c r="V71" i="1"/>
  <c r="V53" i="1"/>
  <c r="V111" i="1"/>
  <c r="V54" i="1"/>
  <c r="V55" i="1"/>
  <c r="V17" i="1"/>
  <c r="Y17" i="1" s="1"/>
  <c r="V18" i="1"/>
  <c r="Y18" i="1" s="1"/>
  <c r="V19" i="1"/>
  <c r="Y19" i="1" s="1"/>
  <c r="V20" i="1"/>
  <c r="V21" i="1"/>
  <c r="Y21" i="1" s="1"/>
  <c r="V22" i="1"/>
  <c r="V23" i="1"/>
  <c r="Y23" i="1" s="1"/>
  <c r="V24" i="1"/>
  <c r="Y24" i="1" s="1"/>
  <c r="V112" i="1"/>
  <c r="Y112" i="1" s="1"/>
  <c r="V76" i="1"/>
  <c r="V56" i="1"/>
  <c r="Y56" i="1" s="1"/>
  <c r="V57" i="1"/>
  <c r="V88" i="1"/>
  <c r="Y88" i="1" s="1"/>
  <c r="V58" i="1"/>
  <c r="Y58" i="1" s="1"/>
  <c r="V25" i="1"/>
  <c r="Y25" i="1" s="1"/>
  <c r="V94" i="1"/>
  <c r="Y94" i="1" s="1"/>
  <c r="V72" i="1"/>
  <c r="Y72" i="1" s="1"/>
  <c r="V73" i="1"/>
  <c r="Y73" i="1" s="1"/>
  <c r="V77" i="1"/>
  <c r="Y77" i="1" s="1"/>
  <c r="V95" i="1"/>
  <c r="V26" i="1"/>
  <c r="Y26" i="1" s="1"/>
  <c r="V78" i="1"/>
  <c r="V102" i="1"/>
  <c r="Y102" i="1" s="1"/>
  <c r="V27" i="1"/>
  <c r="Y27" i="1" s="1"/>
  <c r="V74" i="1"/>
  <c r="Y74" i="1" s="1"/>
  <c r="V28" i="1"/>
  <c r="Y28" i="1" s="1"/>
  <c r="V96" i="1"/>
  <c r="Y96" i="1" s="1"/>
  <c r="V79" i="1"/>
  <c r="V59" i="1"/>
  <c r="Y59" i="1" s="1"/>
  <c r="V61" i="1"/>
  <c r="Y61" i="1" s="1"/>
  <c r="V62" i="1"/>
  <c r="Y62" i="1" s="1"/>
  <c r="V29" i="1"/>
  <c r="Y29" i="1" s="1"/>
  <c r="V30" i="1"/>
  <c r="Y30" i="1" s="1"/>
  <c r="V31" i="1"/>
  <c r="V32" i="1"/>
  <c r="Y32" i="1" s="1"/>
  <c r="V103" i="1"/>
  <c r="V63" i="1"/>
  <c r="Y63" i="1" s="1"/>
  <c r="V64" i="1"/>
  <c r="V97" i="1"/>
  <c r="Y97" i="1" s="1"/>
  <c r="V104" i="1"/>
  <c r="Y104" i="1" s="1"/>
  <c r="V98" i="1"/>
  <c r="Y98" i="1" s="1"/>
  <c r="V80" i="1"/>
  <c r="Y80" i="1" s="1"/>
  <c r="V89" i="1"/>
  <c r="Y89" i="1" s="1"/>
  <c r="V105" i="1"/>
  <c r="V65" i="1"/>
  <c r="Y65" i="1" s="1"/>
  <c r="V33" i="1"/>
  <c r="Y33" i="1" s="1"/>
  <c r="V34" i="1"/>
  <c r="V66" i="1"/>
  <c r="Y66" i="1" s="1"/>
  <c r="V90" i="1"/>
  <c r="Y90" i="1" s="1"/>
  <c r="V106" i="1"/>
  <c r="Y106" i="1" s="1"/>
  <c r="V107" i="1"/>
  <c r="Y107" i="1" s="1"/>
  <c r="V81" i="1"/>
  <c r="V99" i="1"/>
  <c r="Y99" i="1" s="1"/>
  <c r="V67" i="1"/>
  <c r="Y67" i="1" s="1"/>
  <c r="V91" i="1"/>
  <c r="Y91" i="1" s="1"/>
  <c r="V35" i="1"/>
  <c r="Y35" i="1" s="1"/>
  <c r="V75" i="1"/>
  <c r="Y75" i="1" s="1"/>
  <c r="V82" i="1"/>
  <c r="V83" i="1"/>
  <c r="Y83" i="1" s="1"/>
  <c r="V370" i="1"/>
  <c r="V151" i="1"/>
  <c r="Y151" i="1" s="1"/>
  <c r="V152" i="1"/>
  <c r="Y152" i="1" s="1"/>
  <c r="V153" i="1"/>
  <c r="Y153" i="1" s="1"/>
  <c r="V154" i="1"/>
  <c r="Y154" i="1" s="1"/>
  <c r="V161" i="1"/>
  <c r="Y161" i="1" s="1"/>
  <c r="V155" i="1"/>
  <c r="V162" i="1"/>
  <c r="Y162" i="1" s="1"/>
  <c r="V163" i="1"/>
  <c r="Y163" i="1" s="1"/>
  <c r="V169" i="1"/>
  <c r="Y169" i="1" s="1"/>
  <c r="V185" i="1"/>
  <c r="Y185" i="1" s="1"/>
  <c r="V193" i="1"/>
  <c r="Y193" i="1" s="1"/>
  <c r="V194" i="1"/>
  <c r="Y194" i="1" s="1"/>
  <c r="V195" i="1"/>
  <c r="Y195" i="1" s="1"/>
  <c r="V209" i="1"/>
  <c r="V126" i="1"/>
  <c r="Y126" i="1" s="1"/>
  <c r="V353" i="1"/>
  <c r="V145" i="1"/>
  <c r="V146" i="1"/>
  <c r="V147" i="1"/>
  <c r="Y147" i="1" s="1"/>
  <c r="V148" i="1"/>
  <c r="Y148" i="1" s="1"/>
  <c r="V149" i="1"/>
  <c r="Y149" i="1" s="1"/>
  <c r="V150" i="1"/>
  <c r="Y150" i="1" s="1"/>
  <c r="V114" i="1"/>
  <c r="V115" i="1"/>
  <c r="Y115" i="1" s="1"/>
  <c r="V116" i="1"/>
  <c r="Y116" i="1" s="1"/>
  <c r="V117" i="1"/>
  <c r="Y117" i="1" s="1"/>
  <c r="V118" i="1"/>
  <c r="Y118" i="1" s="1"/>
  <c r="V119" i="1"/>
  <c r="Y119" i="1" s="1"/>
  <c r="V121" i="1"/>
  <c r="Y121" i="1" s="1"/>
  <c r="V122" i="1"/>
  <c r="Y122" i="1" s="1"/>
  <c r="V123" i="1"/>
  <c r="V124" i="1"/>
  <c r="V125" i="1"/>
  <c r="V137" i="1"/>
  <c r="Y137" i="1" s="1"/>
  <c r="V138" i="1"/>
  <c r="Y138" i="1" s="1"/>
  <c r="V139" i="1"/>
  <c r="Y139" i="1" s="1"/>
  <c r="V140" i="1"/>
  <c r="Y140" i="1" s="1"/>
  <c r="V141" i="1"/>
  <c r="Y141" i="1" s="1"/>
  <c r="V113" i="1"/>
  <c r="P185" i="1"/>
  <c r="P193" i="1"/>
  <c r="P194" i="1"/>
  <c r="P195" i="1"/>
  <c r="P209" i="1"/>
  <c r="P353" i="1"/>
  <c r="P196" i="1"/>
  <c r="P197" i="1"/>
  <c r="P198" i="1"/>
  <c r="P199" i="1"/>
  <c r="P200" i="1"/>
  <c r="P201" i="1"/>
  <c r="P202" i="1"/>
  <c r="P217" i="1"/>
  <c r="P218" i="1"/>
  <c r="P219" i="1"/>
  <c r="P220" i="1"/>
  <c r="P233" i="1"/>
  <c r="P361" i="1"/>
  <c r="P362" i="1"/>
  <c r="P186" i="1"/>
  <c r="P187" i="1"/>
  <c r="P188" i="1"/>
  <c r="P189" i="1"/>
  <c r="P190" i="1"/>
  <c r="P203" i="1"/>
  <c r="P204" i="1"/>
  <c r="P205" i="1"/>
  <c r="P206" i="1"/>
  <c r="P207" i="1"/>
  <c r="P208" i="1"/>
  <c r="P210" i="1"/>
  <c r="P211" i="1"/>
  <c r="P212" i="1"/>
  <c r="P363" i="1"/>
  <c r="P221" i="1"/>
  <c r="P225" i="1"/>
  <c r="P226" i="1"/>
  <c r="P227" i="1"/>
  <c r="P228" i="1"/>
  <c r="P229" i="1"/>
  <c r="P230" i="1"/>
  <c r="P231" i="1"/>
  <c r="P232" i="1"/>
  <c r="P234" i="1"/>
  <c r="P235" i="1"/>
  <c r="P236" i="1"/>
  <c r="P354" i="1"/>
  <c r="P237" i="1"/>
  <c r="P191" i="1"/>
  <c r="P192" i="1"/>
  <c r="P355" i="1"/>
  <c r="P249" i="1"/>
  <c r="P250" i="1"/>
  <c r="P251" i="1"/>
  <c r="P252" i="1"/>
  <c r="P253" i="1"/>
  <c r="P213" i="1"/>
  <c r="P214" i="1"/>
  <c r="P215" i="1"/>
  <c r="P216" i="1"/>
  <c r="P273" i="1"/>
  <c r="P222" i="1"/>
  <c r="P274" i="1"/>
  <c r="P275" i="1"/>
  <c r="P276" i="1"/>
  <c r="P277" i="1"/>
  <c r="P223" i="1"/>
  <c r="P278" i="1"/>
  <c r="P281" i="1"/>
  <c r="P238" i="1"/>
  <c r="P239" i="1"/>
  <c r="P240" i="1"/>
  <c r="P241" i="1"/>
  <c r="P364" i="1"/>
  <c r="P242" i="1"/>
  <c r="P243" i="1"/>
  <c r="P244" i="1"/>
  <c r="P245" i="1"/>
  <c r="P246" i="1"/>
  <c r="P254" i="1"/>
  <c r="P255" i="1"/>
  <c r="P257" i="1"/>
  <c r="P258" i="1"/>
  <c r="P259" i="1"/>
  <c r="P260" i="1"/>
  <c r="P261" i="1"/>
  <c r="P262" i="1"/>
  <c r="P263" i="1"/>
  <c r="P282" i="1"/>
  <c r="P283" i="1"/>
  <c r="P284" i="1"/>
  <c r="P285" i="1"/>
  <c r="P286" i="1"/>
  <c r="P287" i="1"/>
  <c r="P288" i="1"/>
  <c r="P365" i="1"/>
  <c r="P366" i="1"/>
  <c r="P297" i="1"/>
  <c r="P298" i="1"/>
  <c r="P247" i="1"/>
  <c r="P305" i="1"/>
  <c r="P356" i="1"/>
  <c r="P306" i="1"/>
  <c r="P307" i="1"/>
  <c r="P329" i="1"/>
  <c r="P248" i="1"/>
  <c r="P330" i="1"/>
  <c r="P331" i="1"/>
  <c r="P332" i="1"/>
  <c r="P264" i="1"/>
  <c r="P333" i="1"/>
  <c r="P265" i="1"/>
  <c r="P266" i="1"/>
  <c r="P267" i="1"/>
  <c r="P268" i="1"/>
  <c r="P256" i="1"/>
  <c r="P269" i="1"/>
  <c r="P270" i="1"/>
  <c r="P271" i="1"/>
  <c r="P272" i="1"/>
  <c r="P289" i="1"/>
  <c r="P290" i="1"/>
  <c r="P291" i="1"/>
  <c r="P292" i="1"/>
  <c r="P293" i="1"/>
  <c r="P367" i="1"/>
  <c r="P294" i="1"/>
  <c r="P295" i="1"/>
  <c r="P299" i="1"/>
  <c r="P300" i="1"/>
  <c r="P308" i="1"/>
  <c r="P309" i="1"/>
  <c r="P310" i="1"/>
  <c r="P311" i="1"/>
  <c r="P312" i="1"/>
  <c r="P313" i="1"/>
  <c r="P314" i="1"/>
  <c r="P315" i="1"/>
  <c r="P334" i="1"/>
  <c r="P335" i="1"/>
  <c r="P337" i="1"/>
  <c r="P338" i="1"/>
  <c r="P339" i="1"/>
  <c r="P368" i="1"/>
  <c r="P340" i="1"/>
  <c r="P341" i="1"/>
  <c r="P342" i="1"/>
  <c r="P369" i="1"/>
  <c r="P343" i="1"/>
  <c r="P279" i="1"/>
  <c r="P345" i="1"/>
  <c r="P280" i="1"/>
  <c r="P301" i="1"/>
  <c r="P296" i="1"/>
  <c r="P302" i="1"/>
  <c r="P316" i="1"/>
  <c r="P317" i="1"/>
  <c r="P318" i="1"/>
  <c r="P319" i="1"/>
  <c r="P320" i="1"/>
  <c r="P321" i="1"/>
  <c r="P303" i="1"/>
  <c r="P322" i="1"/>
  <c r="P323" i="1"/>
  <c r="P324" i="1"/>
  <c r="P325" i="1"/>
  <c r="P326" i="1"/>
  <c r="P327" i="1"/>
  <c r="P346" i="1"/>
  <c r="P347" i="1"/>
  <c r="P344" i="1"/>
  <c r="P348" i="1"/>
  <c r="P349" i="1"/>
  <c r="P350" i="1"/>
  <c r="P336" i="1"/>
  <c r="P351" i="1"/>
  <c r="P352" i="1"/>
  <c r="P357" i="1"/>
  <c r="P358" i="1"/>
  <c r="P224" i="1"/>
  <c r="P304" i="1"/>
  <c r="P328" i="1"/>
  <c r="P359" i="1"/>
  <c r="P36" i="1"/>
  <c r="P37" i="1"/>
  <c r="P4" i="1"/>
  <c r="P38" i="1"/>
  <c r="P108" i="1"/>
  <c r="P68" i="1"/>
  <c r="P39" i="1"/>
  <c r="P109" i="1"/>
  <c r="P40" i="1"/>
  <c r="P5" i="1"/>
  <c r="P6" i="1"/>
  <c r="P7" i="1"/>
  <c r="P8" i="1"/>
  <c r="P41" i="1"/>
  <c r="P9" i="1"/>
  <c r="P42" i="1"/>
  <c r="P10" i="1"/>
  <c r="P60" i="1"/>
  <c r="P69" i="1"/>
  <c r="P11" i="1"/>
  <c r="P12" i="1"/>
  <c r="P13" i="1"/>
  <c r="P84" i="1"/>
  <c r="P43" i="1"/>
  <c r="P14" i="1"/>
  <c r="P15" i="1"/>
  <c r="P44" i="1"/>
  <c r="P45" i="1"/>
  <c r="P16" i="1"/>
  <c r="P70" i="1"/>
  <c r="P92" i="1"/>
  <c r="P46" i="1"/>
  <c r="P85" i="1"/>
  <c r="P93" i="1"/>
  <c r="P47" i="1"/>
  <c r="P48" i="1"/>
  <c r="P100" i="1"/>
  <c r="P86" i="1"/>
  <c r="P49" i="1"/>
  <c r="P50" i="1"/>
  <c r="P101" i="1"/>
  <c r="P51" i="1"/>
  <c r="P87" i="1"/>
  <c r="P110" i="1"/>
  <c r="P52" i="1"/>
  <c r="P71" i="1"/>
  <c r="P53" i="1"/>
  <c r="P111" i="1"/>
  <c r="P54" i="1"/>
  <c r="P55" i="1"/>
  <c r="P17" i="1"/>
  <c r="P18" i="1"/>
  <c r="P19" i="1"/>
  <c r="P20" i="1"/>
  <c r="P21" i="1"/>
  <c r="P22" i="1"/>
  <c r="P23" i="1"/>
  <c r="P24" i="1"/>
  <c r="P112" i="1"/>
  <c r="P76" i="1"/>
  <c r="P56" i="1"/>
  <c r="P57" i="1"/>
  <c r="P88" i="1"/>
  <c r="P58" i="1"/>
  <c r="P25" i="1"/>
  <c r="P94" i="1"/>
  <c r="P72" i="1"/>
  <c r="P73" i="1"/>
  <c r="P77" i="1"/>
  <c r="P95" i="1"/>
  <c r="P26" i="1"/>
  <c r="P78" i="1"/>
  <c r="P102" i="1"/>
  <c r="P27" i="1"/>
  <c r="P74" i="1"/>
  <c r="P28" i="1"/>
  <c r="P96" i="1"/>
  <c r="P79" i="1"/>
  <c r="P59" i="1"/>
  <c r="P61" i="1"/>
  <c r="P62" i="1"/>
  <c r="P29" i="1"/>
  <c r="P30" i="1"/>
  <c r="P31" i="1"/>
  <c r="P32" i="1"/>
  <c r="P103" i="1"/>
  <c r="P63" i="1"/>
  <c r="P64" i="1"/>
  <c r="P97" i="1"/>
  <c r="P104" i="1"/>
  <c r="P98" i="1"/>
  <c r="P80" i="1"/>
  <c r="P89" i="1"/>
  <c r="P105" i="1"/>
  <c r="P65" i="1"/>
  <c r="P33" i="1"/>
  <c r="P34" i="1"/>
  <c r="P66" i="1"/>
  <c r="P90" i="1"/>
  <c r="P106" i="1"/>
  <c r="P107" i="1"/>
  <c r="P81" i="1"/>
  <c r="P99" i="1"/>
  <c r="P67" i="1"/>
  <c r="P91" i="1"/>
  <c r="P35" i="1"/>
  <c r="P75" i="1"/>
  <c r="P82" i="1"/>
  <c r="P83" i="1"/>
  <c r="P370" i="1"/>
  <c r="P360" i="1"/>
  <c r="Y11" i="1"/>
  <c r="Y12" i="1"/>
  <c r="Y13" i="1"/>
  <c r="Y14" i="1"/>
  <c r="Y20" i="1"/>
  <c r="Y22" i="1"/>
  <c r="Y31" i="1"/>
  <c r="Y34" i="1"/>
  <c r="Y36" i="1"/>
  <c r="Y41" i="1"/>
  <c r="Y42" i="1"/>
  <c r="Y45" i="1"/>
  <c r="Y46" i="1"/>
  <c r="Y53" i="1"/>
  <c r="Y54" i="1"/>
  <c r="Y55" i="1"/>
  <c r="Y57" i="1"/>
  <c r="Y64" i="1"/>
  <c r="Y70" i="1"/>
  <c r="Y71" i="1"/>
  <c r="Y68" i="1"/>
  <c r="Y82" i="1"/>
  <c r="Y76" i="1"/>
  <c r="Y78" i="1"/>
  <c r="Y79" i="1"/>
  <c r="Y81" i="1"/>
  <c r="Y86" i="1"/>
  <c r="Y95" i="1"/>
  <c r="Y103" i="1"/>
  <c r="Y105" i="1"/>
  <c r="Y109" i="1"/>
  <c r="Y111" i="1"/>
  <c r="Y113" i="1"/>
  <c r="Y114" i="1"/>
  <c r="Y123" i="1"/>
  <c r="Y124" i="1"/>
  <c r="Y125" i="1"/>
  <c r="Y127" i="1"/>
  <c r="Y133" i="1"/>
  <c r="Y134" i="1"/>
  <c r="Y145" i="1"/>
  <c r="Y146" i="1"/>
  <c r="Y155" i="1"/>
  <c r="Y156" i="1"/>
  <c r="Y157" i="1"/>
  <c r="Y165" i="1"/>
  <c r="Y167" i="1"/>
  <c r="Y168" i="1"/>
  <c r="Y170" i="1"/>
  <c r="Y177" i="1"/>
  <c r="Y178" i="1"/>
  <c r="Y180" i="1"/>
  <c r="Y184" i="1"/>
  <c r="Y189" i="1"/>
  <c r="Y196" i="1"/>
  <c r="Y199" i="1"/>
  <c r="Y201" i="1"/>
  <c r="Y202" i="1"/>
  <c r="Y208" i="1"/>
  <c r="Y209" i="1"/>
  <c r="Y210" i="1"/>
  <c r="Y211" i="1"/>
  <c r="Y212" i="1"/>
  <c r="Y216" i="1"/>
  <c r="Y222" i="1"/>
  <c r="Y218" i="1"/>
  <c r="Y225" i="1"/>
  <c r="Y226" i="1"/>
  <c r="Y227" i="1"/>
  <c r="Y229" i="1"/>
  <c r="Y234" i="1"/>
  <c r="Y235" i="1"/>
  <c r="Y236" i="1"/>
  <c r="Y237" i="1"/>
  <c r="Y238" i="1"/>
  <c r="Y240" i="1"/>
  <c r="Y243" i="1"/>
  <c r="Y244" i="1"/>
  <c r="Y245" i="1"/>
  <c r="Y251" i="1"/>
  <c r="Y253" i="1"/>
  <c r="Y254" i="1"/>
  <c r="Y255" i="1"/>
  <c r="Y256" i="1"/>
  <c r="Y261" i="1"/>
  <c r="Y263" i="1"/>
  <c r="Y264" i="1"/>
  <c r="Y265" i="1"/>
  <c r="Y270" i="1"/>
  <c r="Y272" i="1"/>
  <c r="Y279" i="1"/>
  <c r="Y280" i="1"/>
  <c r="Y275" i="1"/>
  <c r="Y281" i="1"/>
  <c r="Y285" i="1"/>
  <c r="Y287" i="1"/>
  <c r="Y295" i="1"/>
  <c r="Y306" i="1"/>
  <c r="Y307" i="1"/>
  <c r="Y311" i="1"/>
  <c r="Y313" i="1"/>
  <c r="Y316" i="1"/>
  <c r="Y318" i="1"/>
  <c r="Y320" i="1"/>
  <c r="Y321" i="1"/>
  <c r="Y325" i="1"/>
  <c r="Y327" i="1"/>
  <c r="Y328" i="1"/>
  <c r="Y331" i="1"/>
  <c r="Y338" i="1"/>
  <c r="Y346" i="1"/>
  <c r="Y350" i="1"/>
  <c r="Y351" i="1"/>
  <c r="Y359" i="1"/>
  <c r="F4" i="2"/>
  <c r="F5" i="2"/>
  <c r="F6" i="2"/>
  <c r="F7" i="2"/>
  <c r="Z184" i="1" s="1"/>
  <c r="F8" i="2"/>
  <c r="F9" i="2"/>
  <c r="F10" i="2"/>
  <c r="F11" i="2"/>
  <c r="F12" i="2"/>
  <c r="F13" i="2"/>
  <c r="F14" i="2"/>
  <c r="F15" i="2"/>
  <c r="F3" i="2"/>
  <c r="D12" i="2"/>
  <c r="W125" i="1" s="1"/>
  <c r="D13" i="2"/>
  <c r="D14" i="2"/>
  <c r="D15" i="2"/>
  <c r="D3" i="2"/>
  <c r="D4" i="2"/>
  <c r="D5" i="2"/>
  <c r="W253" i="1" s="1"/>
  <c r="D6" i="2"/>
  <c r="D7" i="2"/>
  <c r="D8" i="2"/>
  <c r="D9" i="2"/>
  <c r="D10" i="2"/>
  <c r="W218" i="1" s="1"/>
  <c r="D11" i="2"/>
  <c r="AD31" i="1"/>
  <c r="AF31" i="1" s="1"/>
  <c r="AD35" i="1"/>
  <c r="AF35" i="1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1" i="1"/>
  <c r="AE62" i="1"/>
  <c r="AE63" i="1"/>
  <c r="AE64" i="1"/>
  <c r="AE65" i="1"/>
  <c r="AE66" i="1"/>
  <c r="AE67" i="1"/>
  <c r="AE60" i="1"/>
  <c r="AE69" i="1"/>
  <c r="AE70" i="1"/>
  <c r="AE71" i="1"/>
  <c r="AE72" i="1"/>
  <c r="AE75" i="1"/>
  <c r="AE68" i="1"/>
  <c r="AE73" i="1"/>
  <c r="AE74" i="1"/>
  <c r="AE80" i="1"/>
  <c r="AE82" i="1"/>
  <c r="AE83" i="1"/>
  <c r="AE76" i="1"/>
  <c r="AE77" i="1"/>
  <c r="AE78" i="1"/>
  <c r="AE79" i="1"/>
  <c r="AE81" i="1"/>
  <c r="AE91" i="1"/>
  <c r="AE85" i="1"/>
  <c r="AE86" i="1"/>
  <c r="AE87" i="1"/>
  <c r="AE88" i="1"/>
  <c r="AE84" i="1"/>
  <c r="AE89" i="1"/>
  <c r="AE90" i="1"/>
  <c r="AE94" i="1"/>
  <c r="AE95" i="1"/>
  <c r="AE96" i="1"/>
  <c r="AE97" i="1"/>
  <c r="AE98" i="1"/>
  <c r="AE99" i="1"/>
  <c r="AE92" i="1"/>
  <c r="AE93" i="1"/>
  <c r="AE100" i="1"/>
  <c r="AE102" i="1"/>
  <c r="AE107" i="1"/>
  <c r="AE101" i="1"/>
  <c r="AE103" i="1"/>
  <c r="AE104" i="1"/>
  <c r="AE105" i="1"/>
  <c r="AE106" i="1"/>
  <c r="AE108" i="1"/>
  <c r="AE109" i="1"/>
  <c r="AE110" i="1"/>
  <c r="AE111" i="1"/>
  <c r="AE112" i="1"/>
  <c r="AE120" i="1"/>
  <c r="AE113" i="1"/>
  <c r="AE114" i="1"/>
  <c r="AE115" i="1"/>
  <c r="AE116" i="1"/>
  <c r="AE117" i="1"/>
  <c r="AE118" i="1"/>
  <c r="AE119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42" i="1"/>
  <c r="AE143" i="1"/>
  <c r="AE144" i="1"/>
  <c r="AE137" i="1"/>
  <c r="AE138" i="1"/>
  <c r="AE139" i="1"/>
  <c r="AE140" i="1"/>
  <c r="AE141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4" i="1"/>
  <c r="AE165" i="1"/>
  <c r="AE166" i="1"/>
  <c r="AE167" i="1"/>
  <c r="AE168" i="1"/>
  <c r="AE161" i="1"/>
  <c r="AE162" i="1"/>
  <c r="AE163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6" i="1"/>
  <c r="AE187" i="1"/>
  <c r="AE188" i="1"/>
  <c r="AE189" i="1"/>
  <c r="AE190" i="1"/>
  <c r="AE191" i="1"/>
  <c r="AE192" i="1"/>
  <c r="AE185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22" i="1"/>
  <c r="AE223" i="1"/>
  <c r="AE224" i="1"/>
  <c r="AE217" i="1"/>
  <c r="AE218" i="1"/>
  <c r="AE219" i="1"/>
  <c r="AE220" i="1"/>
  <c r="AE221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9" i="1"/>
  <c r="AE280" i="1"/>
  <c r="AE273" i="1"/>
  <c r="AE274" i="1"/>
  <c r="AE275" i="1"/>
  <c r="AE276" i="1"/>
  <c r="AE277" i="1"/>
  <c r="AE278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9" i="1"/>
  <c r="AE300" i="1"/>
  <c r="AE301" i="1"/>
  <c r="AE302" i="1"/>
  <c r="AE304" i="1"/>
  <c r="AE297" i="1"/>
  <c r="AE298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7" i="1"/>
  <c r="AE358" i="1"/>
  <c r="AE359" i="1"/>
  <c r="AE4" i="1"/>
  <c r="AD4" i="1"/>
  <c r="AD5" i="1"/>
  <c r="AF5" i="1" s="1"/>
  <c r="AD6" i="1"/>
  <c r="AD7" i="1"/>
  <c r="AF7" i="1" s="1"/>
  <c r="AD8" i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D15" i="1"/>
  <c r="AF15" i="1" s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D23" i="1"/>
  <c r="AF23" i="1" s="1"/>
  <c r="AD24" i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D32" i="1"/>
  <c r="AD33" i="1"/>
  <c r="AF33" i="1" s="1"/>
  <c r="AD34" i="1"/>
  <c r="AD36" i="1"/>
  <c r="AF36" i="1" s="1"/>
  <c r="AD37" i="1"/>
  <c r="AF37" i="1" s="1"/>
  <c r="AD38" i="1"/>
  <c r="AF38" i="1" s="1"/>
  <c r="AD39" i="1"/>
  <c r="AF39" i="1" s="1"/>
  <c r="AD40" i="1"/>
  <c r="AD41" i="1"/>
  <c r="AD42" i="1"/>
  <c r="AD43" i="1"/>
  <c r="AF43" i="1" s="1"/>
  <c r="AD44" i="1"/>
  <c r="AD45" i="1"/>
  <c r="AF45" i="1" s="1"/>
  <c r="AD46" i="1"/>
  <c r="AF46" i="1" s="1"/>
  <c r="AD47" i="1"/>
  <c r="AF47" i="1" s="1"/>
  <c r="AD48" i="1"/>
  <c r="AD49" i="1"/>
  <c r="AD50" i="1"/>
  <c r="AD51" i="1"/>
  <c r="AF51" i="1" s="1"/>
  <c r="AD52" i="1"/>
  <c r="AD53" i="1"/>
  <c r="AF53" i="1" s="1"/>
  <c r="AD54" i="1"/>
  <c r="AF54" i="1" s="1"/>
  <c r="AD55" i="1"/>
  <c r="AF55" i="1" s="1"/>
  <c r="AD56" i="1"/>
  <c r="AD57" i="1"/>
  <c r="AD58" i="1"/>
  <c r="AD59" i="1"/>
  <c r="AF59" i="1" s="1"/>
  <c r="AD61" i="1"/>
  <c r="AD62" i="1"/>
  <c r="AF62" i="1" s="1"/>
  <c r="AD63" i="1"/>
  <c r="AF63" i="1" s="1"/>
  <c r="AD64" i="1"/>
  <c r="AF64" i="1" s="1"/>
  <c r="AD65" i="1"/>
  <c r="AD66" i="1"/>
  <c r="AD67" i="1"/>
  <c r="AD60" i="1"/>
  <c r="AF60" i="1" s="1"/>
  <c r="AD69" i="1"/>
  <c r="AD70" i="1"/>
  <c r="AF70" i="1" s="1"/>
  <c r="AD71" i="1"/>
  <c r="AF71" i="1" s="1"/>
  <c r="AD72" i="1"/>
  <c r="AF72" i="1" s="1"/>
  <c r="AD75" i="1"/>
  <c r="AD68" i="1"/>
  <c r="AD73" i="1"/>
  <c r="AD74" i="1"/>
  <c r="AF74" i="1" s="1"/>
  <c r="AD80" i="1"/>
  <c r="AD82" i="1"/>
  <c r="AF82" i="1" s="1"/>
  <c r="AD83" i="1"/>
  <c r="AF83" i="1" s="1"/>
  <c r="AD76" i="1"/>
  <c r="AF76" i="1" s="1"/>
  <c r="AD77" i="1"/>
  <c r="AD78" i="1"/>
  <c r="AD79" i="1"/>
  <c r="AD81" i="1"/>
  <c r="AF81" i="1" s="1"/>
  <c r="AD91" i="1"/>
  <c r="AD85" i="1"/>
  <c r="AF85" i="1" s="1"/>
  <c r="AD86" i="1"/>
  <c r="AF86" i="1" s="1"/>
  <c r="AD87" i="1"/>
  <c r="AF87" i="1" s="1"/>
  <c r="AD88" i="1"/>
  <c r="AD84" i="1"/>
  <c r="AD89" i="1"/>
  <c r="AD90" i="1"/>
  <c r="AF90" i="1" s="1"/>
  <c r="AD94" i="1"/>
  <c r="AD95" i="1"/>
  <c r="AF95" i="1" s="1"/>
  <c r="AD96" i="1"/>
  <c r="AF96" i="1" s="1"/>
  <c r="AD97" i="1"/>
  <c r="AF97" i="1" s="1"/>
  <c r="AD98" i="1"/>
  <c r="AD99" i="1"/>
  <c r="AD92" i="1"/>
  <c r="AD93" i="1"/>
  <c r="AF93" i="1" s="1"/>
  <c r="AD100" i="1"/>
  <c r="AD102" i="1"/>
  <c r="AF102" i="1" s="1"/>
  <c r="AD107" i="1"/>
  <c r="AF107" i="1" s="1"/>
  <c r="AD101" i="1"/>
  <c r="AF101" i="1" s="1"/>
  <c r="AD103" i="1"/>
  <c r="AD104" i="1"/>
  <c r="AD105" i="1"/>
  <c r="AD106" i="1"/>
  <c r="AF106" i="1" s="1"/>
  <c r="AD108" i="1"/>
  <c r="AD109" i="1"/>
  <c r="AF109" i="1" s="1"/>
  <c r="AD110" i="1"/>
  <c r="AF110" i="1" s="1"/>
  <c r="AD111" i="1"/>
  <c r="AF111" i="1" s="1"/>
  <c r="AD112" i="1"/>
  <c r="AD120" i="1"/>
  <c r="AD113" i="1"/>
  <c r="AF113" i="1" s="1"/>
  <c r="AD114" i="1"/>
  <c r="AF114" i="1" s="1"/>
  <c r="AD115" i="1"/>
  <c r="AD116" i="1"/>
  <c r="AF116" i="1" s="1"/>
  <c r="AD117" i="1"/>
  <c r="AF117" i="1" s="1"/>
  <c r="AD118" i="1"/>
  <c r="AF118" i="1" s="1"/>
  <c r="AD119" i="1"/>
  <c r="AD121" i="1"/>
  <c r="AD122" i="1"/>
  <c r="AD123" i="1"/>
  <c r="AF123" i="1" s="1"/>
  <c r="AD124" i="1"/>
  <c r="AD125" i="1"/>
  <c r="AF125" i="1" s="1"/>
  <c r="AD126" i="1"/>
  <c r="AF126" i="1" s="1"/>
  <c r="AD127" i="1"/>
  <c r="AF127" i="1" s="1"/>
  <c r="AD128" i="1"/>
  <c r="AD129" i="1"/>
  <c r="AD130" i="1"/>
  <c r="AD131" i="1"/>
  <c r="AF131" i="1" s="1"/>
  <c r="AD132" i="1"/>
  <c r="AD133" i="1"/>
  <c r="AF133" i="1" s="1"/>
  <c r="AD134" i="1"/>
  <c r="AF134" i="1" s="1"/>
  <c r="AD135" i="1"/>
  <c r="AF135" i="1" s="1"/>
  <c r="AD136" i="1"/>
  <c r="AD142" i="1"/>
  <c r="AD143" i="1"/>
  <c r="AD144" i="1"/>
  <c r="AF144" i="1" s="1"/>
  <c r="AD137" i="1"/>
  <c r="AD138" i="1"/>
  <c r="AF138" i="1" s="1"/>
  <c r="AD139" i="1"/>
  <c r="AF139" i="1" s="1"/>
  <c r="AD140" i="1"/>
  <c r="AF140" i="1" s="1"/>
  <c r="AD141" i="1"/>
  <c r="AD145" i="1"/>
  <c r="AD146" i="1"/>
  <c r="AD147" i="1"/>
  <c r="AF147" i="1" s="1"/>
  <c r="AD148" i="1"/>
  <c r="AD149" i="1"/>
  <c r="AF149" i="1" s="1"/>
  <c r="AD150" i="1"/>
  <c r="AF150" i="1" s="1"/>
  <c r="AD151" i="1"/>
  <c r="AF151" i="1" s="1"/>
  <c r="AD152" i="1"/>
  <c r="AD153" i="1"/>
  <c r="AD154" i="1"/>
  <c r="AD155" i="1"/>
  <c r="AF155" i="1" s="1"/>
  <c r="AD156" i="1"/>
  <c r="AD157" i="1"/>
  <c r="AF157" i="1" s="1"/>
  <c r="AD158" i="1"/>
  <c r="AF158" i="1" s="1"/>
  <c r="AD159" i="1"/>
  <c r="AF159" i="1" s="1"/>
  <c r="AD160" i="1"/>
  <c r="AD164" i="1"/>
  <c r="AD165" i="1"/>
  <c r="AD166" i="1"/>
  <c r="AF166" i="1" s="1"/>
  <c r="AD167" i="1"/>
  <c r="AD168" i="1"/>
  <c r="AF168" i="1" s="1"/>
  <c r="AD161" i="1"/>
  <c r="AF161" i="1" s="1"/>
  <c r="AD162" i="1"/>
  <c r="AD163" i="1"/>
  <c r="AD169" i="1"/>
  <c r="AD170" i="1"/>
  <c r="AD171" i="1"/>
  <c r="AD172" i="1"/>
  <c r="AD173" i="1"/>
  <c r="AF173" i="1" s="1"/>
  <c r="AD174" i="1"/>
  <c r="AF174" i="1" s="1"/>
  <c r="AD175" i="1"/>
  <c r="AD176" i="1"/>
  <c r="AD177" i="1"/>
  <c r="AD178" i="1"/>
  <c r="AD179" i="1"/>
  <c r="AD180" i="1"/>
  <c r="AD181" i="1"/>
  <c r="AF181" i="1" s="1"/>
  <c r="AD182" i="1"/>
  <c r="AF182" i="1" s="1"/>
  <c r="AD183" i="1"/>
  <c r="AD184" i="1"/>
  <c r="AD186" i="1"/>
  <c r="AD187" i="1"/>
  <c r="AD188" i="1"/>
  <c r="AD189" i="1"/>
  <c r="AD190" i="1"/>
  <c r="AF190" i="1" s="1"/>
  <c r="AD191" i="1"/>
  <c r="AF191" i="1" s="1"/>
  <c r="AD192" i="1"/>
  <c r="AD185" i="1"/>
  <c r="AD193" i="1"/>
  <c r="AD194" i="1"/>
  <c r="AD195" i="1"/>
  <c r="AD196" i="1"/>
  <c r="AD197" i="1"/>
  <c r="AF197" i="1" s="1"/>
  <c r="AD198" i="1"/>
  <c r="AF198" i="1" s="1"/>
  <c r="AD199" i="1"/>
  <c r="AD200" i="1"/>
  <c r="AD201" i="1"/>
  <c r="AD202" i="1"/>
  <c r="AD203" i="1"/>
  <c r="AD204" i="1"/>
  <c r="AD205" i="1"/>
  <c r="AF205" i="1" s="1"/>
  <c r="AD206" i="1"/>
  <c r="AF206" i="1" s="1"/>
  <c r="AD207" i="1"/>
  <c r="AD208" i="1"/>
  <c r="AD209" i="1"/>
  <c r="AD210" i="1"/>
  <c r="AD211" i="1"/>
  <c r="AD212" i="1"/>
  <c r="AF212" i="1" s="1"/>
  <c r="AD213" i="1"/>
  <c r="AF213" i="1" s="1"/>
  <c r="AD214" i="1"/>
  <c r="AF214" i="1" s="1"/>
  <c r="AD215" i="1"/>
  <c r="AD216" i="1"/>
  <c r="AD222" i="1"/>
  <c r="AD223" i="1"/>
  <c r="AD224" i="1"/>
  <c r="AD217" i="1"/>
  <c r="AD218" i="1"/>
  <c r="AF218" i="1" s="1"/>
  <c r="AD219" i="1"/>
  <c r="AF219" i="1" s="1"/>
  <c r="AD220" i="1"/>
  <c r="AD221" i="1"/>
  <c r="AD225" i="1"/>
  <c r="AD226" i="1"/>
  <c r="AD227" i="1"/>
  <c r="AD228" i="1"/>
  <c r="AD229" i="1"/>
  <c r="AF229" i="1" s="1"/>
  <c r="AD230" i="1"/>
  <c r="AF230" i="1" s="1"/>
  <c r="AD231" i="1"/>
  <c r="AD232" i="1"/>
  <c r="AD233" i="1"/>
  <c r="AD234" i="1"/>
  <c r="AD235" i="1"/>
  <c r="AD236" i="1"/>
  <c r="AD237" i="1"/>
  <c r="AF237" i="1" s="1"/>
  <c r="AD238" i="1"/>
  <c r="AF238" i="1" s="1"/>
  <c r="AD239" i="1"/>
  <c r="AD240" i="1"/>
  <c r="AD241" i="1"/>
  <c r="AD242" i="1"/>
  <c r="AD243" i="1"/>
  <c r="AD244" i="1"/>
  <c r="AD245" i="1"/>
  <c r="AF245" i="1" s="1"/>
  <c r="AD246" i="1"/>
  <c r="AF246" i="1" s="1"/>
  <c r="AD247" i="1"/>
  <c r="AD248" i="1"/>
  <c r="AD249" i="1"/>
  <c r="AD250" i="1"/>
  <c r="AD251" i="1"/>
  <c r="AD252" i="1"/>
  <c r="AD253" i="1"/>
  <c r="AF253" i="1" s="1"/>
  <c r="AD254" i="1"/>
  <c r="AF254" i="1" s="1"/>
  <c r="AD255" i="1"/>
  <c r="AD256" i="1"/>
  <c r="AD257" i="1"/>
  <c r="AD258" i="1"/>
  <c r="AD259" i="1"/>
  <c r="AD260" i="1"/>
  <c r="AD261" i="1"/>
  <c r="AF261" i="1" s="1"/>
  <c r="AD262" i="1"/>
  <c r="AF262" i="1" s="1"/>
  <c r="AD263" i="1"/>
  <c r="AD264" i="1"/>
  <c r="AD265" i="1"/>
  <c r="AD266" i="1"/>
  <c r="AD267" i="1"/>
  <c r="AD268" i="1"/>
  <c r="AD269" i="1"/>
  <c r="AF269" i="1" s="1"/>
  <c r="AD270" i="1"/>
  <c r="AF270" i="1" s="1"/>
  <c r="AD271" i="1"/>
  <c r="AD272" i="1"/>
  <c r="AD279" i="1"/>
  <c r="AD280" i="1"/>
  <c r="AD273" i="1"/>
  <c r="AD274" i="1"/>
  <c r="AD275" i="1"/>
  <c r="AF275" i="1" s="1"/>
  <c r="AD276" i="1"/>
  <c r="AF276" i="1" s="1"/>
  <c r="AD277" i="1"/>
  <c r="AD278" i="1"/>
  <c r="AD281" i="1"/>
  <c r="AD282" i="1"/>
  <c r="AD283" i="1"/>
  <c r="AD284" i="1"/>
  <c r="AD285" i="1"/>
  <c r="AF285" i="1" s="1"/>
  <c r="AD286" i="1"/>
  <c r="AF286" i="1" s="1"/>
  <c r="AD287" i="1"/>
  <c r="AD288" i="1"/>
  <c r="AD289" i="1"/>
  <c r="AD290" i="1"/>
  <c r="AD291" i="1"/>
  <c r="AD292" i="1"/>
  <c r="AD293" i="1"/>
  <c r="AF293" i="1" s="1"/>
  <c r="AD294" i="1"/>
  <c r="AF294" i="1" s="1"/>
  <c r="AD295" i="1"/>
  <c r="AD296" i="1"/>
  <c r="AD299" i="1"/>
  <c r="AD300" i="1"/>
  <c r="AD301" i="1"/>
  <c r="AD302" i="1"/>
  <c r="AD304" i="1"/>
  <c r="AF304" i="1" s="1"/>
  <c r="AD297" i="1"/>
  <c r="AF297" i="1" s="1"/>
  <c r="AD298" i="1"/>
  <c r="AD303" i="1"/>
  <c r="AD305" i="1"/>
  <c r="AD306" i="1"/>
  <c r="AD307" i="1"/>
  <c r="AD308" i="1"/>
  <c r="AD309" i="1"/>
  <c r="AF309" i="1" s="1"/>
  <c r="AD310" i="1"/>
  <c r="AF310" i="1" s="1"/>
  <c r="AD311" i="1"/>
  <c r="AD312" i="1"/>
  <c r="AD313" i="1"/>
  <c r="AD314" i="1"/>
  <c r="AD315" i="1"/>
  <c r="AD316" i="1"/>
  <c r="AD317" i="1"/>
  <c r="AF317" i="1" s="1"/>
  <c r="AD318" i="1"/>
  <c r="AF318" i="1" s="1"/>
  <c r="AD319" i="1"/>
  <c r="AD320" i="1"/>
  <c r="AD321" i="1"/>
  <c r="AD322" i="1"/>
  <c r="AD323" i="1"/>
  <c r="AD324" i="1"/>
  <c r="AD325" i="1"/>
  <c r="AF325" i="1" s="1"/>
  <c r="AD326" i="1"/>
  <c r="AF326" i="1" s="1"/>
  <c r="AD327" i="1"/>
  <c r="AD328" i="1"/>
  <c r="AD329" i="1"/>
  <c r="AD330" i="1"/>
  <c r="AD331" i="1"/>
  <c r="AD332" i="1"/>
  <c r="AD333" i="1"/>
  <c r="AF333" i="1" s="1"/>
  <c r="AD334" i="1"/>
  <c r="AF334" i="1" s="1"/>
  <c r="AD335" i="1"/>
  <c r="AD336" i="1"/>
  <c r="AD337" i="1"/>
  <c r="AD338" i="1"/>
  <c r="AD339" i="1"/>
  <c r="AD340" i="1"/>
  <c r="AD341" i="1"/>
  <c r="AF341" i="1" s="1"/>
  <c r="AD342" i="1"/>
  <c r="AF342" i="1" s="1"/>
  <c r="AD343" i="1"/>
  <c r="AD344" i="1"/>
  <c r="AD345" i="1"/>
  <c r="AD346" i="1"/>
  <c r="AD347" i="1"/>
  <c r="AD348" i="1"/>
  <c r="AD349" i="1"/>
  <c r="AF349" i="1" s="1"/>
  <c r="AD350" i="1"/>
  <c r="AF350" i="1" s="1"/>
  <c r="AD351" i="1"/>
  <c r="AD352" i="1"/>
  <c r="AD357" i="1"/>
  <c r="AD358" i="1"/>
  <c r="AD359" i="1"/>
  <c r="Q5" i="1"/>
  <c r="S5" i="1" s="1"/>
  <c r="Q6" i="1"/>
  <c r="S6" i="1" s="1"/>
  <c r="Q7" i="1"/>
  <c r="S7" i="1" s="1"/>
  <c r="Q8" i="1"/>
  <c r="S8" i="1" s="1"/>
  <c r="Q9" i="1"/>
  <c r="S9" i="1" s="1"/>
  <c r="Q10" i="1"/>
  <c r="U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U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2" i="1"/>
  <c r="S102" i="1" s="1"/>
  <c r="Q107" i="1"/>
  <c r="S107" i="1" s="1"/>
  <c r="Q101" i="1"/>
  <c r="S101" i="1" s="1"/>
  <c r="Q103" i="1"/>
  <c r="S103" i="1" s="1"/>
  <c r="Q104" i="1"/>
  <c r="S104" i="1" s="1"/>
  <c r="Q105" i="1"/>
  <c r="S105" i="1" s="1"/>
  <c r="Q106" i="1"/>
  <c r="S106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U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U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4" i="1"/>
  <c r="S4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U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U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U213" i="1" l="1"/>
  <c r="U56" i="1"/>
  <c r="S185" i="1"/>
  <c r="S122" i="1"/>
  <c r="S113" i="1"/>
  <c r="U16" i="1"/>
  <c r="U14" i="1"/>
  <c r="U182" i="1"/>
  <c r="U230" i="1"/>
  <c r="U136" i="1"/>
  <c r="U89" i="1"/>
  <c r="U200" i="1"/>
  <c r="U97" i="1"/>
  <c r="U128" i="1"/>
  <c r="U23" i="1"/>
  <c r="U250" i="1"/>
  <c r="U226" i="1"/>
  <c r="U32" i="1"/>
  <c r="U19" i="1"/>
  <c r="U12" i="1"/>
  <c r="U196" i="1"/>
  <c r="U62" i="1"/>
  <c r="U54" i="1"/>
  <c r="U8" i="1"/>
  <c r="U269" i="1"/>
  <c r="U179" i="1"/>
  <c r="U175" i="1"/>
  <c r="U155" i="1"/>
  <c r="W197" i="1"/>
  <c r="U96" i="1"/>
  <c r="U52" i="1"/>
  <c r="U40" i="1"/>
  <c r="U266" i="1"/>
  <c r="U191" i="1"/>
  <c r="U212" i="1"/>
  <c r="U171" i="1"/>
  <c r="U152" i="1"/>
  <c r="U83" i="1"/>
  <c r="U102" i="1"/>
  <c r="U101" i="1"/>
  <c r="U108" i="1"/>
  <c r="U260" i="1"/>
  <c r="U207" i="1"/>
  <c r="U164" i="1"/>
  <c r="U148" i="1"/>
  <c r="Z300" i="1"/>
  <c r="U91" i="1"/>
  <c r="U77" i="1"/>
  <c r="U100" i="1"/>
  <c r="U36" i="1"/>
  <c r="U255" i="1"/>
  <c r="U203" i="1"/>
  <c r="U220" i="1"/>
  <c r="U157" i="1"/>
  <c r="U141" i="1"/>
  <c r="U107" i="1"/>
  <c r="U25" i="1"/>
  <c r="U85" i="1"/>
  <c r="U244" i="1"/>
  <c r="U235" i="1"/>
  <c r="U188" i="1"/>
  <c r="U144" i="1"/>
  <c r="U132" i="1"/>
  <c r="U117" i="1"/>
  <c r="U137" i="1"/>
  <c r="U209" i="1"/>
  <c r="S34" i="1"/>
  <c r="S10" i="1"/>
  <c r="S241" i="1"/>
  <c r="U82" i="1"/>
  <c r="U67" i="1"/>
  <c r="U106" i="1"/>
  <c r="U33" i="1"/>
  <c r="U80" i="1"/>
  <c r="U64" i="1"/>
  <c r="U31" i="1"/>
  <c r="U61" i="1"/>
  <c r="U28" i="1"/>
  <c r="U78" i="1"/>
  <c r="U73" i="1"/>
  <c r="U58" i="1"/>
  <c r="U76" i="1"/>
  <c r="U22" i="1"/>
  <c r="U18" i="1"/>
  <c r="U111" i="1"/>
  <c r="U110" i="1"/>
  <c r="U50" i="1"/>
  <c r="U48" i="1"/>
  <c r="U46" i="1"/>
  <c r="U45" i="1"/>
  <c r="U43" i="1"/>
  <c r="U11" i="1"/>
  <c r="U42" i="1"/>
  <c r="U7" i="1"/>
  <c r="U109" i="1"/>
  <c r="U38" i="1"/>
  <c r="U224" i="1"/>
  <c r="U272" i="1"/>
  <c r="U256" i="1"/>
  <c r="U265" i="1"/>
  <c r="U247" i="1"/>
  <c r="U263" i="1"/>
  <c r="U259" i="1"/>
  <c r="U254" i="1"/>
  <c r="U243" i="1"/>
  <c r="U240" i="1"/>
  <c r="U216" i="1"/>
  <c r="U253" i="1"/>
  <c r="U249" i="1"/>
  <c r="U237" i="1"/>
  <c r="U234" i="1"/>
  <c r="U229" i="1"/>
  <c r="U225" i="1"/>
  <c r="U211" i="1"/>
  <c r="U206" i="1"/>
  <c r="U184" i="1"/>
  <c r="U187" i="1"/>
  <c r="U168" i="1"/>
  <c r="U167" i="1"/>
  <c r="U217" i="1"/>
  <c r="U202" i="1"/>
  <c r="U199" i="1"/>
  <c r="U178" i="1"/>
  <c r="U174" i="1"/>
  <c r="U170" i="1"/>
  <c r="U160" i="1"/>
  <c r="U156" i="1"/>
  <c r="U131" i="1"/>
  <c r="U127" i="1"/>
  <c r="U195" i="1"/>
  <c r="U169" i="1"/>
  <c r="U161" i="1"/>
  <c r="U151" i="1"/>
  <c r="U147" i="1"/>
  <c r="U140" i="1"/>
  <c r="U125" i="1"/>
  <c r="U121" i="1"/>
  <c r="U116" i="1"/>
  <c r="U75" i="1"/>
  <c r="U99" i="1"/>
  <c r="U90" i="1"/>
  <c r="U65" i="1"/>
  <c r="U98" i="1"/>
  <c r="U63" i="1"/>
  <c r="U30" i="1"/>
  <c r="U59" i="1"/>
  <c r="U74" i="1"/>
  <c r="U26" i="1"/>
  <c r="U72" i="1"/>
  <c r="U88" i="1"/>
  <c r="U112" i="1"/>
  <c r="U21" i="1"/>
  <c r="U17" i="1"/>
  <c r="U53" i="1"/>
  <c r="U87" i="1"/>
  <c r="U49" i="1"/>
  <c r="U47" i="1"/>
  <c r="U92" i="1"/>
  <c r="U44" i="1"/>
  <c r="U84" i="1"/>
  <c r="U69" i="1"/>
  <c r="U9" i="1"/>
  <c r="U6" i="1"/>
  <c r="U39" i="1"/>
  <c r="U4" i="1"/>
  <c r="U120" i="1"/>
  <c r="U271" i="1"/>
  <c r="U268" i="1"/>
  <c r="U262" i="1"/>
  <c r="U258" i="1"/>
  <c r="U246" i="1"/>
  <c r="U242" i="1"/>
  <c r="U239" i="1"/>
  <c r="U223" i="1"/>
  <c r="U215" i="1"/>
  <c r="U252" i="1"/>
  <c r="U232" i="1"/>
  <c r="U228" i="1"/>
  <c r="U221" i="1"/>
  <c r="U210" i="1"/>
  <c r="U205" i="1"/>
  <c r="U190" i="1"/>
  <c r="U186" i="1"/>
  <c r="U181" i="1"/>
  <c r="U219" i="1"/>
  <c r="U143" i="1"/>
  <c r="U135" i="1"/>
  <c r="U198" i="1"/>
  <c r="U176" i="1"/>
  <c r="U173" i="1"/>
  <c r="U166" i="1"/>
  <c r="U159" i="1"/>
  <c r="U134" i="1"/>
  <c r="U130" i="1"/>
  <c r="U194" i="1"/>
  <c r="U163" i="1"/>
  <c r="U154" i="1"/>
  <c r="U150" i="1"/>
  <c r="U146" i="1"/>
  <c r="U139" i="1"/>
  <c r="U124" i="1"/>
  <c r="U119" i="1"/>
  <c r="U115" i="1"/>
  <c r="U35" i="1"/>
  <c r="U81" i="1"/>
  <c r="U66" i="1"/>
  <c r="U105" i="1"/>
  <c r="U104" i="1"/>
  <c r="U103" i="1"/>
  <c r="U29" i="1"/>
  <c r="U79" i="1"/>
  <c r="U27" i="1"/>
  <c r="U95" i="1"/>
  <c r="U94" i="1"/>
  <c r="U57" i="1"/>
  <c r="U24" i="1"/>
  <c r="U20" i="1"/>
  <c r="U55" i="1"/>
  <c r="U71" i="1"/>
  <c r="U51" i="1"/>
  <c r="U86" i="1"/>
  <c r="U93" i="1"/>
  <c r="U70" i="1"/>
  <c r="U15" i="1"/>
  <c r="U13" i="1"/>
  <c r="U60" i="1"/>
  <c r="U41" i="1"/>
  <c r="U5" i="1"/>
  <c r="U68" i="1"/>
  <c r="U37" i="1"/>
  <c r="U270" i="1"/>
  <c r="U267" i="1"/>
  <c r="U264" i="1"/>
  <c r="U248" i="1"/>
  <c r="U261" i="1"/>
  <c r="U257" i="1"/>
  <c r="U245" i="1"/>
  <c r="U238" i="1"/>
  <c r="U222" i="1"/>
  <c r="U214" i="1"/>
  <c r="U251" i="1"/>
  <c r="U192" i="1"/>
  <c r="U236" i="1"/>
  <c r="U231" i="1"/>
  <c r="U227" i="1"/>
  <c r="U208" i="1"/>
  <c r="U204" i="1"/>
  <c r="U189" i="1"/>
  <c r="U183" i="1"/>
  <c r="U180" i="1"/>
  <c r="U233" i="1"/>
  <c r="U218" i="1"/>
  <c r="U142" i="1"/>
  <c r="U201" i="1"/>
  <c r="U197" i="1"/>
  <c r="U177" i="1"/>
  <c r="U172" i="1"/>
  <c r="U165" i="1"/>
  <c r="U158" i="1"/>
  <c r="U133" i="1"/>
  <c r="U129" i="1"/>
  <c r="U126" i="1"/>
  <c r="U193" i="1"/>
  <c r="U162" i="1"/>
  <c r="U153" i="1"/>
  <c r="U149" i="1"/>
  <c r="U145" i="1"/>
  <c r="U138" i="1"/>
  <c r="U123" i="1"/>
  <c r="U118" i="1"/>
  <c r="U114" i="1"/>
  <c r="Z5" i="1"/>
  <c r="W309" i="1"/>
  <c r="Z48" i="1"/>
  <c r="Z112" i="1"/>
  <c r="W285" i="1"/>
  <c r="Z119" i="1"/>
  <c r="Z305" i="1"/>
  <c r="W190" i="1"/>
  <c r="Z262" i="1"/>
  <c r="W21" i="1"/>
  <c r="Z185" i="1"/>
  <c r="Z141" i="1"/>
  <c r="AF359" i="1"/>
  <c r="AF347" i="1"/>
  <c r="AF339" i="1"/>
  <c r="AF331" i="1"/>
  <c r="AF323" i="1"/>
  <c r="AF315" i="1"/>
  <c r="AF307" i="1"/>
  <c r="AF301" i="1"/>
  <c r="AF291" i="1"/>
  <c r="AF283" i="1"/>
  <c r="AF273" i="1"/>
  <c r="AF267" i="1"/>
  <c r="AF259" i="1"/>
  <c r="AF251" i="1"/>
  <c r="AF243" i="1"/>
  <c r="AF235" i="1"/>
  <c r="AF227" i="1"/>
  <c r="AF224" i="1"/>
  <c r="AF211" i="1"/>
  <c r="AF203" i="1"/>
  <c r="AF195" i="1"/>
  <c r="AF188" i="1"/>
  <c r="AF179" i="1"/>
  <c r="AF171" i="1"/>
  <c r="AF357" i="1"/>
  <c r="AF345" i="1"/>
  <c r="AF337" i="1"/>
  <c r="AF329" i="1"/>
  <c r="AF321" i="1"/>
  <c r="AF313" i="1"/>
  <c r="AF305" i="1"/>
  <c r="AF299" i="1"/>
  <c r="AF289" i="1"/>
  <c r="AF281" i="1"/>
  <c r="AF279" i="1"/>
  <c r="AF265" i="1"/>
  <c r="AF257" i="1"/>
  <c r="AF249" i="1"/>
  <c r="AF241" i="1"/>
  <c r="AF233" i="1"/>
  <c r="AF225" i="1"/>
  <c r="AF222" i="1"/>
  <c r="AF209" i="1"/>
  <c r="AF201" i="1"/>
  <c r="AF193" i="1"/>
  <c r="AF186" i="1"/>
  <c r="AF177" i="1"/>
  <c r="AF169" i="1"/>
  <c r="AF164" i="1"/>
  <c r="AF153" i="1"/>
  <c r="AF145" i="1"/>
  <c r="AF142" i="1"/>
  <c r="AF129" i="1"/>
  <c r="AF121" i="1"/>
  <c r="AF120" i="1"/>
  <c r="AF104" i="1"/>
  <c r="AF99" i="1"/>
  <c r="AF84" i="1"/>
  <c r="AF78" i="1"/>
  <c r="AF68" i="1"/>
  <c r="AF66" i="1"/>
  <c r="AF57" i="1"/>
  <c r="AF49" i="1"/>
  <c r="AF41" i="1"/>
  <c r="AF351" i="1"/>
  <c r="AF343" i="1"/>
  <c r="AF335" i="1"/>
  <c r="AF327" i="1"/>
  <c r="AF319" i="1"/>
  <c r="AF311" i="1"/>
  <c r="AF298" i="1"/>
  <c r="AF295" i="1"/>
  <c r="AF287" i="1"/>
  <c r="AF277" i="1"/>
  <c r="AF271" i="1"/>
  <c r="AF263" i="1"/>
  <c r="AF255" i="1"/>
  <c r="AF247" i="1"/>
  <c r="AF239" i="1"/>
  <c r="AF231" i="1"/>
  <c r="AF220" i="1"/>
  <c r="AF215" i="1"/>
  <c r="AF207" i="1"/>
  <c r="AF199" i="1"/>
  <c r="AF192" i="1"/>
  <c r="AF183" i="1"/>
  <c r="AF175" i="1"/>
  <c r="AF162" i="1"/>
  <c r="AF348" i="1"/>
  <c r="AF340" i="1"/>
  <c r="AF332" i="1"/>
  <c r="AF324" i="1"/>
  <c r="AF316" i="1"/>
  <c r="AF308" i="1"/>
  <c r="AF302" i="1"/>
  <c r="AF292" i="1"/>
  <c r="AF284" i="1"/>
  <c r="AF274" i="1"/>
  <c r="AF268" i="1"/>
  <c r="AF260" i="1"/>
  <c r="AF252" i="1"/>
  <c r="AF244" i="1"/>
  <c r="AF236" i="1"/>
  <c r="AF228" i="1"/>
  <c r="AF217" i="1"/>
  <c r="AF204" i="1"/>
  <c r="AF196" i="1"/>
  <c r="AF189" i="1"/>
  <c r="AF180" i="1"/>
  <c r="AF172" i="1"/>
  <c r="AF167" i="1"/>
  <c r="AF156" i="1"/>
  <c r="AF148" i="1"/>
  <c r="AF137" i="1"/>
  <c r="AF132" i="1"/>
  <c r="AF124" i="1"/>
  <c r="AF115" i="1"/>
  <c r="AF108" i="1"/>
  <c r="AF100" i="1"/>
  <c r="AF94" i="1"/>
  <c r="AF91" i="1"/>
  <c r="AF80" i="1"/>
  <c r="AF69" i="1"/>
  <c r="AF61" i="1"/>
  <c r="AF52" i="1"/>
  <c r="AF44" i="1"/>
  <c r="W83" i="1"/>
  <c r="W139" i="1"/>
  <c r="W150" i="1"/>
  <c r="W158" i="1"/>
  <c r="W140" i="1"/>
  <c r="W151" i="1"/>
  <c r="W159" i="1"/>
  <c r="W141" i="1"/>
  <c r="W152" i="1"/>
  <c r="W160" i="1"/>
  <c r="W68" i="1"/>
  <c r="W145" i="1"/>
  <c r="W153" i="1"/>
  <c r="W164" i="1"/>
  <c r="W73" i="1"/>
  <c r="W146" i="1"/>
  <c r="W154" i="1"/>
  <c r="W165" i="1"/>
  <c r="W74" i="1"/>
  <c r="W147" i="1"/>
  <c r="W155" i="1"/>
  <c r="W166" i="1"/>
  <c r="W80" i="1"/>
  <c r="W137" i="1"/>
  <c r="W148" i="1"/>
  <c r="W156" i="1"/>
  <c r="W167" i="1"/>
  <c r="W38" i="1"/>
  <c r="W46" i="1"/>
  <c r="W54" i="1"/>
  <c r="W63" i="1"/>
  <c r="W39" i="1"/>
  <c r="W47" i="1"/>
  <c r="W55" i="1"/>
  <c r="W64" i="1"/>
  <c r="W40" i="1"/>
  <c r="W48" i="1"/>
  <c r="W56" i="1"/>
  <c r="W65" i="1"/>
  <c r="W41" i="1"/>
  <c r="W49" i="1"/>
  <c r="W57" i="1"/>
  <c r="W66" i="1"/>
  <c r="W120" i="1"/>
  <c r="W42" i="1"/>
  <c r="W50" i="1"/>
  <c r="W58" i="1"/>
  <c r="W67" i="1"/>
  <c r="W43" i="1"/>
  <c r="W51" i="1"/>
  <c r="W59" i="1"/>
  <c r="W36" i="1"/>
  <c r="W44" i="1"/>
  <c r="W52" i="1"/>
  <c r="W61" i="1"/>
  <c r="Z359" i="1"/>
  <c r="Z347" i="1"/>
  <c r="Z339" i="1"/>
  <c r="Z331" i="1"/>
  <c r="Z323" i="1"/>
  <c r="Z315" i="1"/>
  <c r="Z307" i="1"/>
  <c r="Z296" i="1"/>
  <c r="Z293" i="1"/>
  <c r="Z278" i="1"/>
  <c r="Z279" i="1"/>
  <c r="Z270" i="1"/>
  <c r="Z249" i="1"/>
  <c r="Z208" i="1"/>
  <c r="Z77" i="1"/>
  <c r="Z33" i="1"/>
  <c r="W325" i="1"/>
  <c r="W261" i="1"/>
  <c r="W133" i="1"/>
  <c r="W70" i="1"/>
  <c r="W86" i="1"/>
  <c r="W198" i="1"/>
  <c r="W206" i="1"/>
  <c r="W214" i="1"/>
  <c r="W87" i="1"/>
  <c r="W199" i="1"/>
  <c r="W207" i="1"/>
  <c r="W215" i="1"/>
  <c r="W88" i="1"/>
  <c r="W185" i="1"/>
  <c r="W200" i="1"/>
  <c r="W208" i="1"/>
  <c r="W216" i="1"/>
  <c r="W193" i="1"/>
  <c r="W201" i="1"/>
  <c r="W209" i="1"/>
  <c r="W222" i="1"/>
  <c r="W194" i="1"/>
  <c r="W202" i="1"/>
  <c r="W210" i="1"/>
  <c r="W223" i="1"/>
  <c r="W195" i="1"/>
  <c r="W203" i="1"/>
  <c r="W211" i="1"/>
  <c r="W224" i="1"/>
  <c r="W196" i="1"/>
  <c r="W204" i="1"/>
  <c r="W212" i="1"/>
  <c r="Z90" i="1"/>
  <c r="Z227" i="1"/>
  <c r="Z235" i="1"/>
  <c r="Z243" i="1"/>
  <c r="Z219" i="1"/>
  <c r="Z230" i="1"/>
  <c r="Z238" i="1"/>
  <c r="Z246" i="1"/>
  <c r="Z84" i="1"/>
  <c r="Z225" i="1"/>
  <c r="Z233" i="1"/>
  <c r="Z241" i="1"/>
  <c r="Z217" i="1"/>
  <c r="Z228" i="1"/>
  <c r="Z236" i="1"/>
  <c r="Z244" i="1"/>
  <c r="Z220" i="1"/>
  <c r="Z231" i="1"/>
  <c r="Z239" i="1"/>
  <c r="Z247" i="1"/>
  <c r="Z89" i="1"/>
  <c r="Z226" i="1"/>
  <c r="Z234" i="1"/>
  <c r="Z242" i="1"/>
  <c r="Z218" i="1"/>
  <c r="Z229" i="1"/>
  <c r="Z237" i="1"/>
  <c r="Z245" i="1"/>
  <c r="Z352" i="1"/>
  <c r="Z344" i="1"/>
  <c r="Z336" i="1"/>
  <c r="Z328" i="1"/>
  <c r="Z320" i="1"/>
  <c r="Z312" i="1"/>
  <c r="Z303" i="1"/>
  <c r="Z289" i="1"/>
  <c r="Z286" i="1"/>
  <c r="Z256" i="1"/>
  <c r="Z200" i="1"/>
  <c r="Z136" i="1"/>
  <c r="Z75" i="1"/>
  <c r="Z13" i="1"/>
  <c r="W317" i="1"/>
  <c r="W62" i="1"/>
  <c r="W161" i="1"/>
  <c r="W174" i="1"/>
  <c r="W182" i="1"/>
  <c r="W191" i="1"/>
  <c r="W76" i="1"/>
  <c r="W162" i="1"/>
  <c r="W175" i="1"/>
  <c r="W183" i="1"/>
  <c r="W192" i="1"/>
  <c r="W77" i="1"/>
  <c r="W163" i="1"/>
  <c r="W176" i="1"/>
  <c r="W184" i="1"/>
  <c r="W78" i="1"/>
  <c r="W169" i="1"/>
  <c r="W177" i="1"/>
  <c r="W186" i="1"/>
  <c r="W79" i="1"/>
  <c r="W170" i="1"/>
  <c r="W178" i="1"/>
  <c r="W187" i="1"/>
  <c r="W81" i="1"/>
  <c r="W171" i="1"/>
  <c r="W179" i="1"/>
  <c r="W188" i="1"/>
  <c r="W91" i="1"/>
  <c r="W172" i="1"/>
  <c r="W180" i="1"/>
  <c r="W189" i="1"/>
  <c r="W71" i="1"/>
  <c r="W117" i="1"/>
  <c r="W126" i="1"/>
  <c r="W134" i="1"/>
  <c r="W72" i="1"/>
  <c r="W118" i="1"/>
  <c r="W127" i="1"/>
  <c r="W135" i="1"/>
  <c r="W75" i="1"/>
  <c r="W119" i="1"/>
  <c r="W128" i="1"/>
  <c r="W136" i="1"/>
  <c r="W121" i="1"/>
  <c r="W129" i="1"/>
  <c r="W142" i="1"/>
  <c r="W113" i="1"/>
  <c r="W122" i="1"/>
  <c r="W130" i="1"/>
  <c r="W143" i="1"/>
  <c r="W60" i="1"/>
  <c r="W114" i="1"/>
  <c r="W123" i="1"/>
  <c r="W131" i="1"/>
  <c r="W144" i="1"/>
  <c r="W69" i="1"/>
  <c r="W115" i="1"/>
  <c r="W124" i="1"/>
  <c r="W132" i="1"/>
  <c r="Z74" i="1"/>
  <c r="Z147" i="1"/>
  <c r="Z155" i="1"/>
  <c r="Z166" i="1"/>
  <c r="Z83" i="1"/>
  <c r="Z139" i="1"/>
  <c r="Z150" i="1"/>
  <c r="Z158" i="1"/>
  <c r="Z68" i="1"/>
  <c r="Z145" i="1"/>
  <c r="Z153" i="1"/>
  <c r="Z164" i="1"/>
  <c r="Z80" i="1"/>
  <c r="Z137" i="1"/>
  <c r="Z148" i="1"/>
  <c r="Z156" i="1"/>
  <c r="Z167" i="1"/>
  <c r="Z140" i="1"/>
  <c r="Z151" i="1"/>
  <c r="Z159" i="1"/>
  <c r="Z73" i="1"/>
  <c r="Z146" i="1"/>
  <c r="Z154" i="1"/>
  <c r="Z165" i="1"/>
  <c r="Z82" i="1"/>
  <c r="Z138" i="1"/>
  <c r="Z149" i="1"/>
  <c r="Z157" i="1"/>
  <c r="Z168" i="1"/>
  <c r="Z349" i="1"/>
  <c r="Z341" i="1"/>
  <c r="Z333" i="1"/>
  <c r="Z325" i="1"/>
  <c r="Z317" i="1"/>
  <c r="Z309" i="1"/>
  <c r="Z304" i="1"/>
  <c r="Z128" i="1"/>
  <c r="Z65" i="1"/>
  <c r="Z25" i="1"/>
  <c r="W245" i="1"/>
  <c r="W181" i="1"/>
  <c r="W116" i="1"/>
  <c r="W53" i="1"/>
  <c r="W110" i="1"/>
  <c r="W334" i="1"/>
  <c r="W342" i="1"/>
  <c r="W350" i="1"/>
  <c r="W111" i="1"/>
  <c r="W335" i="1"/>
  <c r="W343" i="1"/>
  <c r="W351" i="1"/>
  <c r="W112" i="1"/>
  <c r="W336" i="1"/>
  <c r="W344" i="1"/>
  <c r="W352" i="1"/>
  <c r="W329" i="1"/>
  <c r="W337" i="1"/>
  <c r="W345" i="1"/>
  <c r="W357" i="1"/>
  <c r="W330" i="1"/>
  <c r="W338" i="1"/>
  <c r="W346" i="1"/>
  <c r="W358" i="1"/>
  <c r="W331" i="1"/>
  <c r="W339" i="1"/>
  <c r="W347" i="1"/>
  <c r="W359" i="1"/>
  <c r="W108" i="1"/>
  <c r="W332" i="1"/>
  <c r="W340" i="1"/>
  <c r="W348" i="1"/>
  <c r="Z93" i="1"/>
  <c r="Z273" i="1"/>
  <c r="Z283" i="1"/>
  <c r="Z291" i="1"/>
  <c r="Z107" i="1"/>
  <c r="Z100" i="1"/>
  <c r="Z274" i="1"/>
  <c r="Z284" i="1"/>
  <c r="Z292" i="1"/>
  <c r="Z302" i="1"/>
  <c r="Z277" i="1"/>
  <c r="Z287" i="1"/>
  <c r="Z295" i="1"/>
  <c r="Z92" i="1"/>
  <c r="Z282" i="1"/>
  <c r="Z290" i="1"/>
  <c r="Z102" i="1"/>
  <c r="Z275" i="1"/>
  <c r="Z195" i="1"/>
  <c r="Z203" i="1"/>
  <c r="Z211" i="1"/>
  <c r="Z224" i="1"/>
  <c r="Z86" i="1"/>
  <c r="Z198" i="1"/>
  <c r="Z206" i="1"/>
  <c r="Z214" i="1"/>
  <c r="Z193" i="1"/>
  <c r="Z201" i="1"/>
  <c r="Z209" i="1"/>
  <c r="Z222" i="1"/>
  <c r="Z196" i="1"/>
  <c r="Z204" i="1"/>
  <c r="Z212" i="1"/>
  <c r="Z87" i="1"/>
  <c r="Z199" i="1"/>
  <c r="Z207" i="1"/>
  <c r="Z215" i="1"/>
  <c r="Z194" i="1"/>
  <c r="Z202" i="1"/>
  <c r="Z210" i="1"/>
  <c r="Z223" i="1"/>
  <c r="Z85" i="1"/>
  <c r="Z197" i="1"/>
  <c r="Z205" i="1"/>
  <c r="Z213" i="1"/>
  <c r="Z358" i="1"/>
  <c r="Z346" i="1"/>
  <c r="Z338" i="1"/>
  <c r="Z330" i="1"/>
  <c r="Z322" i="1"/>
  <c r="Z314" i="1"/>
  <c r="Z306" i="1"/>
  <c r="Z272" i="1"/>
  <c r="Z265" i="1"/>
  <c r="Z248" i="1"/>
  <c r="Z56" i="1"/>
  <c r="Z37" i="1"/>
  <c r="W304" i="1"/>
  <c r="W237" i="1"/>
  <c r="W173" i="1"/>
  <c r="W109" i="1"/>
  <c r="W45" i="1"/>
  <c r="W96" i="1"/>
  <c r="W254" i="1"/>
  <c r="W262" i="1"/>
  <c r="W270" i="1"/>
  <c r="W97" i="1"/>
  <c r="W255" i="1"/>
  <c r="W263" i="1"/>
  <c r="W271" i="1"/>
  <c r="W98" i="1"/>
  <c r="W256" i="1"/>
  <c r="W264" i="1"/>
  <c r="W272" i="1"/>
  <c r="W99" i="1"/>
  <c r="W249" i="1"/>
  <c r="W257" i="1"/>
  <c r="W265" i="1"/>
  <c r="W279" i="1"/>
  <c r="W250" i="1"/>
  <c r="W258" i="1"/>
  <c r="W266" i="1"/>
  <c r="W280" i="1"/>
  <c r="W251" i="1"/>
  <c r="W259" i="1"/>
  <c r="W267" i="1"/>
  <c r="W94" i="1"/>
  <c r="W252" i="1"/>
  <c r="W260" i="1"/>
  <c r="W268" i="1"/>
  <c r="Z6" i="1"/>
  <c r="Z10" i="1"/>
  <c r="Z14" i="1"/>
  <c r="Z18" i="1"/>
  <c r="Z22" i="1"/>
  <c r="Z26" i="1"/>
  <c r="Z30" i="1"/>
  <c r="Z34" i="1"/>
  <c r="Z7" i="1"/>
  <c r="Z11" i="1"/>
  <c r="Z15" i="1"/>
  <c r="Z19" i="1"/>
  <c r="Z23" i="1"/>
  <c r="Z27" i="1"/>
  <c r="Z31" i="1"/>
  <c r="Z35" i="1"/>
  <c r="Z8" i="1"/>
  <c r="Z12" i="1"/>
  <c r="Z16" i="1"/>
  <c r="Z20" i="1"/>
  <c r="Z24" i="1"/>
  <c r="Z28" i="1"/>
  <c r="Z32" i="1"/>
  <c r="Z81" i="1"/>
  <c r="Z171" i="1"/>
  <c r="Z179" i="1"/>
  <c r="Z188" i="1"/>
  <c r="Z161" i="1"/>
  <c r="Z174" i="1"/>
  <c r="Z182" i="1"/>
  <c r="Z191" i="1"/>
  <c r="Z78" i="1"/>
  <c r="Z169" i="1"/>
  <c r="Z177" i="1"/>
  <c r="Z186" i="1"/>
  <c r="Z91" i="1"/>
  <c r="Z172" i="1"/>
  <c r="Z180" i="1"/>
  <c r="Z189" i="1"/>
  <c r="Z76" i="1"/>
  <c r="Z162" i="1"/>
  <c r="Z175" i="1"/>
  <c r="Z183" i="1"/>
  <c r="Z192" i="1"/>
  <c r="Z79" i="1"/>
  <c r="Z170" i="1"/>
  <c r="Z178" i="1"/>
  <c r="Z187" i="1"/>
  <c r="Z173" i="1"/>
  <c r="Z181" i="1"/>
  <c r="Z190" i="1"/>
  <c r="Z351" i="1"/>
  <c r="Z343" i="1"/>
  <c r="Z335" i="1"/>
  <c r="Z327" i="1"/>
  <c r="Z319" i="1"/>
  <c r="Z311" i="1"/>
  <c r="Z298" i="1"/>
  <c r="Z288" i="1"/>
  <c r="Z285" i="1"/>
  <c r="Z240" i="1"/>
  <c r="Z176" i="1"/>
  <c r="Z17" i="1"/>
  <c r="W293" i="1"/>
  <c r="W229" i="1"/>
  <c r="W168" i="1"/>
  <c r="W102" i="1"/>
  <c r="W37" i="1"/>
  <c r="W297" i="1"/>
  <c r="W310" i="1"/>
  <c r="W318" i="1"/>
  <c r="W326" i="1"/>
  <c r="W101" i="1"/>
  <c r="W298" i="1"/>
  <c r="W311" i="1"/>
  <c r="W319" i="1"/>
  <c r="W327" i="1"/>
  <c r="W103" i="1"/>
  <c r="W303" i="1"/>
  <c r="W312" i="1"/>
  <c r="W320" i="1"/>
  <c r="W328" i="1"/>
  <c r="W104" i="1"/>
  <c r="W305" i="1"/>
  <c r="W313" i="1"/>
  <c r="W321" i="1"/>
  <c r="W105" i="1"/>
  <c r="W306" i="1"/>
  <c r="W314" i="1"/>
  <c r="W322" i="1"/>
  <c r="W106" i="1"/>
  <c r="W307" i="1"/>
  <c r="W315" i="1"/>
  <c r="W323" i="1"/>
  <c r="W308" i="1"/>
  <c r="W316" i="1"/>
  <c r="W324" i="1"/>
  <c r="Z43" i="1"/>
  <c r="Z51" i="1"/>
  <c r="Z59" i="1"/>
  <c r="Z38" i="1"/>
  <c r="Z46" i="1"/>
  <c r="Z54" i="1"/>
  <c r="Z63" i="1"/>
  <c r="Z41" i="1"/>
  <c r="Z49" i="1"/>
  <c r="Z57" i="1"/>
  <c r="Z66" i="1"/>
  <c r="Z120" i="1"/>
  <c r="Z44" i="1"/>
  <c r="Z52" i="1"/>
  <c r="Z61" i="1"/>
  <c r="Z39" i="1"/>
  <c r="Z47" i="1"/>
  <c r="Z55" i="1"/>
  <c r="Z64" i="1"/>
  <c r="Z36" i="1"/>
  <c r="Z42" i="1"/>
  <c r="Z50" i="1"/>
  <c r="Z58" i="1"/>
  <c r="Z67" i="1"/>
  <c r="Z45" i="1"/>
  <c r="Z53" i="1"/>
  <c r="Z62" i="1"/>
  <c r="Z110" i="1"/>
  <c r="Z108" i="1"/>
  <c r="Z111" i="1"/>
  <c r="Z109" i="1"/>
  <c r="Z348" i="1"/>
  <c r="Z340" i="1"/>
  <c r="Z332" i="1"/>
  <c r="Z324" i="1"/>
  <c r="Z316" i="1"/>
  <c r="Z308" i="1"/>
  <c r="Z299" i="1"/>
  <c r="Z294" i="1"/>
  <c r="Z281" i="1"/>
  <c r="Z276" i="1"/>
  <c r="Z232" i="1"/>
  <c r="Z163" i="1"/>
  <c r="Z103" i="1"/>
  <c r="Z40" i="1"/>
  <c r="Z29" i="1"/>
  <c r="W349" i="1"/>
  <c r="W157" i="1"/>
  <c r="W95" i="1"/>
  <c r="W29" i="1"/>
  <c r="W107" i="1"/>
  <c r="W276" i="1"/>
  <c r="W286" i="1"/>
  <c r="W294" i="1"/>
  <c r="W277" i="1"/>
  <c r="W287" i="1"/>
  <c r="W295" i="1"/>
  <c r="W278" i="1"/>
  <c r="W288" i="1"/>
  <c r="W296" i="1"/>
  <c r="W281" i="1"/>
  <c r="W289" i="1"/>
  <c r="W299" i="1"/>
  <c r="W92" i="1"/>
  <c r="W282" i="1"/>
  <c r="W290" i="1"/>
  <c r="W300" i="1"/>
  <c r="W93" i="1"/>
  <c r="W273" i="1"/>
  <c r="W283" i="1"/>
  <c r="W291" i="1"/>
  <c r="W301" i="1"/>
  <c r="W100" i="1"/>
  <c r="W274" i="1"/>
  <c r="W284" i="1"/>
  <c r="W292" i="1"/>
  <c r="W302" i="1"/>
  <c r="Z251" i="1"/>
  <c r="Z259" i="1"/>
  <c r="Z267" i="1"/>
  <c r="Z96" i="1"/>
  <c r="Z254" i="1"/>
  <c r="Z99" i="1"/>
  <c r="Z94" i="1"/>
  <c r="Z252" i="1"/>
  <c r="Z260" i="1"/>
  <c r="Z268" i="1"/>
  <c r="Z97" i="1"/>
  <c r="Z255" i="1"/>
  <c r="Z263" i="1"/>
  <c r="Z271" i="1"/>
  <c r="Z250" i="1"/>
  <c r="Z258" i="1"/>
  <c r="Z266" i="1"/>
  <c r="Z280" i="1"/>
  <c r="Z95" i="1"/>
  <c r="Z253" i="1"/>
  <c r="Z261" i="1"/>
  <c r="Z269" i="1"/>
  <c r="Z357" i="1"/>
  <c r="Z345" i="1"/>
  <c r="Z337" i="1"/>
  <c r="Z329" i="1"/>
  <c r="Z321" i="1"/>
  <c r="Z313" i="1"/>
  <c r="Z264" i="1"/>
  <c r="Z257" i="1"/>
  <c r="Z221" i="1"/>
  <c r="Z160" i="1"/>
  <c r="Z98" i="1"/>
  <c r="Z9" i="1"/>
  <c r="W341" i="1"/>
  <c r="W275" i="1"/>
  <c r="W213" i="1"/>
  <c r="W149" i="1"/>
  <c r="W85" i="1"/>
  <c r="W219" i="1"/>
  <c r="W230" i="1"/>
  <c r="W238" i="1"/>
  <c r="W246" i="1"/>
  <c r="W220" i="1"/>
  <c r="W231" i="1"/>
  <c r="W239" i="1"/>
  <c r="W247" i="1"/>
  <c r="W221" i="1"/>
  <c r="W232" i="1"/>
  <c r="W240" i="1"/>
  <c r="W248" i="1"/>
  <c r="W84" i="1"/>
  <c r="W225" i="1"/>
  <c r="W233" i="1"/>
  <c r="W241" i="1"/>
  <c r="W89" i="1"/>
  <c r="W226" i="1"/>
  <c r="W234" i="1"/>
  <c r="W242" i="1"/>
  <c r="W90" i="1"/>
  <c r="W227" i="1"/>
  <c r="W235" i="1"/>
  <c r="W243" i="1"/>
  <c r="W217" i="1"/>
  <c r="W228" i="1"/>
  <c r="W236" i="1"/>
  <c r="W244" i="1"/>
  <c r="W6" i="1"/>
  <c r="W14" i="1"/>
  <c r="W22" i="1"/>
  <c r="W30" i="1"/>
  <c r="W7" i="1"/>
  <c r="W15" i="1"/>
  <c r="W23" i="1"/>
  <c r="W31" i="1"/>
  <c r="W8" i="1"/>
  <c r="W16" i="1"/>
  <c r="W24" i="1"/>
  <c r="W32" i="1"/>
  <c r="W9" i="1"/>
  <c r="W17" i="1"/>
  <c r="W25" i="1"/>
  <c r="W33" i="1"/>
  <c r="W10" i="1"/>
  <c r="W18" i="1"/>
  <c r="W26" i="1"/>
  <c r="W34" i="1"/>
  <c r="W11" i="1"/>
  <c r="W19" i="1"/>
  <c r="W27" i="1"/>
  <c r="W35" i="1"/>
  <c r="W12" i="1"/>
  <c r="W20" i="1"/>
  <c r="W28" i="1"/>
  <c r="Z60" i="1"/>
  <c r="Z114" i="1"/>
  <c r="Z123" i="1"/>
  <c r="Z131" i="1"/>
  <c r="Z144" i="1"/>
  <c r="Z71" i="1"/>
  <c r="Z117" i="1"/>
  <c r="Z126" i="1"/>
  <c r="Z134" i="1"/>
  <c r="Z121" i="1"/>
  <c r="Z129" i="1"/>
  <c r="Z142" i="1"/>
  <c r="Z69" i="1"/>
  <c r="Z115" i="1"/>
  <c r="Z124" i="1"/>
  <c r="Z132" i="1"/>
  <c r="Z72" i="1"/>
  <c r="Z118" i="1"/>
  <c r="Z127" i="1"/>
  <c r="Z135" i="1"/>
  <c r="Z113" i="1"/>
  <c r="Z122" i="1"/>
  <c r="Z130" i="1"/>
  <c r="Z143" i="1"/>
  <c r="Z70" i="1"/>
  <c r="Z116" i="1"/>
  <c r="Z125" i="1"/>
  <c r="Z133" i="1"/>
  <c r="Z106" i="1"/>
  <c r="Z104" i="1"/>
  <c r="Z101" i="1"/>
  <c r="Z105" i="1"/>
  <c r="Z350" i="1"/>
  <c r="Z342" i="1"/>
  <c r="Z334" i="1"/>
  <c r="Z326" i="1"/>
  <c r="Z318" i="1"/>
  <c r="Z310" i="1"/>
  <c r="Z297" i="1"/>
  <c r="Z301" i="1"/>
  <c r="Z216" i="1"/>
  <c r="Z152" i="1"/>
  <c r="Z88" i="1"/>
  <c r="Z21" i="1"/>
  <c r="W333" i="1"/>
  <c r="W269" i="1"/>
  <c r="W205" i="1"/>
  <c r="W138" i="1"/>
  <c r="W82" i="1"/>
  <c r="W13" i="1"/>
  <c r="AF358" i="1"/>
  <c r="AF346" i="1"/>
  <c r="AF338" i="1"/>
  <c r="AF330" i="1"/>
  <c r="AF322" i="1"/>
  <c r="AF314" i="1"/>
  <c r="AF306" i="1"/>
  <c r="AF300" i="1"/>
  <c r="AF290" i="1"/>
  <c r="AF282" i="1"/>
  <c r="AF280" i="1"/>
  <c r="AF266" i="1"/>
  <c r="AF258" i="1"/>
  <c r="AF250" i="1"/>
  <c r="AF242" i="1"/>
  <c r="AF234" i="1"/>
  <c r="AF226" i="1"/>
  <c r="AF223" i="1"/>
  <c r="AF210" i="1"/>
  <c r="AF202" i="1"/>
  <c r="AF194" i="1"/>
  <c r="AF187" i="1"/>
  <c r="AF178" i="1"/>
  <c r="AF170" i="1"/>
  <c r="AF165" i="1"/>
  <c r="AF154" i="1"/>
  <c r="AF146" i="1"/>
  <c r="AF143" i="1"/>
  <c r="AF130" i="1"/>
  <c r="AF122" i="1"/>
  <c r="AF105" i="1"/>
  <c r="AF92" i="1"/>
  <c r="AF89" i="1"/>
  <c r="AF79" i="1"/>
  <c r="AF73" i="1"/>
  <c r="AF67" i="1"/>
  <c r="AF58" i="1"/>
  <c r="AF50" i="1"/>
  <c r="AF42" i="1"/>
  <c r="AF24" i="1"/>
  <c r="AF16" i="1"/>
  <c r="AF8" i="1"/>
  <c r="AF32" i="1"/>
  <c r="AF34" i="1"/>
  <c r="AF352" i="1"/>
  <c r="AF344" i="1"/>
  <c r="AF336" i="1"/>
  <c r="AF328" i="1"/>
  <c r="AF320" i="1"/>
  <c r="AF312" i="1"/>
  <c r="AF303" i="1"/>
  <c r="AF296" i="1"/>
  <c r="AF288" i="1"/>
  <c r="AF278" i="1"/>
  <c r="AF272" i="1"/>
  <c r="AF264" i="1"/>
  <c r="AF256" i="1"/>
  <c r="AF248" i="1"/>
  <c r="AF240" i="1"/>
  <c r="AF232" i="1"/>
  <c r="AF221" i="1"/>
  <c r="AF216" i="1"/>
  <c r="AF208" i="1"/>
  <c r="AF200" i="1"/>
  <c r="AF185" i="1"/>
  <c r="AF184" i="1"/>
  <c r="AF176" i="1"/>
  <c r="AF163" i="1"/>
  <c r="AF160" i="1"/>
  <c r="AF152" i="1"/>
  <c r="AF141" i="1"/>
  <c r="AF136" i="1"/>
  <c r="AF128" i="1"/>
  <c r="AF119" i="1"/>
  <c r="AF112" i="1"/>
  <c r="AF103" i="1"/>
  <c r="AF98" i="1"/>
  <c r="AF88" i="1"/>
  <c r="AF77" i="1"/>
  <c r="AF75" i="1"/>
  <c r="AF65" i="1"/>
  <c r="AF56" i="1"/>
  <c r="AF48" i="1"/>
  <c r="AF40" i="1"/>
  <c r="AF30" i="1"/>
  <c r="AF22" i="1"/>
  <c r="AF14" i="1"/>
  <c r="AF6" i="1"/>
  <c r="AF4" i="1"/>
  <c r="Z4" i="1"/>
  <c r="W4" i="1" l="1"/>
  <c r="Y4" i="1"/>
</calcChain>
</file>

<file path=xl/sharedStrings.xml><?xml version="1.0" encoding="utf-8"?>
<sst xmlns="http://schemas.openxmlformats.org/spreadsheetml/2006/main" count="2854" uniqueCount="931">
  <si>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</si>
  <si>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</si>
  <si>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</si>
  <si>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</si>
  <si>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</si>
  <si>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</si>
  <si>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</si>
  <si>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</si>
  <si>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</si>
  <si>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</si>
  <si>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</si>
  <si>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</si>
  <si>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</si>
  <si>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</si>
  <si>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</si>
  <si>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</si>
  <si>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</si>
  <si>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</si>
  <si>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</si>
  <si>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</si>
  <si>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</si>
  <si>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</si>
  <si>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</si>
  <si>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</si>
  <si>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</si>
  <si>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</si>
  <si>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</si>
  <si>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</si>
  <si>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</si>
  <si>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</si>
  <si>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</si>
  <si>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</si>
  <si>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</si>
  <si>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</si>
  <si>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</si>
  <si>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</si>
  <si>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</si>
  <si>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</si>
  <si>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</si>
  <si>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</si>
  <si>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</si>
  <si>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</si>
  <si>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</si>
  <si>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</si>
  <si>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</si>
  <si>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</si>
  <si>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</si>
  <si>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</si>
  <si>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</si>
  <si>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</si>
  <si>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</si>
  <si>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</si>
  <si>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</si>
  <si>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</si>
  <si>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</si>
  <si>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</si>
  <si>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</si>
  <si>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</si>
  <si>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</si>
  <si>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</si>
  <si>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</si>
  <si>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</si>
  <si>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</si>
  <si>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</si>
  <si>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</si>
  <si>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</si>
  <si>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</si>
  <si>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LWA-259</t>
  </si>
  <si>
    <t>Fiber</t>
  </si>
  <si>
    <t>YES</t>
  </si>
  <si>
    <t>NO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</si>
  <si>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</si>
  <si>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</si>
  <si>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</si>
  <si>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</si>
  <si>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</si>
  <si>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</si>
  <si>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</si>
  <si>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</si>
  <si>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</si>
  <si>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</si>
  <si>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</si>
  <si>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</si>
  <si>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</si>
  <si>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</si>
  <si>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</si>
  <si>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</si>
  <si>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</si>
  <si>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</si>
  <si>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</si>
  <si>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</si>
  <si>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</si>
  <si>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</si>
  <si>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</si>
  <si>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</si>
  <si>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</si>
  <si>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</si>
  <si>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</si>
  <si>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</si>
  <si>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</si>
  <si>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</si>
  <si>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</si>
  <si>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</si>
  <si>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</si>
  <si>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</si>
  <si>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</si>
  <si>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</si>
  <si>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</si>
  <si>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</si>
  <si>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</si>
  <si>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</si>
  <si>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</si>
  <si>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</si>
  <si>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</si>
  <si>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</si>
  <si>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</si>
  <si>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</si>
  <si>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</si>
  <si>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</si>
  <si>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</si>
  <si>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</si>
  <si>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</si>
  <si>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</si>
  <si>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</si>
  <si>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</si>
  <si>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</si>
  <si>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LWA-274</t>
  </si>
  <si>
    <t>LWA-336</t>
  </si>
  <si>
    <t>LWA-337</t>
  </si>
  <si>
    <t>LWA-343</t>
  </si>
  <si>
    <t>LWA-344</t>
  </si>
  <si>
    <t>LWA-351</t>
  </si>
  <si>
    <t>LWA-354</t>
  </si>
  <si>
    <t>LWA-360</t>
  </si>
  <si>
    <t>LWA-262</t>
  </si>
  <si>
    <t>LWA-275</t>
  </si>
  <si>
    <t>LWA-286</t>
  </si>
  <si>
    <t>LWA-302</t>
  </si>
  <si>
    <t>LWA-323</t>
  </si>
  <si>
    <t>LWA-324</t>
  </si>
  <si>
    <t>LWA-331</t>
  </si>
  <si>
    <t>LWA-363</t>
  </si>
  <si>
    <t>LWA-316</t>
  </si>
  <si>
    <t>LWA-325</t>
  </si>
  <si>
    <t>LWA-328</t>
  </si>
  <si>
    <t>LWA-334</t>
  </si>
  <si>
    <t>LWA-348</t>
  </si>
  <si>
    <t>LWA-358</t>
  </si>
  <si>
    <t>LWA-364</t>
  </si>
  <si>
    <t>LWA-365</t>
  </si>
  <si>
    <t>40 meter feed</t>
  </si>
  <si>
    <t>LWA-279</t>
  </si>
  <si>
    <t>LWA-289</t>
  </si>
  <si>
    <t>LWA-294</t>
  </si>
  <si>
    <t>LWA-299</t>
  </si>
  <si>
    <t>LWA-319</t>
  </si>
  <si>
    <t>LWA-349</t>
  </si>
  <si>
    <t>LWA-355</t>
  </si>
  <si>
    <t>LWA-361</t>
  </si>
  <si>
    <t>LWA-287</t>
  </si>
  <si>
    <t>LWA-290</t>
  </si>
  <si>
    <t>LWA-322</t>
  </si>
  <si>
    <t>LWA-326</t>
  </si>
  <si>
    <t>LWA-333</t>
  </si>
  <si>
    <t>LWA-345</t>
  </si>
  <si>
    <t>LWA-347</t>
  </si>
  <si>
    <t>LWA-359</t>
  </si>
  <si>
    <t>LWA-293</t>
  </si>
  <si>
    <t>LWA-297</t>
  </si>
  <si>
    <t>LWA-329</t>
  </si>
  <si>
    <t>LWA-342</t>
  </si>
  <si>
    <t>LWA-346</t>
  </si>
  <si>
    <t>LWA-350</t>
  </si>
  <si>
    <t>LWA-356</t>
  </si>
  <si>
    <t>LWA-357</t>
  </si>
  <si>
    <t>LWA-261</t>
  </si>
  <si>
    <t>LWA-264</t>
  </si>
  <si>
    <t>LWA-300</t>
  </si>
  <si>
    <t>LWA-304</t>
  </si>
  <si>
    <t>LWA-315</t>
  </si>
  <si>
    <t>LWA-001</t>
  </si>
  <si>
    <t>Coaxial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</si>
  <si>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</si>
  <si>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</si>
  <si>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</si>
  <si>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</si>
  <si>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</si>
  <si>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</si>
  <si>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</si>
  <si>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</si>
  <si>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</si>
  <si>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</si>
  <si>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</si>
  <si>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</si>
  <si>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</si>
  <si>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</si>
  <si>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</si>
  <si>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</si>
  <si>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</si>
  <si>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</si>
  <si>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</si>
  <si>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</si>
  <si>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</si>
  <si>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</si>
  <si>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</si>
  <si>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LWA-255</t>
  </si>
  <si>
    <t>0539</t>
  </si>
  <si>
    <t>1655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</si>
  <si>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</si>
  <si>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</si>
  <si>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</si>
  <si>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</si>
  <si>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</si>
  <si>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</si>
  <si>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</si>
  <si>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</si>
  <si>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</si>
  <si>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</si>
  <si>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</si>
  <si>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</si>
  <si>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</si>
  <si>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</si>
  <si>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</si>
  <si>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</si>
  <si>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</si>
  <si>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</si>
  <si>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</si>
  <si>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</si>
  <si>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</si>
  <si>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</si>
  <si>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</si>
  <si>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</si>
  <si>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</si>
  <si>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</si>
  <si>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</si>
  <si>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</si>
  <si>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</si>
  <si>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</si>
  <si>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</si>
  <si>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</si>
  <si>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</si>
  <si>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</si>
  <si>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</si>
  <si>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</si>
  <si>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</si>
  <si>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</si>
  <si>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</si>
  <si>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</si>
  <si>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</si>
  <si>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</si>
  <si>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</si>
  <si>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</si>
  <si>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</si>
  <si>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</si>
  <si>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</si>
  <si>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</si>
  <si>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</si>
  <si>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</si>
  <si>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</si>
  <si>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</si>
  <si>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</si>
  <si>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</si>
  <si>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</si>
  <si>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</si>
  <si>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</si>
  <si>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</si>
  <si>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</si>
  <si>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</si>
  <si>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</si>
  <si>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</si>
  <si>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</si>
  <si>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</si>
  <si>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</si>
  <si>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</si>
  <si>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</si>
  <si>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</si>
  <si>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</si>
  <si>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</si>
  <si>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</si>
  <si>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</si>
  <si>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</si>
  <si>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</si>
  <si>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</si>
  <si>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</si>
  <si>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</si>
  <si>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</si>
  <si>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</si>
  <si>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</si>
  <si>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</si>
  <si>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</si>
  <si>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</si>
  <si>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</si>
  <si>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</si>
  <si>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</si>
  <si>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</si>
  <si>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</si>
  <si>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</si>
  <si>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</si>
  <si>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</si>
  <si>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</si>
  <si>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</si>
  <si>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</si>
  <si>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</si>
  <si>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</si>
  <si>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</si>
  <si>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</si>
  <si>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</si>
  <si>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</si>
  <si>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</si>
  <si>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</si>
  <si>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</si>
  <si>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</si>
  <si>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</si>
  <si>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</si>
  <si>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</si>
  <si>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</si>
  <si>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</si>
  <si>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</si>
  <si>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</si>
  <si>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</si>
  <si>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</si>
  <si>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</si>
  <si>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</si>
  <si>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</si>
  <si>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</si>
  <si>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</si>
  <si>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</si>
  <si>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</si>
  <si>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</si>
  <si>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</si>
  <si>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</si>
  <si>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</si>
  <si>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</si>
  <si>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</si>
  <si>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</si>
  <si>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</si>
  <si>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</si>
  <si>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</si>
  <si>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</si>
  <si>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</si>
  <si>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</si>
  <si>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</si>
  <si>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</si>
  <si>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</si>
  <si>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</si>
  <si>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</si>
  <si>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</si>
  <si>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</si>
  <si>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</si>
  <si>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</si>
  <si>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</si>
  <si>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</si>
  <si>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</si>
  <si>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</si>
  <si>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</si>
  <si>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</si>
  <si>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</si>
  <si>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</si>
  <si>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</si>
  <si>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</si>
  <si>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</si>
  <si>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</si>
  <si>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</si>
  <si>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</si>
  <si>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</si>
  <si>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</si>
  <si>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</si>
  <si>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</si>
  <si>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</si>
  <si>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</si>
  <si>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</si>
  <si>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</si>
  <si>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</si>
  <si>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</si>
  <si>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</si>
  <si>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</si>
  <si>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</si>
  <si>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</si>
  <si>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</si>
  <si>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</si>
  <si>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</si>
  <si>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</si>
  <si>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</si>
  <si>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</si>
  <si>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</si>
  <si>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</si>
  <si>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</si>
  <si>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</si>
  <si>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</si>
  <si>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</si>
  <si>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</si>
  <si>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</si>
  <si>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</si>
  <si>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</si>
  <si>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</si>
  <si>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</si>
  <si>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</si>
  <si>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</si>
  <si>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</si>
  <si>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</si>
  <si>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</si>
  <si>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</si>
  <si>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</si>
  <si>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</si>
  <si>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</si>
  <si>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</si>
  <si>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</si>
  <si>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LWA-033</t>
  </si>
  <si>
    <t>0795</t>
  </si>
  <si>
    <t>0888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</si>
  <si>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</si>
  <si>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</si>
  <si>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</si>
  <si>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</si>
  <si>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</si>
  <si>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</si>
  <si>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</si>
  <si>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</si>
  <si>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</si>
  <si>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</si>
  <si>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</si>
  <si>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</si>
  <si>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</si>
  <si>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</si>
  <si>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</si>
  <si>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</si>
  <si>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</si>
  <si>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</si>
  <si>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</si>
  <si>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</si>
  <si>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</si>
  <si>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</si>
  <si>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</si>
  <si>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</si>
  <si>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</si>
  <si>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</si>
  <si>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</si>
  <si>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</si>
  <si>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</si>
  <si>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</si>
  <si>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</si>
  <si>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</si>
  <si>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</si>
  <si>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</si>
  <si>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</si>
  <si>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</si>
  <si>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</si>
  <si>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</si>
  <si>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</si>
  <si>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</si>
  <si>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</si>
  <si>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</si>
  <si>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</si>
  <si>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</si>
  <si>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</si>
  <si>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</si>
  <si>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</si>
  <si>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</si>
  <si>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</si>
  <si>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</si>
  <si>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</si>
  <si>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</si>
  <si>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</si>
  <si>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</si>
  <si>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</si>
  <si>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</si>
  <si>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</si>
  <si>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</si>
  <si>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</si>
  <si>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</si>
  <si>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</si>
  <si>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</si>
  <si>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</si>
  <si>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</si>
  <si>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</si>
  <si>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</si>
  <si>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</si>
  <si>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</si>
  <si>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</si>
  <si>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</si>
  <si>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</si>
  <si>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</si>
  <si>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</si>
  <si>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</si>
  <si>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</si>
  <si>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</si>
  <si>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</si>
  <si>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</si>
  <si>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</si>
  <si>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</si>
  <si>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</si>
  <si>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</si>
  <si>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</si>
  <si>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</si>
  <si>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</si>
  <si>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</si>
  <si>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</si>
  <si>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</si>
  <si>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</si>
  <si>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</si>
  <si>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</si>
  <si>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</si>
  <si>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</si>
  <si>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</si>
  <si>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</si>
  <si>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</si>
  <si>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</si>
  <si>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</si>
  <si>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</si>
  <si>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</si>
  <si>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</si>
  <si>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</si>
  <si>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</si>
  <si>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LWA-134</t>
  </si>
  <si>
    <t>0296</t>
  </si>
  <si>
    <t>0542</t>
  </si>
  <si>
    <t>LWA-139</t>
  </si>
  <si>
    <t>0499</t>
  </si>
  <si>
    <t>0278</t>
  </si>
  <si>
    <t>LWA-252</t>
  </si>
  <si>
    <t>0295</t>
  </si>
  <si>
    <t>0543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</si>
  <si>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</si>
  <si>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</si>
  <si>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</si>
  <si>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</si>
  <si>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</si>
  <si>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</si>
  <si>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</si>
  <si>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</si>
  <si>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</si>
  <si>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</si>
  <si>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</si>
  <si>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</si>
  <si>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</si>
  <si>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</si>
  <si>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</si>
  <si>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</si>
  <si>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</si>
  <si>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</si>
  <si>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</si>
  <si>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</si>
  <si>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</si>
  <si>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</si>
  <si>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</si>
  <si>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</si>
  <si>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</si>
  <si>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</si>
  <si>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</si>
  <si>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</si>
  <si>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</si>
  <si>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</si>
  <si>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</si>
  <si>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</si>
  <si>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</si>
  <si>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</si>
  <si>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</si>
  <si>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</si>
  <si>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</si>
  <si>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</si>
  <si>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</si>
  <si>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</si>
  <si>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</si>
  <si>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</si>
  <si>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</si>
  <si>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</si>
  <si>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</si>
  <si>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</si>
  <si>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</si>
  <si>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</si>
  <si>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</si>
  <si>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</si>
  <si>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</si>
  <si>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</si>
  <si>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</si>
  <si>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</si>
  <si>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</si>
  <si>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</si>
  <si>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</si>
  <si>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</si>
  <si>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</si>
  <si>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</si>
  <si>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</si>
  <si>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</si>
  <si>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</si>
  <si>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</si>
  <si>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</si>
  <si>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</si>
  <si>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</si>
  <si>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</si>
  <si>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</si>
  <si>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</si>
  <si>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</si>
  <si>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</si>
  <si>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</si>
  <si>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</si>
  <si>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</si>
  <si>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</si>
  <si>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</si>
  <si>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</si>
  <si>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</si>
  <si>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</si>
  <si>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</si>
  <si>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</si>
  <si>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</si>
  <si>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</si>
  <si>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</si>
  <si>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</si>
  <si>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</si>
  <si>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</si>
  <si>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</si>
  <si>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</si>
  <si>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</si>
  <si>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</si>
  <si>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</si>
  <si>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</si>
  <si>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</si>
  <si>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</si>
  <si>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</si>
  <si>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</si>
  <si>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</si>
  <si>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</si>
  <si>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</si>
  <si>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</si>
  <si>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</si>
  <si>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</si>
  <si>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</si>
  <si>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</si>
  <si>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</si>
  <si>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</si>
  <si>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</si>
  <si>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</si>
  <si>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</si>
  <si>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</si>
  <si>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</si>
  <si>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</si>
  <si>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</si>
  <si>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</si>
  <si>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</si>
  <si>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</si>
  <si>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</si>
  <si>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</si>
  <si>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</si>
  <si>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</si>
  <si>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</si>
  <si>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</si>
  <si>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</si>
  <si>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</si>
  <si>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</si>
  <si>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</si>
  <si>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</si>
  <si>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</si>
  <si>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</si>
  <si>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</si>
  <si>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</si>
  <si>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</si>
  <si>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</si>
  <si>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</si>
  <si>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</si>
  <si>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</si>
  <si>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</si>
  <si>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</si>
  <si>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</si>
  <si>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</si>
  <si>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</si>
  <si>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</si>
  <si>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</si>
  <si>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</si>
  <si>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</si>
  <si>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</si>
  <si>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</si>
  <si>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</si>
  <si>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</si>
  <si>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</si>
  <si>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</si>
  <si>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</si>
  <si>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</si>
  <si>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</si>
  <si>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LWA-222</t>
  </si>
  <si>
    <t>0127</t>
  </si>
  <si>
    <t>0391</t>
  </si>
  <si>
    <t>LWA-224</t>
  </si>
  <si>
    <t>FEE installed 8/24/2021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</si>
  <si>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</si>
  <si>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</si>
  <si>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</si>
  <si>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</si>
  <si>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</si>
  <si>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</si>
  <si>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</si>
  <si>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</si>
  <si>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</si>
  <si>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</si>
  <si>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</si>
  <si>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</si>
  <si>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</si>
  <si>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</si>
  <si>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</si>
  <si>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</si>
  <si>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</si>
  <si>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</si>
  <si>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</si>
  <si>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</si>
  <si>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</si>
  <si>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</si>
  <si>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</si>
  <si>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</si>
  <si>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</si>
  <si>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</si>
  <si>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</si>
  <si>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</si>
  <si>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</si>
  <si>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</si>
  <si>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</si>
  <si>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</si>
  <si>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</si>
  <si>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</si>
  <si>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</si>
  <si>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</si>
  <si>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</si>
  <si>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</si>
  <si>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</si>
  <si>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</si>
  <si>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</si>
  <si>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</si>
  <si>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</si>
  <si>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</si>
  <si>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</si>
  <si>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</si>
  <si>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LWA-170</t>
  </si>
  <si>
    <t>0507</t>
  </si>
  <si>
    <t>LWA-171</t>
  </si>
  <si>
    <t>0627</t>
  </si>
  <si>
    <t>0689</t>
  </si>
  <si>
    <t>LWA-201</t>
  </si>
  <si>
    <t>0585</t>
  </si>
  <si>
    <t>0680</t>
  </si>
  <si>
    <t>LWA-202</t>
  </si>
  <si>
    <t>0461</t>
  </si>
  <si>
    <t>0575</t>
  </si>
  <si>
    <t>LWA-225</t>
  </si>
  <si>
    <t>1353</t>
  </si>
  <si>
    <t>LWA-227</t>
  </si>
  <si>
    <t>0360</t>
  </si>
  <si>
    <t>LWA-234</t>
  </si>
  <si>
    <t>1385</t>
  </si>
  <si>
    <t>LWA-253</t>
  </si>
  <si>
    <t>0468</t>
  </si>
  <si>
    <t>0244</t>
  </si>
  <si>
    <t>BREAK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</si>
  <si>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</si>
  <si>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</si>
  <si>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</si>
  <si>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</si>
  <si>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</si>
  <si>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</si>
  <si>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</si>
  <si>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</si>
  <si>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</si>
  <si>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</si>
  <si>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</si>
  <si>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</si>
  <si>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</si>
  <si>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</si>
  <si>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</si>
  <si>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</si>
  <si>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</si>
  <si>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</si>
  <si>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</si>
  <si>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</si>
  <si>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</si>
  <si>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</si>
  <si>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</si>
  <si>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</si>
  <si>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</si>
  <si>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</si>
  <si>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</si>
  <si>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</si>
  <si>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</si>
  <si>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</si>
  <si>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</si>
  <si>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</si>
  <si>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</si>
  <si>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</si>
  <si>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</si>
  <si>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</si>
  <si>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</si>
  <si>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</si>
  <si>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</si>
  <si>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</si>
  <si>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</si>
  <si>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</si>
  <si>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</si>
  <si>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</si>
  <si>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</si>
  <si>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</si>
  <si>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</si>
  <si>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</si>
  <si>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</si>
  <si>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</si>
  <si>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</si>
  <si>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</si>
  <si>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</si>
  <si>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</si>
  <si>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</si>
  <si>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</si>
  <si>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</si>
  <si>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</si>
  <si>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</si>
  <si>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</si>
  <si>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</si>
  <si>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</si>
  <si>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</si>
  <si>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</si>
  <si>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</si>
  <si>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</si>
  <si>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</si>
  <si>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</si>
  <si>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</si>
  <si>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</si>
  <si>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</si>
  <si>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</si>
  <si>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</si>
  <si>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</si>
  <si>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</si>
  <si>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</si>
  <si>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</si>
  <si>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</si>
  <si>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</si>
  <si>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</si>
  <si>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</si>
  <si>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</si>
  <si>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</si>
  <si>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</si>
  <si>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</si>
  <si>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</si>
  <si>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</si>
  <si>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</si>
  <si>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</si>
  <si>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</si>
  <si>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</si>
  <si>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</si>
  <si>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</si>
  <si>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</si>
  <si>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</si>
  <si>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</si>
  <si>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</si>
  <si>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</si>
  <si>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</si>
  <si>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</si>
  <si>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</si>
  <si>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</si>
  <si>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</si>
  <si>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</si>
  <si>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</si>
  <si>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</si>
  <si>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</si>
  <si>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</si>
  <si>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</si>
  <si>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</si>
  <si>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</si>
  <si>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</si>
  <si>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</si>
  <si>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</si>
  <si>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</si>
  <si>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</si>
  <si>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</si>
  <si>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</si>
  <si>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</si>
  <si>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</si>
  <si>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</si>
  <si>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</si>
  <si>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LWA-039</t>
  </si>
  <si>
    <t>0407</t>
  </si>
  <si>
    <t>~25M</t>
  </si>
  <si>
    <t>LWA-119</t>
  </si>
  <si>
    <t>0159</t>
  </si>
  <si>
    <t>0372</t>
  </si>
  <si>
    <t>~10M</t>
  </si>
  <si>
    <t>Cables unequal by 5 meters::FEE installed on 11/04/2021</t>
  </si>
  <si>
    <t>LWA-123</t>
  </si>
  <si>
    <t>0440</t>
  </si>
  <si>
    <t>0200</t>
  </si>
  <si>
    <t>~7M</t>
  </si>
  <si>
    <t>LWA-174</t>
  </si>
  <si>
    <t>0155</t>
  </si>
  <si>
    <t>0376</t>
  </si>
  <si>
    <t>~38M</t>
  </si>
  <si>
    <t>LWA-250</t>
  </si>
  <si>
    <t>0300</t>
  </si>
  <si>
    <t>LWA-251</t>
  </si>
  <si>
    <t>0636</t>
  </si>
  <si>
    <t>0678</t>
  </si>
  <si>
    <t>LWA-256</t>
  </si>
  <si>
    <t>0626</t>
  </si>
  <si>
    <t>0363</t>
  </si>
  <si>
    <t>LWA-000</t>
  </si>
  <si>
    <t>N/A</t>
  </si>
  <si>
    <t>Array Center</t>
  </si>
  <si>
    <t>LWA-083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</si>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</sst>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sz val="11"/>
      <color theme="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</font>
    <font>
      <sz val="11"/>
      <color theme="0"/>
      <name val="Calibri"/>
    </font>
    <font>
      <sz val="11"/>
      <color rgb="FFFF999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5" borderId="1" applyNumberFormat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1" fillId="0" borderId="8" xfId="0" applyFont="1" applyBorder="1" applyAlignment="1" applyProtection="1">
      <alignment horizontal="left" vertical="center" wrapText="1" indent="1"/>
      <protection locked="0"/>
    </xf>
    <xf numFmtId="0" fontId="1" fillId="0" borderId="9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10" xfId="1" applyFill="1" applyBorder="1" applyAlignment="1" applyProtection="1">
      <alignment horizontal="center" vertical="center"/>
    </xf>
    <xf numFmtId="0" fontId="3" fillId="0" borderId="13" xfId="1" applyFill="1" applyBorder="1" applyAlignment="1" applyProtection="1">
      <alignment horizontal="center" vertical="center"/>
    </xf>
    <xf numFmtId="0" fontId="3" fillId="0" borderId="15" xfId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 wrapText="1" indent="1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7" fillId="0" borderId="3" xfId="0" applyFont="1" applyBorder="1" applyAlignment="1" applyProtection="1">
      <alignment horizontal="left" vertical="center" wrapText="1" indent="1"/>
      <protection locked="0"/>
    </xf>
    <xf numFmtId="0" fontId="9" fillId="0" borderId="0" xfId="0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2" fontId="9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" fontId="9" fillId="0" borderId="0" xfId="0" applyNumberFormat="1" applyFont="1" applyAlignment="1" applyProtection="1">
      <alignment horizontal="right"/>
      <protection locked="0"/>
    </xf>
    <xf numFmtId="0" fontId="5" fillId="7" borderId="5" xfId="3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 vertical="center" wrapText="1" inden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6" xfId="0" applyFont="1" applyBorder="1" applyAlignment="1">
      <alignment horizontal="left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11" xfId="2" applyFont="1" applyFill="1" applyBorder="1" applyAlignment="1" applyProtection="1">
      <alignment horizontal="center" vertical="center"/>
    </xf>
    <xf numFmtId="0" fontId="6" fillId="0" borderId="12" xfId="2" applyFont="1" applyFill="1" applyBorder="1" applyAlignment="1" applyProtection="1">
      <alignment horizontal="center" vertical="center"/>
    </xf>
    <xf numFmtId="0" fontId="6" fillId="0" borderId="1" xfId="2" applyFont="1" applyFill="1" applyAlignment="1" applyProtection="1">
      <alignment horizontal="center" vertical="center"/>
    </xf>
    <xf numFmtId="0" fontId="6" fillId="0" borderId="14" xfId="2" applyFont="1" applyFill="1" applyBorder="1" applyAlignment="1" applyProtection="1">
      <alignment horizontal="center" vertical="center"/>
    </xf>
    <xf numFmtId="0" fontId="6" fillId="0" borderId="16" xfId="2" applyFont="1" applyFill="1" applyBorder="1" applyAlignment="1" applyProtection="1">
      <alignment horizontal="center" vertical="center"/>
    </xf>
    <xf numFmtId="0" fontId="6" fillId="0" borderId="17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6" xfId="1" applyFill="1" applyBorder="1" applyAlignment="1" applyProtection="1">
      <alignment horizontal="center" vertical="center"/>
      <protection locked="0"/>
    </xf>
    <xf numFmtId="0" fontId="3" fillId="0" borderId="21" xfId="1" quotePrefix="1" applyFill="1" applyBorder="1" applyProtection="1">
      <protection locked="0"/>
    </xf>
    <xf numFmtId="0" fontId="3" fillId="0" borderId="21" xfId="1" applyFill="1" applyBorder="1" applyAlignment="1" applyProtection="1">
      <alignment horizontal="center"/>
      <protection locked="0"/>
    </xf>
    <xf numFmtId="0" fontId="3" fillId="0" borderId="22" xfId="1" applyFill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right"/>
      <protection locked="0"/>
    </xf>
    <xf numFmtId="0" fontId="5" fillId="7" borderId="23" xfId="3" applyBorder="1" applyAlignment="1" applyProtection="1">
      <alignment horizontal="left"/>
      <protection locked="0"/>
    </xf>
    <xf numFmtId="0" fontId="6" fillId="0" borderId="23" xfId="0" applyFont="1" applyBorder="1" applyAlignment="1">
      <alignment horizontal="left"/>
    </xf>
    <xf numFmtId="165" fontId="6" fillId="0" borderId="23" xfId="0" applyNumberFormat="1" applyFont="1" applyBorder="1" applyAlignment="1">
      <alignment horizontal="left"/>
    </xf>
    <xf numFmtId="2" fontId="6" fillId="0" borderId="23" xfId="0" applyNumberFormat="1" applyFont="1" applyBorder="1" applyAlignment="1">
      <alignment horizontal="left"/>
    </xf>
    <xf numFmtId="0" fontId="6" fillId="0" borderId="23" xfId="0" applyFont="1" applyBorder="1" applyAlignment="1" applyProtection="1">
      <alignment horizontal="center"/>
      <protection locked="0"/>
    </xf>
    <xf numFmtId="49" fontId="6" fillId="0" borderId="23" xfId="0" applyNumberFormat="1" applyFont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 applyProtection="1">
      <alignment horizontal="left" indent="1"/>
      <protection locked="0"/>
    </xf>
    <xf numFmtId="0" fontId="0" fillId="0" borderId="23" xfId="0" applyBorder="1" applyAlignment="1" applyProtection="1">
      <alignment horizontal="right"/>
      <protection locked="0"/>
    </xf>
    <xf numFmtId="0" fontId="6" fillId="2" borderId="23" xfId="0" applyFont="1" applyFill="1" applyBorder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10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1" fillId="0" borderId="23" xfId="0" applyFont="1" applyBorder="1" applyAlignment="1" applyProtection="1">
      <alignment horizontal="left"/>
      <protection locked="0"/>
    </xf>
    <xf numFmtId="164" fontId="7" fillId="0" borderId="24" xfId="0" applyNumberFormat="1" applyFont="1" applyBorder="1" applyAlignment="1" applyProtection="1">
      <alignment horizontal="left" vertical="center" wrapText="1" indent="1"/>
      <protection locked="0"/>
    </xf>
    <xf numFmtId="164" fontId="7" fillId="0" borderId="25" xfId="0" applyNumberFormat="1" applyFont="1" applyBorder="1" applyAlignment="1" applyProtection="1">
      <alignment horizontal="left" vertical="center" wrapText="1" indent="1"/>
      <protection locked="0"/>
    </xf>
    <xf numFmtId="164" fontId="7" fillId="0" borderId="26" xfId="0" applyNumberFormat="1" applyFont="1" applyBorder="1" applyAlignment="1" applyProtection="1">
      <alignment horizontal="left" vertical="center" wrapText="1" indent="1"/>
      <protection locked="0"/>
    </xf>
    <xf numFmtId="2" fontId="7" fillId="0" borderId="24" xfId="0" applyNumberFormat="1" applyFont="1" applyBorder="1" applyAlignment="1" applyProtection="1">
      <alignment horizontal="left" vertical="center" indent="1"/>
      <protection locked="0"/>
    </xf>
    <xf numFmtId="2" fontId="7" fillId="0" borderId="27" xfId="0" applyNumberFormat="1" applyFont="1" applyBorder="1" applyAlignment="1" applyProtection="1">
      <alignment horizontal="left" vertical="center" indent="1"/>
      <protection locked="0"/>
    </xf>
    <xf numFmtId="0" fontId="7" fillId="0" borderId="24" xfId="0" applyFont="1" applyBorder="1" applyAlignment="1" applyProtection="1">
      <alignment horizontal="center" vertical="center" wrapText="1" indent="1"/>
      <protection locked="0"/>
    </xf>
    <xf numFmtId="0" fontId="7" fillId="0" borderId="27" xfId="0" applyFont="1" applyBorder="1" applyAlignment="1" applyProtection="1">
      <alignment horizontal="center" vertical="center" wrapText="1" indent="1"/>
      <protection locked="0"/>
    </xf>
    <xf numFmtId="1" fontId="7" fillId="0" borderId="25" xfId="0" applyNumberFormat="1" applyFont="1" applyBorder="1" applyAlignment="1" applyProtection="1">
      <alignment horizontal="left" vertical="center" wrapText="1" indent="1"/>
      <protection locked="0"/>
    </xf>
    <xf numFmtId="0" fontId="7" fillId="0" borderId="28" xfId="0" applyFont="1" applyBorder="1" applyAlignment="1" applyProtection="1">
      <alignment horizontal="left" vertical="center" wrapText="1" indent="1"/>
      <protection locked="0"/>
    </xf>
    <xf numFmtId="0" fontId="7" fillId="0" borderId="25" xfId="0" applyFont="1" applyBorder="1" applyAlignment="1" applyProtection="1">
      <alignment horizontal="left" vertical="center" wrapText="1" indent="1"/>
      <protection locked="0"/>
    </xf>
    <xf numFmtId="0" fontId="7" fillId="0" borderId="29" xfId="0" applyFont="1" applyBorder="1" applyAlignment="1" applyProtection="1">
      <alignment horizontal="left" vertical="center" wrapText="1" indent="1"/>
      <protection locked="0"/>
    </xf>
    <xf numFmtId="0" fontId="7" fillId="0" borderId="26" xfId="0" applyFont="1" applyBorder="1" applyAlignment="1" applyProtection="1">
      <alignment horizontal="left" vertical="center" wrapText="1" indent="1"/>
      <protection locked="0"/>
    </xf>
    <xf numFmtId="0" fontId="7" fillId="0" borderId="24" xfId="0" applyFont="1" applyBorder="1" applyAlignment="1" applyProtection="1">
      <alignment horizontal="left" vertical="center" wrapText="1" indent="1"/>
      <protection locked="0"/>
    </xf>
    <xf numFmtId="0" fontId="7" fillId="0" borderId="27" xfId="0" applyFont="1" applyBorder="1" applyAlignment="1" applyProtection="1">
      <alignment horizontal="left" vertical="center" wrapText="1" indent="1"/>
      <protection locked="0"/>
    </xf>
    <xf numFmtId="0" fontId="7" fillId="0" borderId="24" xfId="0" applyFont="1" applyBorder="1" applyAlignment="1" applyProtection="1">
      <alignment horizontal="left" vertical="center" indent="1"/>
      <protection locked="0"/>
    </xf>
    <xf numFmtId="0" fontId="7" fillId="0" borderId="30" xfId="0" applyFont="1" applyBorder="1" applyAlignment="1" applyProtection="1">
      <alignment horizontal="left" vertical="center" wrapText="1" indent="1"/>
      <protection locked="0"/>
    </xf>
    <xf numFmtId="0" fontId="7" fillId="0" borderId="4" xfId="0" applyFont="1" applyBorder="1" applyAlignment="1" applyProtection="1">
      <alignment horizontal="left" vertical="center" indent="1"/>
      <protection locked="0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15" fillId="0" borderId="23" xfId="0" applyFont="1" applyBorder="1" applyAlignment="1">
      <alignment horizontal="center" vertical="center" wrapText="1"/>
    </xf>
    <xf numFmtId="0" fontId="6" fillId="4" borderId="23" xfId="0" applyFont="1" applyFill="1" applyBorder="1" applyAlignment="1" applyProtection="1">
      <alignment horizont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 applyProtection="1">
      <alignment horizontal="right" vertical="center"/>
      <protection locked="0"/>
    </xf>
    <xf numFmtId="0" fontId="6" fillId="0" borderId="23" xfId="0" applyFont="1" applyBorder="1" applyAlignment="1">
      <alignment horizontal="right" vertical="center"/>
    </xf>
    <xf numFmtId="0" fontId="13" fillId="0" borderId="23" xfId="0" applyFont="1" applyBorder="1" applyAlignment="1">
      <alignment horizontal="center" vertical="center" wrapText="1"/>
    </xf>
    <xf numFmtId="14" fontId="0" fillId="0" borderId="23" xfId="0" applyNumberFormat="1" applyBorder="1" applyAlignment="1" applyProtection="1">
      <alignment horizontal="right"/>
      <protection locked="0"/>
    </xf>
    <xf numFmtId="22" fontId="0" fillId="0" borderId="23" xfId="0" applyNumberFormat="1" applyBorder="1" applyAlignment="1" applyProtection="1">
      <alignment horizontal="right"/>
      <protection locked="0"/>
    </xf>
    <xf numFmtId="164" fontId="6" fillId="0" borderId="31" xfId="0" applyNumberFormat="1" applyFont="1" applyBorder="1" applyAlignment="1">
      <alignment horizontal="left"/>
    </xf>
    <xf numFmtId="164" fontId="6" fillId="0" borderId="32" xfId="0" applyNumberFormat="1" applyFont="1" applyBorder="1" applyAlignment="1">
      <alignment horizontal="left"/>
    </xf>
    <xf numFmtId="2" fontId="6" fillId="0" borderId="33" xfId="0" applyNumberFormat="1" applyFont="1" applyBorder="1" applyAlignment="1">
      <alignment horizontal="right"/>
    </xf>
    <xf numFmtId="2" fontId="6" fillId="0" borderId="31" xfId="0" applyNumberFormat="1" applyFont="1" applyBorder="1" applyAlignment="1">
      <alignment horizontal="right"/>
    </xf>
    <xf numFmtId="2" fontId="6" fillId="0" borderId="34" xfId="0" applyNumberFormat="1" applyFont="1" applyBorder="1" applyAlignment="1">
      <alignment horizontal="right"/>
    </xf>
    <xf numFmtId="0" fontId="6" fillId="3" borderId="31" xfId="0" applyFont="1" applyFill="1" applyBorder="1" applyAlignment="1" applyProtection="1">
      <alignment horizontal="center"/>
      <protection locked="0"/>
    </xf>
    <xf numFmtId="0" fontId="6" fillId="3" borderId="34" xfId="0" applyFont="1" applyFill="1" applyBorder="1" applyAlignment="1" applyProtection="1">
      <alignment horizontal="center"/>
      <protection locked="0"/>
    </xf>
    <xf numFmtId="49" fontId="6" fillId="0" borderId="32" xfId="0" applyNumberFormat="1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right"/>
      <protection locked="0"/>
    </xf>
    <xf numFmtId="0" fontId="6" fillId="0" borderId="34" xfId="0" applyFont="1" applyBorder="1" applyAlignment="1" applyProtection="1">
      <alignment horizontal="right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>
      <alignment horizontal="center" vertical="center" wrapText="1"/>
    </xf>
    <xf numFmtId="0" fontId="6" fillId="0" borderId="33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indent="1"/>
      <protection locked="0"/>
    </xf>
    <xf numFmtId="0" fontId="16" fillId="0" borderId="0" xfId="0" applyFont="1" applyAlignment="1" applyProtection="1">
      <alignment horizontal="right"/>
      <protection locked="0"/>
    </xf>
    <xf numFmtId="164" fontId="16" fillId="0" borderId="0" xfId="0" applyNumberFormat="1" applyFont="1" applyAlignment="1" applyProtection="1">
      <alignment horizontal="center"/>
      <protection locked="0"/>
    </xf>
    <xf numFmtId="2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1" fontId="16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/>
      <protection locked="0"/>
    </xf>
  </cellXfs>
  <cellStyles count="4">
    <cellStyle name="Accent1" xfId="3" builtinId="29"/>
    <cellStyle name="Calculation" xfId="2" builtinId="22"/>
    <cellStyle name="Input" xfId="1" builtinId="20"/>
    <cellStyle name="Normal" xfId="0" builtinId="0"/>
  </cellStyles>
  <dxfs count="10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5F5F5"/>
      <color rgb="FF006100"/>
      <color rgb="FFC6E0B4"/>
      <color rgb="FFFFB9B9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3"/>
  <sheetViews>
    <sheetView showGridLines="0" tabSelected="1" zoomScaleNormal="100" workbookViewId="0">
      <pane xSplit="2" ySplit="3" topLeftCell="C253" activePane="bottomRight" state="frozenSplit"/>
      <selection pane="bottomRight" activeCell="J265" sqref="J265:J272"/>
      <selection pane="bottomLeft" activeCell="A7" sqref="A7"/>
      <selection pane="topRight" activeCell="H1" sqref="H1"/>
    </sheetView>
  </sheetViews>
  <sheetFormatPr defaultColWidth="9.140625" defaultRowHeight="15"/>
  <cols>
    <col min="1" max="1" width="11.140625" style="6" hidden="1" customWidth="1"/>
    <col min="2" max="3" width="10.28515625" style="6" customWidth="1"/>
    <col min="4" max="4" width="18.42578125" style="7" customWidth="1"/>
    <col min="5" max="5" width="18.140625" style="7" customWidth="1"/>
    <col min="6" max="6" width="13.5703125" style="7" customWidth="1"/>
    <col min="7" max="7" width="9" style="8" customWidth="1"/>
    <col min="8" max="8" width="8.7109375" style="8" customWidth="1"/>
    <col min="9" max="10" width="9.5703125" style="3" customWidth="1"/>
    <col min="11" max="12" width="10.5703125" style="10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8" width="11.7109375" style="1" customWidth="1"/>
    <col min="19" max="19" width="1.140625" style="1" customWidth="1"/>
    <col min="20" max="20" width="12.42578125" style="1" customWidth="1"/>
    <col min="21" max="21" width="1.140625" style="1" customWidth="1"/>
    <col min="22" max="22" width="9.140625" style="1" customWidth="1"/>
    <col min="23" max="23" width="11" style="1" customWidth="1"/>
    <col min="24" max="24" width="11.28515625" style="1" customWidth="1"/>
    <col min="25" max="25" width="17.28515625" style="1" customWidth="1"/>
    <col min="26" max="26" width="17" style="1" customWidth="1"/>
    <col min="27" max="27" width="8.140625" style="1" customWidth="1"/>
    <col min="28" max="28" width="12.140625" style="1" customWidth="1"/>
    <col min="29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2" customFormat="1">
      <c r="A1" s="22" t="s">
        <v>0</v>
      </c>
      <c r="B1" s="22" t="s">
        <v>1</v>
      </c>
      <c r="C1" s="22" t="s">
        <v>1</v>
      </c>
      <c r="D1" s="23" t="s">
        <v>2</v>
      </c>
      <c r="E1" s="23" t="s">
        <v>2</v>
      </c>
      <c r="F1" s="23" t="s">
        <v>2</v>
      </c>
      <c r="G1" s="24" t="s">
        <v>2</v>
      </c>
      <c r="H1" s="24" t="s">
        <v>2</v>
      </c>
      <c r="I1" s="25" t="s">
        <v>2</v>
      </c>
      <c r="J1" s="25" t="s">
        <v>2</v>
      </c>
      <c r="K1" s="27" t="s">
        <v>1</v>
      </c>
      <c r="L1" s="27" t="s">
        <v>1</v>
      </c>
      <c r="M1" s="22" t="s">
        <v>2</v>
      </c>
      <c r="N1" s="22" t="s">
        <v>2</v>
      </c>
      <c r="O1" s="26" t="s">
        <v>1</v>
      </c>
      <c r="P1" s="26" t="s">
        <v>2</v>
      </c>
      <c r="Q1" s="26" t="s">
        <v>2</v>
      </c>
      <c r="R1" s="26" t="s">
        <v>1</v>
      </c>
      <c r="S1" s="26" t="s">
        <v>2</v>
      </c>
      <c r="T1" s="26" t="s">
        <v>1</v>
      </c>
      <c r="U1" s="26" t="s">
        <v>2</v>
      </c>
      <c r="V1" s="26" t="s">
        <v>1</v>
      </c>
      <c r="W1" s="26" t="s">
        <v>1</v>
      </c>
      <c r="X1" s="26" t="s">
        <v>1</v>
      </c>
      <c r="Y1" s="26" t="s">
        <v>2</v>
      </c>
      <c r="Z1" s="26" t="s">
        <v>2</v>
      </c>
      <c r="AA1" s="26" t="s">
        <v>1</v>
      </c>
      <c r="AB1" s="26" t="s">
        <v>1</v>
      </c>
      <c r="AC1" s="26" t="s">
        <v>1</v>
      </c>
      <c r="AD1" s="26"/>
      <c r="AE1" s="26"/>
      <c r="AF1" s="26"/>
    </row>
    <row r="2" spans="1:33" s="122" customFormat="1">
      <c r="A2" s="122" t="s">
        <v>3</v>
      </c>
      <c r="B2" s="122" t="s">
        <v>4</v>
      </c>
      <c r="C2" s="122" t="s">
        <v>5</v>
      </c>
      <c r="D2" s="123" t="s">
        <v>6</v>
      </c>
      <c r="E2" s="123" t="s">
        <v>7</v>
      </c>
      <c r="F2" s="123" t="s">
        <v>8</v>
      </c>
      <c r="G2" s="124" t="s">
        <v>9</v>
      </c>
      <c r="H2" s="124" t="s">
        <v>10</v>
      </c>
      <c r="I2" s="125" t="s">
        <v>11</v>
      </c>
      <c r="J2" s="125" t="s">
        <v>12</v>
      </c>
      <c r="K2" s="126" t="s">
        <v>13</v>
      </c>
      <c r="L2" s="126" t="s">
        <v>14</v>
      </c>
      <c r="M2" s="122" t="s">
        <v>15</v>
      </c>
      <c r="N2" s="122" t="s">
        <v>16</v>
      </c>
      <c r="O2" s="127" t="s">
        <v>17</v>
      </c>
      <c r="P2" s="127" t="s">
        <v>18</v>
      </c>
      <c r="Q2" s="127" t="s">
        <v>19</v>
      </c>
      <c r="R2" s="127" t="s">
        <v>20</v>
      </c>
      <c r="S2" s="127" t="s">
        <v>21</v>
      </c>
      <c r="T2" s="127" t="s">
        <v>22</v>
      </c>
      <c r="U2" s="127" t="s">
        <v>23</v>
      </c>
      <c r="V2" s="127" t="s">
        <v>24</v>
      </c>
      <c r="W2" s="127" t="s">
        <v>25</v>
      </c>
      <c r="X2" s="127" t="s">
        <v>26</v>
      </c>
      <c r="Y2" s="127" t="s">
        <v>27</v>
      </c>
      <c r="Z2" s="127" t="s">
        <v>28</v>
      </c>
      <c r="AA2" s="127" t="s">
        <v>29</v>
      </c>
      <c r="AB2" s="127" t="s">
        <v>30</v>
      </c>
      <c r="AC2" s="127" t="s">
        <v>31</v>
      </c>
      <c r="AD2" s="127" t="s">
        <v>32</v>
      </c>
      <c r="AE2" s="127" t="s">
        <v>33</v>
      </c>
      <c r="AF2" s="127" t="s">
        <v>34</v>
      </c>
      <c r="AG2" s="122" t="s">
        <v>35</v>
      </c>
    </row>
    <row r="3" spans="1:33" s="2" customFormat="1" ht="60" customHeight="1">
      <c r="A3" s="20" t="s">
        <v>36</v>
      </c>
      <c r="B3" s="21" t="s">
        <v>37</v>
      </c>
      <c r="C3" s="19" t="s">
        <v>38</v>
      </c>
      <c r="D3" s="70" t="s">
        <v>39</v>
      </c>
      <c r="E3" s="71" t="s">
        <v>40</v>
      </c>
      <c r="F3" s="72" t="s">
        <v>41</v>
      </c>
      <c r="G3" s="73" t="s">
        <v>42</v>
      </c>
      <c r="H3" s="74" t="s">
        <v>43</v>
      </c>
      <c r="I3" s="75" t="s">
        <v>44</v>
      </c>
      <c r="J3" s="76" t="s">
        <v>45</v>
      </c>
      <c r="K3" s="77" t="s">
        <v>46</v>
      </c>
      <c r="L3" s="77" t="s">
        <v>47</v>
      </c>
      <c r="M3" s="75" t="s">
        <v>48</v>
      </c>
      <c r="N3" s="76" t="s">
        <v>49</v>
      </c>
      <c r="O3" s="78" t="s">
        <v>50</v>
      </c>
      <c r="P3" s="79" t="s">
        <v>51</v>
      </c>
      <c r="Q3" s="79" t="s">
        <v>52</v>
      </c>
      <c r="R3" s="79" t="s">
        <v>53</v>
      </c>
      <c r="S3" s="80"/>
      <c r="T3" s="81" t="s">
        <v>54</v>
      </c>
      <c r="U3" s="80"/>
      <c r="V3" s="82" t="s">
        <v>55</v>
      </c>
      <c r="W3" s="79" t="s">
        <v>56</v>
      </c>
      <c r="X3" s="79" t="s">
        <v>57</v>
      </c>
      <c r="Y3" s="79" t="s">
        <v>58</v>
      </c>
      <c r="Z3" s="83" t="s">
        <v>59</v>
      </c>
      <c r="AA3" s="84" t="s">
        <v>60</v>
      </c>
      <c r="AB3" s="79" t="s">
        <v>61</v>
      </c>
      <c r="AC3" s="83" t="s">
        <v>62</v>
      </c>
      <c r="AD3" s="82" t="s">
        <v>63</v>
      </c>
      <c r="AE3" s="83" t="s">
        <v>64</v>
      </c>
      <c r="AF3" s="85" t="s">
        <v>65</v>
      </c>
      <c r="AG3" s="86" t="s">
        <v>66</v>
      </c>
    </row>
    <row r="4" spans="1:33" s="63" customFormat="1">
      <c r="A4" s="51"/>
      <c r="B4" s="52" t="s">
        <v>67</v>
      </c>
      <c r="C4" s="53" t="s">
        <v>68</v>
      </c>
      <c r="D4" s="54">
        <v>37.248099500000002</v>
      </c>
      <c r="E4" s="54">
        <v>-118.28425065</v>
      </c>
      <c r="F4" s="55">
        <v>1184.9100000000001</v>
      </c>
      <c r="G4" s="55">
        <v>-229.24802964938442</v>
      </c>
      <c r="H4" s="55">
        <v>923.62349633982353</v>
      </c>
      <c r="I4" s="64" t="s">
        <v>69</v>
      </c>
      <c r="J4" s="65" t="s">
        <v>70</v>
      </c>
      <c r="K4" s="57"/>
      <c r="L4" s="57"/>
      <c r="M4" s="56"/>
      <c r="N4" s="56"/>
      <c r="O4" s="66">
        <v>1</v>
      </c>
      <c r="P4" s="60" t="str">
        <f>_xlfn.XLOOKUP(O4,'ARX IDs'!B$3:B$47,'ARX IDs'!C$3:C$47,"")</f>
        <v/>
      </c>
      <c r="Q4" s="60">
        <f>O4</f>
        <v>1</v>
      </c>
      <c r="R4" s="66">
        <v>1</v>
      </c>
      <c r="S4" s="67">
        <f>100 * $Q4 + R4</f>
        <v>101</v>
      </c>
      <c r="T4" s="66">
        <v>2</v>
      </c>
      <c r="U4" s="67">
        <f>100 * $Q4 + T4</f>
        <v>102</v>
      </c>
      <c r="V4" s="68">
        <v>13</v>
      </c>
      <c r="W4" s="68">
        <f>_xlfn.XLOOKUP($V4, 'SNAP2 IDs'!$B$3:$B$15,'SNAP2 IDs'!D$3:D$15, "Lookup err")</f>
        <v>1</v>
      </c>
      <c r="X4" s="68">
        <v>1</v>
      </c>
      <c r="Y4" s="68" t="str">
        <f>_xlfn.XLOOKUP($V4, 'SNAP2 IDs'!$B$3:$B$15,'SNAP2 IDs'!E$3:E$15, "Lookup err")</f>
        <v>00:00:4e:e4:ef:75</v>
      </c>
      <c r="Z4" s="68" t="str">
        <f>_xlfn.XLOOKUP($V4, 'SNAP2 IDs'!$B$3:$B$15,'SNAP2 IDs'!F$3:F$15, "Lookup err")</f>
        <v>snap01.sas.pvt</v>
      </c>
      <c r="AA4" s="66">
        <v>0</v>
      </c>
      <c r="AB4" s="66">
        <v>0</v>
      </c>
      <c r="AC4" s="66">
        <v>1</v>
      </c>
      <c r="AD4" s="60">
        <f>_xlfn.BITXOR(AB4,2) + 32*AA4</f>
        <v>2</v>
      </c>
      <c r="AE4" s="60">
        <f>_xlfn.BITXOR(AC4,2) + 32*AA4</f>
        <v>3</v>
      </c>
      <c r="AF4" s="60">
        <f>32*(X4-1) + (AD4/2)</f>
        <v>1</v>
      </c>
      <c r="AG4" s="62"/>
    </row>
    <row r="5" spans="1:33" s="69" customFormat="1" ht="15" customHeight="1">
      <c r="A5" s="51"/>
      <c r="B5" s="52" t="s">
        <v>71</v>
      </c>
      <c r="C5" s="53" t="s">
        <v>68</v>
      </c>
      <c r="D5" s="54">
        <v>37.242456230000002</v>
      </c>
      <c r="E5" s="54">
        <v>-118.28463929</v>
      </c>
      <c r="F5" s="55">
        <v>1184.3399999999999</v>
      </c>
      <c r="G5" s="55">
        <v>-263.75366492588131</v>
      </c>
      <c r="H5" s="55">
        <v>297.32180173499017</v>
      </c>
      <c r="I5" s="64" t="s">
        <v>69</v>
      </c>
      <c r="J5" s="65" t="s">
        <v>70</v>
      </c>
      <c r="K5" s="57"/>
      <c r="L5" s="57"/>
      <c r="M5" s="56"/>
      <c r="N5" s="56"/>
      <c r="O5" s="66">
        <v>1</v>
      </c>
      <c r="P5" s="60" t="str">
        <f>_xlfn.XLOOKUP(O5,'ARX IDs'!B$3:B$47,'ARX IDs'!C$3:C$47,"")</f>
        <v/>
      </c>
      <c r="Q5" s="60">
        <f>O5</f>
        <v>1</v>
      </c>
      <c r="R5" s="66">
        <v>3</v>
      </c>
      <c r="S5" s="67">
        <f>100 * $Q5 + R5</f>
        <v>103</v>
      </c>
      <c r="T5" s="66">
        <v>4</v>
      </c>
      <c r="U5" s="67">
        <f>100 * $Q5 + T5</f>
        <v>104</v>
      </c>
      <c r="V5" s="68">
        <f>IF(ISBLANK(X5), "", _xlfn.XLOOKUP(X5,'SNAP2 IDs'!C$3:C$15,'SNAP2 IDs'!B$3:B$15,""))</f>
        <v>13</v>
      </c>
      <c r="W5" s="68">
        <v>1</v>
      </c>
      <c r="X5" s="68">
        <v>1</v>
      </c>
      <c r="Y5" s="68" t="str">
        <f>_xlfn.XLOOKUP($V5, 'SNAP2 IDs'!$B$3:$B$15,'SNAP2 IDs'!E$3:E$15, "Lookup err")</f>
        <v>00:00:4e:e4:ef:75</v>
      </c>
      <c r="Z5" s="68" t="str">
        <f>_xlfn.XLOOKUP($V5, 'SNAP2 IDs'!$B$3:$B$15,'SNAP2 IDs'!F$3:F$15, "Lookup err")</f>
        <v>snap01.sas.pvt</v>
      </c>
      <c r="AA5" s="66">
        <v>0</v>
      </c>
      <c r="AB5" s="66">
        <v>2</v>
      </c>
      <c r="AC5" s="66">
        <v>3</v>
      </c>
      <c r="AD5" s="60">
        <f>_xlfn.BITXOR(AB5,2) + 32*AA5</f>
        <v>0</v>
      </c>
      <c r="AE5" s="60">
        <f>_xlfn.BITXOR(AC5,2) + 32*AA5</f>
        <v>1</v>
      </c>
      <c r="AF5" s="60">
        <f>32*(X5-1) + (AD5/2)</f>
        <v>0</v>
      </c>
      <c r="AG5" s="62"/>
    </row>
    <row r="6" spans="1:33" s="63" customFormat="1">
      <c r="A6" s="51"/>
      <c r="B6" s="52" t="s">
        <v>72</v>
      </c>
      <c r="C6" s="53" t="s">
        <v>68</v>
      </c>
      <c r="D6" s="54">
        <v>37.243746880000003</v>
      </c>
      <c r="E6" s="54">
        <v>-118.28177168000001</v>
      </c>
      <c r="F6" s="55">
        <v>1184.3699999999999</v>
      </c>
      <c r="G6" s="55">
        <v>-9.3167084316709108</v>
      </c>
      <c r="H6" s="55">
        <v>440.55898289312296</v>
      </c>
      <c r="I6" s="64" t="s">
        <v>69</v>
      </c>
      <c r="J6" s="65" t="s">
        <v>70</v>
      </c>
      <c r="K6" s="57"/>
      <c r="L6" s="57"/>
      <c r="M6" s="56"/>
      <c r="N6" s="56"/>
      <c r="O6" s="66">
        <v>1</v>
      </c>
      <c r="P6" s="60" t="str">
        <f>_xlfn.XLOOKUP(O6,'ARX IDs'!B$3:B$47,'ARX IDs'!C$3:C$47,"")</f>
        <v/>
      </c>
      <c r="Q6" s="60">
        <f>O6</f>
        <v>1</v>
      </c>
      <c r="R6" s="66">
        <v>5</v>
      </c>
      <c r="S6" s="67">
        <f>100 * $Q6 + R6</f>
        <v>105</v>
      </c>
      <c r="T6" s="66">
        <v>6</v>
      </c>
      <c r="U6" s="67">
        <f>100 * $Q6 + T6</f>
        <v>106</v>
      </c>
      <c r="V6" s="68">
        <f>IF(ISBLANK(X6), "", _xlfn.XLOOKUP(X6,'SNAP2 IDs'!C$3:C$15,'SNAP2 IDs'!B$3:B$15,""))</f>
        <v>13</v>
      </c>
      <c r="W6" s="68">
        <f>_xlfn.XLOOKUP($V6, 'SNAP2 IDs'!$B$3:$B$15,'SNAP2 IDs'!D$3:D$15, "Lookup err")</f>
        <v>1</v>
      </c>
      <c r="X6" s="68">
        <v>1</v>
      </c>
      <c r="Y6" s="68" t="str">
        <f>_xlfn.XLOOKUP($V6, 'SNAP2 IDs'!$B$3:$B$15,'SNAP2 IDs'!E$3:E$15, "Lookup err")</f>
        <v>00:00:4e:e4:ef:75</v>
      </c>
      <c r="Z6" s="68" t="str">
        <f>_xlfn.XLOOKUP($V6, 'SNAP2 IDs'!$B$3:$B$15,'SNAP2 IDs'!F$3:F$15, "Lookup err")</f>
        <v>snap01.sas.pvt</v>
      </c>
      <c r="AA6" s="66">
        <v>0</v>
      </c>
      <c r="AB6" s="66">
        <v>4</v>
      </c>
      <c r="AC6" s="66">
        <v>5</v>
      </c>
      <c r="AD6" s="60">
        <f>_xlfn.BITXOR(AB6,2) + 32*AA6</f>
        <v>6</v>
      </c>
      <c r="AE6" s="60">
        <f>_xlfn.BITXOR(AC6,2) + 32*AA6</f>
        <v>7</v>
      </c>
      <c r="AF6" s="60">
        <f>32*(X6-1) + (AD6/2)</f>
        <v>3</v>
      </c>
      <c r="AG6" s="62"/>
    </row>
    <row r="7" spans="1:33" s="63" customFormat="1">
      <c r="A7" s="51"/>
      <c r="B7" s="52" t="s">
        <v>73</v>
      </c>
      <c r="C7" s="53" t="s">
        <v>68</v>
      </c>
      <c r="D7" s="54">
        <v>37.243119440000001</v>
      </c>
      <c r="E7" s="54">
        <v>-118.28501222</v>
      </c>
      <c r="F7" s="55">
        <v>1184.67</v>
      </c>
      <c r="G7" s="55">
        <v>-296.83779785219298</v>
      </c>
      <c r="H7" s="55">
        <v>370.92810203197678</v>
      </c>
      <c r="I7" s="64" t="s">
        <v>69</v>
      </c>
      <c r="J7" s="65" t="s">
        <v>70</v>
      </c>
      <c r="K7" s="57"/>
      <c r="L7" s="57"/>
      <c r="M7" s="56"/>
      <c r="N7" s="56"/>
      <c r="O7" s="66">
        <v>1</v>
      </c>
      <c r="P7" s="60" t="str">
        <f>_xlfn.XLOOKUP(O7,'ARX IDs'!B$3:B$47,'ARX IDs'!C$3:C$47,"")</f>
        <v/>
      </c>
      <c r="Q7" s="60">
        <f>O7</f>
        <v>1</v>
      </c>
      <c r="R7" s="66">
        <v>7</v>
      </c>
      <c r="S7" s="67">
        <f>100 * $Q7 + R7</f>
        <v>107</v>
      </c>
      <c r="T7" s="66">
        <v>8</v>
      </c>
      <c r="U7" s="67">
        <f>100 * $Q7 + T7</f>
        <v>108</v>
      </c>
      <c r="V7" s="68">
        <f>IF(ISBLANK(X7), "", _xlfn.XLOOKUP(X7,'SNAP2 IDs'!C$3:C$15,'SNAP2 IDs'!B$3:B$15,""))</f>
        <v>13</v>
      </c>
      <c r="W7" s="68">
        <f>_xlfn.XLOOKUP($V7, 'SNAP2 IDs'!$B$3:$B$15,'SNAP2 IDs'!D$3:D$15, "Lookup err")</f>
        <v>1</v>
      </c>
      <c r="X7" s="68">
        <v>1</v>
      </c>
      <c r="Y7" s="68" t="str">
        <f>_xlfn.XLOOKUP($V7, 'SNAP2 IDs'!$B$3:$B$15,'SNAP2 IDs'!E$3:E$15, "Lookup err")</f>
        <v>00:00:4e:e4:ef:75</v>
      </c>
      <c r="Z7" s="68" t="str">
        <f>_xlfn.XLOOKUP($V7, 'SNAP2 IDs'!$B$3:$B$15,'SNAP2 IDs'!F$3:F$15, "Lookup err")</f>
        <v>snap01.sas.pvt</v>
      </c>
      <c r="AA7" s="66">
        <v>0</v>
      </c>
      <c r="AB7" s="66">
        <v>6</v>
      </c>
      <c r="AC7" s="66">
        <v>7</v>
      </c>
      <c r="AD7" s="60">
        <f>_xlfn.BITXOR(AB7,2) + 32*AA7</f>
        <v>4</v>
      </c>
      <c r="AE7" s="60">
        <f>_xlfn.BITXOR(AC7,2) + 32*AA7</f>
        <v>5</v>
      </c>
      <c r="AF7" s="60">
        <f>32*(X7-1) + (AD7/2)</f>
        <v>2</v>
      </c>
      <c r="AG7" s="62"/>
    </row>
    <row r="8" spans="1:33" s="63" customFormat="1">
      <c r="A8" s="51"/>
      <c r="B8" s="52" t="s">
        <v>74</v>
      </c>
      <c r="C8" s="53" t="s">
        <v>68</v>
      </c>
      <c r="D8" s="54">
        <v>37.244801760000001</v>
      </c>
      <c r="E8" s="54">
        <v>-118.28011583999999</v>
      </c>
      <c r="F8" s="55">
        <v>1183.77</v>
      </c>
      <c r="G8" s="55">
        <v>137.59493525242658</v>
      </c>
      <c r="H8" s="55">
        <v>557.63630602119315</v>
      </c>
      <c r="I8" s="64" t="s">
        <v>69</v>
      </c>
      <c r="J8" s="65" t="s">
        <v>70</v>
      </c>
      <c r="K8" s="57"/>
      <c r="L8" s="57"/>
      <c r="M8" s="56"/>
      <c r="N8" s="56"/>
      <c r="O8" s="66">
        <v>1</v>
      </c>
      <c r="P8" s="60" t="str">
        <f>_xlfn.XLOOKUP(O8,'ARX IDs'!B$3:B$47,'ARX IDs'!C$3:C$47,"")</f>
        <v/>
      </c>
      <c r="Q8" s="60">
        <f>O8</f>
        <v>1</v>
      </c>
      <c r="R8" s="66">
        <v>9</v>
      </c>
      <c r="S8" s="67">
        <f>100 * $Q8 + R8</f>
        <v>109</v>
      </c>
      <c r="T8" s="66">
        <v>10</v>
      </c>
      <c r="U8" s="67">
        <f>100 * $Q8 + T8</f>
        <v>110</v>
      </c>
      <c r="V8" s="68">
        <f>IF(ISBLANK(X8), "", _xlfn.XLOOKUP(X8,'SNAP2 IDs'!C$3:C$15,'SNAP2 IDs'!B$3:B$15,""))</f>
        <v>13</v>
      </c>
      <c r="W8" s="68">
        <f>_xlfn.XLOOKUP($V8, 'SNAP2 IDs'!$B$3:$B$15,'SNAP2 IDs'!D$3:D$15, "Lookup err")</f>
        <v>1</v>
      </c>
      <c r="X8" s="68">
        <v>1</v>
      </c>
      <c r="Y8" s="68" t="str">
        <f>_xlfn.XLOOKUP($V8, 'SNAP2 IDs'!$B$3:$B$15,'SNAP2 IDs'!E$3:E$15, "Lookup err")</f>
        <v>00:00:4e:e4:ef:75</v>
      </c>
      <c r="Z8" s="68" t="str">
        <f>_xlfn.XLOOKUP($V8, 'SNAP2 IDs'!$B$3:$B$15,'SNAP2 IDs'!F$3:F$15, "Lookup err")</f>
        <v>snap01.sas.pvt</v>
      </c>
      <c r="AA8" s="66">
        <v>0</v>
      </c>
      <c r="AB8" s="66">
        <v>8</v>
      </c>
      <c r="AC8" s="66">
        <v>9</v>
      </c>
      <c r="AD8" s="60">
        <f>_xlfn.BITXOR(AB8,2) + 32*AA8</f>
        <v>10</v>
      </c>
      <c r="AE8" s="60">
        <f>_xlfn.BITXOR(AC8,2) + 32*AA8</f>
        <v>11</v>
      </c>
      <c r="AF8" s="60">
        <f>32*(X8-1) + (AD8/2)</f>
        <v>5</v>
      </c>
      <c r="AG8" s="62"/>
    </row>
    <row r="9" spans="1:33" s="63" customFormat="1">
      <c r="A9" s="51"/>
      <c r="B9" s="52" t="s">
        <v>75</v>
      </c>
      <c r="C9" s="53" t="s">
        <v>68</v>
      </c>
      <c r="D9" s="54">
        <v>37.246994790000002</v>
      </c>
      <c r="E9" s="54">
        <v>-118.28544275</v>
      </c>
      <c r="F9" s="55">
        <v>1184.6400000000001</v>
      </c>
      <c r="G9" s="55">
        <v>-335.02672903109215</v>
      </c>
      <c r="H9" s="55">
        <v>801.02586716028259</v>
      </c>
      <c r="I9" s="64" t="s">
        <v>69</v>
      </c>
      <c r="J9" s="65" t="s">
        <v>70</v>
      </c>
      <c r="K9" s="57"/>
      <c r="L9" s="57"/>
      <c r="M9" s="56"/>
      <c r="N9" s="56"/>
      <c r="O9" s="66">
        <v>1</v>
      </c>
      <c r="P9" s="60" t="str">
        <f>_xlfn.XLOOKUP(O9,'ARX IDs'!B$3:B$47,'ARX IDs'!C$3:C$47,"")</f>
        <v/>
      </c>
      <c r="Q9" s="60">
        <f>O9</f>
        <v>1</v>
      </c>
      <c r="R9" s="66">
        <v>11</v>
      </c>
      <c r="S9" s="67">
        <f>100 * $Q9 + R9</f>
        <v>111</v>
      </c>
      <c r="T9" s="66">
        <v>12</v>
      </c>
      <c r="U9" s="67">
        <f>100 * $Q9 + T9</f>
        <v>112</v>
      </c>
      <c r="V9" s="68">
        <f>IF(ISBLANK(X9), "", _xlfn.XLOOKUP(X9,'SNAP2 IDs'!C$3:C$15,'SNAP2 IDs'!B$3:B$15,""))</f>
        <v>13</v>
      </c>
      <c r="W9" s="68">
        <f>_xlfn.XLOOKUP($V9, 'SNAP2 IDs'!$B$3:$B$15,'SNAP2 IDs'!D$3:D$15, "Lookup err")</f>
        <v>1</v>
      </c>
      <c r="X9" s="68">
        <v>1</v>
      </c>
      <c r="Y9" s="68" t="str">
        <f>_xlfn.XLOOKUP($V9, 'SNAP2 IDs'!$B$3:$B$15,'SNAP2 IDs'!E$3:E$15, "Lookup err")</f>
        <v>00:00:4e:e4:ef:75</v>
      </c>
      <c r="Z9" s="68" t="str">
        <f>_xlfn.XLOOKUP($V9, 'SNAP2 IDs'!$B$3:$B$15,'SNAP2 IDs'!F$3:F$15, "Lookup err")</f>
        <v>snap01.sas.pvt</v>
      </c>
      <c r="AA9" s="66">
        <v>0</v>
      </c>
      <c r="AB9" s="66">
        <v>10</v>
      </c>
      <c r="AC9" s="66">
        <v>11</v>
      </c>
      <c r="AD9" s="60">
        <f>_xlfn.BITXOR(AB9,2) + 32*AA9</f>
        <v>8</v>
      </c>
      <c r="AE9" s="60">
        <f>_xlfn.BITXOR(AC9,2) + 32*AA9</f>
        <v>9</v>
      </c>
      <c r="AF9" s="60">
        <f>32*(X9-1) + (AD9/2)</f>
        <v>4</v>
      </c>
      <c r="AG9" s="62"/>
    </row>
    <row r="10" spans="1:33" s="63" customFormat="1">
      <c r="A10" s="51"/>
      <c r="B10" s="52" t="s">
        <v>76</v>
      </c>
      <c r="C10" s="53" t="s">
        <v>68</v>
      </c>
      <c r="D10" s="54">
        <v>37.244968790000001</v>
      </c>
      <c r="E10" s="54">
        <v>-118.28912493999999</v>
      </c>
      <c r="F10" s="55">
        <v>1184.5899999999999</v>
      </c>
      <c r="G10" s="55">
        <v>-661.7395976853295</v>
      </c>
      <c r="H10" s="55">
        <v>576.16717656597996</v>
      </c>
      <c r="I10" s="64" t="s">
        <v>69</v>
      </c>
      <c r="J10" s="65" t="s">
        <v>70</v>
      </c>
      <c r="K10" s="57"/>
      <c r="L10" s="57"/>
      <c r="M10" s="56"/>
      <c r="N10" s="56"/>
      <c r="O10" s="66">
        <v>1</v>
      </c>
      <c r="P10" s="60" t="str">
        <f>_xlfn.XLOOKUP(O10,'ARX IDs'!B$3:B$47,'ARX IDs'!C$3:C$47,"")</f>
        <v/>
      </c>
      <c r="Q10" s="60">
        <f>O10</f>
        <v>1</v>
      </c>
      <c r="R10" s="66">
        <v>13</v>
      </c>
      <c r="S10" s="67">
        <f>100 * $Q10 + R10</f>
        <v>113</v>
      </c>
      <c r="T10" s="66">
        <v>14</v>
      </c>
      <c r="U10" s="67">
        <f>100 * $Q10 + T10</f>
        <v>114</v>
      </c>
      <c r="V10" s="68">
        <f>IF(ISBLANK(X10), "", _xlfn.XLOOKUP(X10,'SNAP2 IDs'!C$3:C$15,'SNAP2 IDs'!B$3:B$15,""))</f>
        <v>13</v>
      </c>
      <c r="W10" s="68">
        <f>_xlfn.XLOOKUP($V10, 'SNAP2 IDs'!$B$3:$B$15,'SNAP2 IDs'!D$3:D$15, "Lookup err")</f>
        <v>1</v>
      </c>
      <c r="X10" s="68">
        <v>1</v>
      </c>
      <c r="Y10" s="68" t="str">
        <f>_xlfn.XLOOKUP($V10, 'SNAP2 IDs'!$B$3:$B$15,'SNAP2 IDs'!E$3:E$15, "Lookup err")</f>
        <v>00:00:4e:e4:ef:75</v>
      </c>
      <c r="Z10" s="68" t="str">
        <f>_xlfn.XLOOKUP($V10, 'SNAP2 IDs'!$B$3:$B$15,'SNAP2 IDs'!F$3:F$15, "Lookup err")</f>
        <v>snap01.sas.pvt</v>
      </c>
      <c r="AA10" s="66">
        <v>0</v>
      </c>
      <c r="AB10" s="66">
        <v>12</v>
      </c>
      <c r="AC10" s="66">
        <v>13</v>
      </c>
      <c r="AD10" s="60">
        <f>_xlfn.BITXOR(AB10,2) + 32*AA10</f>
        <v>14</v>
      </c>
      <c r="AE10" s="60">
        <f>_xlfn.BITXOR(AC10,2) + 32*AA10</f>
        <v>15</v>
      </c>
      <c r="AF10" s="60">
        <f>32*(X10-1) + (AD10/2)</f>
        <v>7</v>
      </c>
      <c r="AG10" s="62"/>
    </row>
    <row r="11" spans="1:33" s="63" customFormat="1">
      <c r="A11" s="51"/>
      <c r="B11" s="52" t="s">
        <v>77</v>
      </c>
      <c r="C11" s="53" t="s">
        <v>68</v>
      </c>
      <c r="D11" s="54">
        <v>37.244927760000003</v>
      </c>
      <c r="E11" s="54">
        <v>-118.2877484</v>
      </c>
      <c r="F11" s="55">
        <v>1184.6400000000001</v>
      </c>
      <c r="G11" s="55">
        <v>-539.60077334166851</v>
      </c>
      <c r="H11" s="55">
        <v>571.6179738137912</v>
      </c>
      <c r="I11" s="64" t="s">
        <v>69</v>
      </c>
      <c r="J11" s="65" t="s">
        <v>70</v>
      </c>
      <c r="K11" s="57"/>
      <c r="L11" s="57"/>
      <c r="M11" s="56"/>
      <c r="N11" s="56"/>
      <c r="O11" s="66">
        <v>1</v>
      </c>
      <c r="P11" s="60" t="str">
        <f>_xlfn.XLOOKUP(O11,'ARX IDs'!B$3:B$47,'ARX IDs'!C$3:C$47,"")</f>
        <v/>
      </c>
      <c r="Q11" s="60">
        <f>O11</f>
        <v>1</v>
      </c>
      <c r="R11" s="66">
        <v>15</v>
      </c>
      <c r="S11" s="67">
        <f>100 * $Q11 + R11</f>
        <v>115</v>
      </c>
      <c r="T11" s="66">
        <v>16</v>
      </c>
      <c r="U11" s="67">
        <f>100 * $Q11 + T11</f>
        <v>116</v>
      </c>
      <c r="V11" s="68">
        <f>IF(ISBLANK(X11), "", _xlfn.XLOOKUP(X11,'SNAP2 IDs'!C$3:C$15,'SNAP2 IDs'!B$3:B$15,""))</f>
        <v>13</v>
      </c>
      <c r="W11" s="68">
        <f>_xlfn.XLOOKUP($V11, 'SNAP2 IDs'!$B$3:$B$15,'SNAP2 IDs'!D$3:D$15, "Lookup err")</f>
        <v>1</v>
      </c>
      <c r="X11" s="68">
        <v>1</v>
      </c>
      <c r="Y11" s="68" t="str">
        <f>_xlfn.XLOOKUP($V11, 'SNAP2 IDs'!$B$3:$B$15,'SNAP2 IDs'!E$3:E$15, "Lookup err")</f>
        <v>00:00:4e:e4:ef:75</v>
      </c>
      <c r="Z11" s="68" t="str">
        <f>_xlfn.XLOOKUP($V11, 'SNAP2 IDs'!$B$3:$B$15,'SNAP2 IDs'!F$3:F$15, "Lookup err")</f>
        <v>snap01.sas.pvt</v>
      </c>
      <c r="AA11" s="66">
        <v>0</v>
      </c>
      <c r="AB11" s="66">
        <v>14</v>
      </c>
      <c r="AC11" s="66">
        <v>15</v>
      </c>
      <c r="AD11" s="60">
        <f>_xlfn.BITXOR(AB11,2) + 32*AA11</f>
        <v>12</v>
      </c>
      <c r="AE11" s="60">
        <f>_xlfn.BITXOR(AC11,2) + 32*AA11</f>
        <v>13</v>
      </c>
      <c r="AF11" s="60">
        <f>32*(X11-1) + (AD11/2)</f>
        <v>6</v>
      </c>
      <c r="AG11" s="62"/>
    </row>
    <row r="12" spans="1:33" s="63" customFormat="1">
      <c r="A12" s="51"/>
      <c r="B12" s="52" t="s">
        <v>78</v>
      </c>
      <c r="C12" s="53" t="s">
        <v>68</v>
      </c>
      <c r="D12" s="54">
        <v>37.245603889999998</v>
      </c>
      <c r="E12" s="54">
        <v>-118.28027201</v>
      </c>
      <c r="F12" s="55">
        <v>1184.3</v>
      </c>
      <c r="G12" s="55">
        <v>123.74359557862111</v>
      </c>
      <c r="H12" s="55">
        <v>646.65928732141208</v>
      </c>
      <c r="I12" s="64" t="s">
        <v>69</v>
      </c>
      <c r="J12" s="65" t="s">
        <v>70</v>
      </c>
      <c r="K12" s="57"/>
      <c r="L12" s="57"/>
      <c r="M12" s="56"/>
      <c r="N12" s="56"/>
      <c r="O12" s="66">
        <v>2</v>
      </c>
      <c r="P12" s="60" t="str">
        <f>_xlfn.XLOOKUP(O12,'ARX IDs'!B$3:B$47,'ARX IDs'!C$3:C$47,"")</f>
        <v/>
      </c>
      <c r="Q12" s="60">
        <f>O12</f>
        <v>2</v>
      </c>
      <c r="R12" s="66">
        <v>1</v>
      </c>
      <c r="S12" s="67">
        <f>100 * $Q12 + R12</f>
        <v>201</v>
      </c>
      <c r="T12" s="66">
        <v>2</v>
      </c>
      <c r="U12" s="67">
        <f>100 * $Q12 + T12</f>
        <v>202</v>
      </c>
      <c r="V12" s="68">
        <f>IF(ISBLANK(X12), "", _xlfn.XLOOKUP(X12,'SNAP2 IDs'!C$3:C$15,'SNAP2 IDs'!B$3:B$15,""))</f>
        <v>13</v>
      </c>
      <c r="W12" s="68">
        <f>_xlfn.XLOOKUP($V12, 'SNAP2 IDs'!$B$3:$B$15,'SNAP2 IDs'!D$3:D$15, "Lookup err")</f>
        <v>1</v>
      </c>
      <c r="X12" s="68">
        <v>1</v>
      </c>
      <c r="Y12" s="68" t="str">
        <f>_xlfn.XLOOKUP($V12, 'SNAP2 IDs'!$B$3:$B$15,'SNAP2 IDs'!E$3:E$15, "Lookup err")</f>
        <v>00:00:4e:e4:ef:75</v>
      </c>
      <c r="Z12" s="68" t="str">
        <f>_xlfn.XLOOKUP($V12, 'SNAP2 IDs'!$B$3:$B$15,'SNAP2 IDs'!F$3:F$15, "Lookup err")</f>
        <v>snap01.sas.pvt</v>
      </c>
      <c r="AA12" s="66">
        <v>0</v>
      </c>
      <c r="AB12" s="66">
        <v>16</v>
      </c>
      <c r="AC12" s="66">
        <v>17</v>
      </c>
      <c r="AD12" s="60">
        <f>_xlfn.BITXOR(AB12,2) + 32*AA12</f>
        <v>18</v>
      </c>
      <c r="AE12" s="60">
        <f>_xlfn.BITXOR(AC12,2) + 32*AA12</f>
        <v>19</v>
      </c>
      <c r="AF12" s="60">
        <f>32*(X12-1) + (AD12/2)</f>
        <v>9</v>
      </c>
      <c r="AG12" s="62"/>
    </row>
    <row r="13" spans="1:33" s="63" customFormat="1">
      <c r="A13" s="51"/>
      <c r="B13" s="52" t="s">
        <v>79</v>
      </c>
      <c r="C13" s="53" t="s">
        <v>68</v>
      </c>
      <c r="D13" s="54">
        <v>37.245952850000002</v>
      </c>
      <c r="E13" s="54">
        <v>-118.28361791</v>
      </c>
      <c r="F13" s="55">
        <v>1184.1300000000001</v>
      </c>
      <c r="G13" s="55">
        <v>-173.11878962703909</v>
      </c>
      <c r="H13" s="55">
        <v>685.38355724363532</v>
      </c>
      <c r="I13" s="64" t="s">
        <v>69</v>
      </c>
      <c r="J13" s="65" t="s">
        <v>70</v>
      </c>
      <c r="K13" s="57"/>
      <c r="L13" s="57"/>
      <c r="M13" s="56"/>
      <c r="N13" s="56"/>
      <c r="O13" s="66">
        <v>2</v>
      </c>
      <c r="P13" s="60" t="str">
        <f>_xlfn.XLOOKUP(O13,'ARX IDs'!B$3:B$47,'ARX IDs'!C$3:C$47,"")</f>
        <v/>
      </c>
      <c r="Q13" s="60">
        <f>O13</f>
        <v>2</v>
      </c>
      <c r="R13" s="66">
        <v>3</v>
      </c>
      <c r="S13" s="67">
        <f>100 * $Q13 + R13</f>
        <v>203</v>
      </c>
      <c r="T13" s="66">
        <v>4</v>
      </c>
      <c r="U13" s="67">
        <f>100 * $Q13 + T13</f>
        <v>204</v>
      </c>
      <c r="V13" s="68">
        <f>IF(ISBLANK(X13), "", _xlfn.XLOOKUP(X13,'SNAP2 IDs'!C$3:C$15,'SNAP2 IDs'!B$3:B$15,""))</f>
        <v>13</v>
      </c>
      <c r="W13" s="68">
        <f>_xlfn.XLOOKUP($V13, 'SNAP2 IDs'!$B$3:$B$15,'SNAP2 IDs'!D$3:D$15, "Lookup err")</f>
        <v>1</v>
      </c>
      <c r="X13" s="68">
        <v>1</v>
      </c>
      <c r="Y13" s="68" t="str">
        <f>_xlfn.XLOOKUP($V13, 'SNAP2 IDs'!$B$3:$B$15,'SNAP2 IDs'!E$3:E$15, "Lookup err")</f>
        <v>00:00:4e:e4:ef:75</v>
      </c>
      <c r="Z13" s="68" t="str">
        <f>_xlfn.XLOOKUP($V13, 'SNAP2 IDs'!$B$3:$B$15,'SNAP2 IDs'!F$3:F$15, "Lookup err")</f>
        <v>snap01.sas.pvt</v>
      </c>
      <c r="AA13" s="66">
        <v>0</v>
      </c>
      <c r="AB13" s="66">
        <v>18</v>
      </c>
      <c r="AC13" s="66">
        <v>19</v>
      </c>
      <c r="AD13" s="60">
        <f>_xlfn.BITXOR(AB13,2) + 32*AA13</f>
        <v>16</v>
      </c>
      <c r="AE13" s="60">
        <f>_xlfn.BITXOR(AC13,2) + 32*AA13</f>
        <v>17</v>
      </c>
      <c r="AF13" s="60">
        <f>32*(X13-1) + (AD13/2)</f>
        <v>8</v>
      </c>
      <c r="AG13" s="62"/>
    </row>
    <row r="14" spans="1:33" s="63" customFormat="1">
      <c r="A14" s="51"/>
      <c r="B14" s="52" t="s">
        <v>80</v>
      </c>
      <c r="C14" s="53" t="s">
        <v>68</v>
      </c>
      <c r="D14" s="54">
        <v>37.242120130000004</v>
      </c>
      <c r="E14" s="54">
        <v>-118.28467293999999</v>
      </c>
      <c r="F14" s="55">
        <v>1184.03</v>
      </c>
      <c r="G14" s="55">
        <v>-266.73610902696453</v>
      </c>
      <c r="H14" s="55">
        <v>260.01811720339543</v>
      </c>
      <c r="I14" s="64" t="s">
        <v>69</v>
      </c>
      <c r="J14" s="65" t="s">
        <v>70</v>
      </c>
      <c r="K14" s="57"/>
      <c r="L14" s="57"/>
      <c r="M14" s="56"/>
      <c r="N14" s="56"/>
      <c r="O14" s="66">
        <v>2</v>
      </c>
      <c r="P14" s="60" t="str">
        <f>_xlfn.XLOOKUP(O14,'ARX IDs'!B$3:B$47,'ARX IDs'!C$3:C$47,"")</f>
        <v/>
      </c>
      <c r="Q14" s="60">
        <f>O14</f>
        <v>2</v>
      </c>
      <c r="R14" s="66">
        <v>5</v>
      </c>
      <c r="S14" s="67">
        <f>100 * $Q14 + R14</f>
        <v>205</v>
      </c>
      <c r="T14" s="66">
        <v>6</v>
      </c>
      <c r="U14" s="67">
        <f>100 * $Q14 + T14</f>
        <v>206</v>
      </c>
      <c r="V14" s="68">
        <f>IF(ISBLANK(X14), "", _xlfn.XLOOKUP(X14,'SNAP2 IDs'!C$3:C$15,'SNAP2 IDs'!B$3:B$15,""))</f>
        <v>13</v>
      </c>
      <c r="W14" s="68">
        <f>_xlfn.XLOOKUP($V14, 'SNAP2 IDs'!$B$3:$B$15,'SNAP2 IDs'!D$3:D$15, "Lookup err")</f>
        <v>1</v>
      </c>
      <c r="X14" s="68">
        <v>1</v>
      </c>
      <c r="Y14" s="68" t="str">
        <f>_xlfn.XLOOKUP($V14, 'SNAP2 IDs'!$B$3:$B$15,'SNAP2 IDs'!E$3:E$15, "Lookup err")</f>
        <v>00:00:4e:e4:ef:75</v>
      </c>
      <c r="Z14" s="68" t="str">
        <f>_xlfn.XLOOKUP($V14, 'SNAP2 IDs'!$B$3:$B$15,'SNAP2 IDs'!F$3:F$15, "Lookup err")</f>
        <v>snap01.sas.pvt</v>
      </c>
      <c r="AA14" s="66">
        <v>0</v>
      </c>
      <c r="AB14" s="66">
        <v>20</v>
      </c>
      <c r="AC14" s="66">
        <v>21</v>
      </c>
      <c r="AD14" s="60">
        <f>_xlfn.BITXOR(AB14,2) + 32*AA14</f>
        <v>22</v>
      </c>
      <c r="AE14" s="60">
        <f>_xlfn.BITXOR(AC14,2) + 32*AA14</f>
        <v>23</v>
      </c>
      <c r="AF14" s="60">
        <f>32*(X14-1) + (AD14/2)</f>
        <v>11</v>
      </c>
      <c r="AG14" s="62"/>
    </row>
    <row r="15" spans="1:33" s="63" customFormat="1">
      <c r="A15" s="51"/>
      <c r="B15" s="52" t="s">
        <v>81</v>
      </c>
      <c r="C15" s="53" t="s">
        <v>68</v>
      </c>
      <c r="D15" s="54">
        <v>37.244247039999998</v>
      </c>
      <c r="E15" s="54">
        <v>-118.28344968</v>
      </c>
      <c r="F15" s="55">
        <v>1184.48</v>
      </c>
      <c r="G15" s="55">
        <v>-158.1989513203564</v>
      </c>
      <c r="H15" s="55">
        <v>496.07057675934442</v>
      </c>
      <c r="I15" s="64" t="s">
        <v>69</v>
      </c>
      <c r="J15" s="65" t="s">
        <v>70</v>
      </c>
      <c r="K15" s="57"/>
      <c r="L15" s="57"/>
      <c r="M15" s="56"/>
      <c r="N15" s="56"/>
      <c r="O15" s="66">
        <v>2</v>
      </c>
      <c r="P15" s="60" t="str">
        <f>_xlfn.XLOOKUP(O15,'ARX IDs'!B$3:B$47,'ARX IDs'!C$3:C$47,"")</f>
        <v/>
      </c>
      <c r="Q15" s="60">
        <f>O15</f>
        <v>2</v>
      </c>
      <c r="R15" s="66">
        <v>7</v>
      </c>
      <c r="S15" s="67">
        <f>100 * $Q15 + R15</f>
        <v>207</v>
      </c>
      <c r="T15" s="66">
        <v>8</v>
      </c>
      <c r="U15" s="67">
        <f>100 * $Q15 + T15</f>
        <v>208</v>
      </c>
      <c r="V15" s="68">
        <f>IF(ISBLANK(X15), "", _xlfn.XLOOKUP(X15,'SNAP2 IDs'!C$3:C$15,'SNAP2 IDs'!B$3:B$15,""))</f>
        <v>13</v>
      </c>
      <c r="W15" s="68">
        <f>_xlfn.XLOOKUP($V15, 'SNAP2 IDs'!$B$3:$B$15,'SNAP2 IDs'!D$3:D$15, "Lookup err")</f>
        <v>1</v>
      </c>
      <c r="X15" s="68">
        <v>1</v>
      </c>
      <c r="Y15" s="68" t="str">
        <f>_xlfn.XLOOKUP($V15, 'SNAP2 IDs'!$B$3:$B$15,'SNAP2 IDs'!E$3:E$15, "Lookup err")</f>
        <v>00:00:4e:e4:ef:75</v>
      </c>
      <c r="Z15" s="68" t="str">
        <f>_xlfn.XLOOKUP($V15, 'SNAP2 IDs'!$B$3:$B$15,'SNAP2 IDs'!F$3:F$15, "Lookup err")</f>
        <v>snap01.sas.pvt</v>
      </c>
      <c r="AA15" s="66">
        <v>0</v>
      </c>
      <c r="AB15" s="66">
        <v>22</v>
      </c>
      <c r="AC15" s="66">
        <v>23</v>
      </c>
      <c r="AD15" s="60">
        <f>_xlfn.BITXOR(AB15,2) + 32*AA15</f>
        <v>20</v>
      </c>
      <c r="AE15" s="60">
        <f>_xlfn.BITXOR(AC15,2) + 32*AA15</f>
        <v>21</v>
      </c>
      <c r="AF15" s="60">
        <f>32*(X15-1) + (AD15/2)</f>
        <v>10</v>
      </c>
      <c r="AG15" s="62"/>
    </row>
    <row r="16" spans="1:33" s="63" customFormat="1">
      <c r="A16" s="51"/>
      <c r="B16" s="52" t="s">
        <v>82</v>
      </c>
      <c r="C16" s="53" t="s">
        <v>68</v>
      </c>
      <c r="D16" s="54">
        <v>37.244579190000003</v>
      </c>
      <c r="E16" s="54">
        <v>-118.28621176</v>
      </c>
      <c r="F16" s="55">
        <v>1184.07</v>
      </c>
      <c r="G16" s="55">
        <v>-403.26740048141193</v>
      </c>
      <c r="H16" s="55">
        <v>532.92810868978381</v>
      </c>
      <c r="I16" s="64" t="s">
        <v>69</v>
      </c>
      <c r="J16" s="65" t="s">
        <v>70</v>
      </c>
      <c r="K16" s="57"/>
      <c r="L16" s="57"/>
      <c r="M16" s="56"/>
      <c r="N16" s="56"/>
      <c r="O16" s="66">
        <v>2</v>
      </c>
      <c r="P16" s="60" t="str">
        <f>_xlfn.XLOOKUP(O16,'ARX IDs'!B$3:B$47,'ARX IDs'!C$3:C$47,"")</f>
        <v/>
      </c>
      <c r="Q16" s="60">
        <f>O16</f>
        <v>2</v>
      </c>
      <c r="R16" s="66">
        <v>9</v>
      </c>
      <c r="S16" s="67">
        <f>100 * $Q16 + R16</f>
        <v>209</v>
      </c>
      <c r="T16" s="66">
        <v>10</v>
      </c>
      <c r="U16" s="67">
        <f>100 * $Q16 + T16</f>
        <v>210</v>
      </c>
      <c r="V16" s="68">
        <f>IF(ISBLANK(X16), "", _xlfn.XLOOKUP(X16,'SNAP2 IDs'!C$3:C$15,'SNAP2 IDs'!B$3:B$15,""))</f>
        <v>13</v>
      </c>
      <c r="W16" s="68">
        <f>_xlfn.XLOOKUP($V16, 'SNAP2 IDs'!$B$3:$B$15,'SNAP2 IDs'!D$3:D$15, "Lookup err")</f>
        <v>1</v>
      </c>
      <c r="X16" s="68">
        <v>1</v>
      </c>
      <c r="Y16" s="68" t="str">
        <f>_xlfn.XLOOKUP($V16, 'SNAP2 IDs'!$B$3:$B$15,'SNAP2 IDs'!E$3:E$15, "Lookup err")</f>
        <v>00:00:4e:e4:ef:75</v>
      </c>
      <c r="Z16" s="68" t="str">
        <f>_xlfn.XLOOKUP($V16, 'SNAP2 IDs'!$B$3:$B$15,'SNAP2 IDs'!F$3:F$15, "Lookup err")</f>
        <v>snap01.sas.pvt</v>
      </c>
      <c r="AA16" s="66">
        <v>0</v>
      </c>
      <c r="AB16" s="66">
        <v>24</v>
      </c>
      <c r="AC16" s="66">
        <v>25</v>
      </c>
      <c r="AD16" s="60">
        <f>_xlfn.BITXOR(AB16,2) + 32*AA16</f>
        <v>26</v>
      </c>
      <c r="AE16" s="60">
        <f>_xlfn.BITXOR(AC16,2) + 32*AA16</f>
        <v>27</v>
      </c>
      <c r="AF16" s="60">
        <f>32*(X16-1) + (AD16/2)</f>
        <v>13</v>
      </c>
      <c r="AG16" s="62"/>
    </row>
    <row r="17" spans="1:33" s="63" customFormat="1">
      <c r="A17" s="51"/>
      <c r="B17" s="52" t="s">
        <v>83</v>
      </c>
      <c r="C17" s="53" t="s">
        <v>68</v>
      </c>
      <c r="D17" s="54">
        <v>37.244361108199996</v>
      </c>
      <c r="E17" s="54">
        <v>-118.2844719692</v>
      </c>
      <c r="F17" s="55"/>
      <c r="G17" s="55">
        <v>-248.89991039128279</v>
      </c>
      <c r="H17" s="55">
        <v>508.7273586171334</v>
      </c>
      <c r="I17" s="64" t="s">
        <v>69</v>
      </c>
      <c r="J17" s="65" t="s">
        <v>70</v>
      </c>
      <c r="K17" s="57"/>
      <c r="L17" s="57"/>
      <c r="M17" s="56"/>
      <c r="N17" s="56"/>
      <c r="O17" s="66">
        <v>2</v>
      </c>
      <c r="P17" s="60" t="str">
        <f>_xlfn.XLOOKUP(O17,'ARX IDs'!B$3:B$47,'ARX IDs'!C$3:C$47,"")</f>
        <v/>
      </c>
      <c r="Q17" s="60">
        <f>O17</f>
        <v>2</v>
      </c>
      <c r="R17" s="66">
        <v>11</v>
      </c>
      <c r="S17" s="67">
        <f>100 * $Q17 + R17</f>
        <v>211</v>
      </c>
      <c r="T17" s="66">
        <v>12</v>
      </c>
      <c r="U17" s="67">
        <f>100 * $Q17 + T17</f>
        <v>212</v>
      </c>
      <c r="V17" s="68">
        <f>IF(ISBLANK(X17), "", _xlfn.XLOOKUP(X17,'SNAP2 IDs'!C$3:C$15,'SNAP2 IDs'!B$3:B$15,""))</f>
        <v>13</v>
      </c>
      <c r="W17" s="68">
        <f>_xlfn.XLOOKUP($V17, 'SNAP2 IDs'!$B$3:$B$15,'SNAP2 IDs'!D$3:D$15, "Lookup err")</f>
        <v>1</v>
      </c>
      <c r="X17" s="68">
        <v>1</v>
      </c>
      <c r="Y17" s="68" t="str">
        <f>_xlfn.XLOOKUP($V17, 'SNAP2 IDs'!$B$3:$B$15,'SNAP2 IDs'!E$3:E$15, "Lookup err")</f>
        <v>00:00:4e:e4:ef:75</v>
      </c>
      <c r="Z17" s="68" t="str">
        <f>_xlfn.XLOOKUP($V17, 'SNAP2 IDs'!$B$3:$B$15,'SNAP2 IDs'!F$3:F$15, "Lookup err")</f>
        <v>snap01.sas.pvt</v>
      </c>
      <c r="AA17" s="66">
        <v>0</v>
      </c>
      <c r="AB17" s="66">
        <v>26</v>
      </c>
      <c r="AC17" s="66">
        <v>27</v>
      </c>
      <c r="AD17" s="60">
        <f>_xlfn.BITXOR(AB17,2) + 32*AA17</f>
        <v>24</v>
      </c>
      <c r="AE17" s="60">
        <f>_xlfn.BITXOR(AC17,2) + 32*AA17</f>
        <v>25</v>
      </c>
      <c r="AF17" s="60">
        <f>32*(X17-1) + (AD17/2)</f>
        <v>12</v>
      </c>
      <c r="AG17" s="62"/>
    </row>
    <row r="18" spans="1:33" s="63" customFormat="1">
      <c r="A18" s="51"/>
      <c r="B18" s="52" t="s">
        <v>84</v>
      </c>
      <c r="C18" s="53" t="s">
        <v>68</v>
      </c>
      <c r="D18" s="54">
        <v>37.245339004199991</v>
      </c>
      <c r="E18" s="54">
        <v>-118.2844535692</v>
      </c>
      <c r="F18" s="55"/>
      <c r="G18" s="55">
        <v>-247.26416104766531</v>
      </c>
      <c r="H18" s="55">
        <v>617.25702903172419</v>
      </c>
      <c r="I18" s="64" t="s">
        <v>69</v>
      </c>
      <c r="J18" s="65" t="s">
        <v>70</v>
      </c>
      <c r="K18" s="57"/>
      <c r="L18" s="57"/>
      <c r="M18" s="56"/>
      <c r="N18" s="56"/>
      <c r="O18" s="66">
        <v>2</v>
      </c>
      <c r="P18" s="60" t="str">
        <f>_xlfn.XLOOKUP(O18,'ARX IDs'!B$3:B$47,'ARX IDs'!C$3:C$47,"")</f>
        <v/>
      </c>
      <c r="Q18" s="60">
        <f>O18</f>
        <v>2</v>
      </c>
      <c r="R18" s="66">
        <v>13</v>
      </c>
      <c r="S18" s="67">
        <f>100 * $Q18 + R18</f>
        <v>213</v>
      </c>
      <c r="T18" s="66">
        <v>14</v>
      </c>
      <c r="U18" s="67">
        <f>100 * $Q18 + T18</f>
        <v>214</v>
      </c>
      <c r="V18" s="68">
        <f>IF(ISBLANK(X18), "", _xlfn.XLOOKUP(X18,'SNAP2 IDs'!C$3:C$15,'SNAP2 IDs'!B$3:B$15,""))</f>
        <v>13</v>
      </c>
      <c r="W18" s="68">
        <f>_xlfn.XLOOKUP($V18, 'SNAP2 IDs'!$B$3:$B$15,'SNAP2 IDs'!D$3:D$15, "Lookup err")</f>
        <v>1</v>
      </c>
      <c r="X18" s="68">
        <v>1</v>
      </c>
      <c r="Y18" s="68" t="str">
        <f>_xlfn.XLOOKUP($V18, 'SNAP2 IDs'!$B$3:$B$15,'SNAP2 IDs'!E$3:E$15, "Lookup err")</f>
        <v>00:00:4e:e4:ef:75</v>
      </c>
      <c r="Z18" s="68" t="str">
        <f>_xlfn.XLOOKUP($V18, 'SNAP2 IDs'!$B$3:$B$15,'SNAP2 IDs'!F$3:F$15, "Lookup err")</f>
        <v>snap01.sas.pvt</v>
      </c>
      <c r="AA18" s="66">
        <v>0</v>
      </c>
      <c r="AB18" s="66">
        <v>28</v>
      </c>
      <c r="AC18" s="66">
        <v>29</v>
      </c>
      <c r="AD18" s="60">
        <f>_xlfn.BITXOR(AB18,2) + 32*AA18</f>
        <v>30</v>
      </c>
      <c r="AE18" s="60">
        <f>_xlfn.BITXOR(AC18,2) + 32*AA18</f>
        <v>31</v>
      </c>
      <c r="AF18" s="60">
        <f>32*(X18-1) + (AD18/2)</f>
        <v>15</v>
      </c>
      <c r="AG18" s="62"/>
    </row>
    <row r="19" spans="1:33" s="63" customFormat="1">
      <c r="A19" s="51"/>
      <c r="B19" s="52" t="s">
        <v>85</v>
      </c>
      <c r="C19" s="53" t="s">
        <v>68</v>
      </c>
      <c r="D19" s="54">
        <v>37.245957926199992</v>
      </c>
      <c r="E19" s="54">
        <v>-118.2818410692</v>
      </c>
      <c r="F19" s="55"/>
      <c r="G19" s="55">
        <v>-15.470730205292128</v>
      </c>
      <c r="H19" s="55">
        <v>685.94674723570756</v>
      </c>
      <c r="I19" s="64" t="s">
        <v>69</v>
      </c>
      <c r="J19" s="65" t="s">
        <v>70</v>
      </c>
      <c r="K19" s="57"/>
      <c r="L19" s="57"/>
      <c r="M19" s="56"/>
      <c r="N19" s="56"/>
      <c r="O19" s="66">
        <v>2</v>
      </c>
      <c r="P19" s="60" t="str">
        <f>_xlfn.XLOOKUP(O19,'ARX IDs'!B$3:B$47,'ARX IDs'!C$3:C$47,"")</f>
        <v/>
      </c>
      <c r="Q19" s="60">
        <f>O19</f>
        <v>2</v>
      </c>
      <c r="R19" s="66">
        <v>15</v>
      </c>
      <c r="S19" s="67">
        <f>100 * $Q19 + R19</f>
        <v>215</v>
      </c>
      <c r="T19" s="66">
        <v>16</v>
      </c>
      <c r="U19" s="67">
        <f>100 * $Q19 + T19</f>
        <v>216</v>
      </c>
      <c r="V19" s="68">
        <f>IF(ISBLANK(X19), "", _xlfn.XLOOKUP(X19,'SNAP2 IDs'!C$3:C$15,'SNAP2 IDs'!B$3:B$15,""))</f>
        <v>13</v>
      </c>
      <c r="W19" s="68">
        <f>_xlfn.XLOOKUP($V19, 'SNAP2 IDs'!$B$3:$B$15,'SNAP2 IDs'!D$3:D$15, "Lookup err")</f>
        <v>1</v>
      </c>
      <c r="X19" s="68">
        <v>1</v>
      </c>
      <c r="Y19" s="68" t="str">
        <f>_xlfn.XLOOKUP($V19, 'SNAP2 IDs'!$B$3:$B$15,'SNAP2 IDs'!E$3:E$15, "Lookup err")</f>
        <v>00:00:4e:e4:ef:75</v>
      </c>
      <c r="Z19" s="68" t="str">
        <f>_xlfn.XLOOKUP($V19, 'SNAP2 IDs'!$B$3:$B$15,'SNAP2 IDs'!F$3:F$15, "Lookup err")</f>
        <v>snap01.sas.pvt</v>
      </c>
      <c r="AA19" s="66">
        <v>0</v>
      </c>
      <c r="AB19" s="66">
        <v>30</v>
      </c>
      <c r="AC19" s="66">
        <v>31</v>
      </c>
      <c r="AD19" s="60">
        <f>_xlfn.BITXOR(AB19,2) + 32*AA19</f>
        <v>28</v>
      </c>
      <c r="AE19" s="60">
        <f>_xlfn.BITXOR(AC19,2) + 32*AA19</f>
        <v>29</v>
      </c>
      <c r="AF19" s="60">
        <f>32*(X19-1) + (AD19/2)</f>
        <v>14</v>
      </c>
      <c r="AG19" s="62"/>
    </row>
    <row r="20" spans="1:33" s="63" customFormat="1">
      <c r="A20" s="51"/>
      <c r="B20" s="52" t="s">
        <v>86</v>
      </c>
      <c r="C20" s="53" t="s">
        <v>68</v>
      </c>
      <c r="D20" s="54">
        <v>37.245199646199993</v>
      </c>
      <c r="E20" s="54">
        <v>-118.2823300952</v>
      </c>
      <c r="F20" s="55"/>
      <c r="G20" s="55">
        <v>-58.859654944061518</v>
      </c>
      <c r="H20" s="55">
        <v>601.79068311196909</v>
      </c>
      <c r="I20" s="64" t="s">
        <v>69</v>
      </c>
      <c r="J20" s="65" t="s">
        <v>70</v>
      </c>
      <c r="K20" s="57"/>
      <c r="L20" s="57"/>
      <c r="M20" s="56"/>
      <c r="N20" s="56"/>
      <c r="O20" s="66">
        <v>3</v>
      </c>
      <c r="P20" s="60" t="str">
        <f>_xlfn.XLOOKUP(O20,'ARX IDs'!B$3:B$47,'ARX IDs'!C$3:C$47,"")</f>
        <v/>
      </c>
      <c r="Q20" s="60">
        <f>O20</f>
        <v>3</v>
      </c>
      <c r="R20" s="66">
        <v>1</v>
      </c>
      <c r="S20" s="67">
        <f>100 * $Q20 + R20</f>
        <v>301</v>
      </c>
      <c r="T20" s="66">
        <v>2</v>
      </c>
      <c r="U20" s="67">
        <f>100 * $Q20 + T20</f>
        <v>302</v>
      </c>
      <c r="V20" s="68">
        <f>IF(ISBLANK(X20), "", _xlfn.XLOOKUP(X20,'SNAP2 IDs'!C$3:C$15,'SNAP2 IDs'!B$3:B$15,""))</f>
        <v>13</v>
      </c>
      <c r="W20" s="68">
        <f>_xlfn.XLOOKUP($V20, 'SNAP2 IDs'!$B$3:$B$15,'SNAP2 IDs'!D$3:D$15, "Lookup err")</f>
        <v>1</v>
      </c>
      <c r="X20" s="68">
        <v>1</v>
      </c>
      <c r="Y20" s="68" t="str">
        <f>_xlfn.XLOOKUP($V20, 'SNAP2 IDs'!$B$3:$B$15,'SNAP2 IDs'!E$3:E$15, "Lookup err")</f>
        <v>00:00:4e:e4:ef:75</v>
      </c>
      <c r="Z20" s="68" t="str">
        <f>_xlfn.XLOOKUP($V20, 'SNAP2 IDs'!$B$3:$B$15,'SNAP2 IDs'!F$3:F$15, "Lookup err")</f>
        <v>snap01.sas.pvt</v>
      </c>
      <c r="AA20" s="66">
        <v>1</v>
      </c>
      <c r="AB20" s="66">
        <v>0</v>
      </c>
      <c r="AC20" s="66">
        <v>1</v>
      </c>
      <c r="AD20" s="60">
        <f>_xlfn.BITXOR(AB20,2) + 32*AA20</f>
        <v>34</v>
      </c>
      <c r="AE20" s="60">
        <f>_xlfn.BITXOR(AC20,2) + 32*AA20</f>
        <v>35</v>
      </c>
      <c r="AF20" s="60">
        <f>32*(X20-1) + (AD20/2)</f>
        <v>17</v>
      </c>
      <c r="AG20" s="62"/>
    </row>
    <row r="21" spans="1:33" s="63" customFormat="1">
      <c r="A21" s="51"/>
      <c r="B21" s="52" t="s">
        <v>87</v>
      </c>
      <c r="C21" s="53" t="s">
        <v>68</v>
      </c>
      <c r="D21" s="54">
        <v>37.242838701199993</v>
      </c>
      <c r="E21" s="54">
        <v>-118.2866232902</v>
      </c>
      <c r="F21" s="55"/>
      <c r="G21" s="55">
        <v>-439.78655010730921</v>
      </c>
      <c r="H21" s="55">
        <v>339.76631373294913</v>
      </c>
      <c r="I21" s="64" t="s">
        <v>69</v>
      </c>
      <c r="J21" s="65" t="s">
        <v>70</v>
      </c>
      <c r="K21" s="57"/>
      <c r="L21" s="57"/>
      <c r="M21" s="56"/>
      <c r="N21" s="56"/>
      <c r="O21" s="66">
        <v>3</v>
      </c>
      <c r="P21" s="60" t="str">
        <f>_xlfn.XLOOKUP(O21,'ARX IDs'!B$3:B$47,'ARX IDs'!C$3:C$47,"")</f>
        <v/>
      </c>
      <c r="Q21" s="60">
        <f>O21</f>
        <v>3</v>
      </c>
      <c r="R21" s="66">
        <v>3</v>
      </c>
      <c r="S21" s="67">
        <f>100 * $Q21 + R21</f>
        <v>303</v>
      </c>
      <c r="T21" s="66">
        <v>4</v>
      </c>
      <c r="U21" s="67">
        <f>100 * $Q21 + T21</f>
        <v>304</v>
      </c>
      <c r="V21" s="68">
        <f>IF(ISBLANK(X21), "", _xlfn.XLOOKUP(X21,'SNAP2 IDs'!C$3:C$15,'SNAP2 IDs'!B$3:B$15,""))</f>
        <v>13</v>
      </c>
      <c r="W21" s="68">
        <f>_xlfn.XLOOKUP($V21, 'SNAP2 IDs'!$B$3:$B$15,'SNAP2 IDs'!D$3:D$15, "Lookup err")</f>
        <v>1</v>
      </c>
      <c r="X21" s="68">
        <v>1</v>
      </c>
      <c r="Y21" s="68" t="str">
        <f>_xlfn.XLOOKUP($V21, 'SNAP2 IDs'!$B$3:$B$15,'SNAP2 IDs'!E$3:E$15, "Lookup err")</f>
        <v>00:00:4e:e4:ef:75</v>
      </c>
      <c r="Z21" s="68" t="str">
        <f>_xlfn.XLOOKUP($V21, 'SNAP2 IDs'!$B$3:$B$15,'SNAP2 IDs'!F$3:F$15, "Lookup err")</f>
        <v>snap01.sas.pvt</v>
      </c>
      <c r="AA21" s="66">
        <v>1</v>
      </c>
      <c r="AB21" s="66">
        <v>2</v>
      </c>
      <c r="AC21" s="66">
        <v>3</v>
      </c>
      <c r="AD21" s="60">
        <f>_xlfn.BITXOR(AB21,2) + 32*AA21</f>
        <v>32</v>
      </c>
      <c r="AE21" s="60">
        <f>_xlfn.BITXOR(AC21,2) + 32*AA21</f>
        <v>33</v>
      </c>
      <c r="AF21" s="60">
        <f>32*(X21-1) + (AD21/2)</f>
        <v>16</v>
      </c>
      <c r="AG21" s="62"/>
    </row>
    <row r="22" spans="1:33" s="63" customFormat="1">
      <c r="A22" s="51"/>
      <c r="B22" s="52" t="s">
        <v>88</v>
      </c>
      <c r="C22" s="53" t="s">
        <v>68</v>
      </c>
      <c r="D22" s="54">
        <v>37.243933927199997</v>
      </c>
      <c r="E22" s="54">
        <v>-118.2874848692</v>
      </c>
      <c r="F22" s="55"/>
      <c r="G22" s="55">
        <v>-516.22495377005987</v>
      </c>
      <c r="H22" s="55">
        <v>461.3176001790909</v>
      </c>
      <c r="I22" s="64" t="s">
        <v>69</v>
      </c>
      <c r="J22" s="65" t="s">
        <v>70</v>
      </c>
      <c r="K22" s="57"/>
      <c r="L22" s="57"/>
      <c r="M22" s="56"/>
      <c r="N22" s="56"/>
      <c r="O22" s="66">
        <v>3</v>
      </c>
      <c r="P22" s="60" t="str">
        <f>_xlfn.XLOOKUP(O22,'ARX IDs'!B$3:B$47,'ARX IDs'!C$3:C$47,"")</f>
        <v/>
      </c>
      <c r="Q22" s="60">
        <f>O22</f>
        <v>3</v>
      </c>
      <c r="R22" s="66">
        <v>5</v>
      </c>
      <c r="S22" s="67">
        <f>100 * $Q22 + R22</f>
        <v>305</v>
      </c>
      <c r="T22" s="66">
        <v>6</v>
      </c>
      <c r="U22" s="67">
        <f>100 * $Q22 + T22</f>
        <v>306</v>
      </c>
      <c r="V22" s="68">
        <f>IF(ISBLANK(X22), "", _xlfn.XLOOKUP(X22,'SNAP2 IDs'!C$3:C$15,'SNAP2 IDs'!B$3:B$15,""))</f>
        <v>13</v>
      </c>
      <c r="W22" s="68">
        <f>_xlfn.XLOOKUP($V22, 'SNAP2 IDs'!$B$3:$B$15,'SNAP2 IDs'!D$3:D$15, "Lookup err")</f>
        <v>1</v>
      </c>
      <c r="X22" s="68">
        <v>1</v>
      </c>
      <c r="Y22" s="68" t="str">
        <f>_xlfn.XLOOKUP($V22, 'SNAP2 IDs'!$B$3:$B$15,'SNAP2 IDs'!E$3:E$15, "Lookup err")</f>
        <v>00:00:4e:e4:ef:75</v>
      </c>
      <c r="Z22" s="68" t="str">
        <f>_xlfn.XLOOKUP($V22, 'SNAP2 IDs'!$B$3:$B$15,'SNAP2 IDs'!F$3:F$15, "Lookup err")</f>
        <v>snap01.sas.pvt</v>
      </c>
      <c r="AA22" s="66">
        <v>1</v>
      </c>
      <c r="AB22" s="66">
        <v>4</v>
      </c>
      <c r="AC22" s="66">
        <v>5</v>
      </c>
      <c r="AD22" s="60">
        <f>_xlfn.BITXOR(AB22,2) + 32*AA22</f>
        <v>38</v>
      </c>
      <c r="AE22" s="60">
        <f>_xlfn.BITXOR(AC22,2) + 32*AA22</f>
        <v>39</v>
      </c>
      <c r="AF22" s="60">
        <f>32*(X22-1) + (AD22/2)</f>
        <v>19</v>
      </c>
      <c r="AG22" s="62"/>
    </row>
    <row r="23" spans="1:33" s="63" customFormat="1">
      <c r="A23" s="51"/>
      <c r="B23" s="52" t="s">
        <v>89</v>
      </c>
      <c r="C23" s="53" t="s">
        <v>68</v>
      </c>
      <c r="D23" s="54">
        <v>37.243406711199995</v>
      </c>
      <c r="E23" s="54">
        <v>-118.27879758820001</v>
      </c>
      <c r="F23" s="55"/>
      <c r="G23" s="55">
        <v>254.56760862734657</v>
      </c>
      <c r="H23" s="55">
        <v>402.80567384152795</v>
      </c>
      <c r="I23" s="64" t="s">
        <v>69</v>
      </c>
      <c r="J23" s="65" t="s">
        <v>70</v>
      </c>
      <c r="K23" s="57"/>
      <c r="L23" s="57"/>
      <c r="M23" s="56"/>
      <c r="N23" s="56"/>
      <c r="O23" s="66">
        <v>3</v>
      </c>
      <c r="P23" s="60" t="str">
        <f>_xlfn.XLOOKUP(O23,'ARX IDs'!B$3:B$47,'ARX IDs'!C$3:C$47,"")</f>
        <v/>
      </c>
      <c r="Q23" s="60">
        <f>O23</f>
        <v>3</v>
      </c>
      <c r="R23" s="66">
        <v>7</v>
      </c>
      <c r="S23" s="67">
        <f>100 * $Q23 + R23</f>
        <v>307</v>
      </c>
      <c r="T23" s="66">
        <v>8</v>
      </c>
      <c r="U23" s="67">
        <f>100 * $Q23 + T23</f>
        <v>308</v>
      </c>
      <c r="V23" s="68">
        <f>IF(ISBLANK(X23), "", _xlfn.XLOOKUP(X23,'SNAP2 IDs'!C$3:C$15,'SNAP2 IDs'!B$3:B$15,""))</f>
        <v>13</v>
      </c>
      <c r="W23" s="68">
        <f>_xlfn.XLOOKUP($V23, 'SNAP2 IDs'!$B$3:$B$15,'SNAP2 IDs'!D$3:D$15, "Lookup err")</f>
        <v>1</v>
      </c>
      <c r="X23" s="68">
        <v>1</v>
      </c>
      <c r="Y23" s="68" t="str">
        <f>_xlfn.XLOOKUP($V23, 'SNAP2 IDs'!$B$3:$B$15,'SNAP2 IDs'!E$3:E$15, "Lookup err")</f>
        <v>00:00:4e:e4:ef:75</v>
      </c>
      <c r="Z23" s="68" t="str">
        <f>_xlfn.XLOOKUP($V23, 'SNAP2 IDs'!$B$3:$B$15,'SNAP2 IDs'!F$3:F$15, "Lookup err")</f>
        <v>snap01.sas.pvt</v>
      </c>
      <c r="AA23" s="66">
        <v>1</v>
      </c>
      <c r="AB23" s="66">
        <v>6</v>
      </c>
      <c r="AC23" s="66">
        <v>7</v>
      </c>
      <c r="AD23" s="60">
        <f>_xlfn.BITXOR(AB23,2) + 32*AA23</f>
        <v>36</v>
      </c>
      <c r="AE23" s="60">
        <f>_xlfn.BITXOR(AC23,2) + 32*AA23</f>
        <v>37</v>
      </c>
      <c r="AF23" s="60">
        <f>32*(X23-1) + (AD23/2)</f>
        <v>18</v>
      </c>
      <c r="AG23" s="62"/>
    </row>
    <row r="24" spans="1:33" s="63" customFormat="1">
      <c r="A24" s="51"/>
      <c r="B24" s="52" t="s">
        <v>90</v>
      </c>
      <c r="C24" s="53" t="s">
        <v>68</v>
      </c>
      <c r="D24" s="54">
        <v>37.243258059199995</v>
      </c>
      <c r="E24" s="54">
        <v>-118.2803485692</v>
      </c>
      <c r="F24" s="55"/>
      <c r="G24" s="55">
        <v>116.95398709536936</v>
      </c>
      <c r="H24" s="55">
        <v>386.30785345310494</v>
      </c>
      <c r="I24" s="64" t="s">
        <v>69</v>
      </c>
      <c r="J24" s="65" t="s">
        <v>70</v>
      </c>
      <c r="K24" s="57"/>
      <c r="L24" s="57"/>
      <c r="M24" s="56"/>
      <c r="N24" s="56"/>
      <c r="O24" s="66">
        <v>3</v>
      </c>
      <c r="P24" s="60" t="str">
        <f>_xlfn.XLOOKUP(O24,'ARX IDs'!B$3:B$47,'ARX IDs'!C$3:C$47,"")</f>
        <v/>
      </c>
      <c r="Q24" s="60">
        <f>O24</f>
        <v>3</v>
      </c>
      <c r="R24" s="66">
        <v>9</v>
      </c>
      <c r="S24" s="67">
        <f>100 * $Q24 + R24</f>
        <v>309</v>
      </c>
      <c r="T24" s="66">
        <v>10</v>
      </c>
      <c r="U24" s="67">
        <f>100 * $Q24 + T24</f>
        <v>310</v>
      </c>
      <c r="V24" s="68">
        <f>IF(ISBLANK(X24), "", _xlfn.XLOOKUP(X24,'SNAP2 IDs'!C$3:C$15,'SNAP2 IDs'!B$3:B$15,""))</f>
        <v>13</v>
      </c>
      <c r="W24" s="68">
        <f>_xlfn.XLOOKUP($V24, 'SNAP2 IDs'!$B$3:$B$15,'SNAP2 IDs'!D$3:D$15, "Lookup err")</f>
        <v>1</v>
      </c>
      <c r="X24" s="68">
        <v>1</v>
      </c>
      <c r="Y24" s="68" t="str">
        <f>_xlfn.XLOOKUP($V24, 'SNAP2 IDs'!$B$3:$B$15,'SNAP2 IDs'!E$3:E$15, "Lookup err")</f>
        <v>00:00:4e:e4:ef:75</v>
      </c>
      <c r="Z24" s="68" t="str">
        <f>_xlfn.XLOOKUP($V24, 'SNAP2 IDs'!$B$3:$B$15,'SNAP2 IDs'!F$3:F$15, "Lookup err")</f>
        <v>snap01.sas.pvt</v>
      </c>
      <c r="AA24" s="66">
        <v>1</v>
      </c>
      <c r="AB24" s="66">
        <v>8</v>
      </c>
      <c r="AC24" s="66">
        <v>9</v>
      </c>
      <c r="AD24" s="60">
        <f>_xlfn.BITXOR(AB24,2) + 32*AA24</f>
        <v>42</v>
      </c>
      <c r="AE24" s="60">
        <f>_xlfn.BITXOR(AC24,2) + 32*AA24</f>
        <v>43</v>
      </c>
      <c r="AF24" s="60">
        <f>32*(X24-1) + (AD24/2)</f>
        <v>21</v>
      </c>
      <c r="AG24" s="62"/>
    </row>
    <row r="25" spans="1:33" s="63" customFormat="1">
      <c r="A25" s="51"/>
      <c r="B25" s="52" t="s">
        <v>91</v>
      </c>
      <c r="C25" s="53" t="s">
        <v>68</v>
      </c>
      <c r="D25" s="54">
        <v>37.246270623518498</v>
      </c>
      <c r="E25" s="54">
        <v>-118.28757719494401</v>
      </c>
      <c r="F25" s="55">
        <v>1184.54</v>
      </c>
      <c r="G25" s="55">
        <v>-523.40432204592037</v>
      </c>
      <c r="H25" s="55">
        <v>723.63141279129354</v>
      </c>
      <c r="I25" s="64" t="s">
        <v>69</v>
      </c>
      <c r="J25" s="65" t="s">
        <v>70</v>
      </c>
      <c r="K25" s="57"/>
      <c r="L25" s="57"/>
      <c r="M25" s="56"/>
      <c r="N25" s="56"/>
      <c r="O25" s="66">
        <v>3</v>
      </c>
      <c r="P25" s="60" t="str">
        <f>_xlfn.XLOOKUP(O25,'ARX IDs'!B$3:B$47,'ARX IDs'!C$3:C$47,"")</f>
        <v/>
      </c>
      <c r="Q25" s="60">
        <f>O25</f>
        <v>3</v>
      </c>
      <c r="R25" s="66">
        <v>11</v>
      </c>
      <c r="S25" s="67">
        <f>100 * $Q25 + R25</f>
        <v>311</v>
      </c>
      <c r="T25" s="66">
        <v>12</v>
      </c>
      <c r="U25" s="67">
        <f>100 * $Q25 + T25</f>
        <v>312</v>
      </c>
      <c r="V25" s="68">
        <f>IF(ISBLANK(X25), "", _xlfn.XLOOKUP(X25,'SNAP2 IDs'!C$3:C$15,'SNAP2 IDs'!B$3:B$15,""))</f>
        <v>13</v>
      </c>
      <c r="W25" s="68">
        <f>_xlfn.XLOOKUP($V25, 'SNAP2 IDs'!$B$3:$B$15,'SNAP2 IDs'!D$3:D$15, "Lookup err")</f>
        <v>1</v>
      </c>
      <c r="X25" s="68">
        <v>1</v>
      </c>
      <c r="Y25" s="68" t="str">
        <f>_xlfn.XLOOKUP($V25, 'SNAP2 IDs'!$B$3:$B$15,'SNAP2 IDs'!E$3:E$15, "Lookup err")</f>
        <v>00:00:4e:e4:ef:75</v>
      </c>
      <c r="Z25" s="68" t="str">
        <f>_xlfn.XLOOKUP($V25, 'SNAP2 IDs'!$B$3:$B$15,'SNAP2 IDs'!F$3:F$15, "Lookup err")</f>
        <v>snap01.sas.pvt</v>
      </c>
      <c r="AA25" s="66">
        <v>1</v>
      </c>
      <c r="AB25" s="66">
        <v>10</v>
      </c>
      <c r="AC25" s="66">
        <v>11</v>
      </c>
      <c r="AD25" s="60">
        <f>_xlfn.BITXOR(AB25,2) + 32*AA25</f>
        <v>40</v>
      </c>
      <c r="AE25" s="60">
        <f>_xlfn.BITXOR(AC25,2) + 32*AA25</f>
        <v>41</v>
      </c>
      <c r="AF25" s="60">
        <f>32*(X25-1) + (AD25/2)</f>
        <v>20</v>
      </c>
      <c r="AG25" s="62"/>
    </row>
    <row r="26" spans="1:33" s="63" customFormat="1">
      <c r="A26" s="51"/>
      <c r="B26" s="52" t="s">
        <v>92</v>
      </c>
      <c r="C26" s="53" t="s">
        <v>68</v>
      </c>
      <c r="D26" s="54">
        <v>37.247566769199992</v>
      </c>
      <c r="E26" s="54">
        <v>-118.2864927512</v>
      </c>
      <c r="F26" s="55"/>
      <c r="G26" s="55">
        <v>-428.17739389246879</v>
      </c>
      <c r="H26" s="55">
        <v>864.50070444557241</v>
      </c>
      <c r="I26" s="64" t="s">
        <v>69</v>
      </c>
      <c r="J26" s="65" t="s">
        <v>70</v>
      </c>
      <c r="K26" s="57"/>
      <c r="L26" s="57"/>
      <c r="M26" s="56"/>
      <c r="N26" s="56"/>
      <c r="O26" s="66">
        <v>3</v>
      </c>
      <c r="P26" s="60" t="str">
        <f>_xlfn.XLOOKUP(O26,'ARX IDs'!B$3:B$47,'ARX IDs'!C$3:C$47,"")</f>
        <v/>
      </c>
      <c r="Q26" s="60">
        <f>O26</f>
        <v>3</v>
      </c>
      <c r="R26" s="66">
        <v>13</v>
      </c>
      <c r="S26" s="67">
        <f>100 * $Q26 + R26</f>
        <v>313</v>
      </c>
      <c r="T26" s="66">
        <v>14</v>
      </c>
      <c r="U26" s="67">
        <f>100 * $Q26 + T26</f>
        <v>314</v>
      </c>
      <c r="V26" s="68">
        <f>IF(ISBLANK(X26), "", _xlfn.XLOOKUP(X26,'SNAP2 IDs'!C$3:C$15,'SNAP2 IDs'!B$3:B$15,""))</f>
        <v>13</v>
      </c>
      <c r="W26" s="68">
        <f>_xlfn.XLOOKUP($V26, 'SNAP2 IDs'!$B$3:$B$15,'SNAP2 IDs'!D$3:D$15, "Lookup err")</f>
        <v>1</v>
      </c>
      <c r="X26" s="68">
        <v>1</v>
      </c>
      <c r="Y26" s="68" t="str">
        <f>_xlfn.XLOOKUP($V26, 'SNAP2 IDs'!$B$3:$B$15,'SNAP2 IDs'!E$3:E$15, "Lookup err")</f>
        <v>00:00:4e:e4:ef:75</v>
      </c>
      <c r="Z26" s="68" t="str">
        <f>_xlfn.XLOOKUP($V26, 'SNAP2 IDs'!$B$3:$B$15,'SNAP2 IDs'!F$3:F$15, "Lookup err")</f>
        <v>snap01.sas.pvt</v>
      </c>
      <c r="AA26" s="66">
        <v>1</v>
      </c>
      <c r="AB26" s="66">
        <v>12</v>
      </c>
      <c r="AC26" s="66">
        <v>13</v>
      </c>
      <c r="AD26" s="60">
        <f>_xlfn.BITXOR(AB26,2) + 32*AA26</f>
        <v>46</v>
      </c>
      <c r="AE26" s="60">
        <f>_xlfn.BITXOR(AC26,2) + 32*AA26</f>
        <v>47</v>
      </c>
      <c r="AF26" s="60">
        <f>32*(X26-1) + (AD26/2)</f>
        <v>23</v>
      </c>
      <c r="AG26" s="62"/>
    </row>
    <row r="27" spans="1:33" s="63" customFormat="1">
      <c r="A27" s="51"/>
      <c r="B27" s="52" t="s">
        <v>93</v>
      </c>
      <c r="C27" s="53" t="s">
        <v>68</v>
      </c>
      <c r="D27" s="54">
        <v>37.246829229199996</v>
      </c>
      <c r="E27" s="54">
        <v>-118.28014646920001</v>
      </c>
      <c r="F27" s="55"/>
      <c r="G27" s="55">
        <v>134.87938185733523</v>
      </c>
      <c r="H27" s="55">
        <v>782.64642432013648</v>
      </c>
      <c r="I27" s="64" t="s">
        <v>69</v>
      </c>
      <c r="J27" s="65" t="s">
        <v>70</v>
      </c>
      <c r="K27" s="57"/>
      <c r="L27" s="57"/>
      <c r="M27" s="56"/>
      <c r="N27" s="56"/>
      <c r="O27" s="66">
        <v>3</v>
      </c>
      <c r="P27" s="60" t="str">
        <f>_xlfn.XLOOKUP(O27,'ARX IDs'!B$3:B$47,'ARX IDs'!C$3:C$47,"")</f>
        <v/>
      </c>
      <c r="Q27" s="60">
        <f>O27</f>
        <v>3</v>
      </c>
      <c r="R27" s="66">
        <v>15</v>
      </c>
      <c r="S27" s="67">
        <f>100 * $Q27 + R27</f>
        <v>315</v>
      </c>
      <c r="T27" s="66">
        <v>16</v>
      </c>
      <c r="U27" s="67">
        <f>100 * $Q27 + T27</f>
        <v>316</v>
      </c>
      <c r="V27" s="68">
        <f>IF(ISBLANK(X27), "", _xlfn.XLOOKUP(X27,'SNAP2 IDs'!C$3:C$15,'SNAP2 IDs'!B$3:B$15,""))</f>
        <v>13</v>
      </c>
      <c r="W27" s="68">
        <f>_xlfn.XLOOKUP($V27, 'SNAP2 IDs'!$B$3:$B$15,'SNAP2 IDs'!D$3:D$15, "Lookup err")</f>
        <v>1</v>
      </c>
      <c r="X27" s="68">
        <v>1</v>
      </c>
      <c r="Y27" s="68" t="str">
        <f>_xlfn.XLOOKUP($V27, 'SNAP2 IDs'!$B$3:$B$15,'SNAP2 IDs'!E$3:E$15, "Lookup err")</f>
        <v>00:00:4e:e4:ef:75</v>
      </c>
      <c r="Z27" s="68" t="str">
        <f>_xlfn.XLOOKUP($V27, 'SNAP2 IDs'!$B$3:$B$15,'SNAP2 IDs'!F$3:F$15, "Lookup err")</f>
        <v>snap01.sas.pvt</v>
      </c>
      <c r="AA27" s="66">
        <v>1</v>
      </c>
      <c r="AB27" s="66">
        <v>14</v>
      </c>
      <c r="AC27" s="66">
        <v>15</v>
      </c>
      <c r="AD27" s="60">
        <f>_xlfn.BITXOR(AB27,2) + 32*AA27</f>
        <v>44</v>
      </c>
      <c r="AE27" s="60">
        <f>_xlfn.BITXOR(AC27,2) + 32*AA27</f>
        <v>45</v>
      </c>
      <c r="AF27" s="60">
        <f>32*(X27-1) + (AD27/2)</f>
        <v>22</v>
      </c>
      <c r="AG27" s="62"/>
    </row>
    <row r="28" spans="1:33" s="63" customFormat="1">
      <c r="A28" s="51"/>
      <c r="B28" s="52" t="s">
        <v>94</v>
      </c>
      <c r="C28" s="53" t="s">
        <v>68</v>
      </c>
      <c r="D28" s="54">
        <v>37.246910412199995</v>
      </c>
      <c r="E28" s="54">
        <v>-118.28250516920001</v>
      </c>
      <c r="F28" s="55"/>
      <c r="G28" s="55">
        <v>-74.391392508001232</v>
      </c>
      <c r="H28" s="55">
        <v>791.65634381382279</v>
      </c>
      <c r="I28" s="64" t="s">
        <v>69</v>
      </c>
      <c r="J28" s="65" t="s">
        <v>70</v>
      </c>
      <c r="K28" s="57"/>
      <c r="L28" s="57"/>
      <c r="M28" s="56"/>
      <c r="N28" s="56"/>
      <c r="O28" s="66">
        <v>4</v>
      </c>
      <c r="P28" s="60" t="str">
        <f>_xlfn.XLOOKUP(O28,'ARX IDs'!B$3:B$47,'ARX IDs'!C$3:C$47,"")</f>
        <v/>
      </c>
      <c r="Q28" s="60">
        <f>O28</f>
        <v>4</v>
      </c>
      <c r="R28" s="66">
        <v>1</v>
      </c>
      <c r="S28" s="67">
        <f>100 * $Q28 + R28</f>
        <v>401</v>
      </c>
      <c r="T28" s="66">
        <v>2</v>
      </c>
      <c r="U28" s="67">
        <f>100 * $Q28 + T28</f>
        <v>402</v>
      </c>
      <c r="V28" s="68">
        <f>IF(ISBLANK(X28), "", _xlfn.XLOOKUP(X28,'SNAP2 IDs'!C$3:C$15,'SNAP2 IDs'!B$3:B$15,""))</f>
        <v>13</v>
      </c>
      <c r="W28" s="68">
        <f>_xlfn.XLOOKUP($V28, 'SNAP2 IDs'!$B$3:$B$15,'SNAP2 IDs'!D$3:D$15, "Lookup err")</f>
        <v>1</v>
      </c>
      <c r="X28" s="68">
        <v>1</v>
      </c>
      <c r="Y28" s="68" t="str">
        <f>_xlfn.XLOOKUP($V28, 'SNAP2 IDs'!$B$3:$B$15,'SNAP2 IDs'!E$3:E$15, "Lookup err")</f>
        <v>00:00:4e:e4:ef:75</v>
      </c>
      <c r="Z28" s="68" t="str">
        <f>_xlfn.XLOOKUP($V28, 'SNAP2 IDs'!$B$3:$B$15,'SNAP2 IDs'!F$3:F$15, "Lookup err")</f>
        <v>snap01.sas.pvt</v>
      </c>
      <c r="AA28" s="66">
        <v>1</v>
      </c>
      <c r="AB28" s="66">
        <v>16</v>
      </c>
      <c r="AC28" s="66">
        <v>17</v>
      </c>
      <c r="AD28" s="60">
        <f>_xlfn.BITXOR(AB28,2) + 32*AA28</f>
        <v>50</v>
      </c>
      <c r="AE28" s="60">
        <f>_xlfn.BITXOR(AC28,2) + 32*AA28</f>
        <v>51</v>
      </c>
      <c r="AF28" s="60">
        <f>32*(X28-1) + (AD28/2)</f>
        <v>25</v>
      </c>
      <c r="AG28" s="62"/>
    </row>
    <row r="29" spans="1:33" s="63" customFormat="1">
      <c r="A29" s="51"/>
      <c r="B29" s="52" t="s">
        <v>95</v>
      </c>
      <c r="C29" s="53" t="s">
        <v>68</v>
      </c>
      <c r="D29" s="54">
        <v>37.243125291199995</v>
      </c>
      <c r="E29" s="54">
        <v>-118.2826165062</v>
      </c>
      <c r="F29" s="55"/>
      <c r="G29" s="55">
        <v>-84.27374343434056</v>
      </c>
      <c r="H29" s="55">
        <v>371.57288441579357</v>
      </c>
      <c r="I29" s="64" t="s">
        <v>69</v>
      </c>
      <c r="J29" s="65" t="s">
        <v>70</v>
      </c>
      <c r="K29" s="57"/>
      <c r="L29" s="57"/>
      <c r="M29" s="56"/>
      <c r="N29" s="56"/>
      <c r="O29" s="66">
        <v>4</v>
      </c>
      <c r="P29" s="60" t="str">
        <f>_xlfn.XLOOKUP(O29,'ARX IDs'!B$3:B$47,'ARX IDs'!C$3:C$47,"")</f>
        <v/>
      </c>
      <c r="Q29" s="60">
        <f>O29</f>
        <v>4</v>
      </c>
      <c r="R29" s="66">
        <v>3</v>
      </c>
      <c r="S29" s="67">
        <f>100 * $Q29 + R29</f>
        <v>403</v>
      </c>
      <c r="T29" s="66">
        <v>4</v>
      </c>
      <c r="U29" s="67">
        <f>100 * $Q29 + T29</f>
        <v>404</v>
      </c>
      <c r="V29" s="68">
        <f>IF(ISBLANK(X29), "", _xlfn.XLOOKUP(X29,'SNAP2 IDs'!C$3:C$15,'SNAP2 IDs'!B$3:B$15,""))</f>
        <v>13</v>
      </c>
      <c r="W29" s="68">
        <f>_xlfn.XLOOKUP($V29, 'SNAP2 IDs'!$B$3:$B$15,'SNAP2 IDs'!D$3:D$15, "Lookup err")</f>
        <v>1</v>
      </c>
      <c r="X29" s="68">
        <v>1</v>
      </c>
      <c r="Y29" s="68" t="str">
        <f>_xlfn.XLOOKUP($V29, 'SNAP2 IDs'!$B$3:$B$15,'SNAP2 IDs'!E$3:E$15, "Lookup err")</f>
        <v>00:00:4e:e4:ef:75</v>
      </c>
      <c r="Z29" s="68" t="str">
        <f>_xlfn.XLOOKUP($V29, 'SNAP2 IDs'!$B$3:$B$15,'SNAP2 IDs'!F$3:F$15, "Lookup err")</f>
        <v>snap01.sas.pvt</v>
      </c>
      <c r="AA29" s="66">
        <v>1</v>
      </c>
      <c r="AB29" s="66">
        <v>18</v>
      </c>
      <c r="AC29" s="66">
        <v>19</v>
      </c>
      <c r="AD29" s="60">
        <f>_xlfn.BITXOR(AB29,2) + 32*AA29</f>
        <v>48</v>
      </c>
      <c r="AE29" s="60">
        <f>_xlfn.BITXOR(AC29,2) + 32*AA29</f>
        <v>49</v>
      </c>
      <c r="AF29" s="60">
        <f>32*(X29-1) + (AD29/2)</f>
        <v>24</v>
      </c>
      <c r="AG29" s="62"/>
    </row>
    <row r="30" spans="1:33" s="63" customFormat="1">
      <c r="A30" s="51"/>
      <c r="B30" s="52" t="s">
        <v>96</v>
      </c>
      <c r="C30" s="53" t="s">
        <v>68</v>
      </c>
      <c r="D30" s="54">
        <v>37.246825578199996</v>
      </c>
      <c r="E30" s="54">
        <v>-118.2839396692</v>
      </c>
      <c r="F30" s="55"/>
      <c r="G30" s="55">
        <v>-201.66457320782723</v>
      </c>
      <c r="H30" s="55">
        <v>782.24122598953988</v>
      </c>
      <c r="I30" s="64" t="s">
        <v>69</v>
      </c>
      <c r="J30" s="65" t="s">
        <v>70</v>
      </c>
      <c r="K30" s="57"/>
      <c r="L30" s="57"/>
      <c r="M30" s="56"/>
      <c r="N30" s="56"/>
      <c r="O30" s="66">
        <v>4</v>
      </c>
      <c r="P30" s="60" t="str">
        <f>_xlfn.XLOOKUP(O30,'ARX IDs'!B$3:B$47,'ARX IDs'!C$3:C$47,"")</f>
        <v/>
      </c>
      <c r="Q30" s="60">
        <f>O30</f>
        <v>4</v>
      </c>
      <c r="R30" s="66">
        <v>5</v>
      </c>
      <c r="S30" s="67">
        <f>100 * $Q30 + R30</f>
        <v>405</v>
      </c>
      <c r="T30" s="66">
        <v>6</v>
      </c>
      <c r="U30" s="67">
        <f>100 * $Q30 + T30</f>
        <v>406</v>
      </c>
      <c r="V30" s="68">
        <f>IF(ISBLANK(X30), "", _xlfn.XLOOKUP(X30,'SNAP2 IDs'!C$3:C$15,'SNAP2 IDs'!B$3:B$15,""))</f>
        <v>13</v>
      </c>
      <c r="W30" s="68">
        <f>_xlfn.XLOOKUP($V30, 'SNAP2 IDs'!$B$3:$B$15,'SNAP2 IDs'!D$3:D$15, "Lookup err")</f>
        <v>1</v>
      </c>
      <c r="X30" s="68">
        <v>1</v>
      </c>
      <c r="Y30" s="68" t="str">
        <f>_xlfn.XLOOKUP($V30, 'SNAP2 IDs'!$B$3:$B$15,'SNAP2 IDs'!E$3:E$15, "Lookup err")</f>
        <v>00:00:4e:e4:ef:75</v>
      </c>
      <c r="Z30" s="68" t="str">
        <f>_xlfn.XLOOKUP($V30, 'SNAP2 IDs'!$B$3:$B$15,'SNAP2 IDs'!F$3:F$15, "Lookup err")</f>
        <v>snap01.sas.pvt</v>
      </c>
      <c r="AA30" s="66">
        <v>1</v>
      </c>
      <c r="AB30" s="66">
        <v>20</v>
      </c>
      <c r="AC30" s="66">
        <v>21</v>
      </c>
      <c r="AD30" s="60">
        <f>_xlfn.BITXOR(AB30,2) + 32*AA30</f>
        <v>54</v>
      </c>
      <c r="AE30" s="60">
        <f>_xlfn.BITXOR(AC30,2) + 32*AA30</f>
        <v>55</v>
      </c>
      <c r="AF30" s="60">
        <f>32*(X30-1) + (AD30/2)</f>
        <v>27</v>
      </c>
      <c r="AG30" s="62"/>
    </row>
    <row r="31" spans="1:33" s="63" customFormat="1">
      <c r="A31" s="51"/>
      <c r="B31" s="52" t="s">
        <v>97</v>
      </c>
      <c r="C31" s="53" t="s">
        <v>68</v>
      </c>
      <c r="D31" s="54">
        <v>37.245556033199996</v>
      </c>
      <c r="E31" s="54">
        <v>-118.2857778872</v>
      </c>
      <c r="F31" s="55"/>
      <c r="G31" s="55">
        <v>-364.76284573352575</v>
      </c>
      <c r="H31" s="55">
        <v>641.34352272951605</v>
      </c>
      <c r="I31" s="64" t="s">
        <v>69</v>
      </c>
      <c r="J31" s="65" t="s">
        <v>70</v>
      </c>
      <c r="K31" s="57"/>
      <c r="L31" s="57"/>
      <c r="M31" s="56"/>
      <c r="N31" s="56"/>
      <c r="O31" s="66">
        <v>4</v>
      </c>
      <c r="P31" s="60" t="str">
        <f>_xlfn.XLOOKUP(O31,'ARX IDs'!B$3:B$47,'ARX IDs'!C$3:C$47,"")</f>
        <v/>
      </c>
      <c r="Q31" s="60">
        <f>O31</f>
        <v>4</v>
      </c>
      <c r="R31" s="66">
        <v>7</v>
      </c>
      <c r="S31" s="67">
        <f>100 * $Q31 + R31</f>
        <v>407</v>
      </c>
      <c r="T31" s="66">
        <v>8</v>
      </c>
      <c r="U31" s="67">
        <f>100 * $Q31 + T31</f>
        <v>408</v>
      </c>
      <c r="V31" s="68">
        <f>IF(ISBLANK(X31), "", _xlfn.XLOOKUP(X31,'SNAP2 IDs'!C$3:C$15,'SNAP2 IDs'!B$3:B$15,""))</f>
        <v>13</v>
      </c>
      <c r="W31" s="68">
        <f>_xlfn.XLOOKUP($V31, 'SNAP2 IDs'!$B$3:$B$15,'SNAP2 IDs'!D$3:D$15, "Lookup err")</f>
        <v>1</v>
      </c>
      <c r="X31" s="68">
        <v>1</v>
      </c>
      <c r="Y31" s="68" t="str">
        <f>_xlfn.XLOOKUP($V31, 'SNAP2 IDs'!$B$3:$B$15,'SNAP2 IDs'!E$3:E$15, "Lookup err")</f>
        <v>00:00:4e:e4:ef:75</v>
      </c>
      <c r="Z31" s="68" t="str">
        <f>_xlfn.XLOOKUP($V31, 'SNAP2 IDs'!$B$3:$B$15,'SNAP2 IDs'!F$3:F$15, "Lookup err")</f>
        <v>snap01.sas.pvt</v>
      </c>
      <c r="AA31" s="66">
        <v>1</v>
      </c>
      <c r="AB31" s="66">
        <v>22</v>
      </c>
      <c r="AC31" s="66">
        <v>23</v>
      </c>
      <c r="AD31" s="60">
        <f>_xlfn.BITXOR(AB31,2) + 32*AA31</f>
        <v>52</v>
      </c>
      <c r="AE31" s="60">
        <f>_xlfn.BITXOR(AC31,2) + 32*AA31</f>
        <v>53</v>
      </c>
      <c r="AF31" s="60">
        <f>32*(X31-1) + (AD31/2)</f>
        <v>26</v>
      </c>
      <c r="AG31" s="62"/>
    </row>
    <row r="32" spans="1:33" s="63" customFormat="1">
      <c r="A32" s="51"/>
      <c r="B32" s="52" t="s">
        <v>98</v>
      </c>
      <c r="C32" s="53" t="s">
        <v>68</v>
      </c>
      <c r="D32" s="54">
        <v>37.233071423199995</v>
      </c>
      <c r="E32" s="54">
        <v>-118.2940874672</v>
      </c>
      <c r="F32" s="55"/>
      <c r="G32" s="55">
        <v>-1102.2075496445093</v>
      </c>
      <c r="H32" s="55">
        <v>-744.23388893998299</v>
      </c>
      <c r="I32" s="64" t="s">
        <v>69</v>
      </c>
      <c r="J32" s="65" t="s">
        <v>70</v>
      </c>
      <c r="K32" s="57"/>
      <c r="L32" s="57"/>
      <c r="M32" s="56"/>
      <c r="N32" s="56"/>
      <c r="O32" s="66">
        <v>4</v>
      </c>
      <c r="P32" s="60" t="str">
        <f>_xlfn.XLOOKUP(O32,'ARX IDs'!B$3:B$47,'ARX IDs'!C$3:C$47,"")</f>
        <v/>
      </c>
      <c r="Q32" s="60">
        <f>O32</f>
        <v>4</v>
      </c>
      <c r="R32" s="66">
        <v>9</v>
      </c>
      <c r="S32" s="67">
        <f>100 * $Q32 + R32</f>
        <v>409</v>
      </c>
      <c r="T32" s="66">
        <v>10</v>
      </c>
      <c r="U32" s="67">
        <f>100 * $Q32 + T32</f>
        <v>410</v>
      </c>
      <c r="V32" s="68">
        <f>IF(ISBLANK(X32), "", _xlfn.XLOOKUP(X32,'SNAP2 IDs'!C$3:C$15,'SNAP2 IDs'!B$3:B$15,""))</f>
        <v>13</v>
      </c>
      <c r="W32" s="68">
        <f>_xlfn.XLOOKUP($V32, 'SNAP2 IDs'!$B$3:$B$15,'SNAP2 IDs'!D$3:D$15, "Lookup err")</f>
        <v>1</v>
      </c>
      <c r="X32" s="68">
        <v>1</v>
      </c>
      <c r="Y32" s="68" t="str">
        <f>_xlfn.XLOOKUP($V32, 'SNAP2 IDs'!$B$3:$B$15,'SNAP2 IDs'!E$3:E$15, "Lookup err")</f>
        <v>00:00:4e:e4:ef:75</v>
      </c>
      <c r="Z32" s="68" t="str">
        <f>_xlfn.XLOOKUP($V32, 'SNAP2 IDs'!$B$3:$B$15,'SNAP2 IDs'!F$3:F$15, "Lookup err")</f>
        <v>snap01.sas.pvt</v>
      </c>
      <c r="AA32" s="66">
        <v>1</v>
      </c>
      <c r="AB32" s="66">
        <v>24</v>
      </c>
      <c r="AC32" s="66">
        <v>25</v>
      </c>
      <c r="AD32" s="60">
        <f>_xlfn.BITXOR(AB32,2) + 32*AA32</f>
        <v>58</v>
      </c>
      <c r="AE32" s="60">
        <f>_xlfn.BITXOR(AC32,2) + 32*AA32</f>
        <v>59</v>
      </c>
      <c r="AF32" s="60">
        <f>32*(X32-1) + (AD32/2)</f>
        <v>29</v>
      </c>
      <c r="AG32" s="62"/>
    </row>
    <row r="33" spans="1:33" s="63" customFormat="1">
      <c r="A33" s="51"/>
      <c r="B33" s="52" t="s">
        <v>99</v>
      </c>
      <c r="C33" s="53" t="s">
        <v>68</v>
      </c>
      <c r="D33" s="54">
        <v>37.243402131199993</v>
      </c>
      <c r="E33" s="54">
        <v>-118.2884507962</v>
      </c>
      <c r="F33" s="55"/>
      <c r="G33" s="55">
        <v>-601.93236485351247</v>
      </c>
      <c r="H33" s="55">
        <v>402.29737245696566</v>
      </c>
      <c r="I33" s="64" t="s">
        <v>69</v>
      </c>
      <c r="J33" s="65" t="s">
        <v>70</v>
      </c>
      <c r="K33" s="57"/>
      <c r="L33" s="57"/>
      <c r="M33" s="56"/>
      <c r="N33" s="56"/>
      <c r="O33" s="66">
        <v>4</v>
      </c>
      <c r="P33" s="60" t="str">
        <f>_xlfn.XLOOKUP(O33,'ARX IDs'!B$3:B$47,'ARX IDs'!C$3:C$47,"")</f>
        <v/>
      </c>
      <c r="Q33" s="60">
        <f>O33</f>
        <v>4</v>
      </c>
      <c r="R33" s="66">
        <v>11</v>
      </c>
      <c r="S33" s="67">
        <f>100 * $Q33 + R33</f>
        <v>411</v>
      </c>
      <c r="T33" s="66">
        <v>12</v>
      </c>
      <c r="U33" s="67">
        <f>100 * $Q33 + T33</f>
        <v>412</v>
      </c>
      <c r="V33" s="68">
        <f>IF(ISBLANK(X33), "", _xlfn.XLOOKUP(X33,'SNAP2 IDs'!C$3:C$15,'SNAP2 IDs'!B$3:B$15,""))</f>
        <v>13</v>
      </c>
      <c r="W33" s="68">
        <f>_xlfn.XLOOKUP($V33, 'SNAP2 IDs'!$B$3:$B$15,'SNAP2 IDs'!D$3:D$15, "Lookup err")</f>
        <v>1</v>
      </c>
      <c r="X33" s="68">
        <v>1</v>
      </c>
      <c r="Y33" s="68" t="str">
        <f>_xlfn.XLOOKUP($V33, 'SNAP2 IDs'!$B$3:$B$15,'SNAP2 IDs'!E$3:E$15, "Lookup err")</f>
        <v>00:00:4e:e4:ef:75</v>
      </c>
      <c r="Z33" s="68" t="str">
        <f>_xlfn.XLOOKUP($V33, 'SNAP2 IDs'!$B$3:$B$15,'SNAP2 IDs'!F$3:F$15, "Lookup err")</f>
        <v>snap01.sas.pvt</v>
      </c>
      <c r="AA33" s="66">
        <v>1</v>
      </c>
      <c r="AB33" s="66">
        <v>26</v>
      </c>
      <c r="AC33" s="66">
        <v>27</v>
      </c>
      <c r="AD33" s="60">
        <f>_xlfn.BITXOR(AB33,2) + 32*AA33</f>
        <v>56</v>
      </c>
      <c r="AE33" s="60">
        <f>_xlfn.BITXOR(AC33,2) + 32*AA33</f>
        <v>57</v>
      </c>
      <c r="AF33" s="60">
        <f>32*(X33-1) + (AD33/2)</f>
        <v>28</v>
      </c>
      <c r="AG33" s="62"/>
    </row>
    <row r="34" spans="1:33" s="63" customFormat="1">
      <c r="A34" s="51"/>
      <c r="B34" s="52" t="s">
        <v>100</v>
      </c>
      <c r="C34" s="53" t="s">
        <v>68</v>
      </c>
      <c r="D34" s="54">
        <v>37.249456382199995</v>
      </c>
      <c r="E34" s="54">
        <v>-118.29484126920001</v>
      </c>
      <c r="F34" s="55"/>
      <c r="G34" s="55">
        <v>-1168.8462669482444</v>
      </c>
      <c r="H34" s="55">
        <v>1074.2153122387615</v>
      </c>
      <c r="I34" s="64" t="s">
        <v>69</v>
      </c>
      <c r="J34" s="65" t="s">
        <v>70</v>
      </c>
      <c r="K34" s="57"/>
      <c r="L34" s="57"/>
      <c r="M34" s="56"/>
      <c r="N34" s="56"/>
      <c r="O34" s="66">
        <v>4</v>
      </c>
      <c r="P34" s="60" t="str">
        <f>_xlfn.XLOOKUP(O34,'ARX IDs'!B$3:B$47,'ARX IDs'!C$3:C$47,"")</f>
        <v/>
      </c>
      <c r="Q34" s="60">
        <f>O34</f>
        <v>4</v>
      </c>
      <c r="R34" s="66">
        <v>13</v>
      </c>
      <c r="S34" s="67">
        <f>100 * $Q34 + R34</f>
        <v>413</v>
      </c>
      <c r="T34" s="66">
        <v>14</v>
      </c>
      <c r="U34" s="67">
        <f>100 * $Q34 + T34</f>
        <v>414</v>
      </c>
      <c r="V34" s="68">
        <f>IF(ISBLANK(X34), "", _xlfn.XLOOKUP(X34,'SNAP2 IDs'!C$3:C$15,'SNAP2 IDs'!B$3:B$15,""))</f>
        <v>13</v>
      </c>
      <c r="W34" s="68">
        <f>_xlfn.XLOOKUP($V34, 'SNAP2 IDs'!$B$3:$B$15,'SNAP2 IDs'!D$3:D$15, "Lookup err")</f>
        <v>1</v>
      </c>
      <c r="X34" s="68">
        <v>1</v>
      </c>
      <c r="Y34" s="68" t="str">
        <f>_xlfn.XLOOKUP($V34, 'SNAP2 IDs'!$B$3:$B$15,'SNAP2 IDs'!E$3:E$15, "Lookup err")</f>
        <v>00:00:4e:e4:ef:75</v>
      </c>
      <c r="Z34" s="68" t="str">
        <f>_xlfn.XLOOKUP($V34, 'SNAP2 IDs'!$B$3:$B$15,'SNAP2 IDs'!F$3:F$15, "Lookup err")</f>
        <v>snap01.sas.pvt</v>
      </c>
      <c r="AA34" s="66">
        <v>1</v>
      </c>
      <c r="AB34" s="66">
        <v>28</v>
      </c>
      <c r="AC34" s="66">
        <v>29</v>
      </c>
      <c r="AD34" s="60">
        <f>_xlfn.BITXOR(AB34,2) + 32*AA34</f>
        <v>62</v>
      </c>
      <c r="AE34" s="60">
        <f>_xlfn.BITXOR(AC34,2) + 32*AA34</f>
        <v>63</v>
      </c>
      <c r="AF34" s="60">
        <f>32*(X34-1) + (AD34/2)</f>
        <v>31</v>
      </c>
      <c r="AG34" s="62"/>
    </row>
    <row r="35" spans="1:33" s="63" customFormat="1">
      <c r="A35" s="51"/>
      <c r="B35" s="52" t="s">
        <v>101</v>
      </c>
      <c r="C35" s="53" t="s">
        <v>68</v>
      </c>
      <c r="D35" s="54">
        <v>37.234377108199993</v>
      </c>
      <c r="E35" s="54">
        <v>-118.2773526412</v>
      </c>
      <c r="F35" s="55">
        <v>1180.72</v>
      </c>
      <c r="G35" s="55">
        <v>382.81903939852714</v>
      </c>
      <c r="H35" s="55">
        <v>-599.32526602318649</v>
      </c>
      <c r="I35" s="64" t="s">
        <v>69</v>
      </c>
      <c r="J35" s="65" t="s">
        <v>70</v>
      </c>
      <c r="K35" s="57"/>
      <c r="L35" s="57"/>
      <c r="M35" s="56"/>
      <c r="N35" s="56"/>
      <c r="O35" s="66">
        <v>4</v>
      </c>
      <c r="P35" s="60" t="str">
        <f>_xlfn.XLOOKUP(O35,'ARX IDs'!B$3:B$47,'ARX IDs'!C$3:C$47,"")</f>
        <v/>
      </c>
      <c r="Q35" s="60">
        <f>O35</f>
        <v>4</v>
      </c>
      <c r="R35" s="66">
        <v>15</v>
      </c>
      <c r="S35" s="67">
        <f>100 * $Q35 + R35</f>
        <v>415</v>
      </c>
      <c r="T35" s="66">
        <v>16</v>
      </c>
      <c r="U35" s="67">
        <f>100 * $Q35 + T35</f>
        <v>416</v>
      </c>
      <c r="V35" s="68">
        <f>IF(ISBLANK(X35), "", _xlfn.XLOOKUP(X35,'SNAP2 IDs'!C$3:C$15,'SNAP2 IDs'!B$3:B$15,""))</f>
        <v>13</v>
      </c>
      <c r="W35" s="68">
        <f>_xlfn.XLOOKUP($V35, 'SNAP2 IDs'!$B$3:$B$15,'SNAP2 IDs'!D$3:D$15, "Lookup err")</f>
        <v>1</v>
      </c>
      <c r="X35" s="68">
        <v>1</v>
      </c>
      <c r="Y35" s="68" t="str">
        <f>_xlfn.XLOOKUP($V35, 'SNAP2 IDs'!$B$3:$B$15,'SNAP2 IDs'!E$3:E$15, "Lookup err")</f>
        <v>00:00:4e:e4:ef:75</v>
      </c>
      <c r="Z35" s="68" t="str">
        <f>_xlfn.XLOOKUP($V35, 'SNAP2 IDs'!$B$3:$B$15,'SNAP2 IDs'!F$3:F$15, "Lookup err")</f>
        <v>snap01.sas.pvt</v>
      </c>
      <c r="AA35" s="66">
        <v>1</v>
      </c>
      <c r="AB35" s="66">
        <v>30</v>
      </c>
      <c r="AC35" s="66">
        <v>31</v>
      </c>
      <c r="AD35" s="60">
        <f>_xlfn.BITXOR(AB35,2) + 32*AA35</f>
        <v>60</v>
      </c>
      <c r="AE35" s="60">
        <f>_xlfn.BITXOR(AC35,2) + 32*AA35</f>
        <v>61</v>
      </c>
      <c r="AF35" s="60">
        <f>32*(X35-1) + (AD35/2)</f>
        <v>30</v>
      </c>
      <c r="AG35" s="62"/>
    </row>
    <row r="36" spans="1:33" s="63" customFormat="1">
      <c r="A36" s="51"/>
      <c r="B36" s="52" t="s">
        <v>102</v>
      </c>
      <c r="C36" s="53" t="s">
        <v>68</v>
      </c>
      <c r="D36" s="54">
        <v>37.237452410000003</v>
      </c>
      <c r="E36" s="54">
        <v>-118.28945160000001</v>
      </c>
      <c r="F36" s="55">
        <v>1179.72</v>
      </c>
      <c r="G36" s="55">
        <v>-690.78551339124851</v>
      </c>
      <c r="H36" s="55">
        <v>-258.02165252873698</v>
      </c>
      <c r="I36" s="64" t="s">
        <v>69</v>
      </c>
      <c r="J36" s="65" t="s">
        <v>70</v>
      </c>
      <c r="K36" s="57"/>
      <c r="L36" s="57"/>
      <c r="M36" s="56"/>
      <c r="N36" s="56"/>
      <c r="O36" s="66">
        <v>5</v>
      </c>
      <c r="P36" s="60" t="str">
        <f>_xlfn.XLOOKUP(O36,'ARX IDs'!B$3:B$47,'ARX IDs'!C$3:C$47,"")</f>
        <v/>
      </c>
      <c r="Q36" s="60">
        <f>O36</f>
        <v>5</v>
      </c>
      <c r="R36" s="66">
        <v>1</v>
      </c>
      <c r="S36" s="67">
        <f>100 * $Q36 + R36</f>
        <v>501</v>
      </c>
      <c r="T36" s="66">
        <v>2</v>
      </c>
      <c r="U36" s="67">
        <f>100 * $Q36 + T36</f>
        <v>502</v>
      </c>
      <c r="V36" s="68">
        <f>IF(ISBLANK(X36), "", _xlfn.XLOOKUP(X36,'SNAP2 IDs'!C$3:C$15,'SNAP2 IDs'!B$3:B$15,""))</f>
        <v>12</v>
      </c>
      <c r="W36" s="68">
        <f>_xlfn.XLOOKUP($V36, 'SNAP2 IDs'!$B$3:$B$15,'SNAP2 IDs'!D$3:D$15, "Lookup err")</f>
        <v>1</v>
      </c>
      <c r="X36" s="68">
        <v>2</v>
      </c>
      <c r="Y36" s="68" t="str">
        <f>_xlfn.XLOOKUP($V36, 'SNAP2 IDs'!$B$3:$B$15,'SNAP2 IDs'!E$3:E$15, "Lookup err")</f>
        <v>02:00:d4:5b:e4:75</v>
      </c>
      <c r="Z36" s="68" t="str">
        <f>_xlfn.XLOOKUP($V36, 'SNAP2 IDs'!$B$3:$B$15,'SNAP2 IDs'!F$3:F$15, "Lookup err")</f>
        <v>snap02.sas.pvt</v>
      </c>
      <c r="AA36" s="66">
        <v>0</v>
      </c>
      <c r="AB36" s="66">
        <v>2</v>
      </c>
      <c r="AC36" s="66">
        <v>3</v>
      </c>
      <c r="AD36" s="60">
        <f>_xlfn.BITXOR(AB36,2) + 32*AA36</f>
        <v>0</v>
      </c>
      <c r="AE36" s="60">
        <f>_xlfn.BITXOR(AC36,2) + 32*AA36</f>
        <v>1</v>
      </c>
      <c r="AF36" s="60">
        <f>32*(X36-1) + (AD36/2)</f>
        <v>32</v>
      </c>
      <c r="AG36" s="62"/>
    </row>
    <row r="37" spans="1:33" s="63" customFormat="1">
      <c r="A37" s="51"/>
      <c r="B37" s="52" t="s">
        <v>103</v>
      </c>
      <c r="C37" s="53" t="s">
        <v>68</v>
      </c>
      <c r="D37" s="54">
        <v>37.24283535</v>
      </c>
      <c r="E37" s="54">
        <v>-118.29344758000001</v>
      </c>
      <c r="F37" s="55">
        <v>1179.57</v>
      </c>
      <c r="G37" s="55">
        <v>-1045.2924814829737</v>
      </c>
      <c r="H37" s="55">
        <v>339.39665549047055</v>
      </c>
      <c r="I37" s="64" t="s">
        <v>69</v>
      </c>
      <c r="J37" s="65" t="s">
        <v>70</v>
      </c>
      <c r="K37" s="57"/>
      <c r="L37" s="57"/>
      <c r="M37" s="56"/>
      <c r="N37" s="56"/>
      <c r="O37" s="66">
        <v>5</v>
      </c>
      <c r="P37" s="60" t="str">
        <f>_xlfn.XLOOKUP(O37,'ARX IDs'!B$3:B$47,'ARX IDs'!C$3:C$47,"")</f>
        <v/>
      </c>
      <c r="Q37" s="60">
        <f>O37</f>
        <v>5</v>
      </c>
      <c r="R37" s="66">
        <v>3</v>
      </c>
      <c r="S37" s="67">
        <f>100 * $Q37 + R37</f>
        <v>503</v>
      </c>
      <c r="T37" s="66">
        <v>4</v>
      </c>
      <c r="U37" s="67">
        <f>100 * $Q37 + T37</f>
        <v>504</v>
      </c>
      <c r="V37" s="68">
        <f>IF(ISBLANK(X37), "", _xlfn.XLOOKUP(X37,'SNAP2 IDs'!C$3:C$15,'SNAP2 IDs'!B$3:B$15,""))</f>
        <v>12</v>
      </c>
      <c r="W37" s="68">
        <f>_xlfn.XLOOKUP($V37, 'SNAP2 IDs'!$B$3:$B$15,'SNAP2 IDs'!D$3:D$15, "Lookup err")</f>
        <v>1</v>
      </c>
      <c r="X37" s="68">
        <v>2</v>
      </c>
      <c r="Y37" s="68" t="str">
        <f>_xlfn.XLOOKUP($V37, 'SNAP2 IDs'!$B$3:$B$15,'SNAP2 IDs'!E$3:E$15, "Lookup err")</f>
        <v>02:00:d4:5b:e4:75</v>
      </c>
      <c r="Z37" s="68" t="str">
        <f>_xlfn.XLOOKUP($V37, 'SNAP2 IDs'!$B$3:$B$15,'SNAP2 IDs'!F$3:F$15, "Lookup err")</f>
        <v>snap02.sas.pvt</v>
      </c>
      <c r="AA37" s="66">
        <v>0</v>
      </c>
      <c r="AB37" s="66">
        <v>4</v>
      </c>
      <c r="AC37" s="66">
        <v>5</v>
      </c>
      <c r="AD37" s="60">
        <f>_xlfn.BITXOR(AB37,2) + 32*AA37</f>
        <v>6</v>
      </c>
      <c r="AE37" s="60">
        <f>_xlfn.BITXOR(AC37,2) + 32*AA37</f>
        <v>7</v>
      </c>
      <c r="AF37" s="60">
        <f>32*(X37-1) + (AD37/2)</f>
        <v>35</v>
      </c>
      <c r="AG37" s="62"/>
    </row>
    <row r="38" spans="1:33" s="63" customFormat="1">
      <c r="A38" s="51"/>
      <c r="B38" s="52" t="s">
        <v>104</v>
      </c>
      <c r="C38" s="53" t="s">
        <v>68</v>
      </c>
      <c r="D38" s="54">
        <v>37.242232610000002</v>
      </c>
      <c r="E38" s="54">
        <v>-118.28829841</v>
      </c>
      <c r="F38" s="55">
        <v>1183.23</v>
      </c>
      <c r="G38" s="55">
        <v>-588.42051187269556</v>
      </c>
      <c r="H38" s="55">
        <v>272.50262116930969</v>
      </c>
      <c r="I38" s="64" t="s">
        <v>69</v>
      </c>
      <c r="J38" s="65" t="s">
        <v>70</v>
      </c>
      <c r="K38" s="57"/>
      <c r="L38" s="57"/>
      <c r="M38" s="56"/>
      <c r="N38" s="56"/>
      <c r="O38" s="66">
        <v>5</v>
      </c>
      <c r="P38" s="60" t="str">
        <f>_xlfn.XLOOKUP(O38,'ARX IDs'!B$3:B$47,'ARX IDs'!C$3:C$47,"")</f>
        <v/>
      </c>
      <c r="Q38" s="60">
        <f>O38</f>
        <v>5</v>
      </c>
      <c r="R38" s="66">
        <v>5</v>
      </c>
      <c r="S38" s="67">
        <f>100 * $Q38 + R38</f>
        <v>505</v>
      </c>
      <c r="T38" s="66">
        <v>6</v>
      </c>
      <c r="U38" s="67">
        <f>100 * $Q38 + T38</f>
        <v>506</v>
      </c>
      <c r="V38" s="68">
        <f>IF(ISBLANK(X38), "", _xlfn.XLOOKUP(X38,'SNAP2 IDs'!C$3:C$15,'SNAP2 IDs'!B$3:B$15,""))</f>
        <v>12</v>
      </c>
      <c r="W38" s="68">
        <f>_xlfn.XLOOKUP($V38, 'SNAP2 IDs'!$B$3:$B$15,'SNAP2 IDs'!D$3:D$15, "Lookup err")</f>
        <v>1</v>
      </c>
      <c r="X38" s="68">
        <v>2</v>
      </c>
      <c r="Y38" s="68" t="str">
        <f>_xlfn.XLOOKUP($V38, 'SNAP2 IDs'!$B$3:$B$15,'SNAP2 IDs'!E$3:E$15, "Lookup err")</f>
        <v>02:00:d4:5b:e4:75</v>
      </c>
      <c r="Z38" s="68" t="str">
        <f>_xlfn.XLOOKUP($V38, 'SNAP2 IDs'!$B$3:$B$15,'SNAP2 IDs'!F$3:F$15, "Lookup err")</f>
        <v>snap02.sas.pvt</v>
      </c>
      <c r="AA38" s="66">
        <v>0</v>
      </c>
      <c r="AB38" s="66">
        <v>6</v>
      </c>
      <c r="AC38" s="66">
        <v>7</v>
      </c>
      <c r="AD38" s="60">
        <f>_xlfn.BITXOR(AB38,2) + 32*AA38</f>
        <v>4</v>
      </c>
      <c r="AE38" s="60">
        <f>_xlfn.BITXOR(AC38,2) + 32*AA38</f>
        <v>5</v>
      </c>
      <c r="AF38" s="60">
        <f>32*(X38-1) + (AD38/2)</f>
        <v>34</v>
      </c>
      <c r="AG38" s="62"/>
    </row>
    <row r="39" spans="1:33" s="63" customFormat="1">
      <c r="A39" s="51"/>
      <c r="B39" s="52" t="s">
        <v>105</v>
      </c>
      <c r="C39" s="53" t="s">
        <v>68</v>
      </c>
      <c r="D39" s="54">
        <v>37.236177009999999</v>
      </c>
      <c r="E39" s="54">
        <v>-118.28486470999999</v>
      </c>
      <c r="F39" s="55">
        <v>1182.0899999999999</v>
      </c>
      <c r="G39" s="55">
        <v>-283.77641473525017</v>
      </c>
      <c r="H39" s="55">
        <v>-399.56855903875214</v>
      </c>
      <c r="I39" s="64" t="s">
        <v>69</v>
      </c>
      <c r="J39" s="65" t="s">
        <v>70</v>
      </c>
      <c r="K39" s="57"/>
      <c r="L39" s="57"/>
      <c r="M39" s="56"/>
      <c r="N39" s="56"/>
      <c r="O39" s="66">
        <v>5</v>
      </c>
      <c r="P39" s="60" t="str">
        <f>_xlfn.XLOOKUP(O39,'ARX IDs'!B$3:B$47,'ARX IDs'!C$3:C$47,"")</f>
        <v/>
      </c>
      <c r="Q39" s="60">
        <f>O39</f>
        <v>5</v>
      </c>
      <c r="R39" s="66">
        <v>7</v>
      </c>
      <c r="S39" s="67">
        <f>100 * $Q39 + R39</f>
        <v>507</v>
      </c>
      <c r="T39" s="66">
        <v>8</v>
      </c>
      <c r="U39" s="67">
        <f>100 * $Q39 + T39</f>
        <v>508</v>
      </c>
      <c r="V39" s="68">
        <f>IF(ISBLANK(X39), "", _xlfn.XLOOKUP(X39,'SNAP2 IDs'!C$3:C$15,'SNAP2 IDs'!B$3:B$15,""))</f>
        <v>12</v>
      </c>
      <c r="W39" s="68">
        <f>_xlfn.XLOOKUP($V39, 'SNAP2 IDs'!$B$3:$B$15,'SNAP2 IDs'!D$3:D$15, "Lookup err")</f>
        <v>1</v>
      </c>
      <c r="X39" s="68">
        <v>2</v>
      </c>
      <c r="Y39" s="68" t="str">
        <f>_xlfn.XLOOKUP($V39, 'SNAP2 IDs'!$B$3:$B$15,'SNAP2 IDs'!E$3:E$15, "Lookup err")</f>
        <v>02:00:d4:5b:e4:75</v>
      </c>
      <c r="Z39" s="68" t="str">
        <f>_xlfn.XLOOKUP($V39, 'SNAP2 IDs'!$B$3:$B$15,'SNAP2 IDs'!F$3:F$15, "Lookup err")</f>
        <v>snap02.sas.pvt</v>
      </c>
      <c r="AA39" s="66">
        <v>0</v>
      </c>
      <c r="AB39" s="66">
        <v>8</v>
      </c>
      <c r="AC39" s="66">
        <v>9</v>
      </c>
      <c r="AD39" s="60">
        <f>_xlfn.BITXOR(AB39,2) + 32*AA39</f>
        <v>10</v>
      </c>
      <c r="AE39" s="60">
        <f>_xlfn.BITXOR(AC39,2) + 32*AA39</f>
        <v>11</v>
      </c>
      <c r="AF39" s="60">
        <f>32*(X39-1) + (AD39/2)</f>
        <v>37</v>
      </c>
      <c r="AG39" s="62"/>
    </row>
    <row r="40" spans="1:33" s="63" customFormat="1">
      <c r="A40" s="51"/>
      <c r="B40" s="52" t="s">
        <v>106</v>
      </c>
      <c r="C40" s="53" t="s">
        <v>68</v>
      </c>
      <c r="D40" s="54">
        <v>37.239306220000003</v>
      </c>
      <c r="E40" s="54">
        <v>-118.28529437</v>
      </c>
      <c r="F40" s="55">
        <v>1182.75</v>
      </c>
      <c r="G40" s="55">
        <v>-321.89279736400061</v>
      </c>
      <c r="H40" s="55">
        <v>-52.276494451062199</v>
      </c>
      <c r="I40" s="64" t="s">
        <v>69</v>
      </c>
      <c r="J40" s="65" t="s">
        <v>70</v>
      </c>
      <c r="K40" s="57"/>
      <c r="L40" s="57"/>
      <c r="M40" s="56"/>
      <c r="N40" s="56"/>
      <c r="O40" s="66">
        <v>5</v>
      </c>
      <c r="P40" s="60" t="str">
        <f>_xlfn.XLOOKUP(O40,'ARX IDs'!B$3:B$47,'ARX IDs'!C$3:C$47,"")</f>
        <v/>
      </c>
      <c r="Q40" s="60">
        <f>O40</f>
        <v>5</v>
      </c>
      <c r="R40" s="66">
        <v>9</v>
      </c>
      <c r="S40" s="67">
        <f>100 * $Q40 + R40</f>
        <v>509</v>
      </c>
      <c r="T40" s="66">
        <v>10</v>
      </c>
      <c r="U40" s="67">
        <f>100 * $Q40 + T40</f>
        <v>510</v>
      </c>
      <c r="V40" s="68">
        <f>IF(ISBLANK(X40), "", _xlfn.XLOOKUP(X40,'SNAP2 IDs'!C$3:C$15,'SNAP2 IDs'!B$3:B$15,""))</f>
        <v>12</v>
      </c>
      <c r="W40" s="68">
        <f>_xlfn.XLOOKUP($V40, 'SNAP2 IDs'!$B$3:$B$15,'SNAP2 IDs'!D$3:D$15, "Lookup err")</f>
        <v>1</v>
      </c>
      <c r="X40" s="68">
        <v>2</v>
      </c>
      <c r="Y40" s="68" t="str">
        <f>_xlfn.XLOOKUP($V40, 'SNAP2 IDs'!$B$3:$B$15,'SNAP2 IDs'!E$3:E$15, "Lookup err")</f>
        <v>02:00:d4:5b:e4:75</v>
      </c>
      <c r="Z40" s="68" t="str">
        <f>_xlfn.XLOOKUP($V40, 'SNAP2 IDs'!$B$3:$B$15,'SNAP2 IDs'!F$3:F$15, "Lookup err")</f>
        <v>snap02.sas.pvt</v>
      </c>
      <c r="AA40" s="66">
        <v>0</v>
      </c>
      <c r="AB40" s="66">
        <v>10</v>
      </c>
      <c r="AC40" s="66">
        <v>11</v>
      </c>
      <c r="AD40" s="60">
        <f>_xlfn.BITXOR(AB40,2) + 32*AA40</f>
        <v>8</v>
      </c>
      <c r="AE40" s="60">
        <f>_xlfn.BITXOR(AC40,2) + 32*AA40</f>
        <v>9</v>
      </c>
      <c r="AF40" s="60">
        <f>32*(X40-1) + (AD40/2)</f>
        <v>36</v>
      </c>
      <c r="AG40" s="62"/>
    </row>
    <row r="41" spans="1:33" s="63" customFormat="1">
      <c r="A41" s="51"/>
      <c r="B41" s="52" t="s">
        <v>107</v>
      </c>
      <c r="C41" s="53" t="s">
        <v>68</v>
      </c>
      <c r="D41" s="54">
        <v>37.239199990000003</v>
      </c>
      <c r="E41" s="54">
        <v>-118.28928191999999</v>
      </c>
      <c r="F41" s="55">
        <v>1181</v>
      </c>
      <c r="G41" s="55">
        <v>-675.72070468067886</v>
      </c>
      <c r="H41" s="55">
        <v>-64.07068269790085</v>
      </c>
      <c r="I41" s="64" t="s">
        <v>69</v>
      </c>
      <c r="J41" s="65" t="s">
        <v>70</v>
      </c>
      <c r="K41" s="57"/>
      <c r="L41" s="57"/>
      <c r="M41" s="56"/>
      <c r="N41" s="56"/>
      <c r="O41" s="66">
        <v>5</v>
      </c>
      <c r="P41" s="60" t="str">
        <f>_xlfn.XLOOKUP(O41,'ARX IDs'!B$3:B$47,'ARX IDs'!C$3:C$47,"")</f>
        <v/>
      </c>
      <c r="Q41" s="60">
        <f>O41</f>
        <v>5</v>
      </c>
      <c r="R41" s="66">
        <v>11</v>
      </c>
      <c r="S41" s="67">
        <f>100 * $Q41 + R41</f>
        <v>511</v>
      </c>
      <c r="T41" s="66">
        <v>12</v>
      </c>
      <c r="U41" s="67">
        <f>100 * $Q41 + T41</f>
        <v>512</v>
      </c>
      <c r="V41" s="68">
        <f>IF(ISBLANK(X41), "", _xlfn.XLOOKUP(X41,'SNAP2 IDs'!C$3:C$15,'SNAP2 IDs'!B$3:B$15,""))</f>
        <v>12</v>
      </c>
      <c r="W41" s="68">
        <f>_xlfn.XLOOKUP($V41, 'SNAP2 IDs'!$B$3:$B$15,'SNAP2 IDs'!D$3:D$15, "Lookup err")</f>
        <v>1</v>
      </c>
      <c r="X41" s="68">
        <v>2</v>
      </c>
      <c r="Y41" s="68" t="str">
        <f>_xlfn.XLOOKUP($V41, 'SNAP2 IDs'!$B$3:$B$15,'SNAP2 IDs'!E$3:E$15, "Lookup err")</f>
        <v>02:00:d4:5b:e4:75</v>
      </c>
      <c r="Z41" s="68" t="str">
        <f>_xlfn.XLOOKUP($V41, 'SNAP2 IDs'!$B$3:$B$15,'SNAP2 IDs'!F$3:F$15, "Lookup err")</f>
        <v>snap02.sas.pvt</v>
      </c>
      <c r="AA41" s="66">
        <v>0</v>
      </c>
      <c r="AB41" s="66">
        <v>12</v>
      </c>
      <c r="AC41" s="66">
        <v>13</v>
      </c>
      <c r="AD41" s="60">
        <f>_xlfn.BITXOR(AB41,2) + 32*AA41</f>
        <v>14</v>
      </c>
      <c r="AE41" s="60">
        <f>_xlfn.BITXOR(AC41,2) + 32*AA41</f>
        <v>15</v>
      </c>
      <c r="AF41" s="60">
        <f>32*(X41-1) + (AD41/2)</f>
        <v>39</v>
      </c>
      <c r="AG41" s="62"/>
    </row>
    <row r="42" spans="1:33" s="63" customFormat="1">
      <c r="A42" s="51"/>
      <c r="B42" s="52" t="s">
        <v>108</v>
      </c>
      <c r="C42" s="53" t="s">
        <v>68</v>
      </c>
      <c r="D42" s="54">
        <v>37.24350098</v>
      </c>
      <c r="E42" s="54">
        <v>-118.29122108</v>
      </c>
      <c r="F42" s="55">
        <v>1182.29</v>
      </c>
      <c r="G42" s="55">
        <v>-847.73285598594043</v>
      </c>
      <c r="H42" s="55">
        <v>413.26820571522836</v>
      </c>
      <c r="I42" s="64" t="s">
        <v>69</v>
      </c>
      <c r="J42" s="65" t="s">
        <v>70</v>
      </c>
      <c r="K42" s="57"/>
      <c r="L42" s="57"/>
      <c r="M42" s="56"/>
      <c r="N42" s="56"/>
      <c r="O42" s="66">
        <v>5</v>
      </c>
      <c r="P42" s="60" t="str">
        <f>_xlfn.XLOOKUP(O42,'ARX IDs'!B$3:B$47,'ARX IDs'!C$3:C$47,"")</f>
        <v/>
      </c>
      <c r="Q42" s="60">
        <f>O42</f>
        <v>5</v>
      </c>
      <c r="R42" s="66">
        <v>13</v>
      </c>
      <c r="S42" s="67">
        <f>100 * $Q42 + R42</f>
        <v>513</v>
      </c>
      <c r="T42" s="66">
        <v>14</v>
      </c>
      <c r="U42" s="67">
        <f>100 * $Q42 + T42</f>
        <v>514</v>
      </c>
      <c r="V42" s="68">
        <f>IF(ISBLANK(X42), "", _xlfn.XLOOKUP(X42,'SNAP2 IDs'!C$3:C$15,'SNAP2 IDs'!B$3:B$15,""))</f>
        <v>12</v>
      </c>
      <c r="W42" s="68">
        <f>_xlfn.XLOOKUP($V42, 'SNAP2 IDs'!$B$3:$B$15,'SNAP2 IDs'!D$3:D$15, "Lookup err")</f>
        <v>1</v>
      </c>
      <c r="X42" s="68">
        <v>2</v>
      </c>
      <c r="Y42" s="68" t="str">
        <f>_xlfn.XLOOKUP($V42, 'SNAP2 IDs'!$B$3:$B$15,'SNAP2 IDs'!E$3:E$15, "Lookup err")</f>
        <v>02:00:d4:5b:e4:75</v>
      </c>
      <c r="Z42" s="68" t="str">
        <f>_xlfn.XLOOKUP($V42, 'SNAP2 IDs'!$B$3:$B$15,'SNAP2 IDs'!F$3:F$15, "Lookup err")</f>
        <v>snap02.sas.pvt</v>
      </c>
      <c r="AA42" s="66">
        <v>0</v>
      </c>
      <c r="AB42" s="66">
        <v>14</v>
      </c>
      <c r="AC42" s="66">
        <v>15</v>
      </c>
      <c r="AD42" s="60">
        <f>_xlfn.BITXOR(AB42,2) + 32*AA42</f>
        <v>12</v>
      </c>
      <c r="AE42" s="60">
        <f>_xlfn.BITXOR(AC42,2) + 32*AA42</f>
        <v>13</v>
      </c>
      <c r="AF42" s="60">
        <f>32*(X42-1) + (AD42/2)</f>
        <v>38</v>
      </c>
      <c r="AG42" s="62"/>
    </row>
    <row r="43" spans="1:33" s="63" customFormat="1">
      <c r="A43" s="51"/>
      <c r="B43" s="52" t="s">
        <v>109</v>
      </c>
      <c r="C43" s="53" t="s">
        <v>68</v>
      </c>
      <c r="D43" s="54">
        <v>37.240032120000002</v>
      </c>
      <c r="E43" s="54">
        <v>-118.29044630999999</v>
      </c>
      <c r="F43" s="55">
        <v>1179.97</v>
      </c>
      <c r="G43" s="55">
        <v>-779.02277102059406</v>
      </c>
      <c r="H43" s="55">
        <v>28.284015271657033</v>
      </c>
      <c r="I43" s="64" t="s">
        <v>69</v>
      </c>
      <c r="J43" s="65" t="s">
        <v>70</v>
      </c>
      <c r="K43" s="57"/>
      <c r="L43" s="57"/>
      <c r="M43" s="56"/>
      <c r="N43" s="56"/>
      <c r="O43" s="66">
        <v>5</v>
      </c>
      <c r="P43" s="60" t="str">
        <f>_xlfn.XLOOKUP(O43,'ARX IDs'!B$3:B$47,'ARX IDs'!C$3:C$47,"")</f>
        <v/>
      </c>
      <c r="Q43" s="60">
        <f>O43</f>
        <v>5</v>
      </c>
      <c r="R43" s="66">
        <v>15</v>
      </c>
      <c r="S43" s="67">
        <f>100 * $Q43 + R43</f>
        <v>515</v>
      </c>
      <c r="T43" s="66">
        <v>16</v>
      </c>
      <c r="U43" s="67">
        <f>100 * $Q43 + T43</f>
        <v>516</v>
      </c>
      <c r="V43" s="68">
        <f>IF(ISBLANK(X43), "", _xlfn.XLOOKUP(X43,'SNAP2 IDs'!C$3:C$15,'SNAP2 IDs'!B$3:B$15,""))</f>
        <v>12</v>
      </c>
      <c r="W43" s="68">
        <f>_xlfn.XLOOKUP($V43, 'SNAP2 IDs'!$B$3:$B$15,'SNAP2 IDs'!D$3:D$15, "Lookup err")</f>
        <v>1</v>
      </c>
      <c r="X43" s="68">
        <v>2</v>
      </c>
      <c r="Y43" s="68" t="str">
        <f>_xlfn.XLOOKUP($V43, 'SNAP2 IDs'!$B$3:$B$15,'SNAP2 IDs'!E$3:E$15, "Lookup err")</f>
        <v>02:00:d4:5b:e4:75</v>
      </c>
      <c r="Z43" s="68" t="str">
        <f>_xlfn.XLOOKUP($V43, 'SNAP2 IDs'!$B$3:$B$15,'SNAP2 IDs'!F$3:F$15, "Lookup err")</f>
        <v>snap02.sas.pvt</v>
      </c>
      <c r="AA43" s="66">
        <v>0</v>
      </c>
      <c r="AB43" s="66">
        <v>16</v>
      </c>
      <c r="AC43" s="66">
        <v>17</v>
      </c>
      <c r="AD43" s="60">
        <f>_xlfn.BITXOR(AB43,2) + 32*AA43</f>
        <v>18</v>
      </c>
      <c r="AE43" s="60">
        <f>_xlfn.BITXOR(AC43,2) + 32*AA43</f>
        <v>19</v>
      </c>
      <c r="AF43" s="60">
        <f>32*(X43-1) + (AD43/2)</f>
        <v>41</v>
      </c>
      <c r="AG43" s="62"/>
    </row>
    <row r="44" spans="1:33" s="63" customFormat="1">
      <c r="A44" s="51"/>
      <c r="B44" s="52" t="s">
        <v>110</v>
      </c>
      <c r="C44" s="53" t="s">
        <v>68</v>
      </c>
      <c r="D44" s="54">
        <v>37.237949550000003</v>
      </c>
      <c r="E44" s="54">
        <v>-118.29056541999999</v>
      </c>
      <c r="F44" s="55">
        <v>1179.5899999999999</v>
      </c>
      <c r="G44" s="55">
        <v>-789.61225041493446</v>
      </c>
      <c r="H44" s="55">
        <v>-202.84966735990596</v>
      </c>
      <c r="I44" s="64" t="s">
        <v>69</v>
      </c>
      <c r="J44" s="65" t="s">
        <v>70</v>
      </c>
      <c r="K44" s="57"/>
      <c r="L44" s="57"/>
      <c r="M44" s="56"/>
      <c r="N44" s="56"/>
      <c r="O44" s="66">
        <v>6</v>
      </c>
      <c r="P44" s="60" t="str">
        <f>_xlfn.XLOOKUP(O44,'ARX IDs'!B$3:B$47,'ARX IDs'!C$3:C$47,"")</f>
        <v/>
      </c>
      <c r="Q44" s="60">
        <f>O44</f>
        <v>6</v>
      </c>
      <c r="R44" s="66">
        <v>1</v>
      </c>
      <c r="S44" s="67">
        <f>100 * $Q44 + R44</f>
        <v>601</v>
      </c>
      <c r="T44" s="66">
        <v>2</v>
      </c>
      <c r="U44" s="67">
        <f>100 * $Q44 + T44</f>
        <v>602</v>
      </c>
      <c r="V44" s="68">
        <f>IF(ISBLANK(X44), "", _xlfn.XLOOKUP(X44,'SNAP2 IDs'!C$3:C$15,'SNAP2 IDs'!B$3:B$15,""))</f>
        <v>12</v>
      </c>
      <c r="W44" s="68">
        <f>_xlfn.XLOOKUP($V44, 'SNAP2 IDs'!$B$3:$B$15,'SNAP2 IDs'!D$3:D$15, "Lookup err")</f>
        <v>1</v>
      </c>
      <c r="X44" s="68">
        <v>2</v>
      </c>
      <c r="Y44" s="68" t="str">
        <f>_xlfn.XLOOKUP($V44, 'SNAP2 IDs'!$B$3:$B$15,'SNAP2 IDs'!E$3:E$15, "Lookup err")</f>
        <v>02:00:d4:5b:e4:75</v>
      </c>
      <c r="Z44" s="68" t="str">
        <f>_xlfn.XLOOKUP($V44, 'SNAP2 IDs'!$B$3:$B$15,'SNAP2 IDs'!F$3:F$15, "Lookup err")</f>
        <v>snap02.sas.pvt</v>
      </c>
      <c r="AA44" s="66">
        <v>0</v>
      </c>
      <c r="AB44" s="66">
        <v>18</v>
      </c>
      <c r="AC44" s="66">
        <v>19</v>
      </c>
      <c r="AD44" s="60">
        <f>_xlfn.BITXOR(AB44,2) + 32*AA44</f>
        <v>16</v>
      </c>
      <c r="AE44" s="60">
        <f>_xlfn.BITXOR(AC44,2) + 32*AA44</f>
        <v>17</v>
      </c>
      <c r="AF44" s="60">
        <f>32*(X44-1) + (AD44/2)</f>
        <v>40</v>
      </c>
      <c r="AG44" s="62"/>
    </row>
    <row r="45" spans="1:33" s="63" customFormat="1">
      <c r="A45" s="51"/>
      <c r="B45" s="52" t="s">
        <v>111</v>
      </c>
      <c r="C45" s="53" t="s">
        <v>68</v>
      </c>
      <c r="D45" s="54">
        <v>37.240873440000001</v>
      </c>
      <c r="E45" s="54">
        <v>-118.28645944</v>
      </c>
      <c r="F45" s="55">
        <v>1183.69</v>
      </c>
      <c r="G45" s="55">
        <v>-425.25659223565708</v>
      </c>
      <c r="H45" s="55">
        <v>121.65864916423871</v>
      </c>
      <c r="I45" s="64" t="s">
        <v>69</v>
      </c>
      <c r="J45" s="65" t="s">
        <v>70</v>
      </c>
      <c r="K45" s="57"/>
      <c r="L45" s="57"/>
      <c r="M45" s="56"/>
      <c r="N45" s="56"/>
      <c r="O45" s="66">
        <v>6</v>
      </c>
      <c r="P45" s="60" t="str">
        <f>_xlfn.XLOOKUP(O45,'ARX IDs'!B$3:B$47,'ARX IDs'!C$3:C$47,"")</f>
        <v/>
      </c>
      <c r="Q45" s="60">
        <f>O45</f>
        <v>6</v>
      </c>
      <c r="R45" s="66">
        <v>3</v>
      </c>
      <c r="S45" s="67">
        <f>100 * $Q45 + R45</f>
        <v>603</v>
      </c>
      <c r="T45" s="66">
        <v>4</v>
      </c>
      <c r="U45" s="67">
        <f>100 * $Q45 + T45</f>
        <v>604</v>
      </c>
      <c r="V45" s="68">
        <f>IF(ISBLANK(X45), "", _xlfn.XLOOKUP(X45,'SNAP2 IDs'!C$3:C$15,'SNAP2 IDs'!B$3:B$15,""))</f>
        <v>12</v>
      </c>
      <c r="W45" s="68">
        <f>_xlfn.XLOOKUP($V45, 'SNAP2 IDs'!$B$3:$B$15,'SNAP2 IDs'!D$3:D$15, "Lookup err")</f>
        <v>1</v>
      </c>
      <c r="X45" s="68">
        <v>2</v>
      </c>
      <c r="Y45" s="68" t="str">
        <f>_xlfn.XLOOKUP($V45, 'SNAP2 IDs'!$B$3:$B$15,'SNAP2 IDs'!E$3:E$15, "Lookup err")</f>
        <v>02:00:d4:5b:e4:75</v>
      </c>
      <c r="Z45" s="68" t="str">
        <f>_xlfn.XLOOKUP($V45, 'SNAP2 IDs'!$B$3:$B$15,'SNAP2 IDs'!F$3:F$15, "Lookup err")</f>
        <v>snap02.sas.pvt</v>
      </c>
      <c r="AA45" s="66">
        <v>0</v>
      </c>
      <c r="AB45" s="66">
        <v>20</v>
      </c>
      <c r="AC45" s="66">
        <v>21</v>
      </c>
      <c r="AD45" s="60">
        <f>_xlfn.BITXOR(AB45,2) + 32*AA45</f>
        <v>22</v>
      </c>
      <c r="AE45" s="60">
        <f>_xlfn.BITXOR(AC45,2) + 32*AA45</f>
        <v>23</v>
      </c>
      <c r="AF45" s="60">
        <f>32*(X45-1) + (AD45/2)</f>
        <v>43</v>
      </c>
      <c r="AG45" s="62"/>
    </row>
    <row r="46" spans="1:33" s="63" customFormat="1">
      <c r="A46" s="51"/>
      <c r="B46" s="52" t="s">
        <v>112</v>
      </c>
      <c r="C46" s="53" t="s">
        <v>68</v>
      </c>
      <c r="D46" s="54">
        <v>37.243196449999999</v>
      </c>
      <c r="E46" s="54">
        <v>-118.29032361</v>
      </c>
      <c r="F46" s="55">
        <v>1181.6300000000001</v>
      </c>
      <c r="G46" s="55">
        <v>-768.10352442052238</v>
      </c>
      <c r="H46" s="55">
        <v>379.47159136815236</v>
      </c>
      <c r="I46" s="64" t="s">
        <v>69</v>
      </c>
      <c r="J46" s="65" t="s">
        <v>70</v>
      </c>
      <c r="K46" s="57"/>
      <c r="L46" s="57"/>
      <c r="M46" s="56"/>
      <c r="N46" s="56"/>
      <c r="O46" s="66">
        <v>6</v>
      </c>
      <c r="P46" s="60" t="str">
        <f>_xlfn.XLOOKUP(O46,'ARX IDs'!B$3:B$47,'ARX IDs'!C$3:C$47,"")</f>
        <v/>
      </c>
      <c r="Q46" s="60">
        <f>O46</f>
        <v>6</v>
      </c>
      <c r="R46" s="66">
        <v>5</v>
      </c>
      <c r="S46" s="67">
        <f>100 * $Q46 + R46</f>
        <v>605</v>
      </c>
      <c r="T46" s="66">
        <v>6</v>
      </c>
      <c r="U46" s="67">
        <f>100 * $Q46 + T46</f>
        <v>606</v>
      </c>
      <c r="V46" s="68">
        <f>IF(ISBLANK(X46), "", _xlfn.XLOOKUP(X46,'SNAP2 IDs'!C$3:C$15,'SNAP2 IDs'!B$3:B$15,""))</f>
        <v>12</v>
      </c>
      <c r="W46" s="68">
        <f>_xlfn.XLOOKUP($V46, 'SNAP2 IDs'!$B$3:$B$15,'SNAP2 IDs'!D$3:D$15, "Lookup err")</f>
        <v>1</v>
      </c>
      <c r="X46" s="68">
        <v>2</v>
      </c>
      <c r="Y46" s="68" t="str">
        <f>_xlfn.XLOOKUP($V46, 'SNAP2 IDs'!$B$3:$B$15,'SNAP2 IDs'!E$3:E$15, "Lookup err")</f>
        <v>02:00:d4:5b:e4:75</v>
      </c>
      <c r="Z46" s="68" t="str">
        <f>_xlfn.XLOOKUP($V46, 'SNAP2 IDs'!$B$3:$B$15,'SNAP2 IDs'!F$3:F$15, "Lookup err")</f>
        <v>snap02.sas.pvt</v>
      </c>
      <c r="AA46" s="66">
        <v>0</v>
      </c>
      <c r="AB46" s="66">
        <v>22</v>
      </c>
      <c r="AC46" s="66">
        <v>23</v>
      </c>
      <c r="AD46" s="60">
        <f>_xlfn.BITXOR(AB46,2) + 32*AA46</f>
        <v>20</v>
      </c>
      <c r="AE46" s="60">
        <f>_xlfn.BITXOR(AC46,2) + 32*AA46</f>
        <v>21</v>
      </c>
      <c r="AF46" s="60">
        <f>32*(X46-1) + (AD46/2)</f>
        <v>42</v>
      </c>
      <c r="AG46" s="62"/>
    </row>
    <row r="47" spans="1:33" s="63" customFormat="1">
      <c r="A47" s="51"/>
      <c r="B47" s="52" t="s">
        <v>113</v>
      </c>
      <c r="C47" s="53" t="s">
        <v>68</v>
      </c>
      <c r="D47" s="54">
        <v>37.241987232199996</v>
      </c>
      <c r="E47" s="54">
        <v>-118.29319386020001</v>
      </c>
      <c r="F47" s="55"/>
      <c r="G47" s="55">
        <v>-1022.7892210639188</v>
      </c>
      <c r="H47" s="55">
        <v>245.26787019866748</v>
      </c>
      <c r="I47" s="64" t="s">
        <v>69</v>
      </c>
      <c r="J47" s="65" t="s">
        <v>70</v>
      </c>
      <c r="K47" s="57"/>
      <c r="L47" s="57"/>
      <c r="M47" s="56"/>
      <c r="N47" s="56"/>
      <c r="O47" s="66">
        <v>6</v>
      </c>
      <c r="P47" s="60" t="str">
        <f>_xlfn.XLOOKUP(O47,'ARX IDs'!B$3:B$47,'ARX IDs'!C$3:C$47,"")</f>
        <v/>
      </c>
      <c r="Q47" s="60">
        <f>O47</f>
        <v>6</v>
      </c>
      <c r="R47" s="66">
        <v>7</v>
      </c>
      <c r="S47" s="67">
        <f>100 * $Q47 + R47</f>
        <v>607</v>
      </c>
      <c r="T47" s="66">
        <v>8</v>
      </c>
      <c r="U47" s="67">
        <f>100 * $Q47 + T47</f>
        <v>608</v>
      </c>
      <c r="V47" s="68">
        <f>IF(ISBLANK(X47), "", _xlfn.XLOOKUP(X47,'SNAP2 IDs'!C$3:C$15,'SNAP2 IDs'!B$3:B$15,""))</f>
        <v>12</v>
      </c>
      <c r="W47" s="68">
        <f>_xlfn.XLOOKUP($V47, 'SNAP2 IDs'!$B$3:$B$15,'SNAP2 IDs'!D$3:D$15, "Lookup err")</f>
        <v>1</v>
      </c>
      <c r="X47" s="68">
        <v>2</v>
      </c>
      <c r="Y47" s="68" t="str">
        <f>_xlfn.XLOOKUP($V47, 'SNAP2 IDs'!$B$3:$B$15,'SNAP2 IDs'!E$3:E$15, "Lookup err")</f>
        <v>02:00:d4:5b:e4:75</v>
      </c>
      <c r="Z47" s="68" t="str">
        <f>_xlfn.XLOOKUP($V47, 'SNAP2 IDs'!$B$3:$B$15,'SNAP2 IDs'!F$3:F$15, "Lookup err")</f>
        <v>snap02.sas.pvt</v>
      </c>
      <c r="AA47" s="66">
        <v>0</v>
      </c>
      <c r="AB47" s="66">
        <v>24</v>
      </c>
      <c r="AC47" s="66">
        <v>25</v>
      </c>
      <c r="AD47" s="60">
        <f>_xlfn.BITXOR(AB47,2) + 32*AA47</f>
        <v>26</v>
      </c>
      <c r="AE47" s="60">
        <f>_xlfn.BITXOR(AC47,2) + 32*AA47</f>
        <v>27</v>
      </c>
      <c r="AF47" s="60">
        <f>32*(X47-1) + (AD47/2)</f>
        <v>45</v>
      </c>
      <c r="AG47" s="62"/>
    </row>
    <row r="48" spans="1:33" s="63" customFormat="1">
      <c r="A48" s="51"/>
      <c r="B48" s="52" t="s">
        <v>114</v>
      </c>
      <c r="C48" s="53" t="s">
        <v>68</v>
      </c>
      <c r="D48" s="54">
        <v>37.240745878199995</v>
      </c>
      <c r="E48" s="54">
        <v>-118.2919627692</v>
      </c>
      <c r="F48" s="55"/>
      <c r="G48" s="55">
        <v>-913.57117258554706</v>
      </c>
      <c r="H48" s="55">
        <v>107.49888403995114</v>
      </c>
      <c r="I48" s="64" t="s">
        <v>69</v>
      </c>
      <c r="J48" s="65" t="s">
        <v>70</v>
      </c>
      <c r="K48" s="57"/>
      <c r="L48" s="57"/>
      <c r="M48" s="56"/>
      <c r="N48" s="56"/>
      <c r="O48" s="66">
        <v>6</v>
      </c>
      <c r="P48" s="60" t="str">
        <f>_xlfn.XLOOKUP(O48,'ARX IDs'!B$3:B$47,'ARX IDs'!C$3:C$47,"")</f>
        <v/>
      </c>
      <c r="Q48" s="60">
        <f>O48</f>
        <v>6</v>
      </c>
      <c r="R48" s="66">
        <v>9</v>
      </c>
      <c r="S48" s="67">
        <f>100 * $Q48 + R48</f>
        <v>609</v>
      </c>
      <c r="T48" s="66">
        <v>10</v>
      </c>
      <c r="U48" s="67">
        <f>100 * $Q48 + T48</f>
        <v>610</v>
      </c>
      <c r="V48" s="68">
        <f>IF(ISBLANK(X48), "", _xlfn.XLOOKUP(X48,'SNAP2 IDs'!C$3:C$15,'SNAP2 IDs'!B$3:B$15,""))</f>
        <v>12</v>
      </c>
      <c r="W48" s="68">
        <f>_xlfn.XLOOKUP($V48, 'SNAP2 IDs'!$B$3:$B$15,'SNAP2 IDs'!D$3:D$15, "Lookup err")</f>
        <v>1</v>
      </c>
      <c r="X48" s="68">
        <v>2</v>
      </c>
      <c r="Y48" s="68" t="str">
        <f>_xlfn.XLOOKUP($V48, 'SNAP2 IDs'!$B$3:$B$15,'SNAP2 IDs'!E$3:E$15, "Lookup err")</f>
        <v>02:00:d4:5b:e4:75</v>
      </c>
      <c r="Z48" s="68" t="str">
        <f>_xlfn.XLOOKUP($V48, 'SNAP2 IDs'!$B$3:$B$15,'SNAP2 IDs'!F$3:F$15, "Lookup err")</f>
        <v>snap02.sas.pvt</v>
      </c>
      <c r="AA48" s="66">
        <v>0</v>
      </c>
      <c r="AB48" s="66">
        <v>26</v>
      </c>
      <c r="AC48" s="66">
        <v>27</v>
      </c>
      <c r="AD48" s="60">
        <f>_xlfn.BITXOR(AB48,2) + 32*AA48</f>
        <v>24</v>
      </c>
      <c r="AE48" s="60">
        <f>_xlfn.BITXOR(AC48,2) + 32*AA48</f>
        <v>25</v>
      </c>
      <c r="AF48" s="60">
        <f>32*(X48-1) + (AD48/2)</f>
        <v>44</v>
      </c>
      <c r="AG48" s="62"/>
    </row>
    <row r="49" spans="1:33" s="63" customFormat="1">
      <c r="A49" s="51"/>
      <c r="B49" s="52" t="s">
        <v>115</v>
      </c>
      <c r="C49" s="53" t="s">
        <v>68</v>
      </c>
      <c r="D49" s="54">
        <v>37.240951235199994</v>
      </c>
      <c r="E49" s="54">
        <v>-118.28785766919999</v>
      </c>
      <c r="F49" s="55"/>
      <c r="G49" s="55">
        <v>-549.32377983451067</v>
      </c>
      <c r="H49" s="55">
        <v>130.2899860869002</v>
      </c>
      <c r="I49" s="64" t="s">
        <v>69</v>
      </c>
      <c r="J49" s="65" t="s">
        <v>70</v>
      </c>
      <c r="K49" s="57"/>
      <c r="L49" s="57"/>
      <c r="M49" s="56"/>
      <c r="N49" s="56"/>
      <c r="O49" s="66">
        <v>6</v>
      </c>
      <c r="P49" s="60" t="str">
        <f>_xlfn.XLOOKUP(O49,'ARX IDs'!B$3:B$47,'ARX IDs'!C$3:C$47,"")</f>
        <v/>
      </c>
      <c r="Q49" s="60">
        <f>O49</f>
        <v>6</v>
      </c>
      <c r="R49" s="66">
        <v>11</v>
      </c>
      <c r="S49" s="67">
        <f>100 * $Q49 + R49</f>
        <v>611</v>
      </c>
      <c r="T49" s="66">
        <v>12</v>
      </c>
      <c r="U49" s="67">
        <f>100 * $Q49 + T49</f>
        <v>612</v>
      </c>
      <c r="V49" s="68">
        <f>IF(ISBLANK(X49), "", _xlfn.XLOOKUP(X49,'SNAP2 IDs'!C$3:C$15,'SNAP2 IDs'!B$3:B$15,""))</f>
        <v>12</v>
      </c>
      <c r="W49" s="68">
        <f>_xlfn.XLOOKUP($V49, 'SNAP2 IDs'!$B$3:$B$15,'SNAP2 IDs'!D$3:D$15, "Lookup err")</f>
        <v>1</v>
      </c>
      <c r="X49" s="68">
        <v>2</v>
      </c>
      <c r="Y49" s="68" t="str">
        <f>_xlfn.XLOOKUP($V49, 'SNAP2 IDs'!$B$3:$B$15,'SNAP2 IDs'!E$3:E$15, "Lookup err")</f>
        <v>02:00:d4:5b:e4:75</v>
      </c>
      <c r="Z49" s="68" t="str">
        <f>_xlfn.XLOOKUP($V49, 'SNAP2 IDs'!$B$3:$B$15,'SNAP2 IDs'!F$3:F$15, "Lookup err")</f>
        <v>snap02.sas.pvt</v>
      </c>
      <c r="AA49" s="66">
        <v>0</v>
      </c>
      <c r="AB49" s="66">
        <v>28</v>
      </c>
      <c r="AC49" s="66">
        <v>29</v>
      </c>
      <c r="AD49" s="60">
        <f>_xlfn.BITXOR(AB49,2) + 32*AA49</f>
        <v>30</v>
      </c>
      <c r="AE49" s="60">
        <f>_xlfn.BITXOR(AC49,2) + 32*AA49</f>
        <v>31</v>
      </c>
      <c r="AF49" s="60">
        <f>32*(X49-1) + (AD49/2)</f>
        <v>47</v>
      </c>
      <c r="AG49" s="62"/>
    </row>
    <row r="50" spans="1:33" s="63" customFormat="1">
      <c r="A50" s="51"/>
      <c r="B50" s="52" t="s">
        <v>116</v>
      </c>
      <c r="C50" s="53" t="s">
        <v>68</v>
      </c>
      <c r="D50" s="54">
        <v>37.241879652199991</v>
      </c>
      <c r="E50" s="54">
        <v>-118.2897122692</v>
      </c>
      <c r="F50" s="55"/>
      <c r="G50" s="55">
        <v>-713.87340897546892</v>
      </c>
      <c r="H50" s="55">
        <v>233.32833680878881</v>
      </c>
      <c r="I50" s="64" t="s">
        <v>69</v>
      </c>
      <c r="J50" s="65" t="s">
        <v>70</v>
      </c>
      <c r="K50" s="57"/>
      <c r="L50" s="57"/>
      <c r="M50" s="56"/>
      <c r="N50" s="56"/>
      <c r="O50" s="66">
        <v>6</v>
      </c>
      <c r="P50" s="60" t="str">
        <f>_xlfn.XLOOKUP(O50,'ARX IDs'!B$3:B$47,'ARX IDs'!C$3:C$47,"")</f>
        <v/>
      </c>
      <c r="Q50" s="60">
        <f>O50</f>
        <v>6</v>
      </c>
      <c r="R50" s="66">
        <v>13</v>
      </c>
      <c r="S50" s="67">
        <f>100 * $Q50 + R50</f>
        <v>613</v>
      </c>
      <c r="T50" s="66">
        <v>14</v>
      </c>
      <c r="U50" s="67">
        <f>100 * $Q50 + T50</f>
        <v>614</v>
      </c>
      <c r="V50" s="68">
        <f>IF(ISBLANK(X50), "", _xlfn.XLOOKUP(X50,'SNAP2 IDs'!C$3:C$15,'SNAP2 IDs'!B$3:B$15,""))</f>
        <v>12</v>
      </c>
      <c r="W50" s="68">
        <f>_xlfn.XLOOKUP($V50, 'SNAP2 IDs'!$B$3:$B$15,'SNAP2 IDs'!D$3:D$15, "Lookup err")</f>
        <v>1</v>
      </c>
      <c r="X50" s="68">
        <v>2</v>
      </c>
      <c r="Y50" s="68" t="str">
        <f>_xlfn.XLOOKUP($V50, 'SNAP2 IDs'!$B$3:$B$15,'SNAP2 IDs'!E$3:E$15, "Lookup err")</f>
        <v>02:00:d4:5b:e4:75</v>
      </c>
      <c r="Z50" s="68" t="str">
        <f>_xlfn.XLOOKUP($V50, 'SNAP2 IDs'!$B$3:$B$15,'SNAP2 IDs'!F$3:F$15, "Lookup err")</f>
        <v>snap02.sas.pvt</v>
      </c>
      <c r="AA50" s="66">
        <v>0</v>
      </c>
      <c r="AB50" s="66">
        <v>30</v>
      </c>
      <c r="AC50" s="66">
        <v>31</v>
      </c>
      <c r="AD50" s="60">
        <f>_xlfn.BITXOR(AB50,2) + 32*AA50</f>
        <v>28</v>
      </c>
      <c r="AE50" s="60">
        <f>_xlfn.BITXOR(AC50,2) + 32*AA50</f>
        <v>29</v>
      </c>
      <c r="AF50" s="60">
        <f>32*(X50-1) + (AD50/2)</f>
        <v>46</v>
      </c>
      <c r="AG50" s="62"/>
    </row>
    <row r="51" spans="1:33" s="63" customFormat="1">
      <c r="A51" s="51"/>
      <c r="B51" s="52" t="s">
        <v>117</v>
      </c>
      <c r="C51" s="53" t="s">
        <v>68</v>
      </c>
      <c r="D51" s="54">
        <v>37.249584330199994</v>
      </c>
      <c r="E51" s="54">
        <v>-118.2777622692</v>
      </c>
      <c r="F51" s="55"/>
      <c r="G51" s="55">
        <v>346.40006699680231</v>
      </c>
      <c r="H51" s="55">
        <v>1088.4153440112725</v>
      </c>
      <c r="I51" s="64" t="s">
        <v>69</v>
      </c>
      <c r="J51" s="65" t="s">
        <v>70</v>
      </c>
      <c r="K51" s="57"/>
      <c r="L51" s="57"/>
      <c r="M51" s="56"/>
      <c r="N51" s="56"/>
      <c r="O51" s="66">
        <v>6</v>
      </c>
      <c r="P51" s="60" t="str">
        <f>_xlfn.XLOOKUP(O51,'ARX IDs'!B$3:B$47,'ARX IDs'!C$3:C$47,"")</f>
        <v/>
      </c>
      <c r="Q51" s="60">
        <f>O51</f>
        <v>6</v>
      </c>
      <c r="R51" s="66">
        <v>15</v>
      </c>
      <c r="S51" s="67">
        <f>100 * $Q51 + R51</f>
        <v>615</v>
      </c>
      <c r="T51" s="66">
        <v>16</v>
      </c>
      <c r="U51" s="67">
        <f>100 * $Q51 + T51</f>
        <v>616</v>
      </c>
      <c r="V51" s="68">
        <f>IF(ISBLANK(X51), "", _xlfn.XLOOKUP(X51,'SNAP2 IDs'!C$3:C$15,'SNAP2 IDs'!B$3:B$15,""))</f>
        <v>12</v>
      </c>
      <c r="W51" s="68">
        <f>_xlfn.XLOOKUP($V51, 'SNAP2 IDs'!$B$3:$B$15,'SNAP2 IDs'!D$3:D$15, "Lookup err")</f>
        <v>1</v>
      </c>
      <c r="X51" s="68">
        <v>2</v>
      </c>
      <c r="Y51" s="68" t="str">
        <f>_xlfn.XLOOKUP($V51, 'SNAP2 IDs'!$B$3:$B$15,'SNAP2 IDs'!E$3:E$15, "Lookup err")</f>
        <v>02:00:d4:5b:e4:75</v>
      </c>
      <c r="Z51" s="68" t="str">
        <f>_xlfn.XLOOKUP($V51, 'SNAP2 IDs'!$B$3:$B$15,'SNAP2 IDs'!F$3:F$15, "Lookup err")</f>
        <v>snap02.sas.pvt</v>
      </c>
      <c r="AA51" s="66">
        <v>1</v>
      </c>
      <c r="AB51" s="66">
        <v>0</v>
      </c>
      <c r="AC51" s="66">
        <v>1</v>
      </c>
      <c r="AD51" s="60">
        <f>_xlfn.BITXOR(AB51,2) + 32*AA51</f>
        <v>34</v>
      </c>
      <c r="AE51" s="60">
        <f>_xlfn.BITXOR(AC51,2) + 32*AA51</f>
        <v>35</v>
      </c>
      <c r="AF51" s="60">
        <f>32*(X51-1) + (AD51/2)</f>
        <v>49</v>
      </c>
      <c r="AG51" s="62"/>
    </row>
    <row r="52" spans="1:33" s="63" customFormat="1">
      <c r="A52" s="51"/>
      <c r="B52" s="52" t="s">
        <v>118</v>
      </c>
      <c r="C52" s="53" t="s">
        <v>68</v>
      </c>
      <c r="D52" s="54">
        <v>37.236127252199992</v>
      </c>
      <c r="E52" s="54">
        <v>-118.2874094692</v>
      </c>
      <c r="F52" s="55"/>
      <c r="G52" s="55">
        <v>-509.58752935836787</v>
      </c>
      <c r="H52" s="55">
        <v>-405.08932324506247</v>
      </c>
      <c r="I52" s="64" t="s">
        <v>69</v>
      </c>
      <c r="J52" s="65" t="s">
        <v>70</v>
      </c>
      <c r="K52" s="57"/>
      <c r="L52" s="57"/>
      <c r="M52" s="56"/>
      <c r="N52" s="56"/>
      <c r="O52" s="66">
        <v>7</v>
      </c>
      <c r="P52" s="60" t="str">
        <f>_xlfn.XLOOKUP(O52,'ARX IDs'!B$3:B$47,'ARX IDs'!C$3:C$47,"")</f>
        <v/>
      </c>
      <c r="Q52" s="60">
        <f>O52</f>
        <v>7</v>
      </c>
      <c r="R52" s="66">
        <v>1</v>
      </c>
      <c r="S52" s="67">
        <f>100 * $Q52 + R52</f>
        <v>701</v>
      </c>
      <c r="T52" s="66">
        <v>2</v>
      </c>
      <c r="U52" s="67">
        <f>100 * $Q52 + T52</f>
        <v>702</v>
      </c>
      <c r="V52" s="68">
        <f>IF(ISBLANK(X52), "", _xlfn.XLOOKUP(X52,'SNAP2 IDs'!C$3:C$15,'SNAP2 IDs'!B$3:B$15,""))</f>
        <v>12</v>
      </c>
      <c r="W52" s="68">
        <f>_xlfn.XLOOKUP($V52, 'SNAP2 IDs'!$B$3:$B$15,'SNAP2 IDs'!D$3:D$15, "Lookup err")</f>
        <v>1</v>
      </c>
      <c r="X52" s="68">
        <v>2</v>
      </c>
      <c r="Y52" s="68" t="str">
        <f>_xlfn.XLOOKUP($V52, 'SNAP2 IDs'!$B$3:$B$15,'SNAP2 IDs'!E$3:E$15, "Lookup err")</f>
        <v>02:00:d4:5b:e4:75</v>
      </c>
      <c r="Z52" s="68" t="str">
        <f>_xlfn.XLOOKUP($V52, 'SNAP2 IDs'!$B$3:$B$15,'SNAP2 IDs'!F$3:F$15, "Lookup err")</f>
        <v>snap02.sas.pvt</v>
      </c>
      <c r="AA52" s="66">
        <v>1</v>
      </c>
      <c r="AB52" s="66">
        <v>2</v>
      </c>
      <c r="AC52" s="66">
        <v>3</v>
      </c>
      <c r="AD52" s="60">
        <f>_xlfn.BITXOR(AB52,2) + 32*AA52</f>
        <v>32</v>
      </c>
      <c r="AE52" s="60">
        <f>_xlfn.BITXOR(AC52,2) + 32*AA52</f>
        <v>33</v>
      </c>
      <c r="AF52" s="60">
        <f>32*(X52-1) + (AD52/2)</f>
        <v>48</v>
      </c>
      <c r="AG52" s="62"/>
    </row>
    <row r="53" spans="1:33" s="63" customFormat="1">
      <c r="A53" s="51"/>
      <c r="B53" s="52" t="s">
        <v>119</v>
      </c>
      <c r="C53" s="53" t="s">
        <v>68</v>
      </c>
      <c r="D53" s="54">
        <v>37.237328965199993</v>
      </c>
      <c r="E53" s="54">
        <v>-118.2862442692</v>
      </c>
      <c r="F53" s="55">
        <v>1182.8699999999999</v>
      </c>
      <c r="G53" s="55">
        <v>-406.18647043474357</v>
      </c>
      <c r="H53" s="55">
        <v>-271.7198076486651</v>
      </c>
      <c r="I53" s="64" t="s">
        <v>69</v>
      </c>
      <c r="J53" s="65" t="s">
        <v>70</v>
      </c>
      <c r="K53" s="57"/>
      <c r="L53" s="57"/>
      <c r="M53" s="56"/>
      <c r="N53" s="56"/>
      <c r="O53" s="66">
        <v>7</v>
      </c>
      <c r="P53" s="60" t="str">
        <f>_xlfn.XLOOKUP(O53,'ARX IDs'!B$3:B$47,'ARX IDs'!C$3:C$47,"")</f>
        <v/>
      </c>
      <c r="Q53" s="60">
        <f>O53</f>
        <v>7</v>
      </c>
      <c r="R53" s="66">
        <v>3</v>
      </c>
      <c r="S53" s="67">
        <f>100 * $Q53 + R53</f>
        <v>703</v>
      </c>
      <c r="T53" s="66">
        <v>4</v>
      </c>
      <c r="U53" s="67">
        <f>100 * $Q53 + T53</f>
        <v>704</v>
      </c>
      <c r="V53" s="68">
        <f>IF(ISBLANK(X53), "", _xlfn.XLOOKUP(X53,'SNAP2 IDs'!C$3:C$15,'SNAP2 IDs'!B$3:B$15,""))</f>
        <v>12</v>
      </c>
      <c r="W53" s="68">
        <f>_xlfn.XLOOKUP($V53, 'SNAP2 IDs'!$B$3:$B$15,'SNAP2 IDs'!D$3:D$15, "Lookup err")</f>
        <v>1</v>
      </c>
      <c r="X53" s="68">
        <v>2</v>
      </c>
      <c r="Y53" s="68" t="str">
        <f>_xlfn.XLOOKUP($V53, 'SNAP2 IDs'!$B$3:$B$15,'SNAP2 IDs'!E$3:E$15, "Lookup err")</f>
        <v>02:00:d4:5b:e4:75</v>
      </c>
      <c r="Z53" s="68" t="str">
        <f>_xlfn.XLOOKUP($V53, 'SNAP2 IDs'!$B$3:$B$15,'SNAP2 IDs'!F$3:F$15, "Lookup err")</f>
        <v>snap02.sas.pvt</v>
      </c>
      <c r="AA53" s="66">
        <v>1</v>
      </c>
      <c r="AB53" s="66">
        <v>4</v>
      </c>
      <c r="AC53" s="66">
        <v>5</v>
      </c>
      <c r="AD53" s="60">
        <f>_xlfn.BITXOR(AB53,2) + 32*AA53</f>
        <v>38</v>
      </c>
      <c r="AE53" s="60">
        <f>_xlfn.BITXOR(AC53,2) + 32*AA53</f>
        <v>39</v>
      </c>
      <c r="AF53" s="60">
        <f>32*(X53-1) + (AD53/2)</f>
        <v>51</v>
      </c>
      <c r="AG53" s="62"/>
    </row>
    <row r="54" spans="1:33" s="63" customFormat="1">
      <c r="A54" s="51"/>
      <c r="B54" s="52" t="s">
        <v>120</v>
      </c>
      <c r="C54" s="53" t="s">
        <v>68</v>
      </c>
      <c r="D54" s="54">
        <v>37.239940801199992</v>
      </c>
      <c r="E54" s="54">
        <v>-118.2863847692</v>
      </c>
      <c r="F54" s="55"/>
      <c r="G54" s="55">
        <v>-418.63916825963463</v>
      </c>
      <c r="H54" s="55">
        <v>18.149156186374121</v>
      </c>
      <c r="I54" s="64" t="s">
        <v>69</v>
      </c>
      <c r="J54" s="65" t="s">
        <v>70</v>
      </c>
      <c r="K54" s="57"/>
      <c r="L54" s="57"/>
      <c r="M54" s="56"/>
      <c r="N54" s="56"/>
      <c r="O54" s="66">
        <v>7</v>
      </c>
      <c r="P54" s="60" t="str">
        <f>_xlfn.XLOOKUP(O54,'ARX IDs'!B$3:B$47,'ARX IDs'!C$3:C$47,"")</f>
        <v/>
      </c>
      <c r="Q54" s="60">
        <f>O54</f>
        <v>7</v>
      </c>
      <c r="R54" s="66">
        <v>5</v>
      </c>
      <c r="S54" s="67">
        <f>100 * $Q54 + R54</f>
        <v>705</v>
      </c>
      <c r="T54" s="66">
        <v>6</v>
      </c>
      <c r="U54" s="67">
        <f>100 * $Q54 + T54</f>
        <v>706</v>
      </c>
      <c r="V54" s="68">
        <f>IF(ISBLANK(X54), "", _xlfn.XLOOKUP(X54,'SNAP2 IDs'!C$3:C$15,'SNAP2 IDs'!B$3:B$15,""))</f>
        <v>12</v>
      </c>
      <c r="W54" s="68">
        <f>_xlfn.XLOOKUP($V54, 'SNAP2 IDs'!$B$3:$B$15,'SNAP2 IDs'!D$3:D$15, "Lookup err")</f>
        <v>1</v>
      </c>
      <c r="X54" s="68">
        <v>2</v>
      </c>
      <c r="Y54" s="68" t="str">
        <f>_xlfn.XLOOKUP($V54, 'SNAP2 IDs'!$B$3:$B$15,'SNAP2 IDs'!E$3:E$15, "Lookup err")</f>
        <v>02:00:d4:5b:e4:75</v>
      </c>
      <c r="Z54" s="68" t="str">
        <f>_xlfn.XLOOKUP($V54, 'SNAP2 IDs'!$B$3:$B$15,'SNAP2 IDs'!F$3:F$15, "Lookup err")</f>
        <v>snap02.sas.pvt</v>
      </c>
      <c r="AA54" s="66">
        <v>1</v>
      </c>
      <c r="AB54" s="66">
        <v>6</v>
      </c>
      <c r="AC54" s="66">
        <v>7</v>
      </c>
      <c r="AD54" s="60">
        <f>_xlfn.BITXOR(AB54,2) + 32*AA54</f>
        <v>36</v>
      </c>
      <c r="AE54" s="60">
        <f>_xlfn.BITXOR(AC54,2) + 32*AA54</f>
        <v>37</v>
      </c>
      <c r="AF54" s="60">
        <f>32*(X54-1) + (AD54/2)</f>
        <v>50</v>
      </c>
      <c r="AG54" s="62"/>
    </row>
    <row r="55" spans="1:33" s="63" customFormat="1">
      <c r="A55" s="51"/>
      <c r="B55" s="52" t="s">
        <v>121</v>
      </c>
      <c r="C55" s="53" t="s">
        <v>68</v>
      </c>
      <c r="D55" s="54">
        <v>37.238325902199996</v>
      </c>
      <c r="E55" s="54">
        <v>-118.2877316942</v>
      </c>
      <c r="F55" s="55"/>
      <c r="G55" s="55">
        <v>-538.16469820581506</v>
      </c>
      <c r="H55" s="55">
        <v>-161.07691307187233</v>
      </c>
      <c r="I55" s="64" t="s">
        <v>69</v>
      </c>
      <c r="J55" s="65" t="s">
        <v>70</v>
      </c>
      <c r="K55" s="57"/>
      <c r="L55" s="57"/>
      <c r="M55" s="56"/>
      <c r="N55" s="56"/>
      <c r="O55" s="66">
        <v>7</v>
      </c>
      <c r="P55" s="60" t="str">
        <f>_xlfn.XLOOKUP(O55,'ARX IDs'!B$3:B$47,'ARX IDs'!C$3:C$47,"")</f>
        <v/>
      </c>
      <c r="Q55" s="60">
        <f>O55</f>
        <v>7</v>
      </c>
      <c r="R55" s="66">
        <v>7</v>
      </c>
      <c r="S55" s="67">
        <f>100 * $Q55 + R55</f>
        <v>707</v>
      </c>
      <c r="T55" s="66">
        <v>8</v>
      </c>
      <c r="U55" s="67">
        <f>100 * $Q55 + T55</f>
        <v>708</v>
      </c>
      <c r="V55" s="68">
        <f>IF(ISBLANK(X55), "", _xlfn.XLOOKUP(X55,'SNAP2 IDs'!C$3:C$15,'SNAP2 IDs'!B$3:B$15,""))</f>
        <v>12</v>
      </c>
      <c r="W55" s="68">
        <f>_xlfn.XLOOKUP($V55, 'SNAP2 IDs'!$B$3:$B$15,'SNAP2 IDs'!D$3:D$15, "Lookup err")</f>
        <v>1</v>
      </c>
      <c r="X55" s="68">
        <v>2</v>
      </c>
      <c r="Y55" s="68" t="str">
        <f>_xlfn.XLOOKUP($V55, 'SNAP2 IDs'!$B$3:$B$15,'SNAP2 IDs'!E$3:E$15, "Lookup err")</f>
        <v>02:00:d4:5b:e4:75</v>
      </c>
      <c r="Z55" s="68" t="str">
        <f>_xlfn.XLOOKUP($V55, 'SNAP2 IDs'!$B$3:$B$15,'SNAP2 IDs'!F$3:F$15, "Lookup err")</f>
        <v>snap02.sas.pvt</v>
      </c>
      <c r="AA55" s="66">
        <v>1</v>
      </c>
      <c r="AB55" s="66">
        <v>8</v>
      </c>
      <c r="AC55" s="66">
        <v>9</v>
      </c>
      <c r="AD55" s="60">
        <f>_xlfn.BITXOR(AB55,2) + 32*AA55</f>
        <v>42</v>
      </c>
      <c r="AE55" s="60">
        <f>_xlfn.BITXOR(AC55,2) + 32*AA55</f>
        <v>43</v>
      </c>
      <c r="AF55" s="60">
        <f>32*(X55-1) + (AD55/2)</f>
        <v>53</v>
      </c>
      <c r="AG55" s="62"/>
    </row>
    <row r="56" spans="1:33" s="63" customFormat="1">
      <c r="A56" s="51"/>
      <c r="B56" s="52" t="s">
        <v>122</v>
      </c>
      <c r="C56" s="53" t="s">
        <v>68</v>
      </c>
      <c r="D56" s="54">
        <v>37.238266584199991</v>
      </c>
      <c r="E56" s="54">
        <v>-118.2861207692</v>
      </c>
      <c r="F56" s="55">
        <v>1183.03</v>
      </c>
      <c r="G56" s="55">
        <v>-395.22291462489318</v>
      </c>
      <c r="H56" s="55">
        <v>-167.66019287898482</v>
      </c>
      <c r="I56" s="64" t="s">
        <v>69</v>
      </c>
      <c r="J56" s="65" t="s">
        <v>70</v>
      </c>
      <c r="K56" s="57"/>
      <c r="L56" s="57"/>
      <c r="M56" s="56"/>
      <c r="N56" s="56"/>
      <c r="O56" s="66">
        <v>7</v>
      </c>
      <c r="P56" s="60" t="str">
        <f>_xlfn.XLOOKUP(O56,'ARX IDs'!B$3:B$47,'ARX IDs'!C$3:C$47,"")</f>
        <v/>
      </c>
      <c r="Q56" s="60">
        <f>O56</f>
        <v>7</v>
      </c>
      <c r="R56" s="66">
        <v>9</v>
      </c>
      <c r="S56" s="67">
        <f>100 * $Q56 + R56</f>
        <v>709</v>
      </c>
      <c r="T56" s="66">
        <v>10</v>
      </c>
      <c r="U56" s="67">
        <f>100 * $Q56 + T56</f>
        <v>710</v>
      </c>
      <c r="V56" s="68">
        <f>IF(ISBLANK(X56), "", _xlfn.XLOOKUP(X56,'SNAP2 IDs'!C$3:C$15,'SNAP2 IDs'!B$3:B$15,""))</f>
        <v>12</v>
      </c>
      <c r="W56" s="68">
        <f>_xlfn.XLOOKUP($V56, 'SNAP2 IDs'!$B$3:$B$15,'SNAP2 IDs'!D$3:D$15, "Lookup err")</f>
        <v>1</v>
      </c>
      <c r="X56" s="68">
        <v>2</v>
      </c>
      <c r="Y56" s="68" t="str">
        <f>_xlfn.XLOOKUP($V56, 'SNAP2 IDs'!$B$3:$B$15,'SNAP2 IDs'!E$3:E$15, "Lookup err")</f>
        <v>02:00:d4:5b:e4:75</v>
      </c>
      <c r="Z56" s="68" t="str">
        <f>_xlfn.XLOOKUP($V56, 'SNAP2 IDs'!$B$3:$B$15,'SNAP2 IDs'!F$3:F$15, "Lookup err")</f>
        <v>snap02.sas.pvt</v>
      </c>
      <c r="AA56" s="66">
        <v>1</v>
      </c>
      <c r="AB56" s="66">
        <v>10</v>
      </c>
      <c r="AC56" s="66">
        <v>11</v>
      </c>
      <c r="AD56" s="60">
        <f>_xlfn.BITXOR(AB56,2) + 32*AA56</f>
        <v>40</v>
      </c>
      <c r="AE56" s="60">
        <f>_xlfn.BITXOR(AC56,2) + 32*AA56</f>
        <v>41</v>
      </c>
      <c r="AF56" s="60">
        <f>32*(X56-1) + (AD56/2)</f>
        <v>52</v>
      </c>
      <c r="AG56" s="62"/>
    </row>
    <row r="57" spans="1:33" s="63" customFormat="1">
      <c r="A57" s="51"/>
      <c r="B57" s="52" t="s">
        <v>123</v>
      </c>
      <c r="C57" s="53" t="s">
        <v>68</v>
      </c>
      <c r="D57" s="54">
        <v>37.237574445199996</v>
      </c>
      <c r="E57" s="54">
        <v>-118.28473273420001</v>
      </c>
      <c r="F57" s="55"/>
      <c r="G57" s="55">
        <v>-272.06089462721224</v>
      </c>
      <c r="H57" s="55">
        <v>-244.47574131244392</v>
      </c>
      <c r="I57" s="64" t="s">
        <v>69</v>
      </c>
      <c r="J57" s="65" t="s">
        <v>70</v>
      </c>
      <c r="K57" s="57"/>
      <c r="L57" s="57"/>
      <c r="M57" s="56"/>
      <c r="N57" s="56"/>
      <c r="O57" s="66">
        <v>7</v>
      </c>
      <c r="P57" s="60" t="str">
        <f>_xlfn.XLOOKUP(O57,'ARX IDs'!B$3:B$47,'ARX IDs'!C$3:C$47,"")</f>
        <v/>
      </c>
      <c r="Q57" s="60">
        <f>O57</f>
        <v>7</v>
      </c>
      <c r="R57" s="66">
        <v>11</v>
      </c>
      <c r="S57" s="67">
        <f>100 * $Q57 + R57</f>
        <v>711</v>
      </c>
      <c r="T57" s="66">
        <v>12</v>
      </c>
      <c r="U57" s="67">
        <f>100 * $Q57 + T57</f>
        <v>712</v>
      </c>
      <c r="V57" s="68">
        <f>IF(ISBLANK(X57), "", _xlfn.XLOOKUP(X57,'SNAP2 IDs'!C$3:C$15,'SNAP2 IDs'!B$3:B$15,""))</f>
        <v>12</v>
      </c>
      <c r="W57" s="68">
        <f>_xlfn.XLOOKUP($V57, 'SNAP2 IDs'!$B$3:$B$15,'SNAP2 IDs'!D$3:D$15, "Lookup err")</f>
        <v>1</v>
      </c>
      <c r="X57" s="68">
        <v>2</v>
      </c>
      <c r="Y57" s="68" t="str">
        <f>_xlfn.XLOOKUP($V57, 'SNAP2 IDs'!$B$3:$B$15,'SNAP2 IDs'!E$3:E$15, "Lookup err")</f>
        <v>02:00:d4:5b:e4:75</v>
      </c>
      <c r="Z57" s="68" t="str">
        <f>_xlfn.XLOOKUP($V57, 'SNAP2 IDs'!$B$3:$B$15,'SNAP2 IDs'!F$3:F$15, "Lookup err")</f>
        <v>snap02.sas.pvt</v>
      </c>
      <c r="AA57" s="66">
        <v>1</v>
      </c>
      <c r="AB57" s="66">
        <v>12</v>
      </c>
      <c r="AC57" s="66">
        <v>13</v>
      </c>
      <c r="AD57" s="60">
        <f>_xlfn.BITXOR(AB57,2) + 32*AA57</f>
        <v>46</v>
      </c>
      <c r="AE57" s="60">
        <f>_xlfn.BITXOR(AC57,2) + 32*AA57</f>
        <v>47</v>
      </c>
      <c r="AF57" s="60">
        <f>32*(X57-1) + (AD57/2)</f>
        <v>55</v>
      </c>
      <c r="AG57" s="62"/>
    </row>
    <row r="58" spans="1:33" s="63" customFormat="1">
      <c r="A58" s="51"/>
      <c r="B58" s="52" t="s">
        <v>124</v>
      </c>
      <c r="C58" s="53" t="s">
        <v>68</v>
      </c>
      <c r="D58" s="54">
        <v>37.243811476199994</v>
      </c>
      <c r="E58" s="54">
        <v>-118.2923430692</v>
      </c>
      <c r="F58" s="55"/>
      <c r="G58" s="55">
        <v>-947.27687024463432</v>
      </c>
      <c r="H58" s="55">
        <v>447.72764105018911</v>
      </c>
      <c r="I58" s="64" t="s">
        <v>69</v>
      </c>
      <c r="J58" s="65" t="s">
        <v>70</v>
      </c>
      <c r="K58" s="57"/>
      <c r="L58" s="57"/>
      <c r="M58" s="56"/>
      <c r="N58" s="56"/>
      <c r="O58" s="66">
        <v>7</v>
      </c>
      <c r="P58" s="60" t="str">
        <f>_xlfn.XLOOKUP(O58,'ARX IDs'!B$3:B$47,'ARX IDs'!C$3:C$47,"")</f>
        <v/>
      </c>
      <c r="Q58" s="60">
        <f>O58</f>
        <v>7</v>
      </c>
      <c r="R58" s="66">
        <v>13</v>
      </c>
      <c r="S58" s="67">
        <f>100 * $Q58 + R58</f>
        <v>713</v>
      </c>
      <c r="T58" s="66">
        <v>14</v>
      </c>
      <c r="U58" s="67">
        <f>100 * $Q58 + T58</f>
        <v>714</v>
      </c>
      <c r="V58" s="68">
        <f>IF(ISBLANK(X58), "", _xlfn.XLOOKUP(X58,'SNAP2 IDs'!C$3:C$15,'SNAP2 IDs'!B$3:B$15,""))</f>
        <v>12</v>
      </c>
      <c r="W58" s="68">
        <f>_xlfn.XLOOKUP($V58, 'SNAP2 IDs'!$B$3:$B$15,'SNAP2 IDs'!D$3:D$15, "Lookup err")</f>
        <v>1</v>
      </c>
      <c r="X58" s="68">
        <v>2</v>
      </c>
      <c r="Y58" s="68" t="str">
        <f>_xlfn.XLOOKUP($V58, 'SNAP2 IDs'!$B$3:$B$15,'SNAP2 IDs'!E$3:E$15, "Lookup err")</f>
        <v>02:00:d4:5b:e4:75</v>
      </c>
      <c r="Z58" s="68" t="str">
        <f>_xlfn.XLOOKUP($V58, 'SNAP2 IDs'!$B$3:$B$15,'SNAP2 IDs'!F$3:F$15, "Lookup err")</f>
        <v>snap02.sas.pvt</v>
      </c>
      <c r="AA58" s="66">
        <v>1</v>
      </c>
      <c r="AB58" s="66">
        <v>14</v>
      </c>
      <c r="AC58" s="66">
        <v>15</v>
      </c>
      <c r="AD58" s="60">
        <f>_xlfn.BITXOR(AB58,2) + 32*AA58</f>
        <v>44</v>
      </c>
      <c r="AE58" s="60">
        <f>_xlfn.BITXOR(AC58,2) + 32*AA58</f>
        <v>45</v>
      </c>
      <c r="AF58" s="60">
        <f>32*(X58-1) + (AD58/2)</f>
        <v>54</v>
      </c>
      <c r="AG58" s="62"/>
    </row>
    <row r="59" spans="1:33" s="63" customFormat="1">
      <c r="A59" s="51"/>
      <c r="B59" s="52" t="s">
        <v>125</v>
      </c>
      <c r="C59" s="53" t="s">
        <v>68</v>
      </c>
      <c r="D59" s="54">
        <v>37.238956855199994</v>
      </c>
      <c r="E59" s="54">
        <v>-118.2919899692</v>
      </c>
      <c r="F59" s="55"/>
      <c r="G59" s="55">
        <v>-916.00627629495125</v>
      </c>
      <c r="H59" s="55">
        <v>-91.051960380321759</v>
      </c>
      <c r="I59" s="64" t="s">
        <v>69</v>
      </c>
      <c r="J59" s="65" t="s">
        <v>70</v>
      </c>
      <c r="K59" s="57"/>
      <c r="L59" s="57"/>
      <c r="M59" s="56"/>
      <c r="N59" s="56"/>
      <c r="O59" s="66">
        <v>7</v>
      </c>
      <c r="P59" s="60" t="str">
        <f>_xlfn.XLOOKUP(O59,'ARX IDs'!B$3:B$47,'ARX IDs'!C$3:C$47,"")</f>
        <v/>
      </c>
      <c r="Q59" s="60">
        <f>O59</f>
        <v>7</v>
      </c>
      <c r="R59" s="66">
        <v>15</v>
      </c>
      <c r="S59" s="67">
        <f>100 * $Q59 + R59</f>
        <v>715</v>
      </c>
      <c r="T59" s="66">
        <v>16</v>
      </c>
      <c r="U59" s="67">
        <f>100 * $Q59 + T59</f>
        <v>716</v>
      </c>
      <c r="V59" s="68">
        <f>IF(ISBLANK(X59), "", _xlfn.XLOOKUP(X59,'SNAP2 IDs'!C$3:C$15,'SNAP2 IDs'!B$3:B$15,""))</f>
        <v>12</v>
      </c>
      <c r="W59" s="68">
        <f>_xlfn.XLOOKUP($V59, 'SNAP2 IDs'!$B$3:$B$15,'SNAP2 IDs'!D$3:D$15, "Lookup err")</f>
        <v>1</v>
      </c>
      <c r="X59" s="68">
        <v>2</v>
      </c>
      <c r="Y59" s="68" t="str">
        <f>_xlfn.XLOOKUP($V59, 'SNAP2 IDs'!$B$3:$B$15,'SNAP2 IDs'!E$3:E$15, "Lookup err")</f>
        <v>02:00:d4:5b:e4:75</v>
      </c>
      <c r="Z59" s="68" t="str">
        <f>_xlfn.XLOOKUP($V59, 'SNAP2 IDs'!$B$3:$B$15,'SNAP2 IDs'!F$3:F$15, "Lookup err")</f>
        <v>snap02.sas.pvt</v>
      </c>
      <c r="AA59" s="66">
        <v>1</v>
      </c>
      <c r="AB59" s="66">
        <v>16</v>
      </c>
      <c r="AC59" s="66">
        <v>17</v>
      </c>
      <c r="AD59" s="60">
        <f>_xlfn.BITXOR(AB59,2) + 32*AA59</f>
        <v>50</v>
      </c>
      <c r="AE59" s="60">
        <f>_xlfn.BITXOR(AC59,2) + 32*AA59</f>
        <v>51</v>
      </c>
      <c r="AF59" s="60">
        <f>32*(X59-1) + (AD59/2)</f>
        <v>57</v>
      </c>
      <c r="AG59" s="62"/>
    </row>
    <row r="60" spans="1:33" s="63" customFormat="1">
      <c r="A60" s="51"/>
      <c r="B60" s="52" t="s">
        <v>126</v>
      </c>
      <c r="C60" s="53" t="s">
        <v>68</v>
      </c>
      <c r="D60" s="54">
        <v>37.240678260000003</v>
      </c>
      <c r="E60" s="54">
        <v>-118.28000645</v>
      </c>
      <c r="F60" s="55">
        <v>1182.93</v>
      </c>
      <c r="G60" s="55">
        <v>147.31835315055062</v>
      </c>
      <c r="H60" s="55">
        <v>99.991392440348449</v>
      </c>
      <c r="I60" s="64" t="s">
        <v>69</v>
      </c>
      <c r="J60" s="65" t="s">
        <v>70</v>
      </c>
      <c r="K60" s="57"/>
      <c r="L60" s="57"/>
      <c r="M60" s="56"/>
      <c r="N60" s="56"/>
      <c r="O60" s="66">
        <v>8</v>
      </c>
      <c r="P60" s="60" t="str">
        <f>_xlfn.XLOOKUP(O60,'ARX IDs'!B$3:B$47,'ARX IDs'!C$3:C$47,"")</f>
        <v/>
      </c>
      <c r="Q60" s="60">
        <f>O60</f>
        <v>8</v>
      </c>
      <c r="R60" s="66">
        <v>15</v>
      </c>
      <c r="S60" s="67">
        <f>100 * $Q60 + R60</f>
        <v>815</v>
      </c>
      <c r="T60" s="66">
        <v>16</v>
      </c>
      <c r="U60" s="67">
        <f>100 * $Q60 + T60</f>
        <v>816</v>
      </c>
      <c r="V60" s="68">
        <f>IF(ISBLANK(X60), "", _xlfn.XLOOKUP(X60,'SNAP2 IDs'!C$3:C$15,'SNAP2 IDs'!B$3:B$15,""))</f>
        <v>10</v>
      </c>
      <c r="W60" s="68">
        <f>_xlfn.XLOOKUP($V60, 'SNAP2 IDs'!$B$3:$B$15,'SNAP2 IDs'!D$3:D$15, "Lookup err")</f>
        <v>1</v>
      </c>
      <c r="X60" s="68">
        <v>3</v>
      </c>
      <c r="Y60" s="68" t="str">
        <f>_xlfn.XLOOKUP($V60, 'SNAP2 IDs'!$B$3:$B$15,'SNAP2 IDs'!E$3:E$15, "Lookup err")</f>
        <v>02:00:a6:4e:e4:6f</v>
      </c>
      <c r="Z60" s="68" t="str">
        <f>_xlfn.XLOOKUP($V60, 'SNAP2 IDs'!$B$3:$B$15,'SNAP2 IDs'!F$3:F$15, "Lookup err")</f>
        <v>snap03.sas.pvt</v>
      </c>
      <c r="AA60" s="66">
        <v>1</v>
      </c>
      <c r="AB60" s="66">
        <v>20</v>
      </c>
      <c r="AC60" s="66">
        <v>21</v>
      </c>
      <c r="AD60" s="60">
        <f>_xlfn.BITXOR(AB60,2) + 32*AA60</f>
        <v>54</v>
      </c>
      <c r="AE60" s="60">
        <f>_xlfn.BITXOR(AC60,2) + 32*AA60</f>
        <v>55</v>
      </c>
      <c r="AF60" s="60">
        <f>32*(X60-1) + (AD60/2)</f>
        <v>91</v>
      </c>
      <c r="AG60" s="62"/>
    </row>
    <row r="61" spans="1:33" s="63" customFormat="1">
      <c r="A61" s="51"/>
      <c r="B61" s="52" t="s">
        <v>127</v>
      </c>
      <c r="C61" s="53" t="s">
        <v>68</v>
      </c>
      <c r="D61" s="54">
        <v>37.241248476199992</v>
      </c>
      <c r="E61" s="54">
        <v>-118.2899790692</v>
      </c>
      <c r="F61" s="55"/>
      <c r="G61" s="55">
        <v>-737.55239185983794</v>
      </c>
      <c r="H61" s="55">
        <v>163.27863494495693</v>
      </c>
      <c r="I61" s="64" t="s">
        <v>69</v>
      </c>
      <c r="J61" s="65" t="s">
        <v>70</v>
      </c>
      <c r="K61" s="57"/>
      <c r="L61" s="57"/>
      <c r="M61" s="56"/>
      <c r="N61" s="56"/>
      <c r="O61" s="66">
        <v>8</v>
      </c>
      <c r="P61" s="60" t="str">
        <f>_xlfn.XLOOKUP(O61,'ARX IDs'!B$3:B$47,'ARX IDs'!C$3:C$47,"")</f>
        <v/>
      </c>
      <c r="Q61" s="60">
        <f>O61</f>
        <v>8</v>
      </c>
      <c r="R61" s="66">
        <v>1</v>
      </c>
      <c r="S61" s="67">
        <f>100 * $Q61 + R61</f>
        <v>801</v>
      </c>
      <c r="T61" s="66">
        <v>2</v>
      </c>
      <c r="U61" s="67">
        <f>100 * $Q61 + T61</f>
        <v>802</v>
      </c>
      <c r="V61" s="68">
        <f>IF(ISBLANK(X61), "", _xlfn.XLOOKUP(X61,'SNAP2 IDs'!C$3:C$15,'SNAP2 IDs'!B$3:B$15,""))</f>
        <v>12</v>
      </c>
      <c r="W61" s="68">
        <f>_xlfn.XLOOKUP($V61, 'SNAP2 IDs'!$B$3:$B$15,'SNAP2 IDs'!D$3:D$15, "Lookup err")</f>
        <v>1</v>
      </c>
      <c r="X61" s="68">
        <v>2</v>
      </c>
      <c r="Y61" s="68" t="str">
        <f>_xlfn.XLOOKUP($V61, 'SNAP2 IDs'!$B$3:$B$15,'SNAP2 IDs'!E$3:E$15, "Lookup err")</f>
        <v>02:00:d4:5b:e4:75</v>
      </c>
      <c r="Z61" s="68" t="str">
        <f>_xlfn.XLOOKUP($V61, 'SNAP2 IDs'!$B$3:$B$15,'SNAP2 IDs'!F$3:F$15, "Lookup err")</f>
        <v>snap02.sas.pvt</v>
      </c>
      <c r="AA61" s="66">
        <v>1</v>
      </c>
      <c r="AB61" s="66">
        <v>18</v>
      </c>
      <c r="AC61" s="66">
        <v>19</v>
      </c>
      <c r="AD61" s="60">
        <f>_xlfn.BITXOR(AB61,2) + 32*AA61</f>
        <v>48</v>
      </c>
      <c r="AE61" s="60">
        <f>_xlfn.BITXOR(AC61,2) + 32*AA61</f>
        <v>49</v>
      </c>
      <c r="AF61" s="60">
        <f>32*(X61-1) + (AD61/2)</f>
        <v>56</v>
      </c>
      <c r="AG61" s="62"/>
    </row>
    <row r="62" spans="1:33" s="63" customFormat="1">
      <c r="A62" s="51"/>
      <c r="B62" s="52" t="s">
        <v>128</v>
      </c>
      <c r="C62" s="53" t="s">
        <v>68</v>
      </c>
      <c r="D62" s="54">
        <v>37.240806488199993</v>
      </c>
      <c r="E62" s="54">
        <v>-118.2856737102</v>
      </c>
      <c r="F62" s="55"/>
      <c r="G62" s="55">
        <v>-355.54210109571477</v>
      </c>
      <c r="H62" s="55">
        <v>114.22555366913048</v>
      </c>
      <c r="I62" s="64" t="s">
        <v>69</v>
      </c>
      <c r="J62" s="65" t="s">
        <v>70</v>
      </c>
      <c r="K62" s="57"/>
      <c r="L62" s="57"/>
      <c r="M62" s="56"/>
      <c r="N62" s="56"/>
      <c r="O62" s="66">
        <v>8</v>
      </c>
      <c r="P62" s="60" t="str">
        <f>_xlfn.XLOOKUP(O62,'ARX IDs'!B$3:B$47,'ARX IDs'!C$3:C$47,"")</f>
        <v/>
      </c>
      <c r="Q62" s="60">
        <f>O62</f>
        <v>8</v>
      </c>
      <c r="R62" s="66">
        <v>3</v>
      </c>
      <c r="S62" s="67">
        <f>100 * $Q62 + R62</f>
        <v>803</v>
      </c>
      <c r="T62" s="66">
        <v>4</v>
      </c>
      <c r="U62" s="67">
        <f>100 * $Q62 + T62</f>
        <v>804</v>
      </c>
      <c r="V62" s="68">
        <f>IF(ISBLANK(X62), "", _xlfn.XLOOKUP(X62,'SNAP2 IDs'!C$3:C$15,'SNAP2 IDs'!B$3:B$15,""))</f>
        <v>12</v>
      </c>
      <c r="W62" s="68">
        <f>_xlfn.XLOOKUP($V62, 'SNAP2 IDs'!$B$3:$B$15,'SNAP2 IDs'!D$3:D$15, "Lookup err")</f>
        <v>1</v>
      </c>
      <c r="X62" s="68">
        <v>2</v>
      </c>
      <c r="Y62" s="68" t="str">
        <f>_xlfn.XLOOKUP($V62, 'SNAP2 IDs'!$B$3:$B$15,'SNAP2 IDs'!E$3:E$15, "Lookup err")</f>
        <v>02:00:d4:5b:e4:75</v>
      </c>
      <c r="Z62" s="68" t="str">
        <f>_xlfn.XLOOKUP($V62, 'SNAP2 IDs'!$B$3:$B$15,'SNAP2 IDs'!F$3:F$15, "Lookup err")</f>
        <v>snap02.sas.pvt</v>
      </c>
      <c r="AA62" s="66">
        <v>1</v>
      </c>
      <c r="AB62" s="66">
        <v>20</v>
      </c>
      <c r="AC62" s="66">
        <v>21</v>
      </c>
      <c r="AD62" s="60">
        <f>_xlfn.BITXOR(AB62,2) + 32*AA62</f>
        <v>54</v>
      </c>
      <c r="AE62" s="60">
        <f>_xlfn.BITXOR(AC62,2) + 32*AA62</f>
        <v>55</v>
      </c>
      <c r="AF62" s="60">
        <f>32*(X62-1) + (AD62/2)</f>
        <v>59</v>
      </c>
      <c r="AG62" s="62"/>
    </row>
    <row r="63" spans="1:33" s="63" customFormat="1">
      <c r="A63" s="51"/>
      <c r="B63" s="52" t="s">
        <v>129</v>
      </c>
      <c r="C63" s="53" t="s">
        <v>68</v>
      </c>
      <c r="D63" s="54">
        <v>37.241871002199993</v>
      </c>
      <c r="E63" s="54">
        <v>-118.2865220692</v>
      </c>
      <c r="F63" s="55"/>
      <c r="G63" s="55">
        <v>-430.81095600383469</v>
      </c>
      <c r="H63" s="55">
        <v>232.36833528625456</v>
      </c>
      <c r="I63" s="64" t="s">
        <v>69</v>
      </c>
      <c r="J63" s="65" t="s">
        <v>70</v>
      </c>
      <c r="K63" s="57"/>
      <c r="L63" s="57"/>
      <c r="M63" s="56"/>
      <c r="N63" s="56"/>
      <c r="O63" s="66">
        <v>8</v>
      </c>
      <c r="P63" s="60" t="str">
        <f>_xlfn.XLOOKUP(O63,'ARX IDs'!B$3:B$47,'ARX IDs'!C$3:C$47,"")</f>
        <v/>
      </c>
      <c r="Q63" s="60">
        <f>O63</f>
        <v>8</v>
      </c>
      <c r="R63" s="66">
        <v>5</v>
      </c>
      <c r="S63" s="67">
        <f>100 * $Q63 + R63</f>
        <v>805</v>
      </c>
      <c r="T63" s="66">
        <v>6</v>
      </c>
      <c r="U63" s="67">
        <f>100 * $Q63 + T63</f>
        <v>806</v>
      </c>
      <c r="V63" s="68">
        <f>IF(ISBLANK(X63), "", _xlfn.XLOOKUP(X63,'SNAP2 IDs'!C$3:C$15,'SNAP2 IDs'!B$3:B$15,""))</f>
        <v>12</v>
      </c>
      <c r="W63" s="68">
        <f>_xlfn.XLOOKUP($V63, 'SNAP2 IDs'!$B$3:$B$15,'SNAP2 IDs'!D$3:D$15, "Lookup err")</f>
        <v>1</v>
      </c>
      <c r="X63" s="68">
        <v>2</v>
      </c>
      <c r="Y63" s="68" t="str">
        <f>_xlfn.XLOOKUP($V63, 'SNAP2 IDs'!$B$3:$B$15,'SNAP2 IDs'!E$3:E$15, "Lookup err")</f>
        <v>02:00:d4:5b:e4:75</v>
      </c>
      <c r="Z63" s="68" t="str">
        <f>_xlfn.XLOOKUP($V63, 'SNAP2 IDs'!$B$3:$B$15,'SNAP2 IDs'!F$3:F$15, "Lookup err")</f>
        <v>snap02.sas.pvt</v>
      </c>
      <c r="AA63" s="66">
        <v>1</v>
      </c>
      <c r="AB63" s="66">
        <v>22</v>
      </c>
      <c r="AC63" s="66">
        <v>23</v>
      </c>
      <c r="AD63" s="60">
        <f>_xlfn.BITXOR(AB63,2) + 32*AA63</f>
        <v>52</v>
      </c>
      <c r="AE63" s="60">
        <f>_xlfn.BITXOR(AC63,2) + 32*AA63</f>
        <v>53</v>
      </c>
      <c r="AF63" s="60">
        <f>32*(X63-1) + (AD63/2)</f>
        <v>58</v>
      </c>
      <c r="AG63" s="62"/>
    </row>
    <row r="64" spans="1:33" s="63" customFormat="1">
      <c r="A64" s="51"/>
      <c r="B64" s="52" t="s">
        <v>130</v>
      </c>
      <c r="C64" s="53" t="s">
        <v>68</v>
      </c>
      <c r="D64" s="54">
        <v>37.239895929199996</v>
      </c>
      <c r="E64" s="54">
        <v>-118.2881089692</v>
      </c>
      <c r="F64" s="55"/>
      <c r="G64" s="55">
        <v>-571.62955941141377</v>
      </c>
      <c r="H64" s="55">
        <v>13.169134414632859</v>
      </c>
      <c r="I64" s="64" t="s">
        <v>69</v>
      </c>
      <c r="J64" s="65" t="s">
        <v>70</v>
      </c>
      <c r="K64" s="57"/>
      <c r="L64" s="57"/>
      <c r="M64" s="56"/>
      <c r="N64" s="56"/>
      <c r="O64" s="66">
        <v>8</v>
      </c>
      <c r="P64" s="60" t="str">
        <f>_xlfn.XLOOKUP(O64,'ARX IDs'!B$3:B$47,'ARX IDs'!C$3:C$47,"")</f>
        <v/>
      </c>
      <c r="Q64" s="60">
        <f>O64</f>
        <v>8</v>
      </c>
      <c r="R64" s="66">
        <v>7</v>
      </c>
      <c r="S64" s="67">
        <f>100 * $Q64 + R64</f>
        <v>807</v>
      </c>
      <c r="T64" s="66">
        <v>8</v>
      </c>
      <c r="U64" s="67">
        <f>100 * $Q64 + T64</f>
        <v>808</v>
      </c>
      <c r="V64" s="68">
        <f>IF(ISBLANK(X64), "", _xlfn.XLOOKUP(X64,'SNAP2 IDs'!C$3:C$15,'SNAP2 IDs'!B$3:B$15,""))</f>
        <v>12</v>
      </c>
      <c r="W64" s="68">
        <f>_xlfn.XLOOKUP($V64, 'SNAP2 IDs'!$B$3:$B$15,'SNAP2 IDs'!D$3:D$15, "Lookup err")</f>
        <v>1</v>
      </c>
      <c r="X64" s="68">
        <v>2</v>
      </c>
      <c r="Y64" s="68" t="str">
        <f>_xlfn.XLOOKUP($V64, 'SNAP2 IDs'!$B$3:$B$15,'SNAP2 IDs'!E$3:E$15, "Lookup err")</f>
        <v>02:00:d4:5b:e4:75</v>
      </c>
      <c r="Z64" s="68" t="str">
        <f>_xlfn.XLOOKUP($V64, 'SNAP2 IDs'!$B$3:$B$15,'SNAP2 IDs'!F$3:F$15, "Lookup err")</f>
        <v>snap02.sas.pvt</v>
      </c>
      <c r="AA64" s="66">
        <v>1</v>
      </c>
      <c r="AB64" s="66">
        <v>24</v>
      </c>
      <c r="AC64" s="66">
        <v>25</v>
      </c>
      <c r="AD64" s="60">
        <f>_xlfn.BITXOR(AB64,2) + 32*AA64</f>
        <v>58</v>
      </c>
      <c r="AE64" s="60">
        <f>_xlfn.BITXOR(AC64,2) + 32*AA64</f>
        <v>59</v>
      </c>
      <c r="AF64" s="60">
        <f>32*(X64-1) + (AD64/2)</f>
        <v>61</v>
      </c>
      <c r="AG64" s="62"/>
    </row>
    <row r="65" spans="1:33" s="63" customFormat="1">
      <c r="A65" s="51"/>
      <c r="B65" s="52" t="s">
        <v>131</v>
      </c>
      <c r="C65" s="53" t="s">
        <v>68</v>
      </c>
      <c r="D65" s="54">
        <v>37.242282866199993</v>
      </c>
      <c r="E65" s="54">
        <v>-118.2911782692</v>
      </c>
      <c r="F65" s="55"/>
      <c r="G65" s="55">
        <v>-843.94528207513963</v>
      </c>
      <c r="H65" s="55">
        <v>278.07816964071128</v>
      </c>
      <c r="I65" s="64" t="s">
        <v>69</v>
      </c>
      <c r="J65" s="65" t="s">
        <v>70</v>
      </c>
      <c r="K65" s="57"/>
      <c r="L65" s="57"/>
      <c r="M65" s="56"/>
      <c r="N65" s="56"/>
      <c r="O65" s="66">
        <v>8</v>
      </c>
      <c r="P65" s="60" t="str">
        <f>_xlfn.XLOOKUP(O65,'ARX IDs'!B$3:B$47,'ARX IDs'!C$3:C$47,"")</f>
        <v/>
      </c>
      <c r="Q65" s="60">
        <f>O65</f>
        <v>8</v>
      </c>
      <c r="R65" s="66">
        <v>9</v>
      </c>
      <c r="S65" s="67">
        <f>100 * $Q65 + R65</f>
        <v>809</v>
      </c>
      <c r="T65" s="66">
        <v>10</v>
      </c>
      <c r="U65" s="67">
        <f>100 * $Q65 + T65</f>
        <v>810</v>
      </c>
      <c r="V65" s="68">
        <f>IF(ISBLANK(X65), "", _xlfn.XLOOKUP(X65,'SNAP2 IDs'!C$3:C$15,'SNAP2 IDs'!B$3:B$15,""))</f>
        <v>12</v>
      </c>
      <c r="W65" s="68">
        <f>_xlfn.XLOOKUP($V65, 'SNAP2 IDs'!$B$3:$B$15,'SNAP2 IDs'!D$3:D$15, "Lookup err")</f>
        <v>1</v>
      </c>
      <c r="X65" s="68">
        <v>2</v>
      </c>
      <c r="Y65" s="68" t="str">
        <f>_xlfn.XLOOKUP($V65, 'SNAP2 IDs'!$B$3:$B$15,'SNAP2 IDs'!E$3:E$15, "Lookup err")</f>
        <v>02:00:d4:5b:e4:75</v>
      </c>
      <c r="Z65" s="68" t="str">
        <f>_xlfn.XLOOKUP($V65, 'SNAP2 IDs'!$B$3:$B$15,'SNAP2 IDs'!F$3:F$15, "Lookup err")</f>
        <v>snap02.sas.pvt</v>
      </c>
      <c r="AA65" s="66">
        <v>1</v>
      </c>
      <c r="AB65" s="66">
        <v>26</v>
      </c>
      <c r="AC65" s="66">
        <v>27</v>
      </c>
      <c r="AD65" s="60">
        <f>_xlfn.BITXOR(AB65,2) + 32*AA65</f>
        <v>56</v>
      </c>
      <c r="AE65" s="60">
        <f>_xlfn.BITXOR(AC65,2) + 32*AA65</f>
        <v>57</v>
      </c>
      <c r="AF65" s="60">
        <f>32*(X65-1) + (AD65/2)</f>
        <v>60</v>
      </c>
      <c r="AG65" s="62"/>
    </row>
    <row r="66" spans="1:33" s="63" customFormat="1">
      <c r="A66" s="51"/>
      <c r="B66" s="52" t="s">
        <v>132</v>
      </c>
      <c r="C66" s="53" t="s">
        <v>68</v>
      </c>
      <c r="D66" s="54">
        <v>37.249074793199995</v>
      </c>
      <c r="E66" s="54">
        <v>-118.2918006692</v>
      </c>
      <c r="F66" s="55"/>
      <c r="G66" s="55">
        <v>-899.08911503399361</v>
      </c>
      <c r="H66" s="55">
        <v>1031.8654832139632</v>
      </c>
      <c r="I66" s="64" t="s">
        <v>69</v>
      </c>
      <c r="J66" s="65" t="s">
        <v>70</v>
      </c>
      <c r="K66" s="57"/>
      <c r="L66" s="57"/>
      <c r="M66" s="56"/>
      <c r="N66" s="56"/>
      <c r="O66" s="66">
        <v>8</v>
      </c>
      <c r="P66" s="60" t="str">
        <f>_xlfn.XLOOKUP(O66,'ARX IDs'!B$3:B$47,'ARX IDs'!C$3:C$47,"")</f>
        <v/>
      </c>
      <c r="Q66" s="60">
        <f>O66</f>
        <v>8</v>
      </c>
      <c r="R66" s="66">
        <v>11</v>
      </c>
      <c r="S66" s="67">
        <f>100 * $Q66 + R66</f>
        <v>811</v>
      </c>
      <c r="T66" s="66">
        <v>12</v>
      </c>
      <c r="U66" s="67">
        <f>100 * $Q66 + T66</f>
        <v>812</v>
      </c>
      <c r="V66" s="68">
        <f>IF(ISBLANK(X66), "", _xlfn.XLOOKUP(X66,'SNAP2 IDs'!C$3:C$15,'SNAP2 IDs'!B$3:B$15,""))</f>
        <v>12</v>
      </c>
      <c r="W66" s="68">
        <f>_xlfn.XLOOKUP($V66, 'SNAP2 IDs'!$B$3:$B$15,'SNAP2 IDs'!D$3:D$15, "Lookup err")</f>
        <v>1</v>
      </c>
      <c r="X66" s="68">
        <v>2</v>
      </c>
      <c r="Y66" s="68" t="str">
        <f>_xlfn.XLOOKUP($V66, 'SNAP2 IDs'!$B$3:$B$15,'SNAP2 IDs'!E$3:E$15, "Lookup err")</f>
        <v>02:00:d4:5b:e4:75</v>
      </c>
      <c r="Z66" s="68" t="str">
        <f>_xlfn.XLOOKUP($V66, 'SNAP2 IDs'!$B$3:$B$15,'SNAP2 IDs'!F$3:F$15, "Lookup err")</f>
        <v>snap02.sas.pvt</v>
      </c>
      <c r="AA66" s="66">
        <v>1</v>
      </c>
      <c r="AB66" s="66">
        <v>28</v>
      </c>
      <c r="AC66" s="66">
        <v>29</v>
      </c>
      <c r="AD66" s="60">
        <f>_xlfn.BITXOR(AB66,2) + 32*AA66</f>
        <v>62</v>
      </c>
      <c r="AE66" s="60">
        <f>_xlfn.BITXOR(AC66,2) + 32*AA66</f>
        <v>63</v>
      </c>
      <c r="AF66" s="60">
        <f>32*(X66-1) + (AD66/2)</f>
        <v>63</v>
      </c>
      <c r="AG66" s="62"/>
    </row>
    <row r="67" spans="1:33" s="63" customFormat="1">
      <c r="A67" s="51"/>
      <c r="B67" s="52" t="s">
        <v>133</v>
      </c>
      <c r="C67" s="53" t="s">
        <v>68</v>
      </c>
      <c r="D67" s="54">
        <v>37.232815040199995</v>
      </c>
      <c r="E67" s="54">
        <v>-118.27818556920001</v>
      </c>
      <c r="F67" s="55">
        <v>1180.8900000000001</v>
      </c>
      <c r="G67" s="55">
        <v>308.91341750095694</v>
      </c>
      <c r="H67" s="55">
        <v>-772.68800112578481</v>
      </c>
      <c r="I67" s="64" t="s">
        <v>69</v>
      </c>
      <c r="J67" s="65" t="s">
        <v>70</v>
      </c>
      <c r="K67" s="57"/>
      <c r="L67" s="57"/>
      <c r="M67" s="56"/>
      <c r="N67" s="56"/>
      <c r="O67" s="66">
        <v>8</v>
      </c>
      <c r="P67" s="60" t="str">
        <f>_xlfn.XLOOKUP(O67,'ARX IDs'!B$3:B$47,'ARX IDs'!C$3:C$47,"")</f>
        <v/>
      </c>
      <c r="Q67" s="60">
        <f>O67</f>
        <v>8</v>
      </c>
      <c r="R67" s="66">
        <v>13</v>
      </c>
      <c r="S67" s="67">
        <f>100 * $Q67 + R67</f>
        <v>813</v>
      </c>
      <c r="T67" s="66">
        <v>14</v>
      </c>
      <c r="U67" s="67">
        <f>100 * $Q67 + T67</f>
        <v>814</v>
      </c>
      <c r="V67" s="68">
        <f>IF(ISBLANK(X67), "", _xlfn.XLOOKUP(X67,'SNAP2 IDs'!C$3:C$15,'SNAP2 IDs'!B$3:B$15,""))</f>
        <v>12</v>
      </c>
      <c r="W67" s="68">
        <f>_xlfn.XLOOKUP($V67, 'SNAP2 IDs'!$B$3:$B$15,'SNAP2 IDs'!D$3:D$15, "Lookup err")</f>
        <v>1</v>
      </c>
      <c r="X67" s="68">
        <v>2</v>
      </c>
      <c r="Y67" s="68" t="str">
        <f>_xlfn.XLOOKUP($V67, 'SNAP2 IDs'!$B$3:$B$15,'SNAP2 IDs'!E$3:E$15, "Lookup err")</f>
        <v>02:00:d4:5b:e4:75</v>
      </c>
      <c r="Z67" s="68" t="str">
        <f>_xlfn.XLOOKUP($V67, 'SNAP2 IDs'!$B$3:$B$15,'SNAP2 IDs'!F$3:F$15, "Lookup err")</f>
        <v>snap02.sas.pvt</v>
      </c>
      <c r="AA67" s="66">
        <v>1</v>
      </c>
      <c r="AB67" s="66">
        <v>30</v>
      </c>
      <c r="AC67" s="66">
        <v>31</v>
      </c>
      <c r="AD67" s="60">
        <f>_xlfn.BITXOR(AB67,2) + 32*AA67</f>
        <v>60</v>
      </c>
      <c r="AE67" s="60">
        <f>_xlfn.BITXOR(AC67,2) + 32*AA67</f>
        <v>61</v>
      </c>
      <c r="AF67" s="60">
        <f>32*(X67-1) + (AD67/2)</f>
        <v>62</v>
      </c>
      <c r="AG67" s="62"/>
    </row>
    <row r="68" spans="1:33" s="63" customFormat="1">
      <c r="A68" s="51"/>
      <c r="B68" s="52" t="s">
        <v>134</v>
      </c>
      <c r="C68" s="53" t="s">
        <v>68</v>
      </c>
      <c r="D68" s="54">
        <v>37.239054590000002</v>
      </c>
      <c r="E68" s="54">
        <v>-118.27996168999999</v>
      </c>
      <c r="F68" s="55">
        <v>1182.47</v>
      </c>
      <c r="G68" s="55">
        <v>151.28782321444521</v>
      </c>
      <c r="H68" s="55">
        <v>-80.20764489186115</v>
      </c>
      <c r="I68" s="64" t="s">
        <v>69</v>
      </c>
      <c r="J68" s="65" t="s">
        <v>70</v>
      </c>
      <c r="K68" s="57"/>
      <c r="L68" s="57"/>
      <c r="M68" s="56"/>
      <c r="N68" s="56"/>
      <c r="O68" s="66">
        <v>9</v>
      </c>
      <c r="P68" s="60" t="str">
        <f>_xlfn.XLOOKUP(O68,'ARX IDs'!B$3:B$47,'ARX IDs'!C$3:C$47,"")</f>
        <v/>
      </c>
      <c r="Q68" s="60">
        <f>O68</f>
        <v>9</v>
      </c>
      <c r="R68" s="66">
        <v>11</v>
      </c>
      <c r="S68" s="67">
        <f>100 * $Q68 + R68</f>
        <v>911</v>
      </c>
      <c r="T68" s="66">
        <v>12</v>
      </c>
      <c r="U68" s="67">
        <f>100 * $Q68 + T68</f>
        <v>912</v>
      </c>
      <c r="V68" s="68">
        <f>IF(ISBLANK(X68), "", _xlfn.XLOOKUP(X68,'SNAP2 IDs'!C$3:C$15,'SNAP2 IDs'!B$3:B$15,""))</f>
        <v>7</v>
      </c>
      <c r="W68" s="68">
        <f>_xlfn.XLOOKUP($V68, 'SNAP2 IDs'!$B$3:$B$15,'SNAP2 IDs'!D$3:D$15, "Lookup err")</f>
        <v>1</v>
      </c>
      <c r="X68" s="68">
        <v>4</v>
      </c>
      <c r="Y68" s="68" t="str">
        <f>_xlfn.XLOOKUP($V68, 'SNAP2 IDs'!$B$3:$B$15,'SNAP2 IDs'!E$3:E$15, "Lookup err")</f>
        <v>00:00:08:4b:e4:6f</v>
      </c>
      <c r="Z68" s="68" t="str">
        <f>_xlfn.XLOOKUP($V68, 'SNAP2 IDs'!$B$3:$B$15,'SNAP2 IDs'!F$3:F$15, "Lookup err")</f>
        <v>snap04.sas.pvt</v>
      </c>
      <c r="AA68" s="66">
        <v>1</v>
      </c>
      <c r="AB68" s="66">
        <v>20</v>
      </c>
      <c r="AC68" s="66">
        <v>21</v>
      </c>
      <c r="AD68" s="60">
        <f>_xlfn.BITXOR(AB68,2) + 32*AA68</f>
        <v>54</v>
      </c>
      <c r="AE68" s="60">
        <f>_xlfn.BITXOR(AC68,2) + 32*AA68</f>
        <v>55</v>
      </c>
      <c r="AF68" s="60">
        <f>32*(X68-1) + (AD68/2)</f>
        <v>123</v>
      </c>
      <c r="AG68" s="62"/>
    </row>
    <row r="69" spans="1:33" s="63" customFormat="1">
      <c r="A69" s="51"/>
      <c r="B69" s="52" t="s">
        <v>135</v>
      </c>
      <c r="C69" s="53" t="s">
        <v>68</v>
      </c>
      <c r="D69" s="54">
        <v>37.245588140000002</v>
      </c>
      <c r="E69" s="54">
        <v>-118.27811730000001</v>
      </c>
      <c r="F69" s="55">
        <v>1183.8599999999999</v>
      </c>
      <c r="G69" s="55">
        <v>314.91826032369323</v>
      </c>
      <c r="H69" s="55">
        <v>644.91130139169422</v>
      </c>
      <c r="I69" s="64" t="s">
        <v>69</v>
      </c>
      <c r="J69" s="65" t="s">
        <v>70</v>
      </c>
      <c r="K69" s="57"/>
      <c r="L69" s="57"/>
      <c r="M69" s="56"/>
      <c r="N69" s="56"/>
      <c r="O69" s="66">
        <v>9</v>
      </c>
      <c r="P69" s="60" t="str">
        <f>_xlfn.XLOOKUP(O69,'ARX IDs'!B$3:B$47,'ARX IDs'!C$3:C$47,"")</f>
        <v/>
      </c>
      <c r="Q69" s="60">
        <f>O69</f>
        <v>9</v>
      </c>
      <c r="R69" s="66">
        <v>1</v>
      </c>
      <c r="S69" s="67">
        <f>100 * $Q69 + R69</f>
        <v>901</v>
      </c>
      <c r="T69" s="66">
        <v>2</v>
      </c>
      <c r="U69" s="67">
        <f>100 * $Q69 + T69</f>
        <v>902</v>
      </c>
      <c r="V69" s="68">
        <f>IF(ISBLANK(X69), "", _xlfn.XLOOKUP(X69,'SNAP2 IDs'!C$3:C$15,'SNAP2 IDs'!B$3:B$15,""))</f>
        <v>10</v>
      </c>
      <c r="W69" s="68">
        <f>_xlfn.XLOOKUP($V69, 'SNAP2 IDs'!$B$3:$B$15,'SNAP2 IDs'!D$3:D$15, "Lookup err")</f>
        <v>1</v>
      </c>
      <c r="X69" s="68">
        <v>3</v>
      </c>
      <c r="Y69" s="68" t="str">
        <f>_xlfn.XLOOKUP($V69, 'SNAP2 IDs'!$B$3:$B$15,'SNAP2 IDs'!E$3:E$15, "Lookup err")</f>
        <v>02:00:a6:4e:e4:6f</v>
      </c>
      <c r="Z69" s="68" t="str">
        <f>_xlfn.XLOOKUP($V69, 'SNAP2 IDs'!$B$3:$B$15,'SNAP2 IDs'!F$3:F$15, "Lookup err")</f>
        <v>snap03.sas.pvt</v>
      </c>
      <c r="AA69" s="66">
        <v>1</v>
      </c>
      <c r="AB69" s="66">
        <v>22</v>
      </c>
      <c r="AC69" s="66">
        <v>23</v>
      </c>
      <c r="AD69" s="60">
        <f>_xlfn.BITXOR(AB69,2) + 32*AA69</f>
        <v>52</v>
      </c>
      <c r="AE69" s="60">
        <f>_xlfn.BITXOR(AC69,2) + 32*AA69</f>
        <v>53</v>
      </c>
      <c r="AF69" s="60">
        <f>32*(X69-1) + (AD69/2)</f>
        <v>90</v>
      </c>
      <c r="AG69" s="62"/>
    </row>
    <row r="70" spans="1:33" s="63" customFormat="1">
      <c r="A70" s="51"/>
      <c r="B70" s="52" t="s">
        <v>136</v>
      </c>
      <c r="C70" s="53" t="s">
        <v>68</v>
      </c>
      <c r="D70" s="54">
        <v>37.240253420000002</v>
      </c>
      <c r="E70" s="54">
        <v>-118.29419387999999</v>
      </c>
      <c r="F70" s="55">
        <v>1179.24</v>
      </c>
      <c r="G70" s="55">
        <v>-1111.5476918819525</v>
      </c>
      <c r="H70" s="55">
        <v>52.844604904143075</v>
      </c>
      <c r="I70" s="64" t="s">
        <v>69</v>
      </c>
      <c r="J70" s="65" t="s">
        <v>70</v>
      </c>
      <c r="K70" s="57"/>
      <c r="L70" s="57"/>
      <c r="M70" s="56"/>
      <c r="N70" s="56"/>
      <c r="O70" s="66">
        <v>9</v>
      </c>
      <c r="P70" s="60" t="str">
        <f>_xlfn.XLOOKUP(O70,'ARX IDs'!B$3:B$47,'ARX IDs'!C$3:C$47,"")</f>
        <v/>
      </c>
      <c r="Q70" s="60">
        <f>O70</f>
        <v>9</v>
      </c>
      <c r="R70" s="66">
        <v>3</v>
      </c>
      <c r="S70" s="67">
        <f>100 * $Q70 + R70</f>
        <v>903</v>
      </c>
      <c r="T70" s="66">
        <v>4</v>
      </c>
      <c r="U70" s="67">
        <f>100 * $Q70 + T70</f>
        <v>904</v>
      </c>
      <c r="V70" s="68">
        <f>IF(ISBLANK(X70), "", _xlfn.XLOOKUP(X70,'SNAP2 IDs'!C$3:C$15,'SNAP2 IDs'!B$3:B$15,""))</f>
        <v>10</v>
      </c>
      <c r="W70" s="68">
        <f>_xlfn.XLOOKUP($V70, 'SNAP2 IDs'!$B$3:$B$15,'SNAP2 IDs'!D$3:D$15, "Lookup err")</f>
        <v>1</v>
      </c>
      <c r="X70" s="68">
        <v>3</v>
      </c>
      <c r="Y70" s="68" t="str">
        <f>_xlfn.XLOOKUP($V70, 'SNAP2 IDs'!$B$3:$B$15,'SNAP2 IDs'!E$3:E$15, "Lookup err")</f>
        <v>02:00:a6:4e:e4:6f</v>
      </c>
      <c r="Z70" s="68" t="str">
        <f>_xlfn.XLOOKUP($V70, 'SNAP2 IDs'!$B$3:$B$15,'SNAP2 IDs'!F$3:F$15, "Lookup err")</f>
        <v>snap03.sas.pvt</v>
      </c>
      <c r="AA70" s="66">
        <v>1</v>
      </c>
      <c r="AB70" s="66">
        <v>24</v>
      </c>
      <c r="AC70" s="66">
        <v>25</v>
      </c>
      <c r="AD70" s="60">
        <f>_xlfn.BITXOR(AB70,2) + 32*AA70</f>
        <v>58</v>
      </c>
      <c r="AE70" s="60">
        <f>_xlfn.BITXOR(AC70,2) + 32*AA70</f>
        <v>59</v>
      </c>
      <c r="AF70" s="60">
        <f>32*(X70-1) + (AD70/2)</f>
        <v>93</v>
      </c>
      <c r="AG70" s="62"/>
    </row>
    <row r="71" spans="1:33" s="63" customFormat="1">
      <c r="A71" s="51"/>
      <c r="B71" s="52" t="s">
        <v>137</v>
      </c>
      <c r="C71" s="53" t="s">
        <v>68</v>
      </c>
      <c r="D71" s="54">
        <v>37.233932973199991</v>
      </c>
      <c r="E71" s="54">
        <v>-118.28561575720001</v>
      </c>
      <c r="F71" s="55"/>
      <c r="G71" s="55">
        <v>-350.43174495166761</v>
      </c>
      <c r="H71" s="55">
        <v>-648.61662744615307</v>
      </c>
      <c r="I71" s="64" t="s">
        <v>69</v>
      </c>
      <c r="J71" s="65" t="s">
        <v>70</v>
      </c>
      <c r="K71" s="57"/>
      <c r="L71" s="57"/>
      <c r="M71" s="56"/>
      <c r="N71" s="56"/>
      <c r="O71" s="66">
        <v>9</v>
      </c>
      <c r="P71" s="60" t="str">
        <f>_xlfn.XLOOKUP(O71,'ARX IDs'!B$3:B$47,'ARX IDs'!C$3:C$47,"")</f>
        <v/>
      </c>
      <c r="Q71" s="60">
        <f>O71</f>
        <v>9</v>
      </c>
      <c r="R71" s="66">
        <v>5</v>
      </c>
      <c r="S71" s="67">
        <f>100 * $Q71 + R71</f>
        <v>905</v>
      </c>
      <c r="T71" s="66">
        <v>6</v>
      </c>
      <c r="U71" s="67">
        <f>100 * $Q71 + T71</f>
        <v>906</v>
      </c>
      <c r="V71" s="68">
        <f>IF(ISBLANK(X71), "", _xlfn.XLOOKUP(X71,'SNAP2 IDs'!C$3:C$15,'SNAP2 IDs'!B$3:B$15,""))</f>
        <v>10</v>
      </c>
      <c r="W71" s="68">
        <f>_xlfn.XLOOKUP($V71, 'SNAP2 IDs'!$B$3:$B$15,'SNAP2 IDs'!D$3:D$15, "Lookup err")</f>
        <v>1</v>
      </c>
      <c r="X71" s="68">
        <v>3</v>
      </c>
      <c r="Y71" s="68" t="str">
        <f>_xlfn.XLOOKUP($V71, 'SNAP2 IDs'!$B$3:$B$15,'SNAP2 IDs'!E$3:E$15, "Lookup err")</f>
        <v>02:00:a6:4e:e4:6f</v>
      </c>
      <c r="Z71" s="68" t="str">
        <f>_xlfn.XLOOKUP($V71, 'SNAP2 IDs'!$B$3:$B$15,'SNAP2 IDs'!F$3:F$15, "Lookup err")</f>
        <v>snap03.sas.pvt</v>
      </c>
      <c r="AA71" s="66">
        <v>1</v>
      </c>
      <c r="AB71" s="66">
        <v>26</v>
      </c>
      <c r="AC71" s="66">
        <v>27</v>
      </c>
      <c r="AD71" s="60">
        <f>_xlfn.BITXOR(AB71,2) + 32*AA71</f>
        <v>56</v>
      </c>
      <c r="AE71" s="60">
        <f>_xlfn.BITXOR(AC71,2) + 32*AA71</f>
        <v>57</v>
      </c>
      <c r="AF71" s="60">
        <f>32*(X71-1) + (AD71/2)</f>
        <v>92</v>
      </c>
      <c r="AG71" s="62"/>
    </row>
    <row r="72" spans="1:33" s="63" customFormat="1">
      <c r="A72" s="51"/>
      <c r="B72" s="52" t="s">
        <v>138</v>
      </c>
      <c r="C72" s="53" t="s">
        <v>68</v>
      </c>
      <c r="D72" s="54">
        <v>37.241611864199996</v>
      </c>
      <c r="E72" s="54">
        <v>-118.27931606920001</v>
      </c>
      <c r="F72" s="55"/>
      <c r="G72" s="55">
        <v>208.56930267712619</v>
      </c>
      <c r="H72" s="55">
        <v>203.60846539035811</v>
      </c>
      <c r="I72" s="64" t="s">
        <v>69</v>
      </c>
      <c r="J72" s="65" t="s">
        <v>70</v>
      </c>
      <c r="K72" s="57"/>
      <c r="L72" s="57"/>
      <c r="M72" s="56"/>
      <c r="N72" s="56"/>
      <c r="O72" s="66">
        <v>9</v>
      </c>
      <c r="P72" s="60" t="str">
        <f>_xlfn.XLOOKUP(O72,'ARX IDs'!B$3:B$47,'ARX IDs'!C$3:C$47,"")</f>
        <v/>
      </c>
      <c r="Q72" s="60">
        <f>O72</f>
        <v>9</v>
      </c>
      <c r="R72" s="66">
        <v>7</v>
      </c>
      <c r="S72" s="67">
        <f>100 * $Q72 + R72</f>
        <v>907</v>
      </c>
      <c r="T72" s="66">
        <v>8</v>
      </c>
      <c r="U72" s="67">
        <f>100 * $Q72 + T72</f>
        <v>908</v>
      </c>
      <c r="V72" s="68">
        <f>IF(ISBLANK(X72), "", _xlfn.XLOOKUP(X72,'SNAP2 IDs'!C$3:C$15,'SNAP2 IDs'!B$3:B$15,""))</f>
        <v>10</v>
      </c>
      <c r="W72" s="68">
        <f>_xlfn.XLOOKUP($V72, 'SNAP2 IDs'!$B$3:$B$15,'SNAP2 IDs'!D$3:D$15, "Lookup err")</f>
        <v>1</v>
      </c>
      <c r="X72" s="68">
        <v>3</v>
      </c>
      <c r="Y72" s="68" t="str">
        <f>_xlfn.XLOOKUP($V72, 'SNAP2 IDs'!$B$3:$B$15,'SNAP2 IDs'!E$3:E$15, "Lookup err")</f>
        <v>02:00:a6:4e:e4:6f</v>
      </c>
      <c r="Z72" s="68" t="str">
        <f>_xlfn.XLOOKUP($V72, 'SNAP2 IDs'!$B$3:$B$15,'SNAP2 IDs'!F$3:F$15, "Lookup err")</f>
        <v>snap03.sas.pvt</v>
      </c>
      <c r="AA72" s="66">
        <v>1</v>
      </c>
      <c r="AB72" s="66">
        <v>28</v>
      </c>
      <c r="AC72" s="66">
        <v>29</v>
      </c>
      <c r="AD72" s="60">
        <f>_xlfn.BITXOR(AB72,2) + 32*AA72</f>
        <v>62</v>
      </c>
      <c r="AE72" s="60">
        <f>_xlfn.BITXOR(AC72,2) + 32*AA72</f>
        <v>63</v>
      </c>
      <c r="AF72" s="60">
        <f>32*(X72-1) + (AD72/2)</f>
        <v>95</v>
      </c>
      <c r="AG72" s="62"/>
    </row>
    <row r="73" spans="1:33" s="63" customFormat="1">
      <c r="A73" s="51"/>
      <c r="B73" s="52" t="s">
        <v>139</v>
      </c>
      <c r="C73" s="53" t="s">
        <v>68</v>
      </c>
      <c r="D73" s="54">
        <v>37.239947379199997</v>
      </c>
      <c r="E73" s="54">
        <v>-118.2786074342</v>
      </c>
      <c r="F73" s="55"/>
      <c r="G73" s="55">
        <v>271.45180039411179</v>
      </c>
      <c r="H73" s="55">
        <v>18.879201275476209</v>
      </c>
      <c r="I73" s="64" t="s">
        <v>69</v>
      </c>
      <c r="J73" s="65" t="s">
        <v>70</v>
      </c>
      <c r="K73" s="57"/>
      <c r="L73" s="57"/>
      <c r="M73" s="56"/>
      <c r="N73" s="56"/>
      <c r="O73" s="66">
        <v>9</v>
      </c>
      <c r="P73" s="60" t="str">
        <f>_xlfn.XLOOKUP(O73,'ARX IDs'!B$3:B$47,'ARX IDs'!C$3:C$47,"")</f>
        <v/>
      </c>
      <c r="Q73" s="60">
        <f>O73</f>
        <v>9</v>
      </c>
      <c r="R73" s="66">
        <v>13</v>
      </c>
      <c r="S73" s="67">
        <f>100 * $Q73 + R73</f>
        <v>913</v>
      </c>
      <c r="T73" s="66">
        <v>14</v>
      </c>
      <c r="U73" s="67">
        <f>100 * $Q73 + T73</f>
        <v>914</v>
      </c>
      <c r="V73" s="68">
        <f>IF(ISBLANK(X73), "", _xlfn.XLOOKUP(X73,'SNAP2 IDs'!C$3:C$15,'SNAP2 IDs'!B$3:B$15,""))</f>
        <v>7</v>
      </c>
      <c r="W73" s="68">
        <f>_xlfn.XLOOKUP($V73, 'SNAP2 IDs'!$B$3:$B$15,'SNAP2 IDs'!D$3:D$15, "Lookup err")</f>
        <v>1</v>
      </c>
      <c r="X73" s="68">
        <v>4</v>
      </c>
      <c r="Y73" s="68" t="str">
        <f>_xlfn.XLOOKUP($V73, 'SNAP2 IDs'!$B$3:$B$15,'SNAP2 IDs'!E$3:E$15, "Lookup err")</f>
        <v>00:00:08:4b:e4:6f</v>
      </c>
      <c r="Z73" s="68" t="str">
        <f>_xlfn.XLOOKUP($V73, 'SNAP2 IDs'!$B$3:$B$15,'SNAP2 IDs'!F$3:F$15, "Lookup err")</f>
        <v>snap04.sas.pvt</v>
      </c>
      <c r="AA73" s="66">
        <v>1</v>
      </c>
      <c r="AB73" s="66">
        <v>22</v>
      </c>
      <c r="AC73" s="66">
        <v>23</v>
      </c>
      <c r="AD73" s="60">
        <f>_xlfn.BITXOR(AB73,2) + 32*AA73</f>
        <v>52</v>
      </c>
      <c r="AE73" s="60">
        <f>_xlfn.BITXOR(AC73,2) + 32*AA73</f>
        <v>53</v>
      </c>
      <c r="AF73" s="60">
        <f>32*(X73-1) + (AD73/2)</f>
        <v>122</v>
      </c>
      <c r="AG73" s="62"/>
    </row>
    <row r="74" spans="1:33" s="63" customFormat="1">
      <c r="A74" s="51"/>
      <c r="B74" s="52" t="s">
        <v>140</v>
      </c>
      <c r="C74" s="53" t="s">
        <v>68</v>
      </c>
      <c r="D74" s="54">
        <v>37.247980360199996</v>
      </c>
      <c r="E74" s="54">
        <v>-118.28162522620001</v>
      </c>
      <c r="F74" s="55"/>
      <c r="G74" s="55">
        <v>3.6796225030908967</v>
      </c>
      <c r="H74" s="55">
        <v>910.40220615655539</v>
      </c>
      <c r="I74" s="64" t="s">
        <v>69</v>
      </c>
      <c r="J74" s="65" t="s">
        <v>70</v>
      </c>
      <c r="K74" s="57"/>
      <c r="L74" s="57"/>
      <c r="M74" s="56"/>
      <c r="N74" s="56"/>
      <c r="O74" s="66">
        <v>9</v>
      </c>
      <c r="P74" s="60" t="str">
        <f>_xlfn.XLOOKUP(O74,'ARX IDs'!B$3:B$47,'ARX IDs'!C$3:C$47,"")</f>
        <v/>
      </c>
      <c r="Q74" s="60">
        <f>O74</f>
        <v>9</v>
      </c>
      <c r="R74" s="66">
        <v>15</v>
      </c>
      <c r="S74" s="67">
        <f>100 * $Q74 + R74</f>
        <v>915</v>
      </c>
      <c r="T74" s="66">
        <v>16</v>
      </c>
      <c r="U74" s="67">
        <f>100 * $Q74 + T74</f>
        <v>916</v>
      </c>
      <c r="V74" s="68">
        <f>IF(ISBLANK(X74), "", _xlfn.XLOOKUP(X74,'SNAP2 IDs'!C$3:C$15,'SNAP2 IDs'!B$3:B$15,""))</f>
        <v>7</v>
      </c>
      <c r="W74" s="68">
        <f>_xlfn.XLOOKUP($V74, 'SNAP2 IDs'!$B$3:$B$15,'SNAP2 IDs'!D$3:D$15, "Lookup err")</f>
        <v>1</v>
      </c>
      <c r="X74" s="68">
        <v>4</v>
      </c>
      <c r="Y74" s="68" t="str">
        <f>_xlfn.XLOOKUP($V74, 'SNAP2 IDs'!$B$3:$B$15,'SNAP2 IDs'!E$3:E$15, "Lookup err")</f>
        <v>00:00:08:4b:e4:6f</v>
      </c>
      <c r="Z74" s="68" t="str">
        <f>_xlfn.XLOOKUP($V74, 'SNAP2 IDs'!$B$3:$B$15,'SNAP2 IDs'!F$3:F$15, "Lookup err")</f>
        <v>snap04.sas.pvt</v>
      </c>
      <c r="AA74" s="66">
        <v>1</v>
      </c>
      <c r="AB74" s="66">
        <v>24</v>
      </c>
      <c r="AC74" s="66">
        <v>25</v>
      </c>
      <c r="AD74" s="60">
        <f>_xlfn.BITXOR(AB74,2) + 32*AA74</f>
        <v>58</v>
      </c>
      <c r="AE74" s="60">
        <f>_xlfn.BITXOR(AC74,2) + 32*AA74</f>
        <v>59</v>
      </c>
      <c r="AF74" s="60">
        <f>32*(X74-1) + (AD74/2)</f>
        <v>125</v>
      </c>
      <c r="AG74" s="62"/>
    </row>
    <row r="75" spans="1:33" s="63" customFormat="1">
      <c r="A75" s="51"/>
      <c r="B75" s="52" t="s">
        <v>141</v>
      </c>
      <c r="C75" s="53" t="s">
        <v>68</v>
      </c>
      <c r="D75" s="54">
        <v>37.235264689199994</v>
      </c>
      <c r="E75" s="54">
        <v>-118.2793996692</v>
      </c>
      <c r="F75" s="55">
        <v>1181.3699999999999</v>
      </c>
      <c r="G75" s="55">
        <v>201.16841663578862</v>
      </c>
      <c r="H75" s="55">
        <v>-500.81901035098082</v>
      </c>
      <c r="I75" s="64" t="s">
        <v>69</v>
      </c>
      <c r="J75" s="65" t="s">
        <v>70</v>
      </c>
      <c r="K75" s="57"/>
      <c r="L75" s="57"/>
      <c r="M75" s="56"/>
      <c r="N75" s="56"/>
      <c r="O75" s="66">
        <v>9</v>
      </c>
      <c r="P75" s="60" t="str">
        <f>_xlfn.XLOOKUP(O75,'ARX IDs'!B$3:B$47,'ARX IDs'!C$3:C$47,"")</f>
        <v/>
      </c>
      <c r="Q75" s="60">
        <f>O75</f>
        <v>9</v>
      </c>
      <c r="R75" s="66">
        <v>9</v>
      </c>
      <c r="S75" s="67">
        <f>100 * $Q75 + R75</f>
        <v>909</v>
      </c>
      <c r="T75" s="66">
        <v>10</v>
      </c>
      <c r="U75" s="67">
        <f>100 * $Q75 + T75</f>
        <v>910</v>
      </c>
      <c r="V75" s="68">
        <f>IF(ISBLANK(X75), "", _xlfn.XLOOKUP(X75,'SNAP2 IDs'!C$3:C$15,'SNAP2 IDs'!B$3:B$15,""))</f>
        <v>10</v>
      </c>
      <c r="W75" s="68">
        <f>_xlfn.XLOOKUP($V75, 'SNAP2 IDs'!$B$3:$B$15,'SNAP2 IDs'!D$3:D$15, "Lookup err")</f>
        <v>1</v>
      </c>
      <c r="X75" s="68">
        <v>3</v>
      </c>
      <c r="Y75" s="68" t="str">
        <f>_xlfn.XLOOKUP($V75, 'SNAP2 IDs'!$B$3:$B$15,'SNAP2 IDs'!E$3:E$15, "Lookup err")</f>
        <v>02:00:a6:4e:e4:6f</v>
      </c>
      <c r="Z75" s="68" t="str">
        <f>_xlfn.XLOOKUP($V75, 'SNAP2 IDs'!$B$3:$B$15,'SNAP2 IDs'!F$3:F$15, "Lookup err")</f>
        <v>snap03.sas.pvt</v>
      </c>
      <c r="AA75" s="66">
        <v>1</v>
      </c>
      <c r="AB75" s="66">
        <v>30</v>
      </c>
      <c r="AC75" s="66">
        <v>31</v>
      </c>
      <c r="AD75" s="60">
        <f>_xlfn.BITXOR(AB75,2) + 32*AA75</f>
        <v>60</v>
      </c>
      <c r="AE75" s="60">
        <f>_xlfn.BITXOR(AC75,2) + 32*AA75</f>
        <v>61</v>
      </c>
      <c r="AF75" s="60">
        <f>32*(X75-1) + (AD75/2)</f>
        <v>94</v>
      </c>
      <c r="AG75" s="62"/>
    </row>
    <row r="76" spans="1:33" s="63" customFormat="1">
      <c r="A76" s="51"/>
      <c r="B76" s="52" t="s">
        <v>142</v>
      </c>
      <c r="C76" s="53" t="s">
        <v>68</v>
      </c>
      <c r="D76" s="54">
        <v>37.238483360199993</v>
      </c>
      <c r="E76" s="54">
        <v>-118.2929475692</v>
      </c>
      <c r="F76" s="55"/>
      <c r="G76" s="55">
        <v>-1000.9824810752718</v>
      </c>
      <c r="H76" s="55">
        <v>-143.60177783879973</v>
      </c>
      <c r="I76" s="64" t="s">
        <v>69</v>
      </c>
      <c r="J76" s="65" t="s">
        <v>70</v>
      </c>
      <c r="K76" s="57"/>
      <c r="L76" s="57"/>
      <c r="M76" s="56"/>
      <c r="N76" s="56"/>
      <c r="O76" s="66">
        <v>10</v>
      </c>
      <c r="P76" s="60" t="str">
        <f>_xlfn.XLOOKUP(O76,'ARX IDs'!B$3:B$47,'ARX IDs'!C$3:C$47,"")</f>
        <v/>
      </c>
      <c r="Q76" s="60">
        <f>O76</f>
        <v>10</v>
      </c>
      <c r="R76" s="66">
        <v>7</v>
      </c>
      <c r="S76" s="67">
        <f>100 * $Q76 + R76</f>
        <v>1007</v>
      </c>
      <c r="T76" s="66">
        <v>8</v>
      </c>
      <c r="U76" s="67">
        <f>100 * $Q76 + T76</f>
        <v>1008</v>
      </c>
      <c r="V76" s="68">
        <f>IF(ISBLANK(X76), "", _xlfn.XLOOKUP(X76,'SNAP2 IDs'!C$3:C$15,'SNAP2 IDs'!B$3:B$15,""))</f>
        <v>5</v>
      </c>
      <c r="W76" s="68">
        <f>_xlfn.XLOOKUP($V76, 'SNAP2 IDs'!$B$3:$B$15,'SNAP2 IDs'!D$3:D$15, "Lookup err")</f>
        <v>1</v>
      </c>
      <c r="X76" s="68">
        <v>5</v>
      </c>
      <c r="Y76" s="68" t="str">
        <f>_xlfn.XLOOKUP($V76, 'SNAP2 IDs'!$B$3:$B$15,'SNAP2 IDs'!E$3:E$15, "Lookup err")</f>
        <v>00:00:18:2d:e4:75</v>
      </c>
      <c r="Z76" s="68" t="str">
        <f>_xlfn.XLOOKUP($V76, 'SNAP2 IDs'!$B$3:$B$15,'SNAP2 IDs'!F$3:F$15, "Lookup err")</f>
        <v>snap05.sas.pvt</v>
      </c>
      <c r="AA76" s="66">
        <v>1</v>
      </c>
      <c r="AB76" s="66">
        <v>20</v>
      </c>
      <c r="AC76" s="66">
        <v>21</v>
      </c>
      <c r="AD76" s="60">
        <f>_xlfn.BITXOR(AB76,2) + 32*AA76</f>
        <v>54</v>
      </c>
      <c r="AE76" s="60">
        <f>_xlfn.BITXOR(AC76,2) + 32*AA76</f>
        <v>55</v>
      </c>
      <c r="AF76" s="60">
        <f>32*(X76-1) + (AD76/2)</f>
        <v>155</v>
      </c>
      <c r="AG76" s="62"/>
    </row>
    <row r="77" spans="1:33" s="63" customFormat="1">
      <c r="A77" s="51"/>
      <c r="B77" s="52" t="s">
        <v>143</v>
      </c>
      <c r="C77" s="53" t="s">
        <v>68</v>
      </c>
      <c r="D77" s="54">
        <v>37.248110954199994</v>
      </c>
      <c r="E77" s="54">
        <v>-118.2769858692</v>
      </c>
      <c r="F77" s="55"/>
      <c r="G77" s="55">
        <v>415.29015040266904</v>
      </c>
      <c r="H77" s="55">
        <v>924.89589851032804</v>
      </c>
      <c r="I77" s="64" t="s">
        <v>69</v>
      </c>
      <c r="J77" s="65" t="s">
        <v>70</v>
      </c>
      <c r="K77" s="57"/>
      <c r="L77" s="57"/>
      <c r="M77" s="56"/>
      <c r="N77" s="56"/>
      <c r="O77" s="66">
        <v>10</v>
      </c>
      <c r="P77" s="60" t="str">
        <f>_xlfn.XLOOKUP(O77,'ARX IDs'!B$3:B$47,'ARX IDs'!C$3:C$47,"")</f>
        <v/>
      </c>
      <c r="Q77" s="60">
        <f>O77</f>
        <v>10</v>
      </c>
      <c r="R77" s="66">
        <v>9</v>
      </c>
      <c r="S77" s="67">
        <f>100 * $Q77 + R77</f>
        <v>1009</v>
      </c>
      <c r="T77" s="66">
        <v>10</v>
      </c>
      <c r="U77" s="67">
        <f>100 * $Q77 + T77</f>
        <v>1010</v>
      </c>
      <c r="V77" s="68">
        <f>IF(ISBLANK(X77), "", _xlfn.XLOOKUP(X77,'SNAP2 IDs'!C$3:C$15,'SNAP2 IDs'!B$3:B$15,""))</f>
        <v>5</v>
      </c>
      <c r="W77" s="68">
        <f>_xlfn.XLOOKUP($V77, 'SNAP2 IDs'!$B$3:$B$15,'SNAP2 IDs'!D$3:D$15, "Lookup err")</f>
        <v>1</v>
      </c>
      <c r="X77" s="68">
        <v>5</v>
      </c>
      <c r="Y77" s="68" t="str">
        <f>_xlfn.XLOOKUP($V77, 'SNAP2 IDs'!$B$3:$B$15,'SNAP2 IDs'!E$3:E$15, "Lookup err")</f>
        <v>00:00:18:2d:e4:75</v>
      </c>
      <c r="Z77" s="68" t="str">
        <f>_xlfn.XLOOKUP($V77, 'SNAP2 IDs'!$B$3:$B$15,'SNAP2 IDs'!F$3:F$15, "Lookup err")</f>
        <v>snap05.sas.pvt</v>
      </c>
      <c r="AA77" s="66">
        <v>1</v>
      </c>
      <c r="AB77" s="66">
        <v>22</v>
      </c>
      <c r="AC77" s="66">
        <v>23</v>
      </c>
      <c r="AD77" s="60">
        <f>_xlfn.BITXOR(AB77,2) + 32*AA77</f>
        <v>52</v>
      </c>
      <c r="AE77" s="60">
        <f>_xlfn.BITXOR(AC77,2) + 32*AA77</f>
        <v>53</v>
      </c>
      <c r="AF77" s="60">
        <f>32*(X77-1) + (AD77/2)</f>
        <v>154</v>
      </c>
      <c r="AG77" s="62"/>
    </row>
    <row r="78" spans="1:33" s="63" customFormat="1">
      <c r="A78" s="51"/>
      <c r="B78" s="52" t="s">
        <v>144</v>
      </c>
      <c r="C78" s="53" t="s">
        <v>68</v>
      </c>
      <c r="D78" s="54">
        <v>37.249232871199993</v>
      </c>
      <c r="E78" s="54">
        <v>-118.28676680220001</v>
      </c>
      <c r="F78" s="55"/>
      <c r="G78" s="55">
        <v>-452.48181734262704</v>
      </c>
      <c r="H78" s="55">
        <v>1049.409427804909</v>
      </c>
      <c r="I78" s="64" t="s">
        <v>69</v>
      </c>
      <c r="J78" s="65" t="s">
        <v>70</v>
      </c>
      <c r="K78" s="57"/>
      <c r="L78" s="57"/>
      <c r="M78" s="56"/>
      <c r="N78" s="56"/>
      <c r="O78" s="66">
        <v>10</v>
      </c>
      <c r="P78" s="60" t="str">
        <f>_xlfn.XLOOKUP(O78,'ARX IDs'!B$3:B$47,'ARX IDs'!C$3:C$47,"")</f>
        <v/>
      </c>
      <c r="Q78" s="60">
        <f>O78</f>
        <v>10</v>
      </c>
      <c r="R78" s="66">
        <v>11</v>
      </c>
      <c r="S78" s="67">
        <f>100 * $Q78 + R78</f>
        <v>1011</v>
      </c>
      <c r="T78" s="66">
        <v>12</v>
      </c>
      <c r="U78" s="67">
        <f>100 * $Q78 + T78</f>
        <v>1012</v>
      </c>
      <c r="V78" s="68">
        <f>IF(ISBLANK(X78), "", _xlfn.XLOOKUP(X78,'SNAP2 IDs'!C$3:C$15,'SNAP2 IDs'!B$3:B$15,""))</f>
        <v>5</v>
      </c>
      <c r="W78" s="68">
        <f>_xlfn.XLOOKUP($V78, 'SNAP2 IDs'!$B$3:$B$15,'SNAP2 IDs'!D$3:D$15, "Lookup err")</f>
        <v>1</v>
      </c>
      <c r="X78" s="68">
        <v>5</v>
      </c>
      <c r="Y78" s="68" t="str">
        <f>_xlfn.XLOOKUP($V78, 'SNAP2 IDs'!$B$3:$B$15,'SNAP2 IDs'!E$3:E$15, "Lookup err")</f>
        <v>00:00:18:2d:e4:75</v>
      </c>
      <c r="Z78" s="68" t="str">
        <f>_xlfn.XLOOKUP($V78, 'SNAP2 IDs'!$B$3:$B$15,'SNAP2 IDs'!F$3:F$15, "Lookup err")</f>
        <v>snap05.sas.pvt</v>
      </c>
      <c r="AA78" s="66">
        <v>1</v>
      </c>
      <c r="AB78" s="66">
        <v>24</v>
      </c>
      <c r="AC78" s="66">
        <v>25</v>
      </c>
      <c r="AD78" s="60">
        <f>_xlfn.BITXOR(AB78,2) + 32*AA78</f>
        <v>58</v>
      </c>
      <c r="AE78" s="60">
        <f>_xlfn.BITXOR(AC78,2) + 32*AA78</f>
        <v>59</v>
      </c>
      <c r="AF78" s="60">
        <f>32*(X78-1) + (AD78/2)</f>
        <v>157</v>
      </c>
      <c r="AG78" s="62"/>
    </row>
    <row r="79" spans="1:33" s="63" customFormat="1">
      <c r="A79" s="51"/>
      <c r="B79" s="52" t="s">
        <v>145</v>
      </c>
      <c r="C79" s="53" t="s">
        <v>68</v>
      </c>
      <c r="D79" s="54">
        <v>37.243380125199991</v>
      </c>
      <c r="E79" s="54">
        <v>-118.2776276642</v>
      </c>
      <c r="F79" s="55"/>
      <c r="G79" s="55">
        <v>358.37155102074991</v>
      </c>
      <c r="H79" s="55">
        <v>399.85508418975644</v>
      </c>
      <c r="I79" s="64" t="s">
        <v>69</v>
      </c>
      <c r="J79" s="65" t="s">
        <v>70</v>
      </c>
      <c r="K79" s="57"/>
      <c r="L79" s="57"/>
      <c r="M79" s="56"/>
      <c r="N79" s="56"/>
      <c r="O79" s="66">
        <v>10</v>
      </c>
      <c r="P79" s="60" t="str">
        <f>_xlfn.XLOOKUP(O79,'ARX IDs'!B$3:B$47,'ARX IDs'!C$3:C$47,"")</f>
        <v/>
      </c>
      <c r="Q79" s="60">
        <f>O79</f>
        <v>10</v>
      </c>
      <c r="R79" s="66">
        <v>13</v>
      </c>
      <c r="S79" s="67">
        <f>100 * $Q79 + R79</f>
        <v>1013</v>
      </c>
      <c r="T79" s="66">
        <v>14</v>
      </c>
      <c r="U79" s="67">
        <f>100 * $Q79 + T79</f>
        <v>1014</v>
      </c>
      <c r="V79" s="68">
        <f>IF(ISBLANK(X79), "", _xlfn.XLOOKUP(X79,'SNAP2 IDs'!C$3:C$15,'SNAP2 IDs'!B$3:B$15,""))</f>
        <v>5</v>
      </c>
      <c r="W79" s="68">
        <f>_xlfn.XLOOKUP($V79, 'SNAP2 IDs'!$B$3:$B$15,'SNAP2 IDs'!D$3:D$15, "Lookup err")</f>
        <v>1</v>
      </c>
      <c r="X79" s="68">
        <v>5</v>
      </c>
      <c r="Y79" s="68" t="str">
        <f>_xlfn.XLOOKUP($V79, 'SNAP2 IDs'!$B$3:$B$15,'SNAP2 IDs'!E$3:E$15, "Lookup err")</f>
        <v>00:00:18:2d:e4:75</v>
      </c>
      <c r="Z79" s="68" t="str">
        <f>_xlfn.XLOOKUP($V79, 'SNAP2 IDs'!$B$3:$B$15,'SNAP2 IDs'!F$3:F$15, "Lookup err")</f>
        <v>snap05.sas.pvt</v>
      </c>
      <c r="AA79" s="66">
        <v>1</v>
      </c>
      <c r="AB79" s="66">
        <v>26</v>
      </c>
      <c r="AC79" s="66">
        <v>27</v>
      </c>
      <c r="AD79" s="60">
        <f>_xlfn.BITXOR(AB79,2) + 32*AA79</f>
        <v>56</v>
      </c>
      <c r="AE79" s="60">
        <f>_xlfn.BITXOR(AC79,2) + 32*AA79</f>
        <v>57</v>
      </c>
      <c r="AF79" s="60">
        <f>32*(X79-1) + (AD79/2)</f>
        <v>156</v>
      </c>
      <c r="AG79" s="62"/>
    </row>
    <row r="80" spans="1:33" s="63" customFormat="1">
      <c r="A80" s="51"/>
      <c r="B80" s="52" t="s">
        <v>146</v>
      </c>
      <c r="C80" s="53" t="s">
        <v>68</v>
      </c>
      <c r="D80" s="54">
        <v>37.238919072199991</v>
      </c>
      <c r="E80" s="54">
        <v>-118.2954386342</v>
      </c>
      <c r="F80" s="55"/>
      <c r="G80" s="55">
        <v>-1222.0144815814397</v>
      </c>
      <c r="H80" s="55">
        <v>-95.245224835497893</v>
      </c>
      <c r="I80" s="64" t="s">
        <v>69</v>
      </c>
      <c r="J80" s="65" t="s">
        <v>70</v>
      </c>
      <c r="K80" s="57"/>
      <c r="L80" s="57"/>
      <c r="M80" s="56"/>
      <c r="N80" s="56"/>
      <c r="O80" s="66">
        <v>10</v>
      </c>
      <c r="P80" s="60" t="str">
        <f>_xlfn.XLOOKUP(O80,'ARX IDs'!B$3:B$47,'ARX IDs'!C$3:C$47,"")</f>
        <v/>
      </c>
      <c r="Q80" s="60">
        <f>O80</f>
        <v>10</v>
      </c>
      <c r="R80" s="66">
        <v>1</v>
      </c>
      <c r="S80" s="67">
        <f>100 * $Q80 + R80</f>
        <v>1001</v>
      </c>
      <c r="T80" s="66">
        <v>2</v>
      </c>
      <c r="U80" s="67">
        <f>100 * $Q80 + T80</f>
        <v>1002</v>
      </c>
      <c r="V80" s="68">
        <f>IF(ISBLANK(X80), "", _xlfn.XLOOKUP(X80,'SNAP2 IDs'!C$3:C$15,'SNAP2 IDs'!B$3:B$15,""))</f>
        <v>7</v>
      </c>
      <c r="W80" s="68">
        <f>_xlfn.XLOOKUP($V80, 'SNAP2 IDs'!$B$3:$B$15,'SNAP2 IDs'!D$3:D$15, "Lookup err")</f>
        <v>1</v>
      </c>
      <c r="X80" s="68">
        <v>4</v>
      </c>
      <c r="Y80" s="68" t="str">
        <f>_xlfn.XLOOKUP($V80, 'SNAP2 IDs'!$B$3:$B$15,'SNAP2 IDs'!E$3:E$15, "Lookup err")</f>
        <v>00:00:08:4b:e4:6f</v>
      </c>
      <c r="Z80" s="68" t="str">
        <f>_xlfn.XLOOKUP($V80, 'SNAP2 IDs'!$B$3:$B$15,'SNAP2 IDs'!F$3:F$15, "Lookup err")</f>
        <v>snap04.sas.pvt</v>
      </c>
      <c r="AA80" s="66">
        <v>1</v>
      </c>
      <c r="AB80" s="66">
        <v>26</v>
      </c>
      <c r="AC80" s="66">
        <v>27</v>
      </c>
      <c r="AD80" s="60">
        <f>_xlfn.BITXOR(AB80,2) + 32*AA80</f>
        <v>56</v>
      </c>
      <c r="AE80" s="60">
        <f>_xlfn.BITXOR(AC80,2) + 32*AA80</f>
        <v>57</v>
      </c>
      <c r="AF80" s="60">
        <f>32*(X80-1) + (AD80/2)</f>
        <v>124</v>
      </c>
      <c r="AG80" s="62"/>
    </row>
    <row r="81" spans="1:33" s="63" customFormat="1">
      <c r="A81" s="51"/>
      <c r="B81" s="52" t="s">
        <v>147</v>
      </c>
      <c r="C81" s="53" t="s">
        <v>68</v>
      </c>
      <c r="D81" s="54">
        <v>37.237345905078897</v>
      </c>
      <c r="E81" s="54">
        <v>-118.280450388631</v>
      </c>
      <c r="F81" s="55">
        <v>1181.8900000000001</v>
      </c>
      <c r="G81" s="55">
        <v>107.70815868305682</v>
      </c>
      <c r="H81" s="55">
        <v>-270.0398604754551</v>
      </c>
      <c r="I81" s="64" t="s">
        <v>69</v>
      </c>
      <c r="J81" s="65" t="s">
        <v>70</v>
      </c>
      <c r="K81" s="57"/>
      <c r="L81" s="57"/>
      <c r="M81" s="56"/>
      <c r="N81" s="56"/>
      <c r="O81" s="66">
        <v>10</v>
      </c>
      <c r="P81" s="60" t="str">
        <f>_xlfn.XLOOKUP(O81,'ARX IDs'!B$3:B$47,'ARX IDs'!C$3:C$47,"")</f>
        <v/>
      </c>
      <c r="Q81" s="60">
        <f>O81</f>
        <v>10</v>
      </c>
      <c r="R81" s="66">
        <v>15</v>
      </c>
      <c r="S81" s="67">
        <f>100 * $Q81 + R81</f>
        <v>1015</v>
      </c>
      <c r="T81" s="66">
        <v>16</v>
      </c>
      <c r="U81" s="67">
        <f>100 * $Q81 + T81</f>
        <v>1016</v>
      </c>
      <c r="V81" s="68">
        <f>IF(ISBLANK(X81), "", _xlfn.XLOOKUP(X81,'SNAP2 IDs'!C$3:C$15,'SNAP2 IDs'!B$3:B$15,""))</f>
        <v>5</v>
      </c>
      <c r="W81" s="68">
        <f>_xlfn.XLOOKUP($V81, 'SNAP2 IDs'!$B$3:$B$15,'SNAP2 IDs'!D$3:D$15, "Lookup err")</f>
        <v>1</v>
      </c>
      <c r="X81" s="68">
        <v>5</v>
      </c>
      <c r="Y81" s="68" t="str">
        <f>_xlfn.XLOOKUP($V81, 'SNAP2 IDs'!$B$3:$B$15,'SNAP2 IDs'!E$3:E$15, "Lookup err")</f>
        <v>00:00:18:2d:e4:75</v>
      </c>
      <c r="Z81" s="68" t="str">
        <f>_xlfn.XLOOKUP($V81, 'SNAP2 IDs'!$B$3:$B$15,'SNAP2 IDs'!F$3:F$15, "Lookup err")</f>
        <v>snap05.sas.pvt</v>
      </c>
      <c r="AA81" s="66">
        <v>1</v>
      </c>
      <c r="AB81" s="66">
        <v>28</v>
      </c>
      <c r="AC81" s="66">
        <v>29</v>
      </c>
      <c r="AD81" s="60">
        <f>_xlfn.BITXOR(AB81,2) + 32*AA81</f>
        <v>62</v>
      </c>
      <c r="AE81" s="60">
        <f>_xlfn.BITXOR(AC81,2) + 32*AA81</f>
        <v>63</v>
      </c>
      <c r="AF81" s="60">
        <f>32*(X81-1) + (AD81/2)</f>
        <v>159</v>
      </c>
      <c r="AG81" s="62"/>
    </row>
    <row r="82" spans="1:33" s="63" customFormat="1">
      <c r="A82" s="51"/>
      <c r="B82" s="52" t="s">
        <v>148</v>
      </c>
      <c r="C82" s="53" t="s">
        <v>68</v>
      </c>
      <c r="D82" s="54">
        <v>37.234643031199994</v>
      </c>
      <c r="E82" s="54">
        <v>-118.28155069020001</v>
      </c>
      <c r="F82" s="55">
        <v>1181.01</v>
      </c>
      <c r="G82" s="55">
        <v>10.294390098377457</v>
      </c>
      <c r="H82" s="55">
        <v>-569.81237759141356</v>
      </c>
      <c r="I82" s="64" t="s">
        <v>69</v>
      </c>
      <c r="J82" s="65" t="s">
        <v>70</v>
      </c>
      <c r="K82" s="57"/>
      <c r="L82" s="57"/>
      <c r="M82" s="56"/>
      <c r="N82" s="56"/>
      <c r="O82" s="66">
        <v>10</v>
      </c>
      <c r="P82" s="60" t="str">
        <f>_xlfn.XLOOKUP(O82,'ARX IDs'!B$3:B$47,'ARX IDs'!C$3:C$47,"")</f>
        <v/>
      </c>
      <c r="Q82" s="60">
        <f>O82</f>
        <v>10</v>
      </c>
      <c r="R82" s="66">
        <v>3</v>
      </c>
      <c r="S82" s="67">
        <f>100 * $Q82 + R82</f>
        <v>1003</v>
      </c>
      <c r="T82" s="66">
        <v>4</v>
      </c>
      <c r="U82" s="67">
        <f>100 * $Q82 + T82</f>
        <v>1004</v>
      </c>
      <c r="V82" s="68">
        <f>IF(ISBLANK(X82), "", _xlfn.XLOOKUP(X82,'SNAP2 IDs'!C$3:C$15,'SNAP2 IDs'!B$3:B$15,""))</f>
        <v>7</v>
      </c>
      <c r="W82" s="68">
        <f>_xlfn.XLOOKUP($V82, 'SNAP2 IDs'!$B$3:$B$15,'SNAP2 IDs'!D$3:D$15, "Lookup err")</f>
        <v>1</v>
      </c>
      <c r="X82" s="68">
        <v>4</v>
      </c>
      <c r="Y82" s="68" t="str">
        <f>_xlfn.XLOOKUP($V82, 'SNAP2 IDs'!$B$3:$B$15,'SNAP2 IDs'!E$3:E$15, "Lookup err")</f>
        <v>00:00:08:4b:e4:6f</v>
      </c>
      <c r="Z82" s="68" t="str">
        <f>_xlfn.XLOOKUP($V82, 'SNAP2 IDs'!$B$3:$B$15,'SNAP2 IDs'!F$3:F$15, "Lookup err")</f>
        <v>snap04.sas.pvt</v>
      </c>
      <c r="AA82" s="66">
        <v>1</v>
      </c>
      <c r="AB82" s="66">
        <v>28</v>
      </c>
      <c r="AC82" s="66">
        <v>29</v>
      </c>
      <c r="AD82" s="60">
        <f>_xlfn.BITXOR(AB82,2) + 32*AA82</f>
        <v>62</v>
      </c>
      <c r="AE82" s="60">
        <f>_xlfn.BITXOR(AC82,2) + 32*AA82</f>
        <v>63</v>
      </c>
      <c r="AF82" s="60">
        <f>32*(X82-1) + (AD82/2)</f>
        <v>127</v>
      </c>
      <c r="AG82" s="62"/>
    </row>
    <row r="83" spans="1:33" s="63" customFormat="1">
      <c r="A83" s="51"/>
      <c r="B83" s="52" t="s">
        <v>149</v>
      </c>
      <c r="C83" s="53" t="s">
        <v>68</v>
      </c>
      <c r="D83" s="54">
        <v>37.231461344199992</v>
      </c>
      <c r="E83" s="54">
        <v>-118.28272346920001</v>
      </c>
      <c r="F83" s="55"/>
      <c r="G83" s="55">
        <v>-93.778729238904162</v>
      </c>
      <c r="H83" s="55">
        <v>-922.92502093421763</v>
      </c>
      <c r="I83" s="64" t="s">
        <v>69</v>
      </c>
      <c r="J83" s="65" t="s">
        <v>70</v>
      </c>
      <c r="K83" s="57"/>
      <c r="L83" s="57"/>
      <c r="M83" s="56"/>
      <c r="N83" s="56"/>
      <c r="O83" s="66">
        <v>10</v>
      </c>
      <c r="P83" s="60" t="str">
        <f>_xlfn.XLOOKUP(O83,'ARX IDs'!B$3:B$47,'ARX IDs'!C$3:C$47,"")</f>
        <v/>
      </c>
      <c r="Q83" s="60">
        <f>O83</f>
        <v>10</v>
      </c>
      <c r="R83" s="66">
        <v>5</v>
      </c>
      <c r="S83" s="67">
        <f>100 * $Q83 + R83</f>
        <v>1005</v>
      </c>
      <c r="T83" s="66">
        <v>6</v>
      </c>
      <c r="U83" s="67">
        <f>100 * $Q83 + T83</f>
        <v>1006</v>
      </c>
      <c r="V83" s="68">
        <f>IF(ISBLANK(X83), "", _xlfn.XLOOKUP(X83,'SNAP2 IDs'!C$3:C$15,'SNAP2 IDs'!B$3:B$15,""))</f>
        <v>7</v>
      </c>
      <c r="W83" s="68">
        <f>_xlfn.XLOOKUP($V83, 'SNAP2 IDs'!$B$3:$B$15,'SNAP2 IDs'!D$3:D$15, "Lookup err")</f>
        <v>1</v>
      </c>
      <c r="X83" s="68">
        <v>4</v>
      </c>
      <c r="Y83" s="68" t="str">
        <f>_xlfn.XLOOKUP($V83, 'SNAP2 IDs'!$B$3:$B$15,'SNAP2 IDs'!E$3:E$15, "Lookup err")</f>
        <v>00:00:08:4b:e4:6f</v>
      </c>
      <c r="Z83" s="68" t="str">
        <f>_xlfn.XLOOKUP($V83, 'SNAP2 IDs'!$B$3:$B$15,'SNAP2 IDs'!F$3:F$15, "Lookup err")</f>
        <v>snap04.sas.pvt</v>
      </c>
      <c r="AA83" s="66">
        <v>1</v>
      </c>
      <c r="AB83" s="66">
        <v>30</v>
      </c>
      <c r="AC83" s="66">
        <v>31</v>
      </c>
      <c r="AD83" s="60">
        <f>_xlfn.BITXOR(AB83,2) + 32*AA83</f>
        <v>60</v>
      </c>
      <c r="AE83" s="60">
        <f>_xlfn.BITXOR(AC83,2) + 32*AA83</f>
        <v>61</v>
      </c>
      <c r="AF83" s="60">
        <f>32*(X83-1) + (AD83/2)</f>
        <v>126</v>
      </c>
      <c r="AG83" s="62" t="s">
        <v>150</v>
      </c>
    </row>
    <row r="84" spans="1:33" s="63" customFormat="1">
      <c r="A84" s="51"/>
      <c r="B84" s="52" t="s">
        <v>151</v>
      </c>
      <c r="C84" s="53" t="s">
        <v>68</v>
      </c>
      <c r="D84" s="54">
        <v>37.244668040000001</v>
      </c>
      <c r="E84" s="54">
        <v>-118.27768356999999</v>
      </c>
      <c r="F84" s="55">
        <v>1183.98</v>
      </c>
      <c r="G84" s="55">
        <v>353.41121534915897</v>
      </c>
      <c r="H84" s="55">
        <v>542.79562800784254</v>
      </c>
      <c r="I84" s="64" t="s">
        <v>69</v>
      </c>
      <c r="J84" s="65" t="s">
        <v>70</v>
      </c>
      <c r="K84" s="57"/>
      <c r="L84" s="57"/>
      <c r="M84" s="56"/>
      <c r="N84" s="56"/>
      <c r="O84" s="66">
        <v>11</v>
      </c>
      <c r="P84" s="60" t="str">
        <f>_xlfn.XLOOKUP(O84,'ARX IDs'!B$3:B$47,'ARX IDs'!C$3:C$47,"")</f>
        <v/>
      </c>
      <c r="Q84" s="60">
        <f>O84</f>
        <v>11</v>
      </c>
      <c r="R84" s="66">
        <v>11</v>
      </c>
      <c r="S84" s="67">
        <f>100 * $Q84 + R84</f>
        <v>1111</v>
      </c>
      <c r="T84" s="66">
        <v>12</v>
      </c>
      <c r="U84" s="67">
        <f>100 * $Q84 + T84</f>
        <v>1112</v>
      </c>
      <c r="V84" s="68">
        <f>IF(ISBLANK(X84), "", _xlfn.XLOOKUP(X84,'SNAP2 IDs'!C$3:C$15,'SNAP2 IDs'!B$3:B$15,""))</f>
        <v>8</v>
      </c>
      <c r="W84" s="68">
        <f>_xlfn.XLOOKUP($V84, 'SNAP2 IDs'!$B$3:$B$15,'SNAP2 IDs'!D$3:D$15, "Lookup err")</f>
        <v>2</v>
      </c>
      <c r="X84" s="68">
        <v>7</v>
      </c>
      <c r="Y84" s="68" t="str">
        <f>_xlfn.XLOOKUP($V84, 'SNAP2 IDs'!$B$3:$B$15,'SNAP2 IDs'!E$3:E$15, "Lookup err")</f>
        <v>00:00:d6:de:e4:75</v>
      </c>
      <c r="Z84" s="68" t="str">
        <f>_xlfn.XLOOKUP($V84, 'SNAP2 IDs'!$B$3:$B$15,'SNAP2 IDs'!F$3:F$15, "Lookup err")</f>
        <v>snap07.sas.pvt</v>
      </c>
      <c r="AA84" s="66">
        <v>1</v>
      </c>
      <c r="AB84" s="66">
        <v>26</v>
      </c>
      <c r="AC84" s="66">
        <v>27</v>
      </c>
      <c r="AD84" s="60">
        <f>_xlfn.BITXOR(AB84,2) + 32*AA84</f>
        <v>56</v>
      </c>
      <c r="AE84" s="60">
        <f>_xlfn.BITXOR(AC84,2) + 32*AA84</f>
        <v>57</v>
      </c>
      <c r="AF84" s="60">
        <f>32*(X84-1) + (AD84/2)</f>
        <v>220</v>
      </c>
      <c r="AG84" s="62"/>
    </row>
    <row r="85" spans="1:33" s="63" customFormat="1">
      <c r="A85" s="51"/>
      <c r="B85" s="52" t="s">
        <v>152</v>
      </c>
      <c r="C85" s="53" t="s">
        <v>68</v>
      </c>
      <c r="D85" s="54">
        <v>37.234002561199993</v>
      </c>
      <c r="E85" s="54">
        <v>-118.2884194752</v>
      </c>
      <c r="F85" s="55"/>
      <c r="G85" s="55">
        <v>-599.22774007086844</v>
      </c>
      <c r="H85" s="55">
        <v>-640.89355392391337</v>
      </c>
      <c r="I85" s="64" t="s">
        <v>69</v>
      </c>
      <c r="J85" s="65" t="s">
        <v>70</v>
      </c>
      <c r="K85" s="57"/>
      <c r="L85" s="57"/>
      <c r="M85" s="56"/>
      <c r="N85" s="56"/>
      <c r="O85" s="66">
        <v>11</v>
      </c>
      <c r="P85" s="60" t="str">
        <f>_xlfn.XLOOKUP(O85,'ARX IDs'!B$3:B$47,'ARX IDs'!C$3:C$47,"")</f>
        <v/>
      </c>
      <c r="Q85" s="60">
        <f>O85</f>
        <v>11</v>
      </c>
      <c r="R85" s="66">
        <v>3</v>
      </c>
      <c r="S85" s="67">
        <f>100 * $Q85 + R85</f>
        <v>1103</v>
      </c>
      <c r="T85" s="66">
        <v>4</v>
      </c>
      <c r="U85" s="67">
        <f>100 * $Q85 + T85</f>
        <v>1104</v>
      </c>
      <c r="V85" s="68">
        <f>IF(ISBLANK(X85), "", _xlfn.XLOOKUP(X85,'SNAP2 IDs'!C$3:C$15,'SNAP2 IDs'!B$3:B$15,""))</f>
        <v>6</v>
      </c>
      <c r="W85" s="68">
        <f>_xlfn.XLOOKUP($V85, 'SNAP2 IDs'!$B$3:$B$15,'SNAP2 IDs'!D$3:D$15, "Lookup err")</f>
        <v>1</v>
      </c>
      <c r="X85" s="68">
        <v>6</v>
      </c>
      <c r="Y85" s="68" t="str">
        <f>_xlfn.XLOOKUP($V85, 'SNAP2 IDs'!$B$3:$B$15,'SNAP2 IDs'!E$3:E$15, "Lookup err")</f>
        <v>02:00:c2:4f:e4:75</v>
      </c>
      <c r="Z85" s="68" t="str">
        <f>_xlfn.XLOOKUP($V85, 'SNAP2 IDs'!$B$3:$B$15,'SNAP2 IDs'!F$3:F$15, "Lookup err")</f>
        <v>snap06.sas.pvt</v>
      </c>
      <c r="AA85" s="66">
        <v>1</v>
      </c>
      <c r="AB85" s="66">
        <v>24</v>
      </c>
      <c r="AC85" s="66">
        <v>25</v>
      </c>
      <c r="AD85" s="60">
        <f>_xlfn.BITXOR(AB85,2) + 32*AA85</f>
        <v>58</v>
      </c>
      <c r="AE85" s="60">
        <f>_xlfn.BITXOR(AC85,2) + 32*AA85</f>
        <v>59</v>
      </c>
      <c r="AF85" s="60">
        <f>32*(X85-1) + (AD85/2)</f>
        <v>189</v>
      </c>
      <c r="AG85" s="62"/>
    </row>
    <row r="86" spans="1:33" s="63" customFormat="1">
      <c r="A86" s="51"/>
      <c r="B86" s="52" t="s">
        <v>153</v>
      </c>
      <c r="C86" s="53" t="s">
        <v>68</v>
      </c>
      <c r="D86" s="54">
        <v>37.241150898199997</v>
      </c>
      <c r="E86" s="54">
        <v>-118.2812309612</v>
      </c>
      <c r="F86" s="55">
        <v>1183.1300000000001</v>
      </c>
      <c r="G86" s="55">
        <v>38.662937201711031</v>
      </c>
      <c r="H86" s="55">
        <v>152.44915187190747</v>
      </c>
      <c r="I86" s="64" t="s">
        <v>69</v>
      </c>
      <c r="J86" s="65" t="s">
        <v>70</v>
      </c>
      <c r="K86" s="57"/>
      <c r="L86" s="57"/>
      <c r="M86" s="56"/>
      <c r="N86" s="56"/>
      <c r="O86" s="66">
        <v>11</v>
      </c>
      <c r="P86" s="60" t="str">
        <f>_xlfn.XLOOKUP(O86,'ARX IDs'!B$3:B$47,'ARX IDs'!C$3:C$47,"")</f>
        <v/>
      </c>
      <c r="Q86" s="60">
        <f>O86</f>
        <v>11</v>
      </c>
      <c r="R86" s="66">
        <v>5</v>
      </c>
      <c r="S86" s="67">
        <f>100 * $Q86 + R86</f>
        <v>1105</v>
      </c>
      <c r="T86" s="66">
        <v>6</v>
      </c>
      <c r="U86" s="67">
        <f>100 * $Q86 + T86</f>
        <v>1106</v>
      </c>
      <c r="V86" s="68">
        <f>IF(ISBLANK(X86), "", _xlfn.XLOOKUP(X86,'SNAP2 IDs'!C$3:C$15,'SNAP2 IDs'!B$3:B$15,""))</f>
        <v>6</v>
      </c>
      <c r="W86" s="68">
        <f>_xlfn.XLOOKUP($V86, 'SNAP2 IDs'!$B$3:$B$15,'SNAP2 IDs'!D$3:D$15, "Lookup err")</f>
        <v>1</v>
      </c>
      <c r="X86" s="68">
        <v>6</v>
      </c>
      <c r="Y86" s="68" t="str">
        <f>_xlfn.XLOOKUP($V86, 'SNAP2 IDs'!$B$3:$B$15,'SNAP2 IDs'!E$3:E$15, "Lookup err")</f>
        <v>02:00:c2:4f:e4:75</v>
      </c>
      <c r="Z86" s="68" t="str">
        <f>_xlfn.XLOOKUP($V86, 'SNAP2 IDs'!$B$3:$B$15,'SNAP2 IDs'!F$3:F$15, "Lookup err")</f>
        <v>snap06.sas.pvt</v>
      </c>
      <c r="AA86" s="66">
        <v>1</v>
      </c>
      <c r="AB86" s="66">
        <v>26</v>
      </c>
      <c r="AC86" s="66">
        <v>27</v>
      </c>
      <c r="AD86" s="60">
        <f>_xlfn.BITXOR(AB86,2) + 32*AA86</f>
        <v>56</v>
      </c>
      <c r="AE86" s="60">
        <f>_xlfn.BITXOR(AC86,2) + 32*AA86</f>
        <v>57</v>
      </c>
      <c r="AF86" s="60">
        <f>32*(X86-1) + (AD86/2)</f>
        <v>188</v>
      </c>
      <c r="AG86" s="62"/>
    </row>
    <row r="87" spans="1:33" s="63" customFormat="1">
      <c r="A87" s="51"/>
      <c r="B87" s="52" t="s">
        <v>154</v>
      </c>
      <c r="C87" s="53" t="s">
        <v>68</v>
      </c>
      <c r="D87" s="54">
        <v>37.236552618199994</v>
      </c>
      <c r="E87" s="54">
        <v>-118.2777585692</v>
      </c>
      <c r="F87" s="55"/>
      <c r="G87" s="55">
        <v>346.78801456891114</v>
      </c>
      <c r="H87" s="55">
        <v>-357.88099865225729</v>
      </c>
      <c r="I87" s="64" t="s">
        <v>69</v>
      </c>
      <c r="J87" s="65" t="s">
        <v>70</v>
      </c>
      <c r="K87" s="57"/>
      <c r="L87" s="57"/>
      <c r="M87" s="56"/>
      <c r="N87" s="56"/>
      <c r="O87" s="66">
        <v>11</v>
      </c>
      <c r="P87" s="60" t="str">
        <f>_xlfn.XLOOKUP(O87,'ARX IDs'!B$3:B$47,'ARX IDs'!C$3:C$47,"")</f>
        <v/>
      </c>
      <c r="Q87" s="60">
        <f>O87</f>
        <v>11</v>
      </c>
      <c r="R87" s="66">
        <v>7</v>
      </c>
      <c r="S87" s="67">
        <f>100 * $Q87 + R87</f>
        <v>1107</v>
      </c>
      <c r="T87" s="66">
        <v>8</v>
      </c>
      <c r="U87" s="67">
        <f>100 * $Q87 + T87</f>
        <v>1108</v>
      </c>
      <c r="V87" s="68">
        <f>IF(ISBLANK(X87), "", _xlfn.XLOOKUP(X87,'SNAP2 IDs'!C$3:C$15,'SNAP2 IDs'!B$3:B$15,""))</f>
        <v>6</v>
      </c>
      <c r="W87" s="68">
        <f>_xlfn.XLOOKUP($V87, 'SNAP2 IDs'!$B$3:$B$15,'SNAP2 IDs'!D$3:D$15, "Lookup err")</f>
        <v>1</v>
      </c>
      <c r="X87" s="68">
        <v>6</v>
      </c>
      <c r="Y87" s="68" t="str">
        <f>_xlfn.XLOOKUP($V87, 'SNAP2 IDs'!$B$3:$B$15,'SNAP2 IDs'!E$3:E$15, "Lookup err")</f>
        <v>02:00:c2:4f:e4:75</v>
      </c>
      <c r="Z87" s="68" t="str">
        <f>_xlfn.XLOOKUP($V87, 'SNAP2 IDs'!$B$3:$B$15,'SNAP2 IDs'!F$3:F$15, "Lookup err")</f>
        <v>snap06.sas.pvt</v>
      </c>
      <c r="AA87" s="66">
        <v>1</v>
      </c>
      <c r="AB87" s="66">
        <v>28</v>
      </c>
      <c r="AC87" s="66">
        <v>29</v>
      </c>
      <c r="AD87" s="60">
        <f>_xlfn.BITXOR(AB87,2) + 32*AA87</f>
        <v>62</v>
      </c>
      <c r="AE87" s="60">
        <f>_xlfn.BITXOR(AC87,2) + 32*AA87</f>
        <v>63</v>
      </c>
      <c r="AF87" s="60">
        <f>32*(X87-1) + (AD87/2)</f>
        <v>191</v>
      </c>
      <c r="AG87" s="62"/>
    </row>
    <row r="88" spans="1:33" s="63" customFormat="1">
      <c r="A88" s="51"/>
      <c r="B88" s="52" t="s">
        <v>155</v>
      </c>
      <c r="C88" s="53" t="s">
        <v>68</v>
      </c>
      <c r="D88" s="54">
        <v>37.243840335199991</v>
      </c>
      <c r="E88" s="54">
        <v>-118.29512690120001</v>
      </c>
      <c r="F88" s="55"/>
      <c r="G88" s="55">
        <v>-1194.2760845675148</v>
      </c>
      <c r="H88" s="55">
        <v>450.93049468510208</v>
      </c>
      <c r="I88" s="64" t="s">
        <v>69</v>
      </c>
      <c r="J88" s="65" t="s">
        <v>70</v>
      </c>
      <c r="K88" s="57"/>
      <c r="L88" s="57"/>
      <c r="M88" s="56"/>
      <c r="N88" s="56"/>
      <c r="O88" s="66">
        <v>11</v>
      </c>
      <c r="P88" s="60" t="str">
        <f>_xlfn.XLOOKUP(O88,'ARX IDs'!B$3:B$47,'ARX IDs'!C$3:C$47,"")</f>
        <v/>
      </c>
      <c r="Q88" s="60">
        <f>O88</f>
        <v>11</v>
      </c>
      <c r="R88" s="66">
        <v>9</v>
      </c>
      <c r="S88" s="67">
        <f>100 * $Q88 + R88</f>
        <v>1109</v>
      </c>
      <c r="T88" s="66">
        <v>10</v>
      </c>
      <c r="U88" s="67">
        <f>100 * $Q88 + T88</f>
        <v>1110</v>
      </c>
      <c r="V88" s="68">
        <f>IF(ISBLANK(X88), "", _xlfn.XLOOKUP(X88,'SNAP2 IDs'!C$3:C$15,'SNAP2 IDs'!B$3:B$15,""))</f>
        <v>6</v>
      </c>
      <c r="W88" s="68">
        <f>_xlfn.XLOOKUP($V88, 'SNAP2 IDs'!$B$3:$B$15,'SNAP2 IDs'!D$3:D$15, "Lookup err")</f>
        <v>1</v>
      </c>
      <c r="X88" s="68">
        <v>6</v>
      </c>
      <c r="Y88" s="68" t="str">
        <f>_xlfn.XLOOKUP($V88, 'SNAP2 IDs'!$B$3:$B$15,'SNAP2 IDs'!E$3:E$15, "Lookup err")</f>
        <v>02:00:c2:4f:e4:75</v>
      </c>
      <c r="Z88" s="68" t="str">
        <f>_xlfn.XLOOKUP($V88, 'SNAP2 IDs'!$B$3:$B$15,'SNAP2 IDs'!F$3:F$15, "Lookup err")</f>
        <v>snap06.sas.pvt</v>
      </c>
      <c r="AA88" s="66">
        <v>1</v>
      </c>
      <c r="AB88" s="66">
        <v>30</v>
      </c>
      <c r="AC88" s="66">
        <v>31</v>
      </c>
      <c r="AD88" s="60">
        <f>_xlfn.BITXOR(AB88,2) + 32*AA88</f>
        <v>60</v>
      </c>
      <c r="AE88" s="60">
        <f>_xlfn.BITXOR(AC88,2) + 32*AA88</f>
        <v>61</v>
      </c>
      <c r="AF88" s="60">
        <f>32*(X88-1) + (AD88/2)</f>
        <v>190</v>
      </c>
      <c r="AG88" s="62"/>
    </row>
    <row r="89" spans="1:33" s="63" customFormat="1">
      <c r="A89" s="51"/>
      <c r="B89" s="52" t="s">
        <v>156</v>
      </c>
      <c r="C89" s="53" t="s">
        <v>68</v>
      </c>
      <c r="D89" s="54">
        <v>37.245061030199992</v>
      </c>
      <c r="E89" s="54">
        <v>-118.29092141620001</v>
      </c>
      <c r="F89" s="55"/>
      <c r="G89" s="55">
        <v>-821.12502384977722</v>
      </c>
      <c r="H89" s="55">
        <v>586.40668645550033</v>
      </c>
      <c r="I89" s="64" t="s">
        <v>69</v>
      </c>
      <c r="J89" s="65" t="s">
        <v>70</v>
      </c>
      <c r="K89" s="57"/>
      <c r="L89" s="57"/>
      <c r="M89" s="56"/>
      <c r="N89" s="56"/>
      <c r="O89" s="66">
        <v>11</v>
      </c>
      <c r="P89" s="60" t="str">
        <f>_xlfn.XLOOKUP(O89,'ARX IDs'!B$3:B$47,'ARX IDs'!C$3:C$47,"")</f>
        <v/>
      </c>
      <c r="Q89" s="60">
        <f>O89</f>
        <v>11</v>
      </c>
      <c r="R89" s="66">
        <v>13</v>
      </c>
      <c r="S89" s="67">
        <f>100 * $Q89 + R89</f>
        <v>1113</v>
      </c>
      <c r="T89" s="66">
        <v>14</v>
      </c>
      <c r="U89" s="67">
        <f>100 * $Q89 + T89</f>
        <v>1114</v>
      </c>
      <c r="V89" s="68">
        <f>IF(ISBLANK(X89), "", _xlfn.XLOOKUP(X89,'SNAP2 IDs'!C$3:C$15,'SNAP2 IDs'!B$3:B$15,""))</f>
        <v>8</v>
      </c>
      <c r="W89" s="68">
        <f>_xlfn.XLOOKUP($V89, 'SNAP2 IDs'!$B$3:$B$15,'SNAP2 IDs'!D$3:D$15, "Lookup err")</f>
        <v>2</v>
      </c>
      <c r="X89" s="68">
        <v>7</v>
      </c>
      <c r="Y89" s="68" t="str">
        <f>_xlfn.XLOOKUP($V89, 'SNAP2 IDs'!$B$3:$B$15,'SNAP2 IDs'!E$3:E$15, "Lookup err")</f>
        <v>00:00:d6:de:e4:75</v>
      </c>
      <c r="Z89" s="68" t="str">
        <f>_xlfn.XLOOKUP($V89, 'SNAP2 IDs'!$B$3:$B$15,'SNAP2 IDs'!F$3:F$15, "Lookup err")</f>
        <v>snap07.sas.pvt</v>
      </c>
      <c r="AA89" s="66">
        <v>1</v>
      </c>
      <c r="AB89" s="66">
        <v>28</v>
      </c>
      <c r="AC89" s="66">
        <v>29</v>
      </c>
      <c r="AD89" s="60">
        <f>_xlfn.BITXOR(AB89,2) + 32*AA89</f>
        <v>62</v>
      </c>
      <c r="AE89" s="60">
        <f>_xlfn.BITXOR(AC89,2) + 32*AA89</f>
        <v>63</v>
      </c>
      <c r="AF89" s="60">
        <f>32*(X89-1) + (AD89/2)</f>
        <v>223</v>
      </c>
      <c r="AG89" s="62"/>
    </row>
    <row r="90" spans="1:33" s="63" customFormat="1">
      <c r="A90" s="51"/>
      <c r="B90" s="52" t="s">
        <v>157</v>
      </c>
      <c r="C90" s="53" t="s">
        <v>68</v>
      </c>
      <c r="D90" s="54">
        <v>37.236051680199992</v>
      </c>
      <c r="E90" s="54">
        <v>-118.2822477262</v>
      </c>
      <c r="F90" s="55">
        <v>1181.72</v>
      </c>
      <c r="G90" s="55">
        <v>-51.557705176599427</v>
      </c>
      <c r="H90" s="55">
        <v>-413.4765180516913</v>
      </c>
      <c r="I90" s="64" t="s">
        <v>69</v>
      </c>
      <c r="J90" s="65" t="s">
        <v>70</v>
      </c>
      <c r="K90" s="57"/>
      <c r="L90" s="57"/>
      <c r="M90" s="56"/>
      <c r="N90" s="56"/>
      <c r="O90" s="66">
        <v>11</v>
      </c>
      <c r="P90" s="60" t="str">
        <f>_xlfn.XLOOKUP(O90,'ARX IDs'!B$3:B$47,'ARX IDs'!C$3:C$47,"")</f>
        <v/>
      </c>
      <c r="Q90" s="60">
        <f>O90</f>
        <v>11</v>
      </c>
      <c r="R90" s="66">
        <v>15</v>
      </c>
      <c r="S90" s="67">
        <f>100 * $Q90 + R90</f>
        <v>1115</v>
      </c>
      <c r="T90" s="66">
        <v>16</v>
      </c>
      <c r="U90" s="67">
        <f>100 * $Q90 + T90</f>
        <v>1116</v>
      </c>
      <c r="V90" s="68">
        <f>IF(ISBLANK(X90), "", _xlfn.XLOOKUP(X90,'SNAP2 IDs'!C$3:C$15,'SNAP2 IDs'!B$3:B$15,""))</f>
        <v>8</v>
      </c>
      <c r="W90" s="68">
        <f>_xlfn.XLOOKUP($V90, 'SNAP2 IDs'!$B$3:$B$15,'SNAP2 IDs'!D$3:D$15, "Lookup err")</f>
        <v>2</v>
      </c>
      <c r="X90" s="68">
        <v>7</v>
      </c>
      <c r="Y90" s="68" t="str">
        <f>_xlfn.XLOOKUP($V90, 'SNAP2 IDs'!$B$3:$B$15,'SNAP2 IDs'!E$3:E$15, "Lookup err")</f>
        <v>00:00:d6:de:e4:75</v>
      </c>
      <c r="Z90" s="68" t="str">
        <f>_xlfn.XLOOKUP($V90, 'SNAP2 IDs'!$B$3:$B$15,'SNAP2 IDs'!F$3:F$15, "Lookup err")</f>
        <v>snap07.sas.pvt</v>
      </c>
      <c r="AA90" s="66">
        <v>1</v>
      </c>
      <c r="AB90" s="66">
        <v>30</v>
      </c>
      <c r="AC90" s="66">
        <v>31</v>
      </c>
      <c r="AD90" s="60">
        <f>_xlfn.BITXOR(AB90,2) + 32*AA90</f>
        <v>60</v>
      </c>
      <c r="AE90" s="60">
        <f>_xlfn.BITXOR(AC90,2) + 32*AA90</f>
        <v>61</v>
      </c>
      <c r="AF90" s="60">
        <f>32*(X90-1) + (AD90/2)</f>
        <v>222</v>
      </c>
      <c r="AG90" s="62"/>
    </row>
    <row r="91" spans="1:33" s="63" customFormat="1">
      <c r="A91" s="51"/>
      <c r="B91" s="52" t="s">
        <v>158</v>
      </c>
      <c r="C91" s="53" t="s">
        <v>68</v>
      </c>
      <c r="D91" s="54">
        <v>37.238413129999998</v>
      </c>
      <c r="E91" s="54">
        <v>-118.28095304</v>
      </c>
      <c r="F91" s="55">
        <v>1182.48</v>
      </c>
      <c r="G91" s="55">
        <v>61.840635971383655</v>
      </c>
      <c r="H91" s="55">
        <v>-150.88025412351809</v>
      </c>
      <c r="I91" s="64" t="s">
        <v>69</v>
      </c>
      <c r="J91" s="65" t="s">
        <v>70</v>
      </c>
      <c r="K91" s="57"/>
      <c r="L91" s="57"/>
      <c r="M91" s="56"/>
      <c r="N91" s="56"/>
      <c r="O91" s="66">
        <v>11</v>
      </c>
      <c r="P91" s="60" t="str">
        <f>_xlfn.XLOOKUP(O91,'ARX IDs'!B$3:B$47,'ARX IDs'!C$3:C$47,"")</f>
        <v/>
      </c>
      <c r="Q91" s="60">
        <f>O91</f>
        <v>11</v>
      </c>
      <c r="R91" s="66">
        <v>1</v>
      </c>
      <c r="S91" s="67">
        <f>100 * $Q91 + R91</f>
        <v>1101</v>
      </c>
      <c r="T91" s="66">
        <v>2</v>
      </c>
      <c r="U91" s="67">
        <f>100 * $Q91 + T91</f>
        <v>1102</v>
      </c>
      <c r="V91" s="68">
        <f>IF(ISBLANK(X91), "", _xlfn.XLOOKUP(X91,'SNAP2 IDs'!C$3:C$15,'SNAP2 IDs'!B$3:B$15,""))</f>
        <v>5</v>
      </c>
      <c r="W91" s="68">
        <f>_xlfn.XLOOKUP($V91, 'SNAP2 IDs'!$B$3:$B$15,'SNAP2 IDs'!D$3:D$15, "Lookup err")</f>
        <v>1</v>
      </c>
      <c r="X91" s="68">
        <v>5</v>
      </c>
      <c r="Y91" s="68" t="str">
        <f>_xlfn.XLOOKUP($V91, 'SNAP2 IDs'!$B$3:$B$15,'SNAP2 IDs'!E$3:E$15, "Lookup err")</f>
        <v>00:00:18:2d:e4:75</v>
      </c>
      <c r="Z91" s="68" t="str">
        <f>_xlfn.XLOOKUP($V91, 'SNAP2 IDs'!$B$3:$B$15,'SNAP2 IDs'!F$3:F$15, "Lookup err")</f>
        <v>snap05.sas.pvt</v>
      </c>
      <c r="AA91" s="66">
        <v>1</v>
      </c>
      <c r="AB91" s="66">
        <v>30</v>
      </c>
      <c r="AC91" s="66">
        <v>31</v>
      </c>
      <c r="AD91" s="60">
        <f>_xlfn.BITXOR(AB91,2) + 32*AA91</f>
        <v>60</v>
      </c>
      <c r="AE91" s="60">
        <f>_xlfn.BITXOR(AC91,2) + 32*AA91</f>
        <v>61</v>
      </c>
      <c r="AF91" s="60">
        <f>32*(X91-1) + (AD91/2)</f>
        <v>158</v>
      </c>
      <c r="AG91" s="62"/>
    </row>
    <row r="92" spans="1:33" s="63" customFormat="1">
      <c r="A92" s="51"/>
      <c r="B92" s="52" t="s">
        <v>159</v>
      </c>
      <c r="C92" s="53" t="s">
        <v>68</v>
      </c>
      <c r="D92" s="54">
        <v>37.244773619999997</v>
      </c>
      <c r="E92" s="54">
        <v>-118.29293207000001</v>
      </c>
      <c r="F92" s="55">
        <v>1179.9000000000001</v>
      </c>
      <c r="G92" s="55">
        <v>-999.52788380958634</v>
      </c>
      <c r="H92" s="55">
        <v>554.51434765894112</v>
      </c>
      <c r="I92" s="64" t="s">
        <v>69</v>
      </c>
      <c r="J92" s="65" t="s">
        <v>70</v>
      </c>
      <c r="K92" s="57"/>
      <c r="L92" s="57"/>
      <c r="M92" s="56"/>
      <c r="N92" s="56"/>
      <c r="O92" s="66">
        <v>12</v>
      </c>
      <c r="P92" s="60" t="str">
        <f>_xlfn.XLOOKUP(O92,'ARX IDs'!B$3:B$47,'ARX IDs'!C$3:C$47,"")</f>
        <v/>
      </c>
      <c r="Q92" s="60">
        <f>O92</f>
        <v>12</v>
      </c>
      <c r="R92" s="66">
        <v>13</v>
      </c>
      <c r="S92" s="67">
        <f>100 * $Q92 + R92</f>
        <v>1213</v>
      </c>
      <c r="T92" s="66">
        <v>14</v>
      </c>
      <c r="U92" s="67">
        <f>100 * $Q92 + T92</f>
        <v>1214</v>
      </c>
      <c r="V92" s="68">
        <f>IF(ISBLANK(X92), "", _xlfn.XLOOKUP(X92,'SNAP2 IDs'!C$3:C$15,'SNAP2 IDs'!B$3:B$15,""))</f>
        <v>1</v>
      </c>
      <c r="W92" s="68">
        <f>_xlfn.XLOOKUP($V92, 'SNAP2 IDs'!$B$3:$B$15,'SNAP2 IDs'!D$3:D$15, "Lookup err")</f>
        <v>2</v>
      </c>
      <c r="X92" s="68">
        <v>9</v>
      </c>
      <c r="Y92" s="68" t="str">
        <f>_xlfn.XLOOKUP($V92, 'SNAP2 IDs'!$B$3:$B$15,'SNAP2 IDs'!E$3:E$15, "Lookup err")</f>
        <v>02:00:ce:ca:e4:6f</v>
      </c>
      <c r="Z92" s="68" t="str">
        <f>_xlfn.XLOOKUP($V92, 'SNAP2 IDs'!$B$3:$B$15,'SNAP2 IDs'!F$3:F$15, "Lookup err")</f>
        <v>snap09.sas.pvt</v>
      </c>
      <c r="AA92" s="66">
        <v>1</v>
      </c>
      <c r="AB92" s="66">
        <v>22</v>
      </c>
      <c r="AC92" s="66">
        <v>23</v>
      </c>
      <c r="AD92" s="60">
        <f>_xlfn.BITXOR(AB92,2) + 32*AA92</f>
        <v>52</v>
      </c>
      <c r="AE92" s="60">
        <f>_xlfn.BITXOR(AC92,2) + 32*AA92</f>
        <v>53</v>
      </c>
      <c r="AF92" s="60">
        <f>32*(X92-1) + (AD92/2)</f>
        <v>282</v>
      </c>
      <c r="AG92" s="62"/>
    </row>
    <row r="93" spans="1:33" s="63" customFormat="1">
      <c r="A93" s="51"/>
      <c r="B93" s="52" t="s">
        <v>160</v>
      </c>
      <c r="C93" s="53" t="s">
        <v>68</v>
      </c>
      <c r="D93" s="54">
        <v>37.235816976199992</v>
      </c>
      <c r="E93" s="54">
        <v>-118.28949464119999</v>
      </c>
      <c r="F93" s="55"/>
      <c r="G93" s="55">
        <v>-694.61916822615353</v>
      </c>
      <c r="H93" s="55">
        <v>-439.52463335757159</v>
      </c>
      <c r="I93" s="64" t="s">
        <v>69</v>
      </c>
      <c r="J93" s="65" t="s">
        <v>70</v>
      </c>
      <c r="K93" s="57"/>
      <c r="L93" s="57"/>
      <c r="M93" s="56"/>
      <c r="N93" s="56"/>
      <c r="O93" s="66">
        <v>12</v>
      </c>
      <c r="P93" s="60" t="str">
        <f>_xlfn.XLOOKUP(O93,'ARX IDs'!B$3:B$47,'ARX IDs'!C$3:C$47,"")</f>
        <v/>
      </c>
      <c r="Q93" s="60">
        <f>O93</f>
        <v>12</v>
      </c>
      <c r="R93" s="66">
        <v>15</v>
      </c>
      <c r="S93" s="67">
        <f>100 * $Q93 + R93</f>
        <v>1215</v>
      </c>
      <c r="T93" s="66">
        <v>16</v>
      </c>
      <c r="U93" s="67">
        <f>100 * $Q93 + T93</f>
        <v>1216</v>
      </c>
      <c r="V93" s="68">
        <f>IF(ISBLANK(X93), "", _xlfn.XLOOKUP(X93,'SNAP2 IDs'!C$3:C$15,'SNAP2 IDs'!B$3:B$15,""))</f>
        <v>1</v>
      </c>
      <c r="W93" s="68">
        <f>_xlfn.XLOOKUP($V93, 'SNAP2 IDs'!$B$3:$B$15,'SNAP2 IDs'!D$3:D$15, "Lookup err")</f>
        <v>2</v>
      </c>
      <c r="X93" s="68">
        <v>9</v>
      </c>
      <c r="Y93" s="68" t="str">
        <f>_xlfn.XLOOKUP($V93, 'SNAP2 IDs'!$B$3:$B$15,'SNAP2 IDs'!E$3:E$15, "Lookup err")</f>
        <v>02:00:ce:ca:e4:6f</v>
      </c>
      <c r="Z93" s="68" t="str">
        <f>_xlfn.XLOOKUP($V93, 'SNAP2 IDs'!$B$3:$B$15,'SNAP2 IDs'!F$3:F$15, "Lookup err")</f>
        <v>snap09.sas.pvt</v>
      </c>
      <c r="AA93" s="66">
        <v>1</v>
      </c>
      <c r="AB93" s="66">
        <v>24</v>
      </c>
      <c r="AC93" s="66">
        <v>25</v>
      </c>
      <c r="AD93" s="60">
        <f>_xlfn.BITXOR(AB93,2) + 32*AA93</f>
        <v>58</v>
      </c>
      <c r="AE93" s="60">
        <f>_xlfn.BITXOR(AC93,2) + 32*AA93</f>
        <v>59</v>
      </c>
      <c r="AF93" s="60">
        <f>32*(X93-1) + (AD93/2)</f>
        <v>285</v>
      </c>
      <c r="AG93" s="62"/>
    </row>
    <row r="94" spans="1:33" s="63" customFormat="1">
      <c r="A94" s="51"/>
      <c r="B94" s="52" t="s">
        <v>161</v>
      </c>
      <c r="C94" s="53" t="s">
        <v>68</v>
      </c>
      <c r="D94" s="54">
        <v>37.248749519199997</v>
      </c>
      <c r="E94" s="54">
        <v>-118.2894811692</v>
      </c>
      <c r="F94" s="55"/>
      <c r="G94" s="55">
        <v>-693.30528257557762</v>
      </c>
      <c r="H94" s="55">
        <v>995.76565254240268</v>
      </c>
      <c r="I94" s="64" t="s">
        <v>69</v>
      </c>
      <c r="J94" s="65" t="s">
        <v>70</v>
      </c>
      <c r="K94" s="57"/>
      <c r="L94" s="57"/>
      <c r="M94" s="56"/>
      <c r="N94" s="56"/>
      <c r="O94" s="66">
        <v>12</v>
      </c>
      <c r="P94" s="60" t="str">
        <f>_xlfn.XLOOKUP(O94,'ARX IDs'!B$3:B$47,'ARX IDs'!C$3:C$47,"")</f>
        <v/>
      </c>
      <c r="Q94" s="60">
        <f>O94</f>
        <v>12</v>
      </c>
      <c r="R94" s="66">
        <v>1</v>
      </c>
      <c r="S94" s="67">
        <f>100 * $Q94 + R94</f>
        <v>1201</v>
      </c>
      <c r="T94" s="66">
        <v>2</v>
      </c>
      <c r="U94" s="67">
        <f>100 * $Q94 + T94</f>
        <v>1202</v>
      </c>
      <c r="V94" s="68">
        <f>IF(ISBLANK(X94), "", _xlfn.XLOOKUP(X94,'SNAP2 IDs'!C$3:C$15,'SNAP2 IDs'!B$3:B$15,""))</f>
        <v>3</v>
      </c>
      <c r="W94" s="68">
        <f>_xlfn.XLOOKUP($V94, 'SNAP2 IDs'!$B$3:$B$15,'SNAP2 IDs'!D$3:D$15, "Lookup err")</f>
        <v>2</v>
      </c>
      <c r="X94" s="68">
        <v>8</v>
      </c>
      <c r="Y94" s="68" t="str">
        <f>_xlfn.XLOOKUP($V94, 'SNAP2 IDs'!$B$3:$B$15,'SNAP2 IDs'!E$3:E$15, "Lookup err")</f>
        <v>00:00:b3:f2:e4:75</v>
      </c>
      <c r="Z94" s="68" t="str">
        <f>_xlfn.XLOOKUP($V94, 'SNAP2 IDs'!$B$3:$B$15,'SNAP2 IDs'!F$3:F$15, "Lookup err")</f>
        <v>snap08.sas.pvt</v>
      </c>
      <c r="AA94" s="66">
        <v>1</v>
      </c>
      <c r="AB94" s="66">
        <v>20</v>
      </c>
      <c r="AC94" s="66">
        <v>21</v>
      </c>
      <c r="AD94" s="60">
        <f>_xlfn.BITXOR(AB94,2) + 32*AA94</f>
        <v>54</v>
      </c>
      <c r="AE94" s="60">
        <f>_xlfn.BITXOR(AC94,2) + 32*AA94</f>
        <v>55</v>
      </c>
      <c r="AF94" s="60">
        <f>32*(X94-1) + (AD94/2)</f>
        <v>251</v>
      </c>
      <c r="AG94" s="62"/>
    </row>
    <row r="95" spans="1:33" s="63" customFormat="1">
      <c r="A95" s="51"/>
      <c r="B95" s="52" t="s">
        <v>162</v>
      </c>
      <c r="C95" s="53" t="s">
        <v>68</v>
      </c>
      <c r="D95" s="54">
        <v>37.246363483199993</v>
      </c>
      <c r="E95" s="54">
        <v>-118.27834976920001</v>
      </c>
      <c r="F95" s="55"/>
      <c r="G95" s="55">
        <v>294.28974071070905</v>
      </c>
      <c r="H95" s="55">
        <v>730.9566128498642</v>
      </c>
      <c r="I95" s="64" t="s">
        <v>69</v>
      </c>
      <c r="J95" s="65" t="s">
        <v>70</v>
      </c>
      <c r="K95" s="57"/>
      <c r="L95" s="57"/>
      <c r="M95" s="56"/>
      <c r="N95" s="56"/>
      <c r="O95" s="66">
        <v>12</v>
      </c>
      <c r="P95" s="60" t="str">
        <f>_xlfn.XLOOKUP(O95,'ARX IDs'!B$3:B$47,'ARX IDs'!C$3:C$47,"")</f>
        <v/>
      </c>
      <c r="Q95" s="60">
        <f>O95</f>
        <v>12</v>
      </c>
      <c r="R95" s="66">
        <v>3</v>
      </c>
      <c r="S95" s="67">
        <f>100 * $Q95 + R95</f>
        <v>1203</v>
      </c>
      <c r="T95" s="66">
        <v>4</v>
      </c>
      <c r="U95" s="67">
        <f>100 * $Q95 + T95</f>
        <v>1204</v>
      </c>
      <c r="V95" s="68">
        <f>IF(ISBLANK(X95), "", _xlfn.XLOOKUP(X95,'SNAP2 IDs'!C$3:C$15,'SNAP2 IDs'!B$3:B$15,""))</f>
        <v>3</v>
      </c>
      <c r="W95" s="68">
        <f>_xlfn.XLOOKUP($V95, 'SNAP2 IDs'!$B$3:$B$15,'SNAP2 IDs'!D$3:D$15, "Lookup err")</f>
        <v>2</v>
      </c>
      <c r="X95" s="68">
        <v>8</v>
      </c>
      <c r="Y95" s="68" t="str">
        <f>_xlfn.XLOOKUP($V95, 'SNAP2 IDs'!$B$3:$B$15,'SNAP2 IDs'!E$3:E$15, "Lookup err")</f>
        <v>00:00:b3:f2:e4:75</v>
      </c>
      <c r="Z95" s="68" t="str">
        <f>_xlfn.XLOOKUP($V95, 'SNAP2 IDs'!$B$3:$B$15,'SNAP2 IDs'!F$3:F$15, "Lookup err")</f>
        <v>snap08.sas.pvt</v>
      </c>
      <c r="AA95" s="66">
        <v>1</v>
      </c>
      <c r="AB95" s="66">
        <v>22</v>
      </c>
      <c r="AC95" s="66">
        <v>23</v>
      </c>
      <c r="AD95" s="60">
        <f>_xlfn.BITXOR(AB95,2) + 32*AA95</f>
        <v>52</v>
      </c>
      <c r="AE95" s="60">
        <f>_xlfn.BITXOR(AC95,2) + 32*AA95</f>
        <v>53</v>
      </c>
      <c r="AF95" s="60">
        <f>32*(X95-1) + (AD95/2)</f>
        <v>250</v>
      </c>
      <c r="AG95" s="62"/>
    </row>
    <row r="96" spans="1:33" s="63" customFormat="1">
      <c r="A96" s="51"/>
      <c r="B96" s="52" t="s">
        <v>163</v>
      </c>
      <c r="C96" s="53" t="s">
        <v>68</v>
      </c>
      <c r="D96" s="54">
        <v>37.241169031199995</v>
      </c>
      <c r="E96" s="54">
        <v>-118.2772422032</v>
      </c>
      <c r="F96" s="55"/>
      <c r="G96" s="55">
        <v>392.58381616226018</v>
      </c>
      <c r="H96" s="55">
        <v>154.46160361868871</v>
      </c>
      <c r="I96" s="64" t="s">
        <v>69</v>
      </c>
      <c r="J96" s="65" t="s">
        <v>70</v>
      </c>
      <c r="K96" s="57"/>
      <c r="L96" s="57"/>
      <c r="M96" s="56"/>
      <c r="N96" s="56"/>
      <c r="O96" s="66">
        <v>12</v>
      </c>
      <c r="P96" s="60" t="str">
        <f>_xlfn.XLOOKUP(O96,'ARX IDs'!B$3:B$47,'ARX IDs'!C$3:C$47,"")</f>
        <v/>
      </c>
      <c r="Q96" s="60">
        <f>O96</f>
        <v>12</v>
      </c>
      <c r="R96" s="66">
        <v>5</v>
      </c>
      <c r="S96" s="67">
        <f>100 * $Q96 + R96</f>
        <v>1205</v>
      </c>
      <c r="T96" s="66">
        <v>6</v>
      </c>
      <c r="U96" s="67">
        <f>100 * $Q96 + T96</f>
        <v>1206</v>
      </c>
      <c r="V96" s="68">
        <f>IF(ISBLANK(X96), "", _xlfn.XLOOKUP(X96,'SNAP2 IDs'!C$3:C$15,'SNAP2 IDs'!B$3:B$15,""))</f>
        <v>3</v>
      </c>
      <c r="W96" s="68">
        <f>_xlfn.XLOOKUP($V96, 'SNAP2 IDs'!$B$3:$B$15,'SNAP2 IDs'!D$3:D$15, "Lookup err")</f>
        <v>2</v>
      </c>
      <c r="X96" s="68">
        <v>8</v>
      </c>
      <c r="Y96" s="68" t="str">
        <f>_xlfn.XLOOKUP($V96, 'SNAP2 IDs'!$B$3:$B$15,'SNAP2 IDs'!E$3:E$15, "Lookup err")</f>
        <v>00:00:b3:f2:e4:75</v>
      </c>
      <c r="Z96" s="68" t="str">
        <f>_xlfn.XLOOKUP($V96, 'SNAP2 IDs'!$B$3:$B$15,'SNAP2 IDs'!F$3:F$15, "Lookup err")</f>
        <v>snap08.sas.pvt</v>
      </c>
      <c r="AA96" s="66">
        <v>1</v>
      </c>
      <c r="AB96" s="66">
        <v>24</v>
      </c>
      <c r="AC96" s="66">
        <v>25</v>
      </c>
      <c r="AD96" s="60">
        <f>_xlfn.BITXOR(AB96,2) + 32*AA96</f>
        <v>58</v>
      </c>
      <c r="AE96" s="60">
        <f>_xlfn.BITXOR(AC96,2) + 32*AA96</f>
        <v>59</v>
      </c>
      <c r="AF96" s="60">
        <f>32*(X96-1) + (AD96/2)</f>
        <v>253</v>
      </c>
      <c r="AG96" s="62"/>
    </row>
    <row r="97" spans="1:33" s="63" customFormat="1">
      <c r="A97" s="51"/>
      <c r="B97" s="52" t="s">
        <v>164</v>
      </c>
      <c r="C97" s="53" t="s">
        <v>68</v>
      </c>
      <c r="D97" s="54">
        <v>37.238303490199996</v>
      </c>
      <c r="E97" s="54">
        <v>-118.2820893642</v>
      </c>
      <c r="F97" s="55">
        <v>1182.67</v>
      </c>
      <c r="G97" s="55">
        <v>-37.504243445638068</v>
      </c>
      <c r="H97" s="55">
        <v>-163.56426036987685</v>
      </c>
      <c r="I97" s="64" t="s">
        <v>69</v>
      </c>
      <c r="J97" s="65" t="s">
        <v>70</v>
      </c>
      <c r="K97" s="57"/>
      <c r="L97" s="57"/>
      <c r="M97" s="56"/>
      <c r="N97" s="56"/>
      <c r="O97" s="66">
        <v>12</v>
      </c>
      <c r="P97" s="60" t="str">
        <f>_xlfn.XLOOKUP(O97,'ARX IDs'!B$3:B$47,'ARX IDs'!C$3:C$47,"")</f>
        <v/>
      </c>
      <c r="Q97" s="60">
        <f>O97</f>
        <v>12</v>
      </c>
      <c r="R97" s="66">
        <v>7</v>
      </c>
      <c r="S97" s="67">
        <f>100 * $Q97 + R97</f>
        <v>1207</v>
      </c>
      <c r="T97" s="66">
        <v>8</v>
      </c>
      <c r="U97" s="67">
        <f>100 * $Q97 + T97</f>
        <v>1208</v>
      </c>
      <c r="V97" s="68">
        <f>IF(ISBLANK(X97), "", _xlfn.XLOOKUP(X97,'SNAP2 IDs'!C$3:C$15,'SNAP2 IDs'!B$3:B$15,""))</f>
        <v>3</v>
      </c>
      <c r="W97" s="68">
        <f>_xlfn.XLOOKUP($V97, 'SNAP2 IDs'!$B$3:$B$15,'SNAP2 IDs'!D$3:D$15, "Lookup err")</f>
        <v>2</v>
      </c>
      <c r="X97" s="68">
        <v>8</v>
      </c>
      <c r="Y97" s="68" t="str">
        <f>_xlfn.XLOOKUP($V97, 'SNAP2 IDs'!$B$3:$B$15,'SNAP2 IDs'!E$3:E$15, "Lookup err")</f>
        <v>00:00:b3:f2:e4:75</v>
      </c>
      <c r="Z97" s="68" t="str">
        <f>_xlfn.XLOOKUP($V97, 'SNAP2 IDs'!$B$3:$B$15,'SNAP2 IDs'!F$3:F$15, "Lookup err")</f>
        <v>snap08.sas.pvt</v>
      </c>
      <c r="AA97" s="66">
        <v>1</v>
      </c>
      <c r="AB97" s="66">
        <v>26</v>
      </c>
      <c r="AC97" s="66">
        <v>27</v>
      </c>
      <c r="AD97" s="60">
        <f>_xlfn.BITXOR(AB97,2) + 32*AA97</f>
        <v>56</v>
      </c>
      <c r="AE97" s="60">
        <f>_xlfn.BITXOR(AC97,2) + 32*AA97</f>
        <v>57</v>
      </c>
      <c r="AF97" s="60">
        <f>32*(X97-1) + (AD97/2)</f>
        <v>252</v>
      </c>
      <c r="AG97" s="62"/>
    </row>
    <row r="98" spans="1:33" s="63" customFormat="1">
      <c r="A98" s="51"/>
      <c r="B98" s="52" t="s">
        <v>165</v>
      </c>
      <c r="C98" s="53" t="s">
        <v>68</v>
      </c>
      <c r="D98" s="54">
        <v>37.236568716199997</v>
      </c>
      <c r="E98" s="54">
        <v>-118.29457354119999</v>
      </c>
      <c r="F98" s="55"/>
      <c r="G98" s="55">
        <v>-1145.288402922273</v>
      </c>
      <c r="H98" s="55">
        <v>-356.09439697406771</v>
      </c>
      <c r="I98" s="64" t="s">
        <v>69</v>
      </c>
      <c r="J98" s="65" t="s">
        <v>70</v>
      </c>
      <c r="K98" s="57"/>
      <c r="L98" s="57"/>
      <c r="M98" s="56"/>
      <c r="N98" s="56"/>
      <c r="O98" s="66">
        <v>12</v>
      </c>
      <c r="P98" s="60" t="str">
        <f>_xlfn.XLOOKUP(O98,'ARX IDs'!B$3:B$47,'ARX IDs'!C$3:C$47,"")</f>
        <v/>
      </c>
      <c r="Q98" s="60">
        <f>O98</f>
        <v>12</v>
      </c>
      <c r="R98" s="66">
        <v>9</v>
      </c>
      <c r="S98" s="67">
        <f>100 * $Q98 + R98</f>
        <v>1209</v>
      </c>
      <c r="T98" s="66">
        <v>10</v>
      </c>
      <c r="U98" s="67">
        <f>100 * $Q98 + T98</f>
        <v>1210</v>
      </c>
      <c r="V98" s="68">
        <f>IF(ISBLANK(X98), "", _xlfn.XLOOKUP(X98,'SNAP2 IDs'!C$3:C$15,'SNAP2 IDs'!B$3:B$15,""))</f>
        <v>3</v>
      </c>
      <c r="W98" s="68">
        <f>_xlfn.XLOOKUP($V98, 'SNAP2 IDs'!$B$3:$B$15,'SNAP2 IDs'!D$3:D$15, "Lookup err")</f>
        <v>2</v>
      </c>
      <c r="X98" s="68">
        <v>8</v>
      </c>
      <c r="Y98" s="68" t="str">
        <f>_xlfn.XLOOKUP($V98, 'SNAP2 IDs'!$B$3:$B$15,'SNAP2 IDs'!E$3:E$15, "Lookup err")</f>
        <v>00:00:b3:f2:e4:75</v>
      </c>
      <c r="Z98" s="68" t="str">
        <f>_xlfn.XLOOKUP($V98, 'SNAP2 IDs'!$B$3:$B$15,'SNAP2 IDs'!F$3:F$15, "Lookup err")</f>
        <v>snap08.sas.pvt</v>
      </c>
      <c r="AA98" s="66">
        <v>1</v>
      </c>
      <c r="AB98" s="66">
        <v>28</v>
      </c>
      <c r="AC98" s="66">
        <v>29</v>
      </c>
      <c r="AD98" s="60">
        <f>_xlfn.BITXOR(AB98,2) + 32*AA98</f>
        <v>62</v>
      </c>
      <c r="AE98" s="60">
        <f>_xlfn.BITXOR(AC98,2) + 32*AA98</f>
        <v>63</v>
      </c>
      <c r="AF98" s="60">
        <f>32*(X98-1) + (AD98/2)</f>
        <v>255</v>
      </c>
      <c r="AG98" s="62"/>
    </row>
    <row r="99" spans="1:33" s="63" customFormat="1">
      <c r="A99" s="51"/>
      <c r="B99" s="52" t="s">
        <v>166</v>
      </c>
      <c r="C99" s="53" t="s">
        <v>68</v>
      </c>
      <c r="D99" s="54">
        <v>37.237092459199992</v>
      </c>
      <c r="E99" s="54">
        <v>-118.28195968520001</v>
      </c>
      <c r="F99" s="55">
        <v>1181.92</v>
      </c>
      <c r="G99" s="55">
        <v>-25.997858438886674</v>
      </c>
      <c r="H99" s="55">
        <v>-297.96791402320252</v>
      </c>
      <c r="I99" s="64" t="s">
        <v>69</v>
      </c>
      <c r="J99" s="65" t="s">
        <v>70</v>
      </c>
      <c r="K99" s="57"/>
      <c r="L99" s="57"/>
      <c r="M99" s="56"/>
      <c r="N99" s="56"/>
      <c r="O99" s="66">
        <v>12</v>
      </c>
      <c r="P99" s="60" t="str">
        <f>_xlfn.XLOOKUP(O99,'ARX IDs'!B$3:B$47,'ARX IDs'!C$3:C$47,"")</f>
        <v/>
      </c>
      <c r="Q99" s="60">
        <f>O99</f>
        <v>12</v>
      </c>
      <c r="R99" s="66">
        <v>11</v>
      </c>
      <c r="S99" s="67">
        <f>100 * $Q99 + R99</f>
        <v>1211</v>
      </c>
      <c r="T99" s="66">
        <v>12</v>
      </c>
      <c r="U99" s="67">
        <f>100 * $Q99 + T99</f>
        <v>1212</v>
      </c>
      <c r="V99" s="68">
        <f>IF(ISBLANK(X99), "", _xlfn.XLOOKUP(X99,'SNAP2 IDs'!C$3:C$15,'SNAP2 IDs'!B$3:B$15,""))</f>
        <v>3</v>
      </c>
      <c r="W99" s="68">
        <f>_xlfn.XLOOKUP($V99, 'SNAP2 IDs'!$B$3:$B$15,'SNAP2 IDs'!D$3:D$15, "Lookup err")</f>
        <v>2</v>
      </c>
      <c r="X99" s="68">
        <v>8</v>
      </c>
      <c r="Y99" s="68" t="str">
        <f>_xlfn.XLOOKUP($V99, 'SNAP2 IDs'!$B$3:$B$15,'SNAP2 IDs'!E$3:E$15, "Lookup err")</f>
        <v>00:00:b3:f2:e4:75</v>
      </c>
      <c r="Z99" s="68" t="str">
        <f>_xlfn.XLOOKUP($V99, 'SNAP2 IDs'!$B$3:$B$15,'SNAP2 IDs'!F$3:F$15, "Lookup err")</f>
        <v>snap08.sas.pvt</v>
      </c>
      <c r="AA99" s="66">
        <v>1</v>
      </c>
      <c r="AB99" s="66">
        <v>30</v>
      </c>
      <c r="AC99" s="66">
        <v>31</v>
      </c>
      <c r="AD99" s="60">
        <f>_xlfn.BITXOR(AB99,2) + 32*AA99</f>
        <v>60</v>
      </c>
      <c r="AE99" s="60">
        <f>_xlfn.BITXOR(AC99,2) + 32*AA99</f>
        <v>61</v>
      </c>
      <c r="AF99" s="60">
        <f>32*(X99-1) + (AD99/2)</f>
        <v>254</v>
      </c>
      <c r="AG99" s="62"/>
    </row>
    <row r="100" spans="1:33" s="63" customFormat="1">
      <c r="A100" s="51"/>
      <c r="B100" s="52" t="s">
        <v>167</v>
      </c>
      <c r="C100" s="53" t="s">
        <v>68</v>
      </c>
      <c r="D100" s="54">
        <v>37.241128007199997</v>
      </c>
      <c r="E100" s="54">
        <v>-118.2823113692</v>
      </c>
      <c r="F100" s="55">
        <v>1183.24</v>
      </c>
      <c r="G100" s="55">
        <v>-57.201269042497707</v>
      </c>
      <c r="H100" s="55">
        <v>149.9086437958766</v>
      </c>
      <c r="I100" s="64" t="s">
        <v>69</v>
      </c>
      <c r="J100" s="65" t="s">
        <v>70</v>
      </c>
      <c r="K100" s="57"/>
      <c r="L100" s="57"/>
      <c r="M100" s="56"/>
      <c r="N100" s="56"/>
      <c r="O100" s="66">
        <v>13</v>
      </c>
      <c r="P100" s="60" t="str">
        <f>_xlfn.XLOOKUP(O100,'ARX IDs'!B$3:B$47,'ARX IDs'!C$3:C$47,"")</f>
        <v/>
      </c>
      <c r="Q100" s="60">
        <f>O100</f>
        <v>13</v>
      </c>
      <c r="R100" s="66">
        <v>1</v>
      </c>
      <c r="S100" s="67">
        <f>100 * $Q100 + R100</f>
        <v>1301</v>
      </c>
      <c r="T100" s="66">
        <v>2</v>
      </c>
      <c r="U100" s="67">
        <f>100 * $Q100 + T100</f>
        <v>1302</v>
      </c>
      <c r="V100" s="68">
        <f>IF(ISBLANK(X100), "", _xlfn.XLOOKUP(X100,'SNAP2 IDs'!C$3:C$15,'SNAP2 IDs'!B$3:B$15,""))</f>
        <v>1</v>
      </c>
      <c r="W100" s="68">
        <f>_xlfn.XLOOKUP($V100, 'SNAP2 IDs'!$B$3:$B$15,'SNAP2 IDs'!D$3:D$15, "Lookup err")</f>
        <v>2</v>
      </c>
      <c r="X100" s="68">
        <v>9</v>
      </c>
      <c r="Y100" s="68" t="str">
        <f>_xlfn.XLOOKUP($V100, 'SNAP2 IDs'!$B$3:$B$15,'SNAP2 IDs'!E$3:E$15, "Lookup err")</f>
        <v>02:00:ce:ca:e4:6f</v>
      </c>
      <c r="Z100" s="68" t="str">
        <f>_xlfn.XLOOKUP($V100, 'SNAP2 IDs'!$B$3:$B$15,'SNAP2 IDs'!F$3:F$15, "Lookup err")</f>
        <v>snap09.sas.pvt</v>
      </c>
      <c r="AA100" s="66">
        <v>1</v>
      </c>
      <c r="AB100" s="66">
        <v>26</v>
      </c>
      <c r="AC100" s="66">
        <v>27</v>
      </c>
      <c r="AD100" s="60">
        <f>_xlfn.BITXOR(AB100,2) + 32*AA100</f>
        <v>56</v>
      </c>
      <c r="AE100" s="60">
        <f>_xlfn.BITXOR(AC100,2) + 32*AA100</f>
        <v>57</v>
      </c>
      <c r="AF100" s="60">
        <f>32*(X100-1) + (AD100/2)</f>
        <v>284</v>
      </c>
      <c r="AG100" s="62"/>
    </row>
    <row r="101" spans="1:33" s="63" customFormat="1">
      <c r="A101" s="51"/>
      <c r="B101" s="52" t="s">
        <v>168</v>
      </c>
      <c r="C101" s="53" t="s">
        <v>68</v>
      </c>
      <c r="D101" s="54">
        <v>37.249589256199997</v>
      </c>
      <c r="E101" s="54">
        <v>-118.2808874832</v>
      </c>
      <c r="F101" s="55"/>
      <c r="G101" s="55">
        <v>69.131903724315364</v>
      </c>
      <c r="H101" s="55">
        <v>1088.9620454567676</v>
      </c>
      <c r="I101" s="64" t="s">
        <v>69</v>
      </c>
      <c r="J101" s="65" t="s">
        <v>70</v>
      </c>
      <c r="K101" s="57"/>
      <c r="L101" s="57"/>
      <c r="M101" s="56"/>
      <c r="N101" s="56"/>
      <c r="O101" s="66">
        <v>13</v>
      </c>
      <c r="P101" s="60" t="str">
        <f>_xlfn.XLOOKUP(O101,'ARX IDs'!B$3:B$47,'ARX IDs'!C$3:C$47,"")</f>
        <v/>
      </c>
      <c r="Q101" s="60">
        <f>O101</f>
        <v>13</v>
      </c>
      <c r="R101" s="66">
        <v>7</v>
      </c>
      <c r="S101" s="67">
        <f>100 * $Q101 + R101</f>
        <v>1307</v>
      </c>
      <c r="T101" s="66">
        <v>8</v>
      </c>
      <c r="U101" s="67">
        <f>100 * $Q101 + T101</f>
        <v>1308</v>
      </c>
      <c r="V101" s="68">
        <f>IF(ISBLANK(X101), "", _xlfn.XLOOKUP(X101,'SNAP2 IDs'!C$3:C$15,'SNAP2 IDs'!B$3:B$15,""))</f>
        <v>2</v>
      </c>
      <c r="W101" s="68">
        <f>_xlfn.XLOOKUP($V101, 'SNAP2 IDs'!$B$3:$B$15,'SNAP2 IDs'!D$3:D$15, "Lookup err")</f>
        <v>2</v>
      </c>
      <c r="X101" s="68">
        <v>10</v>
      </c>
      <c r="Y101" s="68" t="str">
        <f>_xlfn.XLOOKUP($V101, 'SNAP2 IDs'!$B$3:$B$15,'SNAP2 IDs'!E$3:E$15, "Lookup err")</f>
        <v>00:00:41:1e:e4:75</v>
      </c>
      <c r="Z101" s="68" t="str">
        <f>_xlfn.XLOOKUP($V101, 'SNAP2 IDs'!$B$3:$B$15,'SNAP2 IDs'!F$3:F$15, "Lookup err")</f>
        <v>snap010.sas.pvt</v>
      </c>
      <c r="AA101" s="66">
        <v>1</v>
      </c>
      <c r="AB101" s="66">
        <v>22</v>
      </c>
      <c r="AC101" s="66">
        <v>23</v>
      </c>
      <c r="AD101" s="60">
        <f>_xlfn.BITXOR(AB101,2) + 32*AA101</f>
        <v>52</v>
      </c>
      <c r="AE101" s="60">
        <f>_xlfn.BITXOR(AC101,2) + 32*AA101</f>
        <v>53</v>
      </c>
      <c r="AF101" s="60">
        <f>32*(X101-1) + (AD101/2)</f>
        <v>314</v>
      </c>
      <c r="AG101" s="62"/>
    </row>
    <row r="102" spans="1:33" s="63" customFormat="1">
      <c r="A102" s="51"/>
      <c r="B102" s="52" t="s">
        <v>169</v>
      </c>
      <c r="C102" s="53" t="s">
        <v>68</v>
      </c>
      <c r="D102" s="54">
        <v>37.247623673199996</v>
      </c>
      <c r="E102" s="54">
        <v>-118.27883346919999</v>
      </c>
      <c r="F102" s="55"/>
      <c r="G102" s="55">
        <v>251.36999552236381</v>
      </c>
      <c r="H102" s="55">
        <v>870.81607168890798</v>
      </c>
      <c r="I102" s="64" t="s">
        <v>69</v>
      </c>
      <c r="J102" s="65" t="s">
        <v>70</v>
      </c>
      <c r="K102" s="57"/>
      <c r="L102" s="57"/>
      <c r="M102" s="56"/>
      <c r="N102" s="56"/>
      <c r="O102" s="66">
        <v>13</v>
      </c>
      <c r="P102" s="60" t="str">
        <f>_xlfn.XLOOKUP(O102,'ARX IDs'!B$3:B$47,'ARX IDs'!C$3:C$47,"")</f>
        <v/>
      </c>
      <c r="Q102" s="60">
        <f>O102</f>
        <v>13</v>
      </c>
      <c r="R102" s="66">
        <v>3</v>
      </c>
      <c r="S102" s="67">
        <f>100 * $Q102 + R102</f>
        <v>1303</v>
      </c>
      <c r="T102" s="66">
        <v>4</v>
      </c>
      <c r="U102" s="67">
        <f>100 * $Q102 + T102</f>
        <v>1304</v>
      </c>
      <c r="V102" s="68">
        <f>IF(ISBLANK(X102), "", _xlfn.XLOOKUP(X102,'SNAP2 IDs'!C$3:C$15,'SNAP2 IDs'!B$3:B$15,""))</f>
        <v>1</v>
      </c>
      <c r="W102" s="68">
        <f>_xlfn.XLOOKUP($V102, 'SNAP2 IDs'!$B$3:$B$15,'SNAP2 IDs'!D$3:D$15, "Lookup err")</f>
        <v>2</v>
      </c>
      <c r="X102" s="68">
        <v>9</v>
      </c>
      <c r="Y102" s="68" t="str">
        <f>_xlfn.XLOOKUP($V102, 'SNAP2 IDs'!$B$3:$B$15,'SNAP2 IDs'!E$3:E$15, "Lookup err")</f>
        <v>02:00:ce:ca:e4:6f</v>
      </c>
      <c r="Z102" s="68" t="str">
        <f>_xlfn.XLOOKUP($V102, 'SNAP2 IDs'!$B$3:$B$15,'SNAP2 IDs'!F$3:F$15, "Lookup err")</f>
        <v>snap09.sas.pvt</v>
      </c>
      <c r="AA102" s="66">
        <v>1</v>
      </c>
      <c r="AB102" s="66">
        <v>28</v>
      </c>
      <c r="AC102" s="66">
        <v>29</v>
      </c>
      <c r="AD102" s="60">
        <f>_xlfn.BITXOR(AB102,2) + 32*AA102</f>
        <v>62</v>
      </c>
      <c r="AE102" s="60">
        <f>_xlfn.BITXOR(AC102,2) + 32*AA102</f>
        <v>63</v>
      </c>
      <c r="AF102" s="60">
        <f>32*(X102-1) + (AD102/2)</f>
        <v>287</v>
      </c>
      <c r="AG102" s="62"/>
    </row>
    <row r="103" spans="1:33" s="63" customFormat="1">
      <c r="A103" s="51"/>
      <c r="B103" s="52" t="s">
        <v>170</v>
      </c>
      <c r="C103" s="53" t="s">
        <v>68</v>
      </c>
      <c r="D103" s="54">
        <v>37.236797661199994</v>
      </c>
      <c r="E103" s="54">
        <v>-118.2912935032</v>
      </c>
      <c r="F103" s="55"/>
      <c r="G103" s="55">
        <v>-854.23168603768806</v>
      </c>
      <c r="H103" s="55">
        <v>-330.68543181539536</v>
      </c>
      <c r="I103" s="64" t="s">
        <v>69</v>
      </c>
      <c r="J103" s="65" t="s">
        <v>70</v>
      </c>
      <c r="K103" s="57"/>
      <c r="L103" s="57"/>
      <c r="M103" s="56"/>
      <c r="N103" s="56"/>
      <c r="O103" s="66">
        <v>13</v>
      </c>
      <c r="P103" s="60" t="str">
        <f>_xlfn.XLOOKUP(O103,'ARX IDs'!B$3:B$47,'ARX IDs'!C$3:C$47,"")</f>
        <v/>
      </c>
      <c r="Q103" s="60">
        <f>O103</f>
        <v>13</v>
      </c>
      <c r="R103" s="66">
        <v>9</v>
      </c>
      <c r="S103" s="67">
        <f>100 * $Q103 + R103</f>
        <v>1309</v>
      </c>
      <c r="T103" s="66">
        <v>10</v>
      </c>
      <c r="U103" s="67">
        <f>100 * $Q103 + T103</f>
        <v>1310</v>
      </c>
      <c r="V103" s="68">
        <f>IF(ISBLANK(X103), "", _xlfn.XLOOKUP(X103,'SNAP2 IDs'!C$3:C$15,'SNAP2 IDs'!B$3:B$15,""))</f>
        <v>2</v>
      </c>
      <c r="W103" s="68">
        <f>_xlfn.XLOOKUP($V103, 'SNAP2 IDs'!$B$3:$B$15,'SNAP2 IDs'!D$3:D$15, "Lookup err")</f>
        <v>2</v>
      </c>
      <c r="X103" s="68">
        <v>10</v>
      </c>
      <c r="Y103" s="68" t="str">
        <f>_xlfn.XLOOKUP($V103, 'SNAP2 IDs'!$B$3:$B$15,'SNAP2 IDs'!E$3:E$15, "Lookup err")</f>
        <v>00:00:41:1e:e4:75</v>
      </c>
      <c r="Z103" s="68" t="str">
        <f>_xlfn.XLOOKUP($V103, 'SNAP2 IDs'!$B$3:$B$15,'SNAP2 IDs'!F$3:F$15, "Lookup err")</f>
        <v>snap010.sas.pvt</v>
      </c>
      <c r="AA103" s="66">
        <v>1</v>
      </c>
      <c r="AB103" s="66">
        <v>24</v>
      </c>
      <c r="AC103" s="66">
        <v>25</v>
      </c>
      <c r="AD103" s="60">
        <f>_xlfn.BITXOR(AB103,2) + 32*AA103</f>
        <v>58</v>
      </c>
      <c r="AE103" s="60">
        <f>_xlfn.BITXOR(AC103,2) + 32*AA103</f>
        <v>59</v>
      </c>
      <c r="AF103" s="60">
        <f>32*(X103-1) + (AD103/2)</f>
        <v>317</v>
      </c>
      <c r="AG103" s="62"/>
    </row>
    <row r="104" spans="1:33" s="63" customFormat="1">
      <c r="A104" s="51"/>
      <c r="B104" s="52" t="s">
        <v>171</v>
      </c>
      <c r="C104" s="53" t="s">
        <v>68</v>
      </c>
      <c r="D104" s="54">
        <v>37.240589818199993</v>
      </c>
      <c r="E104" s="54">
        <v>-118.28323766920001</v>
      </c>
      <c r="F104" s="55">
        <v>1183.7</v>
      </c>
      <c r="G104" s="55">
        <v>-139.39252977182184</v>
      </c>
      <c r="H104" s="55">
        <v>90.178902809640178</v>
      </c>
      <c r="I104" s="64" t="s">
        <v>69</v>
      </c>
      <c r="J104" s="65" t="s">
        <v>70</v>
      </c>
      <c r="K104" s="57"/>
      <c r="L104" s="57"/>
      <c r="M104" s="56"/>
      <c r="N104" s="56"/>
      <c r="O104" s="66">
        <v>13</v>
      </c>
      <c r="P104" s="60" t="str">
        <f>_xlfn.XLOOKUP(O104,'ARX IDs'!B$3:B$47,'ARX IDs'!C$3:C$47,"")</f>
        <v/>
      </c>
      <c r="Q104" s="60">
        <f>O104</f>
        <v>13</v>
      </c>
      <c r="R104" s="66">
        <v>11</v>
      </c>
      <c r="S104" s="67">
        <f>100 * $Q104 + R104</f>
        <v>1311</v>
      </c>
      <c r="T104" s="66">
        <v>12</v>
      </c>
      <c r="U104" s="67">
        <f>100 * $Q104 + T104</f>
        <v>1312</v>
      </c>
      <c r="V104" s="68">
        <f>IF(ISBLANK(X104), "", _xlfn.XLOOKUP(X104,'SNAP2 IDs'!C$3:C$15,'SNAP2 IDs'!B$3:B$15,""))</f>
        <v>2</v>
      </c>
      <c r="W104" s="68">
        <f>_xlfn.XLOOKUP($V104, 'SNAP2 IDs'!$B$3:$B$15,'SNAP2 IDs'!D$3:D$15, "Lookup err")</f>
        <v>2</v>
      </c>
      <c r="X104" s="68">
        <v>10</v>
      </c>
      <c r="Y104" s="68" t="str">
        <f>_xlfn.XLOOKUP($V104, 'SNAP2 IDs'!$B$3:$B$15,'SNAP2 IDs'!E$3:E$15, "Lookup err")</f>
        <v>00:00:41:1e:e4:75</v>
      </c>
      <c r="Z104" s="68" t="str">
        <f>_xlfn.XLOOKUP($V104, 'SNAP2 IDs'!$B$3:$B$15,'SNAP2 IDs'!F$3:F$15, "Lookup err")</f>
        <v>snap010.sas.pvt</v>
      </c>
      <c r="AA104" s="66">
        <v>1</v>
      </c>
      <c r="AB104" s="66">
        <v>26</v>
      </c>
      <c r="AC104" s="66">
        <v>27</v>
      </c>
      <c r="AD104" s="60">
        <f>_xlfn.BITXOR(AB104,2) + 32*AA104</f>
        <v>56</v>
      </c>
      <c r="AE104" s="60">
        <f>_xlfn.BITXOR(AC104,2) + 32*AA104</f>
        <v>57</v>
      </c>
      <c r="AF104" s="60">
        <f>32*(X104-1) + (AD104/2)</f>
        <v>316</v>
      </c>
      <c r="AG104" s="62"/>
    </row>
    <row r="105" spans="1:33" s="63" customFormat="1">
      <c r="A105" s="51"/>
      <c r="B105" s="52" t="s">
        <v>172</v>
      </c>
      <c r="C105" s="53" t="s">
        <v>68</v>
      </c>
      <c r="D105" s="54">
        <v>37.246615193199993</v>
      </c>
      <c r="E105" s="54">
        <v>-118.2893410982</v>
      </c>
      <c r="F105" s="55"/>
      <c r="G105" s="55">
        <v>-680.89727655233821</v>
      </c>
      <c r="H105" s="55">
        <v>758.89210224777764</v>
      </c>
      <c r="I105" s="64" t="s">
        <v>69</v>
      </c>
      <c r="J105" s="65" t="s">
        <v>70</v>
      </c>
      <c r="K105" s="57"/>
      <c r="L105" s="57"/>
      <c r="M105" s="56"/>
      <c r="N105" s="56"/>
      <c r="O105" s="66">
        <v>13</v>
      </c>
      <c r="P105" s="60" t="str">
        <f>_xlfn.XLOOKUP(O105,'ARX IDs'!B$3:B$47,'ARX IDs'!C$3:C$47,"")</f>
        <v/>
      </c>
      <c r="Q105" s="60">
        <f>O105</f>
        <v>13</v>
      </c>
      <c r="R105" s="66">
        <v>13</v>
      </c>
      <c r="S105" s="67">
        <f>100 * $Q105 + R105</f>
        <v>1313</v>
      </c>
      <c r="T105" s="66">
        <v>14</v>
      </c>
      <c r="U105" s="67">
        <f>100 * $Q105 + T105</f>
        <v>1314</v>
      </c>
      <c r="V105" s="68">
        <f>IF(ISBLANK(X105), "", _xlfn.XLOOKUP(X105,'SNAP2 IDs'!C$3:C$15,'SNAP2 IDs'!B$3:B$15,""))</f>
        <v>2</v>
      </c>
      <c r="W105" s="68">
        <f>_xlfn.XLOOKUP($V105, 'SNAP2 IDs'!$B$3:$B$15,'SNAP2 IDs'!D$3:D$15, "Lookup err")</f>
        <v>2</v>
      </c>
      <c r="X105" s="68">
        <v>10</v>
      </c>
      <c r="Y105" s="68" t="str">
        <f>_xlfn.XLOOKUP($V105, 'SNAP2 IDs'!$B$3:$B$15,'SNAP2 IDs'!E$3:E$15, "Lookup err")</f>
        <v>00:00:41:1e:e4:75</v>
      </c>
      <c r="Z105" s="68" t="str">
        <f>_xlfn.XLOOKUP($V105, 'SNAP2 IDs'!$B$3:$B$15,'SNAP2 IDs'!F$3:F$15, "Lookup err")</f>
        <v>snap010.sas.pvt</v>
      </c>
      <c r="AA105" s="66">
        <v>1</v>
      </c>
      <c r="AB105" s="66">
        <v>28</v>
      </c>
      <c r="AC105" s="66">
        <v>29</v>
      </c>
      <c r="AD105" s="60">
        <f>_xlfn.BITXOR(AB105,2) + 32*AA105</f>
        <v>62</v>
      </c>
      <c r="AE105" s="60">
        <f>_xlfn.BITXOR(AC105,2) + 32*AA105</f>
        <v>63</v>
      </c>
      <c r="AF105" s="60">
        <f>32*(X105-1) + (AD105/2)</f>
        <v>319</v>
      </c>
      <c r="AG105" s="62"/>
    </row>
    <row r="106" spans="1:33" s="63" customFormat="1">
      <c r="A106" s="51"/>
      <c r="B106" s="52" t="s">
        <v>173</v>
      </c>
      <c r="C106" s="53" t="s">
        <v>68</v>
      </c>
      <c r="D106" s="54">
        <v>37.236065891199992</v>
      </c>
      <c r="E106" s="54">
        <v>-118.2806321692</v>
      </c>
      <c r="F106" s="55">
        <v>1181.18</v>
      </c>
      <c r="G106" s="55">
        <v>91.79968815606955</v>
      </c>
      <c r="H106" s="55">
        <v>-411.89934098352012</v>
      </c>
      <c r="I106" s="64" t="s">
        <v>69</v>
      </c>
      <c r="J106" s="65" t="s">
        <v>70</v>
      </c>
      <c r="K106" s="57"/>
      <c r="L106" s="57"/>
      <c r="M106" s="56"/>
      <c r="N106" s="56"/>
      <c r="O106" s="66">
        <v>13</v>
      </c>
      <c r="P106" s="60" t="str">
        <f>_xlfn.XLOOKUP(O106,'ARX IDs'!B$3:B$47,'ARX IDs'!C$3:C$47,"")</f>
        <v/>
      </c>
      <c r="Q106" s="60">
        <f>O106</f>
        <v>13</v>
      </c>
      <c r="R106" s="66">
        <v>15</v>
      </c>
      <c r="S106" s="67">
        <f>100 * $Q106 + R106</f>
        <v>1315</v>
      </c>
      <c r="T106" s="66">
        <v>16</v>
      </c>
      <c r="U106" s="67">
        <f>100 * $Q106 + T106</f>
        <v>1316</v>
      </c>
      <c r="V106" s="68">
        <f>IF(ISBLANK(X106), "", _xlfn.XLOOKUP(X106,'SNAP2 IDs'!C$3:C$15,'SNAP2 IDs'!B$3:B$15,""))</f>
        <v>2</v>
      </c>
      <c r="W106" s="68">
        <f>_xlfn.XLOOKUP($V106, 'SNAP2 IDs'!$B$3:$B$15,'SNAP2 IDs'!D$3:D$15, "Lookup err")</f>
        <v>2</v>
      </c>
      <c r="X106" s="68">
        <v>10</v>
      </c>
      <c r="Y106" s="68" t="str">
        <f>_xlfn.XLOOKUP($V106, 'SNAP2 IDs'!$B$3:$B$15,'SNAP2 IDs'!E$3:E$15, "Lookup err")</f>
        <v>00:00:41:1e:e4:75</v>
      </c>
      <c r="Z106" s="68" t="str">
        <f>_xlfn.XLOOKUP($V106, 'SNAP2 IDs'!$B$3:$B$15,'SNAP2 IDs'!F$3:F$15, "Lookup err")</f>
        <v>snap010.sas.pvt</v>
      </c>
      <c r="AA106" s="66">
        <v>1</v>
      </c>
      <c r="AB106" s="66">
        <v>30</v>
      </c>
      <c r="AC106" s="66">
        <v>31</v>
      </c>
      <c r="AD106" s="60">
        <f>_xlfn.BITXOR(AB106,2) + 32*AA106</f>
        <v>60</v>
      </c>
      <c r="AE106" s="60">
        <f>_xlfn.BITXOR(AC106,2) + 32*AA106</f>
        <v>61</v>
      </c>
      <c r="AF106" s="60">
        <f>32*(X106-1) + (AD106/2)</f>
        <v>318</v>
      </c>
      <c r="AG106" s="62"/>
    </row>
    <row r="107" spans="1:33" s="63" customFormat="1">
      <c r="A107" s="51"/>
      <c r="B107" s="52" t="s">
        <v>174</v>
      </c>
      <c r="C107" s="53" t="s">
        <v>68</v>
      </c>
      <c r="D107" s="54">
        <v>37.237455831199995</v>
      </c>
      <c r="E107" s="54">
        <v>-118.2791484692</v>
      </c>
      <c r="F107" s="55">
        <v>1181.73</v>
      </c>
      <c r="G107" s="55">
        <v>223.45256218336218</v>
      </c>
      <c r="H107" s="55">
        <v>-257.6398593033083</v>
      </c>
      <c r="I107" s="64" t="s">
        <v>69</v>
      </c>
      <c r="J107" s="65" t="s">
        <v>70</v>
      </c>
      <c r="K107" s="57"/>
      <c r="L107" s="57"/>
      <c r="M107" s="56"/>
      <c r="N107" s="56"/>
      <c r="O107" s="66">
        <v>13</v>
      </c>
      <c r="P107" s="60" t="str">
        <f>_xlfn.XLOOKUP(O107,'ARX IDs'!B$3:B$47,'ARX IDs'!C$3:C$47,"")</f>
        <v/>
      </c>
      <c r="Q107" s="60">
        <f>O107</f>
        <v>13</v>
      </c>
      <c r="R107" s="66">
        <v>5</v>
      </c>
      <c r="S107" s="67">
        <f>100 * $Q107 + R107</f>
        <v>1305</v>
      </c>
      <c r="T107" s="66">
        <v>6</v>
      </c>
      <c r="U107" s="67">
        <f>100 * $Q107 + T107</f>
        <v>1306</v>
      </c>
      <c r="V107" s="68">
        <f>IF(ISBLANK(X107), "", _xlfn.XLOOKUP(X107,'SNAP2 IDs'!C$3:C$15,'SNAP2 IDs'!B$3:B$15,""))</f>
        <v>1</v>
      </c>
      <c r="W107" s="68">
        <f>_xlfn.XLOOKUP($V107, 'SNAP2 IDs'!$B$3:$B$15,'SNAP2 IDs'!D$3:D$15, "Lookup err")</f>
        <v>2</v>
      </c>
      <c r="X107" s="68">
        <v>9</v>
      </c>
      <c r="Y107" s="68" t="str">
        <f>_xlfn.XLOOKUP($V107, 'SNAP2 IDs'!$B$3:$B$15,'SNAP2 IDs'!E$3:E$15, "Lookup err")</f>
        <v>02:00:ce:ca:e4:6f</v>
      </c>
      <c r="Z107" s="68" t="str">
        <f>_xlfn.XLOOKUP($V107, 'SNAP2 IDs'!$B$3:$B$15,'SNAP2 IDs'!F$3:F$15, "Lookup err")</f>
        <v>snap09.sas.pvt</v>
      </c>
      <c r="AA107" s="66">
        <v>1</v>
      </c>
      <c r="AB107" s="66">
        <v>30</v>
      </c>
      <c r="AC107" s="66">
        <v>31</v>
      </c>
      <c r="AD107" s="60">
        <f>_xlfn.BITXOR(AB107,2) + 32*AA107</f>
        <v>60</v>
      </c>
      <c r="AE107" s="60">
        <f>_xlfn.BITXOR(AC107,2) + 32*AA107</f>
        <v>61</v>
      </c>
      <c r="AF107" s="60">
        <f>32*(X107-1) + (AD107/2)</f>
        <v>286</v>
      </c>
      <c r="AG107" s="62"/>
    </row>
    <row r="108" spans="1:33" s="63" customFormat="1">
      <c r="A108" s="51"/>
      <c r="B108" s="52" t="s">
        <v>175</v>
      </c>
      <c r="C108" s="53" t="s">
        <v>68</v>
      </c>
      <c r="D108" s="54">
        <v>37.248381430000002</v>
      </c>
      <c r="E108" s="54">
        <v>-118.28024268999999</v>
      </c>
      <c r="F108" s="55">
        <v>1185.24</v>
      </c>
      <c r="G108" s="55">
        <v>126.33860877549068</v>
      </c>
      <c r="H108" s="55">
        <v>954.91965842678815</v>
      </c>
      <c r="I108" s="64" t="s">
        <v>69</v>
      </c>
      <c r="J108" s="65" t="s">
        <v>70</v>
      </c>
      <c r="K108" s="57"/>
      <c r="L108" s="57"/>
      <c r="M108" s="56"/>
      <c r="N108" s="56"/>
      <c r="O108" s="66">
        <v>14</v>
      </c>
      <c r="P108" s="60" t="str">
        <f>_xlfn.XLOOKUP(O108,'ARX IDs'!B$3:B$47,'ARX IDs'!C$3:C$47,"")</f>
        <v/>
      </c>
      <c r="Q108" s="60">
        <f>O108</f>
        <v>14</v>
      </c>
      <c r="R108" s="66">
        <v>1</v>
      </c>
      <c r="S108" s="67">
        <f>100 * $Q108 + R108</f>
        <v>1401</v>
      </c>
      <c r="T108" s="66">
        <v>2</v>
      </c>
      <c r="U108" s="67">
        <f>100 * $Q108 + T108</f>
        <v>1402</v>
      </c>
      <c r="V108" s="68">
        <f>IF(ISBLANK(X108), "", _xlfn.XLOOKUP(X108,'SNAP2 IDs'!C$3:C$15,'SNAP2 IDs'!B$3:B$15,""))</f>
        <v>4</v>
      </c>
      <c r="W108" s="68">
        <f>_xlfn.XLOOKUP($V108, 'SNAP2 IDs'!$B$3:$B$15,'SNAP2 IDs'!D$3:D$15, "Lookup err")</f>
        <v>2</v>
      </c>
      <c r="X108" s="68">
        <v>11</v>
      </c>
      <c r="Y108" s="68" t="str">
        <f>_xlfn.XLOOKUP($V108, 'SNAP2 IDs'!$B$3:$B$15,'SNAP2 IDs'!E$3:E$15, "Lookup err")</f>
        <v>00:00:b3:fc:e4:6f</v>
      </c>
      <c r="Z108" s="68" t="str">
        <f>_xlfn.XLOOKUP($V108, 'SNAP2 IDs'!$B$3:$B$15,'SNAP2 IDs'!F$3:F$15, "Lookup err")</f>
        <v>snap011.sas.pvt</v>
      </c>
      <c r="AA108" s="66">
        <v>1</v>
      </c>
      <c r="AB108" s="66">
        <v>22</v>
      </c>
      <c r="AC108" s="66">
        <v>23</v>
      </c>
      <c r="AD108" s="60">
        <f>_xlfn.BITXOR(AB108,2) + 32*AA108</f>
        <v>52</v>
      </c>
      <c r="AE108" s="60">
        <f>_xlfn.BITXOR(AC108,2) + 32*AA108</f>
        <v>53</v>
      </c>
      <c r="AF108" s="60">
        <f>32*(X108-1) + (AD108/2)</f>
        <v>346</v>
      </c>
      <c r="AG108" s="62"/>
    </row>
    <row r="109" spans="1:33" s="63" customFormat="1">
      <c r="A109" s="51"/>
      <c r="B109" s="52" t="s">
        <v>176</v>
      </c>
      <c r="C109" s="53" t="s">
        <v>68</v>
      </c>
      <c r="D109" s="54">
        <v>37.247428020000001</v>
      </c>
      <c r="E109" s="54">
        <v>-118.2905707</v>
      </c>
      <c r="F109" s="55">
        <v>1184.92</v>
      </c>
      <c r="G109" s="55">
        <v>-789.98408185165283</v>
      </c>
      <c r="H109" s="55">
        <v>849.10269419745725</v>
      </c>
      <c r="I109" s="64" t="s">
        <v>69</v>
      </c>
      <c r="J109" s="65" t="s">
        <v>70</v>
      </c>
      <c r="K109" s="57"/>
      <c r="L109" s="57"/>
      <c r="M109" s="56"/>
      <c r="N109" s="56"/>
      <c r="O109" s="66">
        <v>14</v>
      </c>
      <c r="P109" s="60" t="str">
        <f>_xlfn.XLOOKUP(O109,'ARX IDs'!B$3:B$47,'ARX IDs'!C$3:C$47,"")</f>
        <v/>
      </c>
      <c r="Q109" s="60">
        <f>O109</f>
        <v>14</v>
      </c>
      <c r="R109" s="66">
        <v>3</v>
      </c>
      <c r="S109" s="67">
        <f>100 * $Q109 + R109</f>
        <v>1403</v>
      </c>
      <c r="T109" s="66">
        <v>4</v>
      </c>
      <c r="U109" s="67">
        <f>100 * $Q109 + T109</f>
        <v>1404</v>
      </c>
      <c r="V109" s="68">
        <f>IF(ISBLANK(X109), "", _xlfn.XLOOKUP(X109,'SNAP2 IDs'!C$3:C$15,'SNAP2 IDs'!B$3:B$15,""))</f>
        <v>4</v>
      </c>
      <c r="W109" s="68">
        <f>_xlfn.XLOOKUP($V109, 'SNAP2 IDs'!$B$3:$B$15,'SNAP2 IDs'!D$3:D$15, "Lookup err")</f>
        <v>2</v>
      </c>
      <c r="X109" s="68">
        <v>11</v>
      </c>
      <c r="Y109" s="68" t="str">
        <f>_xlfn.XLOOKUP($V109, 'SNAP2 IDs'!$B$3:$B$15,'SNAP2 IDs'!E$3:E$15, "Lookup err")</f>
        <v>00:00:b3:fc:e4:6f</v>
      </c>
      <c r="Z109" s="68" t="str">
        <f>_xlfn.XLOOKUP($V109, 'SNAP2 IDs'!$B$3:$B$15,'SNAP2 IDs'!F$3:F$15, "Lookup err")</f>
        <v>snap011.sas.pvt</v>
      </c>
      <c r="AA109" s="66">
        <v>1</v>
      </c>
      <c r="AB109" s="66">
        <v>24</v>
      </c>
      <c r="AC109" s="66">
        <v>25</v>
      </c>
      <c r="AD109" s="60">
        <f>_xlfn.BITXOR(AB109,2) + 32*AA109</f>
        <v>58</v>
      </c>
      <c r="AE109" s="60">
        <f>_xlfn.BITXOR(AC109,2) + 32*AA109</f>
        <v>59</v>
      </c>
      <c r="AF109" s="60">
        <f>32*(X109-1) + (AD109/2)</f>
        <v>349</v>
      </c>
      <c r="AG109" s="62"/>
    </row>
    <row r="110" spans="1:33" s="63" customFormat="1">
      <c r="A110" s="51"/>
      <c r="B110" s="52" t="s">
        <v>177</v>
      </c>
      <c r="C110" s="53" t="s">
        <v>68</v>
      </c>
      <c r="D110" s="54">
        <v>37.237852287199992</v>
      </c>
      <c r="E110" s="54">
        <v>-118.27720626920001</v>
      </c>
      <c r="F110" s="55"/>
      <c r="G110" s="55">
        <v>395.78956436192084</v>
      </c>
      <c r="H110" s="55">
        <v>-213.64004847086366</v>
      </c>
      <c r="I110" s="64" t="s">
        <v>69</v>
      </c>
      <c r="J110" s="65" t="s">
        <v>70</v>
      </c>
      <c r="K110" s="57"/>
      <c r="L110" s="57"/>
      <c r="M110" s="56"/>
      <c r="N110" s="56"/>
      <c r="O110" s="66">
        <v>14</v>
      </c>
      <c r="P110" s="60" t="str">
        <f>_xlfn.XLOOKUP(O110,'ARX IDs'!B$3:B$47,'ARX IDs'!C$3:C$47,"")</f>
        <v/>
      </c>
      <c r="Q110" s="60">
        <f>O110</f>
        <v>14</v>
      </c>
      <c r="R110" s="66">
        <v>5</v>
      </c>
      <c r="S110" s="67">
        <f>100 * $Q110 + R110</f>
        <v>1405</v>
      </c>
      <c r="T110" s="66">
        <v>6</v>
      </c>
      <c r="U110" s="67">
        <f>100 * $Q110 + T110</f>
        <v>1406</v>
      </c>
      <c r="V110" s="68">
        <f>IF(ISBLANK(X110), "", _xlfn.XLOOKUP(X110,'SNAP2 IDs'!C$3:C$15,'SNAP2 IDs'!B$3:B$15,""))</f>
        <v>4</v>
      </c>
      <c r="W110" s="68">
        <f>_xlfn.XLOOKUP($V110, 'SNAP2 IDs'!$B$3:$B$15,'SNAP2 IDs'!D$3:D$15, "Lookup err")</f>
        <v>2</v>
      </c>
      <c r="X110" s="68">
        <v>11</v>
      </c>
      <c r="Y110" s="68" t="str">
        <f>_xlfn.XLOOKUP($V110, 'SNAP2 IDs'!$B$3:$B$15,'SNAP2 IDs'!E$3:E$15, "Lookup err")</f>
        <v>00:00:b3:fc:e4:6f</v>
      </c>
      <c r="Z110" s="68" t="str">
        <f>_xlfn.XLOOKUP($V110, 'SNAP2 IDs'!$B$3:$B$15,'SNAP2 IDs'!F$3:F$15, "Lookup err")</f>
        <v>snap011.sas.pvt</v>
      </c>
      <c r="AA110" s="66">
        <v>1</v>
      </c>
      <c r="AB110" s="66">
        <v>26</v>
      </c>
      <c r="AC110" s="66">
        <v>27</v>
      </c>
      <c r="AD110" s="60">
        <f>_xlfn.BITXOR(AB110,2) + 32*AA110</f>
        <v>56</v>
      </c>
      <c r="AE110" s="60">
        <f>_xlfn.BITXOR(AC110,2) + 32*AA110</f>
        <v>57</v>
      </c>
      <c r="AF110" s="60">
        <f>32*(X110-1) + (AD110/2)</f>
        <v>348</v>
      </c>
      <c r="AG110" s="62"/>
    </row>
    <row r="111" spans="1:33" s="63" customFormat="1">
      <c r="A111" s="51"/>
      <c r="B111" s="52" t="s">
        <v>178</v>
      </c>
      <c r="C111" s="53" t="s">
        <v>68</v>
      </c>
      <c r="D111" s="54">
        <v>37.239139191199996</v>
      </c>
      <c r="E111" s="54">
        <v>-118.2832514692</v>
      </c>
      <c r="F111" s="55">
        <v>1183.23</v>
      </c>
      <c r="G111" s="55">
        <v>-140.61970189616338</v>
      </c>
      <c r="H111" s="55">
        <v>-70.815794177570197</v>
      </c>
      <c r="I111" s="64" t="s">
        <v>69</v>
      </c>
      <c r="J111" s="65" t="s">
        <v>70</v>
      </c>
      <c r="K111" s="57"/>
      <c r="L111" s="57"/>
      <c r="M111" s="56"/>
      <c r="N111" s="56"/>
      <c r="O111" s="66">
        <v>14</v>
      </c>
      <c r="P111" s="60" t="str">
        <f>_xlfn.XLOOKUP(O111,'ARX IDs'!B$3:B$47,'ARX IDs'!C$3:C$47,"")</f>
        <v/>
      </c>
      <c r="Q111" s="60">
        <f>O111</f>
        <v>14</v>
      </c>
      <c r="R111" s="66">
        <v>7</v>
      </c>
      <c r="S111" s="67">
        <f>100 * $Q111 + R111</f>
        <v>1407</v>
      </c>
      <c r="T111" s="66">
        <v>8</v>
      </c>
      <c r="U111" s="67">
        <f>100 * $Q111 + T111</f>
        <v>1408</v>
      </c>
      <c r="V111" s="68">
        <f>IF(ISBLANK(X111), "", _xlfn.XLOOKUP(X111,'SNAP2 IDs'!C$3:C$15,'SNAP2 IDs'!B$3:B$15,""))</f>
        <v>4</v>
      </c>
      <c r="W111" s="68">
        <f>_xlfn.XLOOKUP($V111, 'SNAP2 IDs'!$B$3:$B$15,'SNAP2 IDs'!D$3:D$15, "Lookup err")</f>
        <v>2</v>
      </c>
      <c r="X111" s="68">
        <v>11</v>
      </c>
      <c r="Y111" s="68" t="str">
        <f>_xlfn.XLOOKUP($V111, 'SNAP2 IDs'!$B$3:$B$15,'SNAP2 IDs'!E$3:E$15, "Lookup err")</f>
        <v>00:00:b3:fc:e4:6f</v>
      </c>
      <c r="Z111" s="68" t="str">
        <f>_xlfn.XLOOKUP($V111, 'SNAP2 IDs'!$B$3:$B$15,'SNAP2 IDs'!F$3:F$15, "Lookup err")</f>
        <v>snap011.sas.pvt</v>
      </c>
      <c r="AA111" s="66">
        <v>1</v>
      </c>
      <c r="AB111" s="66">
        <v>28</v>
      </c>
      <c r="AC111" s="66">
        <v>29</v>
      </c>
      <c r="AD111" s="60">
        <f>_xlfn.BITXOR(AB111,2) + 32*AA111</f>
        <v>62</v>
      </c>
      <c r="AE111" s="60">
        <f>_xlfn.BITXOR(AC111,2) + 32*AA111</f>
        <v>63</v>
      </c>
      <c r="AF111" s="60">
        <f>32*(X111-1) + (AD111/2)</f>
        <v>351</v>
      </c>
      <c r="AG111" s="62"/>
    </row>
    <row r="112" spans="1:33" s="63" customFormat="1">
      <c r="A112" s="51"/>
      <c r="B112" s="52" t="s">
        <v>179</v>
      </c>
      <c r="C112" s="53" t="s">
        <v>68</v>
      </c>
      <c r="D112" s="54">
        <v>37.237484124199995</v>
      </c>
      <c r="E112" s="54">
        <v>-118.2925046692</v>
      </c>
      <c r="F112" s="55"/>
      <c r="G112" s="55">
        <v>-961.6954417107753</v>
      </c>
      <c r="H112" s="55">
        <v>-254.49982195268271</v>
      </c>
      <c r="I112" s="64" t="s">
        <v>69</v>
      </c>
      <c r="J112" s="65" t="s">
        <v>70</v>
      </c>
      <c r="K112" s="57"/>
      <c r="L112" s="57"/>
      <c r="M112" s="56"/>
      <c r="N112" s="56"/>
      <c r="O112" s="66">
        <v>14</v>
      </c>
      <c r="P112" s="60" t="str">
        <f>_xlfn.XLOOKUP(O112,'ARX IDs'!B$3:B$47,'ARX IDs'!C$3:C$47,"")</f>
        <v/>
      </c>
      <c r="Q112" s="60">
        <f>O112</f>
        <v>14</v>
      </c>
      <c r="R112" s="66">
        <v>9</v>
      </c>
      <c r="S112" s="67">
        <f>100 * $Q112 + R112</f>
        <v>1409</v>
      </c>
      <c r="T112" s="66">
        <v>10</v>
      </c>
      <c r="U112" s="67">
        <f>100 * $Q112 + T112</f>
        <v>1410</v>
      </c>
      <c r="V112" s="68">
        <f>IF(ISBLANK(X112), "", _xlfn.XLOOKUP(X112,'SNAP2 IDs'!C$3:C$15,'SNAP2 IDs'!B$3:B$15,""))</f>
        <v>4</v>
      </c>
      <c r="W112" s="68">
        <f>_xlfn.XLOOKUP($V112, 'SNAP2 IDs'!$B$3:$B$15,'SNAP2 IDs'!D$3:D$15, "Lookup err")</f>
        <v>2</v>
      </c>
      <c r="X112" s="68">
        <v>11</v>
      </c>
      <c r="Y112" s="68" t="str">
        <f>_xlfn.XLOOKUP($V112, 'SNAP2 IDs'!$B$3:$B$15,'SNAP2 IDs'!E$3:E$15, "Lookup err")</f>
        <v>00:00:b3:fc:e4:6f</v>
      </c>
      <c r="Z112" s="68" t="str">
        <f>_xlfn.XLOOKUP($V112, 'SNAP2 IDs'!$B$3:$B$15,'SNAP2 IDs'!F$3:F$15, "Lookup err")</f>
        <v>snap011.sas.pvt</v>
      </c>
      <c r="AA112" s="66">
        <v>1</v>
      </c>
      <c r="AB112" s="66">
        <v>30</v>
      </c>
      <c r="AC112" s="66">
        <v>31</v>
      </c>
      <c r="AD112" s="60">
        <f>_xlfn.BITXOR(AB112,2) + 32*AA112</f>
        <v>60</v>
      </c>
      <c r="AE112" s="60">
        <f>_xlfn.BITXOR(AC112,2) + 32*AA112</f>
        <v>61</v>
      </c>
      <c r="AF112" s="60">
        <f>32*(X112-1) + (AD112/2)</f>
        <v>350</v>
      </c>
      <c r="AG112" s="62"/>
    </row>
    <row r="113" spans="1:33" s="63" customFormat="1">
      <c r="A113" s="51"/>
      <c r="B113" s="52" t="s">
        <v>180</v>
      </c>
      <c r="C113" s="53" t="s">
        <v>181</v>
      </c>
      <c r="D113" s="54">
        <v>37.240452040000001</v>
      </c>
      <c r="E113" s="54">
        <v>-118.2809073</v>
      </c>
      <c r="F113" s="55">
        <v>1182.97</v>
      </c>
      <c r="G113" s="55">
        <v>67.38150846469695</v>
      </c>
      <c r="H113" s="55">
        <v>74.891424292884281</v>
      </c>
      <c r="I113" s="64" t="s">
        <v>69</v>
      </c>
      <c r="J113" s="64" t="s">
        <v>69</v>
      </c>
      <c r="K113" s="57" t="s">
        <v>182</v>
      </c>
      <c r="L113" s="57" t="s">
        <v>183</v>
      </c>
      <c r="M113" s="56" t="s">
        <v>184</v>
      </c>
      <c r="N113" s="56" t="s">
        <v>184</v>
      </c>
      <c r="O113" s="88">
        <v>15</v>
      </c>
      <c r="P113" s="87">
        <v>40</v>
      </c>
      <c r="Q113" s="87">
        <f>O113</f>
        <v>15</v>
      </c>
      <c r="R113" s="88">
        <v>3</v>
      </c>
      <c r="S113" s="89">
        <f>100 * $Q113 + R113</f>
        <v>1503</v>
      </c>
      <c r="T113" s="88">
        <v>4</v>
      </c>
      <c r="U113" s="89">
        <f>100 * $Q113 + T113</f>
        <v>1504</v>
      </c>
      <c r="V113" s="68">
        <f>_xlfn.XLOOKUP(X113,'SNAP2 IDs'!C$3:C$15,'SNAP2 IDs'!B$3:B$15,"")</f>
        <v>10</v>
      </c>
      <c r="W113" s="68">
        <f>_xlfn.XLOOKUP($V113, 'SNAP2 IDs'!$B$3:$B$15,'SNAP2 IDs'!D$3:D$15, "Lookup err")</f>
        <v>1</v>
      </c>
      <c r="X113" s="68">
        <v>3</v>
      </c>
      <c r="Y113" s="68" t="str">
        <f>_xlfn.XLOOKUP($V113, 'SNAP2 IDs'!$B$3:$B$15,'SNAP2 IDs'!E$3:E$15, "Lookup err")</f>
        <v>02:00:a6:4e:e4:6f</v>
      </c>
      <c r="Z113" s="68" t="str">
        <f>_xlfn.XLOOKUP($V113, 'SNAP2 IDs'!$B$3:$B$15,'SNAP2 IDs'!F$3:F$15, "Lookup err")</f>
        <v>snap03.sas.pvt</v>
      </c>
      <c r="AA113" s="88">
        <v>0</v>
      </c>
      <c r="AB113" s="88">
        <v>0</v>
      </c>
      <c r="AC113" s="88">
        <v>1</v>
      </c>
      <c r="AD113" s="87">
        <f>_xlfn.BITXOR(AB113,2) + 32*AA113</f>
        <v>2</v>
      </c>
      <c r="AE113" s="87">
        <f>_xlfn.BITXOR(AC113,2) + 32*AA113</f>
        <v>3</v>
      </c>
      <c r="AF113" s="87">
        <f>32*(X113-1) + (AD113/2)</f>
        <v>65</v>
      </c>
      <c r="AG113" s="62" t="s">
        <v>185</v>
      </c>
    </row>
    <row r="114" spans="1:33" s="63" customFormat="1">
      <c r="A114" s="51"/>
      <c r="B114" s="52" t="s">
        <v>186</v>
      </c>
      <c r="C114" s="53" t="s">
        <v>181</v>
      </c>
      <c r="D114" s="54">
        <v>37.24036564</v>
      </c>
      <c r="E114" s="54">
        <v>-118.28094359000001</v>
      </c>
      <c r="F114" s="55">
        <v>1182.73</v>
      </c>
      <c r="G114" s="55">
        <v>64.16066525558692</v>
      </c>
      <c r="H114" s="55">
        <v>65.294704068687054</v>
      </c>
      <c r="I114" s="64" t="s">
        <v>69</v>
      </c>
      <c r="J114" s="64" t="s">
        <v>69</v>
      </c>
      <c r="K114" s="57" t="s">
        <v>187</v>
      </c>
      <c r="L114" s="57" t="s">
        <v>188</v>
      </c>
      <c r="M114" s="56" t="s">
        <v>184</v>
      </c>
      <c r="N114" s="56" t="s">
        <v>184</v>
      </c>
      <c r="O114" s="88">
        <v>15</v>
      </c>
      <c r="P114" s="87">
        <v>40</v>
      </c>
      <c r="Q114" s="87">
        <f>O114</f>
        <v>15</v>
      </c>
      <c r="R114" s="88">
        <v>5</v>
      </c>
      <c r="S114" s="89">
        <f>100 * $Q114 + R114</f>
        <v>1505</v>
      </c>
      <c r="T114" s="88">
        <v>6</v>
      </c>
      <c r="U114" s="89">
        <f>100 * $Q114 + T114</f>
        <v>1506</v>
      </c>
      <c r="V114" s="68">
        <f>_xlfn.XLOOKUP(X114,'SNAP2 IDs'!C$3:C$15,'SNAP2 IDs'!B$3:B$15,"")</f>
        <v>10</v>
      </c>
      <c r="W114" s="68">
        <f>_xlfn.XLOOKUP($V114, 'SNAP2 IDs'!$B$3:$B$15,'SNAP2 IDs'!D$3:D$15, "Lookup err")</f>
        <v>1</v>
      </c>
      <c r="X114" s="68">
        <v>3</v>
      </c>
      <c r="Y114" s="68" t="str">
        <f>_xlfn.XLOOKUP($V114, 'SNAP2 IDs'!$B$3:$B$15,'SNAP2 IDs'!E$3:E$15, "Lookup err")</f>
        <v>02:00:a6:4e:e4:6f</v>
      </c>
      <c r="Z114" s="68" t="str">
        <f>_xlfn.XLOOKUP($V114, 'SNAP2 IDs'!$B$3:$B$15,'SNAP2 IDs'!F$3:F$15, "Lookup err")</f>
        <v>snap03.sas.pvt</v>
      </c>
      <c r="AA114" s="88">
        <v>0</v>
      </c>
      <c r="AB114" s="88">
        <v>2</v>
      </c>
      <c r="AC114" s="88">
        <v>3</v>
      </c>
      <c r="AD114" s="87">
        <f>_xlfn.BITXOR(AB114,2) + 32*AA114</f>
        <v>0</v>
      </c>
      <c r="AE114" s="87">
        <f>_xlfn.BITXOR(AC114,2) + 32*AA114</f>
        <v>1</v>
      </c>
      <c r="AF114" s="87">
        <f>32*(X114-1) + (AD114/2)</f>
        <v>64</v>
      </c>
      <c r="AG114" s="62" t="s">
        <v>185</v>
      </c>
    </row>
    <row r="115" spans="1:33" s="63" customFormat="1">
      <c r="A115" s="51"/>
      <c r="B115" s="52" t="s">
        <v>189</v>
      </c>
      <c r="C115" s="53" t="s">
        <v>181</v>
      </c>
      <c r="D115" s="54">
        <v>37.240333579999998</v>
      </c>
      <c r="E115" s="54">
        <v>-118.28083053</v>
      </c>
      <c r="F115" s="55">
        <v>1183.28</v>
      </c>
      <c r="G115" s="55">
        <v>74.196124372231736</v>
      </c>
      <c r="H115" s="55">
        <v>61.738801262792293</v>
      </c>
      <c r="I115" s="64" t="s">
        <v>69</v>
      </c>
      <c r="J115" s="64" t="s">
        <v>69</v>
      </c>
      <c r="K115" s="57" t="s">
        <v>190</v>
      </c>
      <c r="L115" s="57" t="s">
        <v>191</v>
      </c>
      <c r="M115" s="56" t="s">
        <v>184</v>
      </c>
      <c r="N115" s="56" t="s">
        <v>184</v>
      </c>
      <c r="O115" s="88">
        <v>15</v>
      </c>
      <c r="P115" s="87">
        <v>40</v>
      </c>
      <c r="Q115" s="87">
        <f>O115</f>
        <v>15</v>
      </c>
      <c r="R115" s="88">
        <v>7</v>
      </c>
      <c r="S115" s="89">
        <f>100 * $Q115 + R115</f>
        <v>1507</v>
      </c>
      <c r="T115" s="88">
        <v>8</v>
      </c>
      <c r="U115" s="89">
        <f>100 * $Q115 + T115</f>
        <v>1508</v>
      </c>
      <c r="V115" s="68">
        <f>_xlfn.XLOOKUP(X115,'SNAP2 IDs'!C$3:C$15,'SNAP2 IDs'!B$3:B$15,"")</f>
        <v>10</v>
      </c>
      <c r="W115" s="68">
        <f>_xlfn.XLOOKUP($V115, 'SNAP2 IDs'!$B$3:$B$15,'SNAP2 IDs'!D$3:D$15, "Lookup err")</f>
        <v>1</v>
      </c>
      <c r="X115" s="68">
        <v>3</v>
      </c>
      <c r="Y115" s="68" t="str">
        <f>_xlfn.XLOOKUP($V115, 'SNAP2 IDs'!$B$3:$B$15,'SNAP2 IDs'!E$3:E$15, "Lookup err")</f>
        <v>02:00:a6:4e:e4:6f</v>
      </c>
      <c r="Z115" s="68" t="str">
        <f>_xlfn.XLOOKUP($V115, 'SNAP2 IDs'!$B$3:$B$15,'SNAP2 IDs'!F$3:F$15, "Lookup err")</f>
        <v>snap03.sas.pvt</v>
      </c>
      <c r="AA115" s="88">
        <v>0</v>
      </c>
      <c r="AB115" s="88">
        <v>4</v>
      </c>
      <c r="AC115" s="88">
        <v>5</v>
      </c>
      <c r="AD115" s="87">
        <f>_xlfn.BITXOR(AB115,2) + 32*AA115</f>
        <v>6</v>
      </c>
      <c r="AE115" s="87">
        <f>_xlfn.BITXOR(AC115,2) + 32*AA115</f>
        <v>7</v>
      </c>
      <c r="AF115" s="87">
        <f>32*(X115-1) + (AD115/2)</f>
        <v>67</v>
      </c>
      <c r="AG115" s="62" t="s">
        <v>185</v>
      </c>
    </row>
    <row r="116" spans="1:33" s="63" customFormat="1">
      <c r="A116" s="51"/>
      <c r="B116" s="52" t="s">
        <v>192</v>
      </c>
      <c r="C116" s="53" t="s">
        <v>181</v>
      </c>
      <c r="D116" s="54">
        <v>37.240201020000001</v>
      </c>
      <c r="E116" s="54">
        <v>-118.28095827999999</v>
      </c>
      <c r="F116" s="55">
        <v>1182.8</v>
      </c>
      <c r="G116" s="55">
        <v>62.856461835831901</v>
      </c>
      <c r="H116" s="55">
        <v>47.030193289621025</v>
      </c>
      <c r="I116" s="64" t="s">
        <v>69</v>
      </c>
      <c r="J116" s="64" t="s">
        <v>69</v>
      </c>
      <c r="K116" s="57" t="s">
        <v>193</v>
      </c>
      <c r="L116" s="57" t="s">
        <v>194</v>
      </c>
      <c r="M116" s="56" t="s">
        <v>184</v>
      </c>
      <c r="N116" s="56" t="s">
        <v>184</v>
      </c>
      <c r="O116" s="88">
        <v>15</v>
      </c>
      <c r="P116" s="87">
        <v>40</v>
      </c>
      <c r="Q116" s="87">
        <f>O116</f>
        <v>15</v>
      </c>
      <c r="R116" s="88">
        <v>9</v>
      </c>
      <c r="S116" s="89">
        <f>100 * $Q116 + R116</f>
        <v>1509</v>
      </c>
      <c r="T116" s="88">
        <v>10</v>
      </c>
      <c r="U116" s="89">
        <f>100 * $Q116 + T116</f>
        <v>1510</v>
      </c>
      <c r="V116" s="68">
        <f>_xlfn.XLOOKUP(X116,'SNAP2 IDs'!C$3:C$15,'SNAP2 IDs'!B$3:B$15,"")</f>
        <v>10</v>
      </c>
      <c r="W116" s="68">
        <f>_xlfn.XLOOKUP($V116, 'SNAP2 IDs'!$B$3:$B$15,'SNAP2 IDs'!D$3:D$15, "Lookup err")</f>
        <v>1</v>
      </c>
      <c r="X116" s="68">
        <v>3</v>
      </c>
      <c r="Y116" s="68" t="str">
        <f>_xlfn.XLOOKUP($V116, 'SNAP2 IDs'!$B$3:$B$15,'SNAP2 IDs'!E$3:E$15, "Lookup err")</f>
        <v>02:00:a6:4e:e4:6f</v>
      </c>
      <c r="Z116" s="68" t="str">
        <f>_xlfn.XLOOKUP($V116, 'SNAP2 IDs'!$B$3:$B$15,'SNAP2 IDs'!F$3:F$15, "Lookup err")</f>
        <v>snap03.sas.pvt</v>
      </c>
      <c r="AA116" s="88">
        <v>0</v>
      </c>
      <c r="AB116" s="88">
        <v>6</v>
      </c>
      <c r="AC116" s="88">
        <v>7</v>
      </c>
      <c r="AD116" s="87">
        <f>_xlfn.BITXOR(AB116,2) + 32*AA116</f>
        <v>4</v>
      </c>
      <c r="AE116" s="87">
        <f>_xlfn.BITXOR(AC116,2) + 32*AA116</f>
        <v>5</v>
      </c>
      <c r="AF116" s="87">
        <f>32*(X116-1) + (AD116/2)</f>
        <v>66</v>
      </c>
      <c r="AG116" s="62" t="s">
        <v>185</v>
      </c>
    </row>
    <row r="117" spans="1:33" s="63" customFormat="1">
      <c r="A117" s="51"/>
      <c r="B117" s="52" t="s">
        <v>195</v>
      </c>
      <c r="C117" s="53" t="s">
        <v>181</v>
      </c>
      <c r="D117" s="54">
        <v>37.240160269999997</v>
      </c>
      <c r="E117" s="54">
        <v>-118.28072108000001</v>
      </c>
      <c r="F117" s="55">
        <v>1183.1400000000001</v>
      </c>
      <c r="G117" s="55">
        <v>83.903444392411302</v>
      </c>
      <c r="H117" s="55">
        <v>42.504297014507948</v>
      </c>
      <c r="I117" s="64" t="s">
        <v>69</v>
      </c>
      <c r="J117" s="64" t="s">
        <v>69</v>
      </c>
      <c r="K117" s="57" t="s">
        <v>196</v>
      </c>
      <c r="L117" s="57" t="s">
        <v>197</v>
      </c>
      <c r="M117" s="56" t="s">
        <v>184</v>
      </c>
      <c r="N117" s="56" t="s">
        <v>184</v>
      </c>
      <c r="O117" s="88">
        <v>15</v>
      </c>
      <c r="P117" s="87">
        <v>40</v>
      </c>
      <c r="Q117" s="87">
        <f>O117</f>
        <v>15</v>
      </c>
      <c r="R117" s="88">
        <v>11</v>
      </c>
      <c r="S117" s="89">
        <f>100 * $Q117 + R117</f>
        <v>1511</v>
      </c>
      <c r="T117" s="88">
        <v>12</v>
      </c>
      <c r="U117" s="89">
        <f>100 * $Q117 + T117</f>
        <v>1512</v>
      </c>
      <c r="V117" s="68">
        <f>_xlfn.XLOOKUP(X117,'SNAP2 IDs'!C$3:C$15,'SNAP2 IDs'!B$3:B$15,"")</f>
        <v>10</v>
      </c>
      <c r="W117" s="68">
        <f>_xlfn.XLOOKUP($V117, 'SNAP2 IDs'!$B$3:$B$15,'SNAP2 IDs'!D$3:D$15, "Lookup err")</f>
        <v>1</v>
      </c>
      <c r="X117" s="68">
        <v>3</v>
      </c>
      <c r="Y117" s="68" t="str">
        <f>_xlfn.XLOOKUP($V117, 'SNAP2 IDs'!$B$3:$B$15,'SNAP2 IDs'!E$3:E$15, "Lookup err")</f>
        <v>02:00:a6:4e:e4:6f</v>
      </c>
      <c r="Z117" s="68" t="str">
        <f>_xlfn.XLOOKUP($V117, 'SNAP2 IDs'!$B$3:$B$15,'SNAP2 IDs'!F$3:F$15, "Lookup err")</f>
        <v>snap03.sas.pvt</v>
      </c>
      <c r="AA117" s="88">
        <v>0</v>
      </c>
      <c r="AB117" s="88">
        <v>8</v>
      </c>
      <c r="AC117" s="88">
        <v>9</v>
      </c>
      <c r="AD117" s="87">
        <f>_xlfn.BITXOR(AB117,2) + 32*AA117</f>
        <v>10</v>
      </c>
      <c r="AE117" s="87">
        <f>_xlfn.BITXOR(AC117,2) + 32*AA117</f>
        <v>11</v>
      </c>
      <c r="AF117" s="87">
        <f>32*(X117-1) + (AD117/2)</f>
        <v>69</v>
      </c>
      <c r="AG117" s="62" t="s">
        <v>198</v>
      </c>
    </row>
    <row r="118" spans="1:33" s="63" customFormat="1">
      <c r="A118" s="51"/>
      <c r="B118" s="52" t="s">
        <v>199</v>
      </c>
      <c r="C118" s="53" t="s">
        <v>181</v>
      </c>
      <c r="D118" s="54">
        <v>37.24010766</v>
      </c>
      <c r="E118" s="54">
        <v>-118.28086951</v>
      </c>
      <c r="F118" s="55">
        <v>1182.8800000000001</v>
      </c>
      <c r="G118" s="55">
        <v>70.735840685877932</v>
      </c>
      <c r="H118" s="55">
        <v>36.663249423256097</v>
      </c>
      <c r="I118" s="64" t="s">
        <v>69</v>
      </c>
      <c r="J118" s="64" t="s">
        <v>69</v>
      </c>
      <c r="K118" s="57" t="s">
        <v>200</v>
      </c>
      <c r="L118" s="57" t="s">
        <v>201</v>
      </c>
      <c r="M118" s="56" t="s">
        <v>184</v>
      </c>
      <c r="N118" s="56" t="s">
        <v>184</v>
      </c>
      <c r="O118" s="88">
        <v>15</v>
      </c>
      <c r="P118" s="87">
        <v>40</v>
      </c>
      <c r="Q118" s="87">
        <f>O118</f>
        <v>15</v>
      </c>
      <c r="R118" s="88">
        <v>13</v>
      </c>
      <c r="S118" s="89">
        <f>100 * $Q118 + R118</f>
        <v>1513</v>
      </c>
      <c r="T118" s="88">
        <v>14</v>
      </c>
      <c r="U118" s="89">
        <f>100 * $Q118 + T118</f>
        <v>1514</v>
      </c>
      <c r="V118" s="68">
        <f>_xlfn.XLOOKUP(X118,'SNAP2 IDs'!C$3:C$15,'SNAP2 IDs'!B$3:B$15,"")</f>
        <v>10</v>
      </c>
      <c r="W118" s="68">
        <f>_xlfn.XLOOKUP($V118, 'SNAP2 IDs'!$B$3:$B$15,'SNAP2 IDs'!D$3:D$15, "Lookup err")</f>
        <v>1</v>
      </c>
      <c r="X118" s="68">
        <v>3</v>
      </c>
      <c r="Y118" s="68" t="str">
        <f>_xlfn.XLOOKUP($V118, 'SNAP2 IDs'!$B$3:$B$15,'SNAP2 IDs'!E$3:E$15, "Lookup err")</f>
        <v>02:00:a6:4e:e4:6f</v>
      </c>
      <c r="Z118" s="68" t="str">
        <f>_xlfn.XLOOKUP($V118, 'SNAP2 IDs'!$B$3:$B$15,'SNAP2 IDs'!F$3:F$15, "Lookup err")</f>
        <v>snap03.sas.pvt</v>
      </c>
      <c r="AA118" s="88">
        <v>0</v>
      </c>
      <c r="AB118" s="88">
        <v>10</v>
      </c>
      <c r="AC118" s="88">
        <v>11</v>
      </c>
      <c r="AD118" s="87">
        <f>_xlfn.BITXOR(AB118,2) + 32*AA118</f>
        <v>8</v>
      </c>
      <c r="AE118" s="87">
        <f>_xlfn.BITXOR(AC118,2) + 32*AA118</f>
        <v>9</v>
      </c>
      <c r="AF118" s="87">
        <f>32*(X118-1) + (AD118/2)</f>
        <v>68</v>
      </c>
      <c r="AG118" s="62" t="s">
        <v>185</v>
      </c>
    </row>
    <row r="119" spans="1:33" s="63" customFormat="1">
      <c r="A119" s="51"/>
      <c r="B119" s="52" t="s">
        <v>202</v>
      </c>
      <c r="C119" s="53" t="s">
        <v>181</v>
      </c>
      <c r="D119" s="54">
        <v>37.240100830000003</v>
      </c>
      <c r="E119" s="54">
        <v>-118.28063763999999</v>
      </c>
      <c r="F119" s="55">
        <v>1183.1300000000001</v>
      </c>
      <c r="G119" s="55">
        <v>91.312538596434607</v>
      </c>
      <c r="H119" s="55">
        <v>35.911892929234831</v>
      </c>
      <c r="I119" s="64" t="s">
        <v>69</v>
      </c>
      <c r="J119" s="64" t="s">
        <v>69</v>
      </c>
      <c r="K119" s="57" t="s">
        <v>203</v>
      </c>
      <c r="L119" s="57" t="s">
        <v>204</v>
      </c>
      <c r="M119" s="56" t="s">
        <v>184</v>
      </c>
      <c r="N119" s="56" t="s">
        <v>184</v>
      </c>
      <c r="O119" s="88">
        <v>15</v>
      </c>
      <c r="P119" s="87">
        <v>40</v>
      </c>
      <c r="Q119" s="87">
        <f>O119</f>
        <v>15</v>
      </c>
      <c r="R119" s="88">
        <v>15</v>
      </c>
      <c r="S119" s="89">
        <f>100 * $Q119 + R119</f>
        <v>1515</v>
      </c>
      <c r="T119" s="88">
        <v>16</v>
      </c>
      <c r="U119" s="89">
        <f>100 * $Q119 + T119</f>
        <v>1516</v>
      </c>
      <c r="V119" s="68">
        <f>_xlfn.XLOOKUP(X119,'SNAP2 IDs'!C$3:C$15,'SNAP2 IDs'!B$3:B$15,"")</f>
        <v>10</v>
      </c>
      <c r="W119" s="68">
        <f>_xlfn.XLOOKUP($V119, 'SNAP2 IDs'!$B$3:$B$15,'SNAP2 IDs'!D$3:D$15, "Lookup err")</f>
        <v>1</v>
      </c>
      <c r="X119" s="68">
        <v>3</v>
      </c>
      <c r="Y119" s="68" t="str">
        <f>_xlfn.XLOOKUP($V119, 'SNAP2 IDs'!$B$3:$B$15,'SNAP2 IDs'!E$3:E$15, "Lookup err")</f>
        <v>02:00:a6:4e:e4:6f</v>
      </c>
      <c r="Z119" s="68" t="str">
        <f>_xlfn.XLOOKUP($V119, 'SNAP2 IDs'!$B$3:$B$15,'SNAP2 IDs'!F$3:F$15, "Lookup err")</f>
        <v>snap03.sas.pvt</v>
      </c>
      <c r="AA119" s="88">
        <v>0</v>
      </c>
      <c r="AB119" s="88">
        <v>12</v>
      </c>
      <c r="AC119" s="88">
        <v>13</v>
      </c>
      <c r="AD119" s="87">
        <f>_xlfn.BITXOR(AB119,2) + 32*AA119</f>
        <v>14</v>
      </c>
      <c r="AE119" s="87">
        <f>_xlfn.BITXOR(AC119,2) + 32*AA119</f>
        <v>15</v>
      </c>
      <c r="AF119" s="87">
        <f>32*(X119-1) + (AD119/2)</f>
        <v>71</v>
      </c>
      <c r="AG119" s="62" t="s">
        <v>185</v>
      </c>
    </row>
    <row r="120" spans="1:33" s="63" customFormat="1">
      <c r="A120" s="51"/>
      <c r="B120" s="52" t="s">
        <v>205</v>
      </c>
      <c r="C120" s="53" t="s">
        <v>181</v>
      </c>
      <c r="D120" s="54">
        <v>37.239829100000001</v>
      </c>
      <c r="E120" s="54">
        <v>-118.28465361000001</v>
      </c>
      <c r="F120" s="55">
        <v>1184.06</v>
      </c>
      <c r="G120" s="55">
        <v>-265.0405049127815</v>
      </c>
      <c r="H120" s="55">
        <v>5.7544188210514147</v>
      </c>
      <c r="I120" s="64" t="s">
        <v>69</v>
      </c>
      <c r="J120" s="64" t="s">
        <v>69</v>
      </c>
      <c r="K120" s="57" t="s">
        <v>206</v>
      </c>
      <c r="L120" s="57" t="s">
        <v>207</v>
      </c>
      <c r="M120" s="56" t="s">
        <v>184</v>
      </c>
      <c r="N120" s="56" t="s">
        <v>184</v>
      </c>
      <c r="O120" s="66">
        <v>15</v>
      </c>
      <c r="P120" s="87">
        <v>40</v>
      </c>
      <c r="Q120" s="60">
        <f>O120</f>
        <v>15</v>
      </c>
      <c r="R120" s="66">
        <v>1</v>
      </c>
      <c r="S120" s="67">
        <f>100 * $Q120 + R120</f>
        <v>1501</v>
      </c>
      <c r="T120" s="66">
        <v>2</v>
      </c>
      <c r="U120" s="67">
        <f>100 * $Q120 + T120</f>
        <v>1502</v>
      </c>
      <c r="V120" s="68">
        <f>IF(ISBLANK(X120), "", _xlfn.XLOOKUP(X120,'SNAP2 IDs'!C$3:C$15,'SNAP2 IDs'!B$3:B$15,""))</f>
        <v>12</v>
      </c>
      <c r="W120" s="68">
        <f>_xlfn.XLOOKUP($V120, 'SNAP2 IDs'!$B$3:$B$15,'SNAP2 IDs'!D$3:D$15, "Lookup err")</f>
        <v>1</v>
      </c>
      <c r="X120" s="68">
        <v>2</v>
      </c>
      <c r="Y120" s="68" t="str">
        <f>_xlfn.XLOOKUP($V120, 'SNAP2 IDs'!$B$3:$B$15,'SNAP2 IDs'!E$3:E$15, "Lookup err")</f>
        <v>02:00:d4:5b:e4:75</v>
      </c>
      <c r="Z120" s="68" t="str">
        <f>_xlfn.XLOOKUP($V120, 'SNAP2 IDs'!$B$3:$B$15,'SNAP2 IDs'!F$3:F$15, "Lookup err")</f>
        <v>snap02.sas.pvt</v>
      </c>
      <c r="AA120" s="66">
        <v>0</v>
      </c>
      <c r="AB120" s="66">
        <v>0</v>
      </c>
      <c r="AC120" s="66">
        <v>1</v>
      </c>
      <c r="AD120" s="60">
        <f>_xlfn.BITXOR(AB120,2) + 32*AA120</f>
        <v>2</v>
      </c>
      <c r="AE120" s="60">
        <f>_xlfn.BITXOR(AC120,2) + 32*AA120</f>
        <v>3</v>
      </c>
      <c r="AF120" s="60">
        <f>32*(X120-1) + (AD120/2)</f>
        <v>33</v>
      </c>
      <c r="AG120" s="62"/>
    </row>
    <row r="121" spans="1:33" s="63" customFormat="1">
      <c r="A121" s="51"/>
      <c r="B121" s="52" t="s">
        <v>208</v>
      </c>
      <c r="C121" s="53" t="s">
        <v>181</v>
      </c>
      <c r="D121" s="54">
        <v>37.24005932</v>
      </c>
      <c r="E121" s="54">
        <v>-118.28086393</v>
      </c>
      <c r="F121" s="55">
        <v>1182.76</v>
      </c>
      <c r="G121" s="55">
        <v>71.23277885714694</v>
      </c>
      <c r="H121" s="55">
        <v>31.298319901657674</v>
      </c>
      <c r="I121" s="64" t="s">
        <v>69</v>
      </c>
      <c r="J121" s="64" t="s">
        <v>69</v>
      </c>
      <c r="K121" s="57" t="s">
        <v>209</v>
      </c>
      <c r="L121" s="57" t="s">
        <v>210</v>
      </c>
      <c r="M121" s="56" t="s">
        <v>184</v>
      </c>
      <c r="N121" s="56" t="s">
        <v>184</v>
      </c>
      <c r="O121" s="66">
        <v>16</v>
      </c>
      <c r="P121" s="60">
        <v>39</v>
      </c>
      <c r="Q121" s="60">
        <f>O121</f>
        <v>16</v>
      </c>
      <c r="R121" s="66">
        <v>7</v>
      </c>
      <c r="S121" s="67">
        <f>100 * $Q121 + R121</f>
        <v>1607</v>
      </c>
      <c r="T121" s="66">
        <v>8</v>
      </c>
      <c r="U121" s="67">
        <f>100 * $Q121 + T121</f>
        <v>1608</v>
      </c>
      <c r="V121" s="68">
        <f>_xlfn.XLOOKUP(X121,'SNAP2 IDs'!C$3:C$15,'SNAP2 IDs'!B$3:B$15,"")</f>
        <v>10</v>
      </c>
      <c r="W121" s="68">
        <f>_xlfn.XLOOKUP($V121, 'SNAP2 IDs'!$B$3:$B$15,'SNAP2 IDs'!D$3:D$15, "Lookup err")</f>
        <v>1</v>
      </c>
      <c r="X121" s="68">
        <v>3</v>
      </c>
      <c r="Y121" s="68" t="str">
        <f>_xlfn.XLOOKUP($V121, 'SNAP2 IDs'!$B$3:$B$15,'SNAP2 IDs'!E$3:E$15, "Lookup err")</f>
        <v>02:00:a6:4e:e4:6f</v>
      </c>
      <c r="Z121" s="68" t="str">
        <f>_xlfn.XLOOKUP($V121, 'SNAP2 IDs'!$B$3:$B$15,'SNAP2 IDs'!F$3:F$15, "Lookup err")</f>
        <v>snap03.sas.pvt</v>
      </c>
      <c r="AA121" s="66">
        <v>0</v>
      </c>
      <c r="AB121" s="66">
        <v>20</v>
      </c>
      <c r="AC121" s="66">
        <v>21</v>
      </c>
      <c r="AD121" s="60">
        <f>_xlfn.BITXOR(AB121,2) + 32*AA121</f>
        <v>22</v>
      </c>
      <c r="AE121" s="60">
        <f>_xlfn.BITXOR(AC121,2) + 32*AA121</f>
        <v>23</v>
      </c>
      <c r="AF121" s="60">
        <f>32*(X121-1) + (AD121/2)</f>
        <v>75</v>
      </c>
      <c r="AG121" s="62" t="s">
        <v>185</v>
      </c>
    </row>
    <row r="122" spans="1:33" s="63" customFormat="1">
      <c r="A122" s="51"/>
      <c r="B122" s="52" t="s">
        <v>211</v>
      </c>
      <c r="C122" s="53" t="s">
        <v>181</v>
      </c>
      <c r="D122" s="54">
        <v>37.239993230000003</v>
      </c>
      <c r="E122" s="54">
        <v>-118.28087696</v>
      </c>
      <c r="F122" s="55">
        <v>1182.6300000000001</v>
      </c>
      <c r="G122" s="55">
        <v>70.079337598460612</v>
      </c>
      <c r="H122" s="55">
        <v>23.970096978741434</v>
      </c>
      <c r="I122" s="64" t="s">
        <v>69</v>
      </c>
      <c r="J122" s="64" t="s">
        <v>69</v>
      </c>
      <c r="K122" s="57" t="s">
        <v>212</v>
      </c>
      <c r="L122" s="57" t="s">
        <v>213</v>
      </c>
      <c r="M122" s="56" t="s">
        <v>184</v>
      </c>
      <c r="N122" s="56" t="s">
        <v>184</v>
      </c>
      <c r="O122" s="66">
        <v>16</v>
      </c>
      <c r="P122" s="60">
        <v>39</v>
      </c>
      <c r="Q122" s="60">
        <f>O122</f>
        <v>16</v>
      </c>
      <c r="R122" s="66">
        <v>1</v>
      </c>
      <c r="S122" s="67">
        <f>100 * $Q122 + R122</f>
        <v>1601</v>
      </c>
      <c r="T122" s="66">
        <v>2</v>
      </c>
      <c r="U122" s="67">
        <f>100 * $Q122 + T122</f>
        <v>1602</v>
      </c>
      <c r="V122" s="68">
        <f>_xlfn.XLOOKUP(X122,'SNAP2 IDs'!C$3:C$15,'SNAP2 IDs'!B$3:B$15,"")</f>
        <v>10</v>
      </c>
      <c r="W122" s="68">
        <f>_xlfn.XLOOKUP($V122, 'SNAP2 IDs'!$B$3:$B$15,'SNAP2 IDs'!D$3:D$15, "Lookup err")</f>
        <v>1</v>
      </c>
      <c r="X122" s="68">
        <v>3</v>
      </c>
      <c r="Y122" s="68" t="str">
        <f>_xlfn.XLOOKUP($V122, 'SNAP2 IDs'!$B$3:$B$15,'SNAP2 IDs'!E$3:E$15, "Lookup err")</f>
        <v>02:00:a6:4e:e4:6f</v>
      </c>
      <c r="Z122" s="68" t="str">
        <f>_xlfn.XLOOKUP($V122, 'SNAP2 IDs'!$B$3:$B$15,'SNAP2 IDs'!F$3:F$15, "Lookup err")</f>
        <v>snap03.sas.pvt</v>
      </c>
      <c r="AA122" s="66">
        <v>0</v>
      </c>
      <c r="AB122" s="66">
        <v>14</v>
      </c>
      <c r="AC122" s="66">
        <v>15</v>
      </c>
      <c r="AD122" s="60">
        <f>_xlfn.BITXOR(AB122,2) + 32*AA122</f>
        <v>12</v>
      </c>
      <c r="AE122" s="60">
        <f>_xlfn.BITXOR(AC122,2) + 32*AA122</f>
        <v>13</v>
      </c>
      <c r="AF122" s="60">
        <f>32*(X122-1) + (AD122/2)</f>
        <v>70</v>
      </c>
      <c r="AG122" s="62" t="s">
        <v>185</v>
      </c>
    </row>
    <row r="123" spans="1:33" s="63" customFormat="1">
      <c r="A123" s="51"/>
      <c r="B123" s="52" t="s">
        <v>214</v>
      </c>
      <c r="C123" s="53" t="s">
        <v>181</v>
      </c>
      <c r="D123" s="54">
        <v>37.239972459999997</v>
      </c>
      <c r="E123" s="54">
        <v>-118.2809784</v>
      </c>
      <c r="F123" s="55">
        <v>1182.6300000000001</v>
      </c>
      <c r="G123" s="55">
        <v>61.073157025921539</v>
      </c>
      <c r="H123" s="55">
        <v>21.658316218231718</v>
      </c>
      <c r="I123" s="64" t="s">
        <v>69</v>
      </c>
      <c r="J123" s="64" t="s">
        <v>69</v>
      </c>
      <c r="K123" s="57" t="s">
        <v>215</v>
      </c>
      <c r="L123" s="57" t="s">
        <v>216</v>
      </c>
      <c r="M123" s="56" t="s">
        <v>184</v>
      </c>
      <c r="N123" s="56" t="s">
        <v>184</v>
      </c>
      <c r="O123" s="66">
        <v>16</v>
      </c>
      <c r="P123" s="60">
        <v>39</v>
      </c>
      <c r="Q123" s="60">
        <f>O123</f>
        <v>16</v>
      </c>
      <c r="R123" s="66">
        <v>3</v>
      </c>
      <c r="S123" s="67">
        <f>100 * $Q123 + R123</f>
        <v>1603</v>
      </c>
      <c r="T123" s="66">
        <v>4</v>
      </c>
      <c r="U123" s="67">
        <f>100 * $Q123 + T123</f>
        <v>1604</v>
      </c>
      <c r="V123" s="68">
        <f>_xlfn.XLOOKUP(X123,'SNAP2 IDs'!C$3:C$15,'SNAP2 IDs'!B$3:B$15,"")</f>
        <v>10</v>
      </c>
      <c r="W123" s="68">
        <f>_xlfn.XLOOKUP($V123, 'SNAP2 IDs'!$B$3:$B$15,'SNAP2 IDs'!D$3:D$15, "Lookup err")</f>
        <v>1</v>
      </c>
      <c r="X123" s="68">
        <v>3</v>
      </c>
      <c r="Y123" s="68" t="str">
        <f>_xlfn.XLOOKUP($V123, 'SNAP2 IDs'!$B$3:$B$15,'SNAP2 IDs'!E$3:E$15, "Lookup err")</f>
        <v>02:00:a6:4e:e4:6f</v>
      </c>
      <c r="Z123" s="68" t="str">
        <f>_xlfn.XLOOKUP($V123, 'SNAP2 IDs'!$B$3:$B$15,'SNAP2 IDs'!F$3:F$15, "Lookup err")</f>
        <v>snap03.sas.pvt</v>
      </c>
      <c r="AA123" s="66">
        <v>0</v>
      </c>
      <c r="AB123" s="66">
        <v>16</v>
      </c>
      <c r="AC123" s="66">
        <v>17</v>
      </c>
      <c r="AD123" s="60">
        <f>_xlfn.BITXOR(AB123,2) + 32*AA123</f>
        <v>18</v>
      </c>
      <c r="AE123" s="60">
        <f>_xlfn.BITXOR(AC123,2) + 32*AA123</f>
        <v>19</v>
      </c>
      <c r="AF123" s="60">
        <f>32*(X123-1) + (AD123/2)</f>
        <v>73</v>
      </c>
      <c r="AG123" s="62" t="s">
        <v>217</v>
      </c>
    </row>
    <row r="124" spans="1:33" s="63" customFormat="1">
      <c r="A124" s="51"/>
      <c r="B124" s="52" t="s">
        <v>218</v>
      </c>
      <c r="C124" s="53" t="s">
        <v>181</v>
      </c>
      <c r="D124" s="54">
        <v>37.239950950000001</v>
      </c>
      <c r="E124" s="54">
        <v>-118.28075453</v>
      </c>
      <c r="F124" s="55">
        <v>1182.69</v>
      </c>
      <c r="G124" s="55">
        <v>80.931184873603073</v>
      </c>
      <c r="H124" s="55">
        <v>19.275506191699773</v>
      </c>
      <c r="I124" s="64" t="s">
        <v>69</v>
      </c>
      <c r="J124" s="64" t="s">
        <v>69</v>
      </c>
      <c r="K124" s="57" t="s">
        <v>219</v>
      </c>
      <c r="L124" s="57" t="s">
        <v>220</v>
      </c>
      <c r="M124" s="56" t="s">
        <v>184</v>
      </c>
      <c r="N124" s="56" t="s">
        <v>184</v>
      </c>
      <c r="O124" s="66">
        <v>16</v>
      </c>
      <c r="P124" s="60">
        <v>39</v>
      </c>
      <c r="Q124" s="60">
        <f>O124</f>
        <v>16</v>
      </c>
      <c r="R124" s="66">
        <v>5</v>
      </c>
      <c r="S124" s="67">
        <f>100 * $Q124 + R124</f>
        <v>1605</v>
      </c>
      <c r="T124" s="66">
        <v>6</v>
      </c>
      <c r="U124" s="67">
        <f>100 * $Q124 + T124</f>
        <v>1606</v>
      </c>
      <c r="V124" s="68">
        <f>_xlfn.XLOOKUP(X124,'SNAP2 IDs'!C$3:C$15,'SNAP2 IDs'!B$3:B$15,"")</f>
        <v>10</v>
      </c>
      <c r="W124" s="68">
        <f>_xlfn.XLOOKUP($V124, 'SNAP2 IDs'!$B$3:$B$15,'SNAP2 IDs'!D$3:D$15, "Lookup err")</f>
        <v>1</v>
      </c>
      <c r="X124" s="68">
        <v>3</v>
      </c>
      <c r="Y124" s="68" t="str">
        <f>_xlfn.XLOOKUP($V124, 'SNAP2 IDs'!$B$3:$B$15,'SNAP2 IDs'!E$3:E$15, "Lookup err")</f>
        <v>02:00:a6:4e:e4:6f</v>
      </c>
      <c r="Z124" s="68" t="str">
        <f>_xlfn.XLOOKUP($V124, 'SNAP2 IDs'!$B$3:$B$15,'SNAP2 IDs'!F$3:F$15, "Lookup err")</f>
        <v>snap03.sas.pvt</v>
      </c>
      <c r="AA124" s="66">
        <v>0</v>
      </c>
      <c r="AB124" s="66">
        <v>18</v>
      </c>
      <c r="AC124" s="66">
        <v>19</v>
      </c>
      <c r="AD124" s="60">
        <f>_xlfn.BITXOR(AB124,2) + 32*AA124</f>
        <v>16</v>
      </c>
      <c r="AE124" s="60">
        <f>_xlfn.BITXOR(AC124,2) + 32*AA124</f>
        <v>17</v>
      </c>
      <c r="AF124" s="60">
        <f>32*(X124-1) + (AD124/2)</f>
        <v>72</v>
      </c>
      <c r="AG124" s="62" t="s">
        <v>185</v>
      </c>
    </row>
    <row r="125" spans="1:33" s="63" customFormat="1">
      <c r="A125" s="51"/>
      <c r="B125" s="52" t="s">
        <v>221</v>
      </c>
      <c r="C125" s="53" t="s">
        <v>181</v>
      </c>
      <c r="D125" s="54">
        <v>37.239892050000002</v>
      </c>
      <c r="E125" s="54">
        <v>-118.28076279</v>
      </c>
      <c r="F125" s="55">
        <v>1182.6400000000001</v>
      </c>
      <c r="G125" s="55">
        <v>80.203652274043677</v>
      </c>
      <c r="H125" s="55">
        <v>12.743033053674404</v>
      </c>
      <c r="I125" s="64" t="s">
        <v>69</v>
      </c>
      <c r="J125" s="64" t="s">
        <v>69</v>
      </c>
      <c r="K125" s="57" t="s">
        <v>222</v>
      </c>
      <c r="L125" s="57" t="s">
        <v>223</v>
      </c>
      <c r="M125" s="56" t="s">
        <v>184</v>
      </c>
      <c r="N125" s="56" t="s">
        <v>184</v>
      </c>
      <c r="O125" s="66">
        <v>16</v>
      </c>
      <c r="P125" s="60">
        <v>39</v>
      </c>
      <c r="Q125" s="60">
        <f>O125</f>
        <v>16</v>
      </c>
      <c r="R125" s="66">
        <v>9</v>
      </c>
      <c r="S125" s="67">
        <f>100 * $Q125 + R125</f>
        <v>1609</v>
      </c>
      <c r="T125" s="66">
        <v>10</v>
      </c>
      <c r="U125" s="67">
        <f>100 * $Q125 + T125</f>
        <v>1610</v>
      </c>
      <c r="V125" s="68">
        <f>_xlfn.XLOOKUP(X125,'SNAP2 IDs'!C$3:C$15,'SNAP2 IDs'!B$3:B$15,"")</f>
        <v>10</v>
      </c>
      <c r="W125" s="68">
        <f>_xlfn.XLOOKUP($V125, 'SNAP2 IDs'!$B$3:$B$15,'SNAP2 IDs'!D$3:D$15, "Lookup err")</f>
        <v>1</v>
      </c>
      <c r="X125" s="68">
        <v>3</v>
      </c>
      <c r="Y125" s="68" t="str">
        <f>_xlfn.XLOOKUP($V125, 'SNAP2 IDs'!$B$3:$B$15,'SNAP2 IDs'!E$3:E$15, "Lookup err")</f>
        <v>02:00:a6:4e:e4:6f</v>
      </c>
      <c r="Z125" s="68" t="str">
        <f>_xlfn.XLOOKUP($V125, 'SNAP2 IDs'!$B$3:$B$15,'SNAP2 IDs'!F$3:F$15, "Lookup err")</f>
        <v>snap03.sas.pvt</v>
      </c>
      <c r="AA125" s="66">
        <v>0</v>
      </c>
      <c r="AB125" s="66">
        <v>22</v>
      </c>
      <c r="AC125" s="66">
        <v>23</v>
      </c>
      <c r="AD125" s="60">
        <f>_xlfn.BITXOR(AB125,2) + 32*AA125</f>
        <v>20</v>
      </c>
      <c r="AE125" s="60">
        <f>_xlfn.BITXOR(AC125,2) + 32*AA125</f>
        <v>21</v>
      </c>
      <c r="AF125" s="60">
        <f>32*(X125-1) + (AD125/2)</f>
        <v>74</v>
      </c>
      <c r="AG125" s="62" t="s">
        <v>224</v>
      </c>
    </row>
    <row r="126" spans="1:33" s="63" customFormat="1">
      <c r="A126" s="51"/>
      <c r="B126" s="52" t="s">
        <v>225</v>
      </c>
      <c r="C126" s="53" t="s">
        <v>181</v>
      </c>
      <c r="D126" s="54">
        <v>37.2402905</v>
      </c>
      <c r="E126" s="54">
        <v>-118.28104146</v>
      </c>
      <c r="F126" s="55">
        <v>1182.42</v>
      </c>
      <c r="G126" s="55">
        <v>55.473996860877385</v>
      </c>
      <c r="H126" s="55">
        <v>56.964302540829749</v>
      </c>
      <c r="I126" s="64" t="s">
        <v>69</v>
      </c>
      <c r="J126" s="64" t="s">
        <v>69</v>
      </c>
      <c r="K126" s="57" t="s">
        <v>226</v>
      </c>
      <c r="L126" s="57" t="s">
        <v>227</v>
      </c>
      <c r="M126" s="56" t="s">
        <v>184</v>
      </c>
      <c r="N126" s="56" t="s">
        <v>184</v>
      </c>
      <c r="O126" s="66">
        <v>16</v>
      </c>
      <c r="P126" s="60">
        <v>39</v>
      </c>
      <c r="Q126" s="60">
        <f>O126</f>
        <v>16</v>
      </c>
      <c r="R126" s="66">
        <v>11</v>
      </c>
      <c r="S126" s="67">
        <f>100 * $Q126 + R126</f>
        <v>1611</v>
      </c>
      <c r="T126" s="66">
        <v>12</v>
      </c>
      <c r="U126" s="67">
        <f>100 * $Q126 + T126</f>
        <v>1612</v>
      </c>
      <c r="V126" s="68">
        <f>IF(ISBLANK(X126), "", _xlfn.XLOOKUP(X126,'SNAP2 IDs'!C$3:C$15,'SNAP2 IDs'!B$3:B$15,""))</f>
        <v>10</v>
      </c>
      <c r="W126" s="68">
        <f>_xlfn.XLOOKUP($V126, 'SNAP2 IDs'!$B$3:$B$15,'SNAP2 IDs'!D$3:D$15, "Lookup err")</f>
        <v>1</v>
      </c>
      <c r="X126" s="68">
        <v>3</v>
      </c>
      <c r="Y126" s="68" t="str">
        <f>_xlfn.XLOOKUP($V126, 'SNAP2 IDs'!$B$3:$B$15,'SNAP2 IDs'!E$3:E$15, "Lookup err")</f>
        <v>02:00:a6:4e:e4:6f</v>
      </c>
      <c r="Z126" s="68" t="str">
        <f>_xlfn.XLOOKUP($V126, 'SNAP2 IDs'!$B$3:$B$15,'SNAP2 IDs'!F$3:F$15, "Lookup err")</f>
        <v>snap03.sas.pvt</v>
      </c>
      <c r="AA126" s="66">
        <v>0</v>
      </c>
      <c r="AB126" s="66">
        <v>24</v>
      </c>
      <c r="AC126" s="66">
        <v>25</v>
      </c>
      <c r="AD126" s="60">
        <f>_xlfn.BITXOR(AB126,2) + 32*AA126</f>
        <v>26</v>
      </c>
      <c r="AE126" s="60">
        <f>_xlfn.BITXOR(AC126,2) + 32*AA126</f>
        <v>27</v>
      </c>
      <c r="AF126" s="60">
        <f>32*(X126-1) + (AD126/2)</f>
        <v>77</v>
      </c>
      <c r="AG126" s="62" t="s">
        <v>228</v>
      </c>
    </row>
    <row r="127" spans="1:33" s="63" customFormat="1">
      <c r="A127" s="51"/>
      <c r="B127" s="52" t="s">
        <v>229</v>
      </c>
      <c r="C127" s="53" t="s">
        <v>181</v>
      </c>
      <c r="D127" s="54">
        <v>37.240237669999999</v>
      </c>
      <c r="E127" s="54">
        <v>-118.28113573</v>
      </c>
      <c r="F127" s="55">
        <v>1182.67</v>
      </c>
      <c r="G127" s="55">
        <v>47.115601331839308</v>
      </c>
      <c r="H127" s="55">
        <v>51.098838638495607</v>
      </c>
      <c r="I127" s="64" t="s">
        <v>69</v>
      </c>
      <c r="J127" s="64" t="s">
        <v>69</v>
      </c>
      <c r="K127" s="57" t="s">
        <v>230</v>
      </c>
      <c r="L127" s="57" t="s">
        <v>231</v>
      </c>
      <c r="M127" s="56" t="s">
        <v>184</v>
      </c>
      <c r="N127" s="56" t="s">
        <v>184</v>
      </c>
      <c r="O127" s="66">
        <v>16</v>
      </c>
      <c r="P127" s="60">
        <v>39</v>
      </c>
      <c r="Q127" s="60">
        <f>O127</f>
        <v>16</v>
      </c>
      <c r="R127" s="66">
        <v>13</v>
      </c>
      <c r="S127" s="67">
        <f>100 * $Q127 + R127</f>
        <v>1613</v>
      </c>
      <c r="T127" s="66">
        <v>14</v>
      </c>
      <c r="U127" s="67">
        <f>100 * $Q127 + T127</f>
        <v>1614</v>
      </c>
      <c r="V127" s="68">
        <f>IF(ISBLANK(X127), "", _xlfn.XLOOKUP(X127,'SNAP2 IDs'!C$3:C$15,'SNAP2 IDs'!B$3:B$15,""))</f>
        <v>10</v>
      </c>
      <c r="W127" s="68">
        <f>_xlfn.XLOOKUP($V127, 'SNAP2 IDs'!$B$3:$B$15,'SNAP2 IDs'!D$3:D$15, "Lookup err")</f>
        <v>1</v>
      </c>
      <c r="X127" s="68">
        <v>3</v>
      </c>
      <c r="Y127" s="68" t="str">
        <f>_xlfn.XLOOKUP($V127, 'SNAP2 IDs'!$B$3:$B$15,'SNAP2 IDs'!E$3:E$15, "Lookup err")</f>
        <v>02:00:a6:4e:e4:6f</v>
      </c>
      <c r="Z127" s="68" t="str">
        <f>_xlfn.XLOOKUP($V127, 'SNAP2 IDs'!$B$3:$B$15,'SNAP2 IDs'!F$3:F$15, "Lookup err")</f>
        <v>snap03.sas.pvt</v>
      </c>
      <c r="AA127" s="66">
        <v>0</v>
      </c>
      <c r="AB127" s="66">
        <v>26</v>
      </c>
      <c r="AC127" s="66">
        <v>27</v>
      </c>
      <c r="AD127" s="60">
        <f>_xlfn.BITXOR(AB127,2) + 32*AA127</f>
        <v>24</v>
      </c>
      <c r="AE127" s="60">
        <f>_xlfn.BITXOR(AC127,2) + 32*AA127</f>
        <v>25</v>
      </c>
      <c r="AF127" s="60">
        <f>32*(X127-1) + (AD127/2)</f>
        <v>76</v>
      </c>
      <c r="AG127" s="62" t="s">
        <v>228</v>
      </c>
    </row>
    <row r="128" spans="1:33" s="63" customFormat="1">
      <c r="A128" s="51"/>
      <c r="B128" s="52" t="s">
        <v>232</v>
      </c>
      <c r="C128" s="53" t="s">
        <v>181</v>
      </c>
      <c r="D128" s="54">
        <v>37.240145630000001</v>
      </c>
      <c r="E128" s="54">
        <v>-118.28127732999999</v>
      </c>
      <c r="F128" s="55">
        <v>1182.8800000000001</v>
      </c>
      <c r="G128" s="55">
        <v>34.551372806066851</v>
      </c>
      <c r="H128" s="55">
        <v>40.885051633201208</v>
      </c>
      <c r="I128" s="64" t="s">
        <v>69</v>
      </c>
      <c r="J128" s="64" t="s">
        <v>69</v>
      </c>
      <c r="K128" s="57" t="s">
        <v>233</v>
      </c>
      <c r="L128" s="57" t="s">
        <v>234</v>
      </c>
      <c r="M128" s="56" t="s">
        <v>184</v>
      </c>
      <c r="N128" s="56" t="s">
        <v>184</v>
      </c>
      <c r="O128" s="66">
        <v>16</v>
      </c>
      <c r="P128" s="60">
        <v>39</v>
      </c>
      <c r="Q128" s="60">
        <f>O128</f>
        <v>16</v>
      </c>
      <c r="R128" s="66">
        <v>15</v>
      </c>
      <c r="S128" s="67">
        <f>100 * $Q128 + R128</f>
        <v>1615</v>
      </c>
      <c r="T128" s="66">
        <v>16</v>
      </c>
      <c r="U128" s="67">
        <f>100 * $Q128 + T128</f>
        <v>1616</v>
      </c>
      <c r="V128" s="68">
        <f>IF(ISBLANK(X128), "", _xlfn.XLOOKUP(X128,'SNAP2 IDs'!C$3:C$15,'SNAP2 IDs'!B$3:B$15,""))</f>
        <v>10</v>
      </c>
      <c r="W128" s="68">
        <f>_xlfn.XLOOKUP($V128, 'SNAP2 IDs'!$B$3:$B$15,'SNAP2 IDs'!D$3:D$15, "Lookup err")</f>
        <v>1</v>
      </c>
      <c r="X128" s="68">
        <v>3</v>
      </c>
      <c r="Y128" s="68" t="str">
        <f>_xlfn.XLOOKUP($V128, 'SNAP2 IDs'!$B$3:$B$15,'SNAP2 IDs'!E$3:E$15, "Lookup err")</f>
        <v>02:00:a6:4e:e4:6f</v>
      </c>
      <c r="Z128" s="68" t="str">
        <f>_xlfn.XLOOKUP($V128, 'SNAP2 IDs'!$B$3:$B$15,'SNAP2 IDs'!F$3:F$15, "Lookup err")</f>
        <v>snap03.sas.pvt</v>
      </c>
      <c r="AA128" s="66">
        <v>0</v>
      </c>
      <c r="AB128" s="66">
        <v>28</v>
      </c>
      <c r="AC128" s="66">
        <v>29</v>
      </c>
      <c r="AD128" s="60">
        <f>_xlfn.BITXOR(AB128,2) + 32*AA128</f>
        <v>30</v>
      </c>
      <c r="AE128" s="60">
        <f>_xlfn.BITXOR(AC128,2) + 32*AA128</f>
        <v>31</v>
      </c>
      <c r="AF128" s="60">
        <f>32*(X128-1) + (AD128/2)</f>
        <v>79</v>
      </c>
      <c r="AG128" s="62" t="s">
        <v>228</v>
      </c>
    </row>
    <row r="129" spans="1:33" s="63" customFormat="1">
      <c r="A129" s="51"/>
      <c r="B129" s="52" t="s">
        <v>235</v>
      </c>
      <c r="C129" s="53" t="s">
        <v>181</v>
      </c>
      <c r="D129" s="54">
        <v>37.240126080000003</v>
      </c>
      <c r="E129" s="54">
        <v>-118.28108224</v>
      </c>
      <c r="F129" s="55">
        <v>1182.68</v>
      </c>
      <c r="G129" s="55">
        <v>51.862771123639632</v>
      </c>
      <c r="H129" s="55">
        <v>38.708670421199372</v>
      </c>
      <c r="I129" s="64" t="s">
        <v>69</v>
      </c>
      <c r="J129" s="64" t="s">
        <v>69</v>
      </c>
      <c r="K129" s="57" t="s">
        <v>236</v>
      </c>
      <c r="L129" s="57" t="s">
        <v>237</v>
      </c>
      <c r="M129" s="56" t="s">
        <v>184</v>
      </c>
      <c r="N129" s="56" t="s">
        <v>184</v>
      </c>
      <c r="O129" s="66">
        <v>17</v>
      </c>
      <c r="P129" s="60">
        <v>38</v>
      </c>
      <c r="Q129" s="60">
        <f>O129</f>
        <v>17</v>
      </c>
      <c r="R129" s="66">
        <v>1</v>
      </c>
      <c r="S129" s="67">
        <f>100 * $Q129 + R129</f>
        <v>1701</v>
      </c>
      <c r="T129" s="66">
        <v>2</v>
      </c>
      <c r="U129" s="67">
        <f>100 * $Q129 + T129</f>
        <v>1702</v>
      </c>
      <c r="V129" s="68">
        <f>IF(ISBLANK(X129), "", _xlfn.XLOOKUP(X129,'SNAP2 IDs'!C$3:C$15,'SNAP2 IDs'!B$3:B$15,""))</f>
        <v>10</v>
      </c>
      <c r="W129" s="68">
        <f>_xlfn.XLOOKUP($V129, 'SNAP2 IDs'!$B$3:$B$15,'SNAP2 IDs'!D$3:D$15, "Lookup err")</f>
        <v>1</v>
      </c>
      <c r="X129" s="68">
        <v>3</v>
      </c>
      <c r="Y129" s="68" t="str">
        <f>_xlfn.XLOOKUP($V129, 'SNAP2 IDs'!$B$3:$B$15,'SNAP2 IDs'!E$3:E$15, "Lookup err")</f>
        <v>02:00:a6:4e:e4:6f</v>
      </c>
      <c r="Z129" s="68" t="str">
        <f>_xlfn.XLOOKUP($V129, 'SNAP2 IDs'!$B$3:$B$15,'SNAP2 IDs'!F$3:F$15, "Lookup err")</f>
        <v>snap03.sas.pvt</v>
      </c>
      <c r="AA129" s="66">
        <v>0</v>
      </c>
      <c r="AB129" s="66">
        <v>30</v>
      </c>
      <c r="AC129" s="66">
        <v>31</v>
      </c>
      <c r="AD129" s="60">
        <f>_xlfn.BITXOR(AB129,2) + 32*AA129</f>
        <v>28</v>
      </c>
      <c r="AE129" s="60">
        <f>_xlfn.BITXOR(AC129,2) + 32*AA129</f>
        <v>29</v>
      </c>
      <c r="AF129" s="60">
        <f>32*(X129-1) + (AD129/2)</f>
        <v>78</v>
      </c>
      <c r="AG129" s="62" t="s">
        <v>228</v>
      </c>
    </row>
    <row r="130" spans="1:33" s="63" customFormat="1">
      <c r="A130" s="51"/>
      <c r="B130" s="52" t="s">
        <v>238</v>
      </c>
      <c r="C130" s="53" t="s">
        <v>181</v>
      </c>
      <c r="D130" s="54">
        <v>37.240008789999997</v>
      </c>
      <c r="E130" s="54">
        <v>-118.28118544</v>
      </c>
      <c r="F130" s="55">
        <v>1182.93</v>
      </c>
      <c r="G130" s="55">
        <v>42.705812965358156</v>
      </c>
      <c r="H130" s="55">
        <v>25.690337101665733</v>
      </c>
      <c r="I130" s="64" t="s">
        <v>69</v>
      </c>
      <c r="J130" s="64" t="s">
        <v>69</v>
      </c>
      <c r="K130" s="57" t="s">
        <v>239</v>
      </c>
      <c r="L130" s="57" t="s">
        <v>240</v>
      </c>
      <c r="M130" s="56" t="s">
        <v>184</v>
      </c>
      <c r="N130" s="56" t="s">
        <v>184</v>
      </c>
      <c r="O130" s="66">
        <v>17</v>
      </c>
      <c r="P130" s="60">
        <v>38</v>
      </c>
      <c r="Q130" s="60">
        <f>O130</f>
        <v>17</v>
      </c>
      <c r="R130" s="66">
        <v>3</v>
      </c>
      <c r="S130" s="67">
        <f>100 * $Q130 + R130</f>
        <v>1703</v>
      </c>
      <c r="T130" s="66">
        <v>4</v>
      </c>
      <c r="U130" s="67">
        <f>100 * $Q130 + T130</f>
        <v>1704</v>
      </c>
      <c r="V130" s="68">
        <f>IF(ISBLANK(X130), "", _xlfn.XLOOKUP(X130,'SNAP2 IDs'!C$3:C$15,'SNAP2 IDs'!B$3:B$15,""))</f>
        <v>10</v>
      </c>
      <c r="W130" s="68">
        <f>_xlfn.XLOOKUP($V130, 'SNAP2 IDs'!$B$3:$B$15,'SNAP2 IDs'!D$3:D$15, "Lookup err")</f>
        <v>1</v>
      </c>
      <c r="X130" s="68">
        <v>3</v>
      </c>
      <c r="Y130" s="68" t="str">
        <f>_xlfn.XLOOKUP($V130, 'SNAP2 IDs'!$B$3:$B$15,'SNAP2 IDs'!E$3:E$15, "Lookup err")</f>
        <v>02:00:a6:4e:e4:6f</v>
      </c>
      <c r="Z130" s="68" t="str">
        <f>_xlfn.XLOOKUP($V130, 'SNAP2 IDs'!$B$3:$B$15,'SNAP2 IDs'!F$3:F$15, "Lookup err")</f>
        <v>snap03.sas.pvt</v>
      </c>
      <c r="AA130" s="66">
        <v>1</v>
      </c>
      <c r="AB130" s="66">
        <v>0</v>
      </c>
      <c r="AC130" s="66">
        <v>1</v>
      </c>
      <c r="AD130" s="60">
        <f>_xlfn.BITXOR(AB130,2) + 32*AA130</f>
        <v>34</v>
      </c>
      <c r="AE130" s="60">
        <f>_xlfn.BITXOR(AC130,2) + 32*AA130</f>
        <v>35</v>
      </c>
      <c r="AF130" s="60">
        <f>32*(X130-1) + (AD130/2)</f>
        <v>81</v>
      </c>
      <c r="AG130" s="62" t="s">
        <v>241</v>
      </c>
    </row>
    <row r="131" spans="1:33" s="63" customFormat="1">
      <c r="A131" s="51"/>
      <c r="B131" s="52" t="s">
        <v>242</v>
      </c>
      <c r="C131" s="53" t="s">
        <v>181</v>
      </c>
      <c r="D131" s="54">
        <v>37.239964720000003</v>
      </c>
      <c r="E131" s="54">
        <v>-118.28106615</v>
      </c>
      <c r="F131" s="55">
        <v>1182.77</v>
      </c>
      <c r="G131" s="55">
        <v>53.28257780201578</v>
      </c>
      <c r="H131" s="55">
        <v>20.802635486093106</v>
      </c>
      <c r="I131" s="64" t="s">
        <v>69</v>
      </c>
      <c r="J131" s="64" t="s">
        <v>69</v>
      </c>
      <c r="K131" s="57" t="s">
        <v>243</v>
      </c>
      <c r="L131" s="57" t="s">
        <v>244</v>
      </c>
      <c r="M131" s="56" t="s">
        <v>184</v>
      </c>
      <c r="N131" s="56" t="s">
        <v>184</v>
      </c>
      <c r="O131" s="66">
        <v>17</v>
      </c>
      <c r="P131" s="60">
        <v>38</v>
      </c>
      <c r="Q131" s="60">
        <f>O131</f>
        <v>17</v>
      </c>
      <c r="R131" s="66">
        <v>5</v>
      </c>
      <c r="S131" s="67">
        <f>100 * $Q131 + R131</f>
        <v>1705</v>
      </c>
      <c r="T131" s="66">
        <v>6</v>
      </c>
      <c r="U131" s="67">
        <f>100 * $Q131 + T131</f>
        <v>1706</v>
      </c>
      <c r="V131" s="68">
        <f>IF(ISBLANK(X131), "", _xlfn.XLOOKUP(X131,'SNAP2 IDs'!C$3:C$15,'SNAP2 IDs'!B$3:B$15,""))</f>
        <v>10</v>
      </c>
      <c r="W131" s="68">
        <f>_xlfn.XLOOKUP($V131, 'SNAP2 IDs'!$B$3:$B$15,'SNAP2 IDs'!D$3:D$15, "Lookup err")</f>
        <v>1</v>
      </c>
      <c r="X131" s="68">
        <v>3</v>
      </c>
      <c r="Y131" s="68" t="str">
        <f>_xlfn.XLOOKUP($V131, 'SNAP2 IDs'!$B$3:$B$15,'SNAP2 IDs'!E$3:E$15, "Lookup err")</f>
        <v>02:00:a6:4e:e4:6f</v>
      </c>
      <c r="Z131" s="68" t="str">
        <f>_xlfn.XLOOKUP($V131, 'SNAP2 IDs'!$B$3:$B$15,'SNAP2 IDs'!F$3:F$15, "Lookup err")</f>
        <v>snap03.sas.pvt</v>
      </c>
      <c r="AA131" s="66">
        <v>1</v>
      </c>
      <c r="AB131" s="66">
        <v>2</v>
      </c>
      <c r="AC131" s="66">
        <v>3</v>
      </c>
      <c r="AD131" s="60">
        <f>_xlfn.BITXOR(AB131,2) + 32*AA131</f>
        <v>32</v>
      </c>
      <c r="AE131" s="60">
        <f>_xlfn.BITXOR(AC131,2) + 32*AA131</f>
        <v>33</v>
      </c>
      <c r="AF131" s="60">
        <f>32*(X131-1) + (AD131/2)</f>
        <v>80</v>
      </c>
      <c r="AG131" s="62" t="s">
        <v>241</v>
      </c>
    </row>
    <row r="132" spans="1:33" s="63" customFormat="1">
      <c r="A132" s="51"/>
      <c r="B132" s="52" t="s">
        <v>245</v>
      </c>
      <c r="C132" s="53" t="s">
        <v>181</v>
      </c>
      <c r="D132" s="54">
        <v>37.239919489999998</v>
      </c>
      <c r="E132" s="54">
        <v>-118.2811983</v>
      </c>
      <c r="F132" s="55">
        <v>1182.83</v>
      </c>
      <c r="G132" s="55">
        <v>41.56123198501605</v>
      </c>
      <c r="H132" s="55">
        <v>15.781753988448674</v>
      </c>
      <c r="I132" s="64" t="s">
        <v>69</v>
      </c>
      <c r="J132" s="64" t="s">
        <v>69</v>
      </c>
      <c r="K132" s="57" t="s">
        <v>246</v>
      </c>
      <c r="L132" s="57" t="s">
        <v>247</v>
      </c>
      <c r="M132" s="56" t="s">
        <v>184</v>
      </c>
      <c r="N132" s="56" t="s">
        <v>184</v>
      </c>
      <c r="O132" s="66">
        <v>17</v>
      </c>
      <c r="P132" s="60">
        <v>38</v>
      </c>
      <c r="Q132" s="60">
        <f>O132</f>
        <v>17</v>
      </c>
      <c r="R132" s="66">
        <v>7</v>
      </c>
      <c r="S132" s="67">
        <f>100 * $Q132 + R132</f>
        <v>1707</v>
      </c>
      <c r="T132" s="66">
        <v>8</v>
      </c>
      <c r="U132" s="67">
        <f>100 * $Q132 + T132</f>
        <v>1708</v>
      </c>
      <c r="V132" s="68">
        <f>IF(ISBLANK(X132), "", _xlfn.XLOOKUP(X132,'SNAP2 IDs'!C$3:C$15,'SNAP2 IDs'!B$3:B$15,""))</f>
        <v>10</v>
      </c>
      <c r="W132" s="68">
        <f>_xlfn.XLOOKUP($V132, 'SNAP2 IDs'!$B$3:$B$15,'SNAP2 IDs'!D$3:D$15, "Lookup err")</f>
        <v>1</v>
      </c>
      <c r="X132" s="68">
        <v>3</v>
      </c>
      <c r="Y132" s="68" t="str">
        <f>_xlfn.XLOOKUP($V132, 'SNAP2 IDs'!$B$3:$B$15,'SNAP2 IDs'!E$3:E$15, "Lookup err")</f>
        <v>02:00:a6:4e:e4:6f</v>
      </c>
      <c r="Z132" s="68" t="str">
        <f>_xlfn.XLOOKUP($V132, 'SNAP2 IDs'!$B$3:$B$15,'SNAP2 IDs'!F$3:F$15, "Lookup err")</f>
        <v>snap03.sas.pvt</v>
      </c>
      <c r="AA132" s="66">
        <v>1</v>
      </c>
      <c r="AB132" s="66">
        <v>4</v>
      </c>
      <c r="AC132" s="66">
        <v>5</v>
      </c>
      <c r="AD132" s="60">
        <f>_xlfn.BITXOR(AB132,2) + 32*AA132</f>
        <v>38</v>
      </c>
      <c r="AE132" s="60">
        <f>_xlfn.BITXOR(AC132,2) + 32*AA132</f>
        <v>39</v>
      </c>
      <c r="AF132" s="60">
        <f>32*(X132-1) + (AD132/2)</f>
        <v>83</v>
      </c>
      <c r="AG132" s="62" t="s">
        <v>228</v>
      </c>
    </row>
    <row r="133" spans="1:33" s="63" customFormat="1">
      <c r="A133" s="51"/>
      <c r="B133" s="52" t="s">
        <v>248</v>
      </c>
      <c r="C133" s="53" t="s">
        <v>181</v>
      </c>
      <c r="D133" s="54">
        <v>37.239894139999997</v>
      </c>
      <c r="E133" s="54">
        <v>-118.28103459</v>
      </c>
      <c r="F133" s="55">
        <v>1182.7</v>
      </c>
      <c r="G133" s="55">
        <v>56.095403878534981</v>
      </c>
      <c r="H133" s="55">
        <v>12.967219180767156</v>
      </c>
      <c r="I133" s="64" t="s">
        <v>69</v>
      </c>
      <c r="J133" s="64" t="s">
        <v>69</v>
      </c>
      <c r="K133" s="57" t="s">
        <v>249</v>
      </c>
      <c r="L133" s="57" t="s">
        <v>250</v>
      </c>
      <c r="M133" s="56" t="s">
        <v>184</v>
      </c>
      <c r="N133" s="56" t="s">
        <v>184</v>
      </c>
      <c r="O133" s="66">
        <v>17</v>
      </c>
      <c r="P133" s="60">
        <v>38</v>
      </c>
      <c r="Q133" s="60">
        <f>O133</f>
        <v>17</v>
      </c>
      <c r="R133" s="66">
        <v>9</v>
      </c>
      <c r="S133" s="67">
        <f>100 * $Q133 + R133</f>
        <v>1709</v>
      </c>
      <c r="T133" s="66">
        <v>10</v>
      </c>
      <c r="U133" s="67">
        <f>100 * $Q133 + T133</f>
        <v>1710</v>
      </c>
      <c r="V133" s="68">
        <f>IF(ISBLANK(X133), "", _xlfn.XLOOKUP(X133,'SNAP2 IDs'!C$3:C$15,'SNAP2 IDs'!B$3:B$15,""))</f>
        <v>10</v>
      </c>
      <c r="W133" s="68">
        <f>_xlfn.XLOOKUP($V133, 'SNAP2 IDs'!$B$3:$B$15,'SNAP2 IDs'!D$3:D$15, "Lookup err")</f>
        <v>1</v>
      </c>
      <c r="X133" s="68">
        <v>3</v>
      </c>
      <c r="Y133" s="68" t="str">
        <f>_xlfn.XLOOKUP($V133, 'SNAP2 IDs'!$B$3:$B$15,'SNAP2 IDs'!E$3:E$15, "Lookup err")</f>
        <v>02:00:a6:4e:e4:6f</v>
      </c>
      <c r="Z133" s="68" t="str">
        <f>_xlfn.XLOOKUP($V133, 'SNAP2 IDs'!$B$3:$B$15,'SNAP2 IDs'!F$3:F$15, "Lookup err")</f>
        <v>snap03.sas.pvt</v>
      </c>
      <c r="AA133" s="66">
        <v>1</v>
      </c>
      <c r="AB133" s="66">
        <v>6</v>
      </c>
      <c r="AC133" s="66">
        <v>7</v>
      </c>
      <c r="AD133" s="60">
        <f>_xlfn.BITXOR(AB133,2) + 32*AA133</f>
        <v>36</v>
      </c>
      <c r="AE133" s="60">
        <f>_xlfn.BITXOR(AC133,2) + 32*AA133</f>
        <v>37</v>
      </c>
      <c r="AF133" s="60">
        <f>32*(X133-1) + (AD133/2)</f>
        <v>82</v>
      </c>
      <c r="AG133" s="62" t="s">
        <v>228</v>
      </c>
    </row>
    <row r="134" spans="1:33" s="63" customFormat="1">
      <c r="A134" s="51"/>
      <c r="B134" s="52" t="s">
        <v>251</v>
      </c>
      <c r="C134" s="53" t="s">
        <v>181</v>
      </c>
      <c r="D134" s="54">
        <v>37.239843950000001</v>
      </c>
      <c r="E134" s="54">
        <v>-118.28120409</v>
      </c>
      <c r="F134" s="55">
        <v>1182.78</v>
      </c>
      <c r="G134" s="55">
        <v>41.046632387454402</v>
      </c>
      <c r="H134" s="55">
        <v>7.4025198415811095</v>
      </c>
      <c r="I134" s="64" t="s">
        <v>69</v>
      </c>
      <c r="J134" s="64" t="s">
        <v>69</v>
      </c>
      <c r="K134" s="57" t="s">
        <v>252</v>
      </c>
      <c r="L134" s="57" t="s">
        <v>253</v>
      </c>
      <c r="M134" s="56" t="s">
        <v>184</v>
      </c>
      <c r="N134" s="56" t="s">
        <v>184</v>
      </c>
      <c r="O134" s="66">
        <v>17</v>
      </c>
      <c r="P134" s="60">
        <v>38</v>
      </c>
      <c r="Q134" s="60">
        <f>O134</f>
        <v>17</v>
      </c>
      <c r="R134" s="66">
        <v>11</v>
      </c>
      <c r="S134" s="67">
        <f>100 * $Q134 + R134</f>
        <v>1711</v>
      </c>
      <c r="T134" s="66">
        <v>12</v>
      </c>
      <c r="U134" s="67">
        <f>100 * $Q134 + T134</f>
        <v>1712</v>
      </c>
      <c r="V134" s="68">
        <f>IF(ISBLANK(X134), "", _xlfn.XLOOKUP(X134,'SNAP2 IDs'!C$3:C$15,'SNAP2 IDs'!B$3:B$15,""))</f>
        <v>10</v>
      </c>
      <c r="W134" s="68">
        <f>_xlfn.XLOOKUP($V134, 'SNAP2 IDs'!$B$3:$B$15,'SNAP2 IDs'!D$3:D$15, "Lookup err")</f>
        <v>1</v>
      </c>
      <c r="X134" s="68">
        <v>3</v>
      </c>
      <c r="Y134" s="68" t="str">
        <f>_xlfn.XLOOKUP($V134, 'SNAP2 IDs'!$B$3:$B$15,'SNAP2 IDs'!E$3:E$15, "Lookup err")</f>
        <v>02:00:a6:4e:e4:6f</v>
      </c>
      <c r="Z134" s="68" t="str">
        <f>_xlfn.XLOOKUP($V134, 'SNAP2 IDs'!$B$3:$B$15,'SNAP2 IDs'!F$3:F$15, "Lookup err")</f>
        <v>snap03.sas.pvt</v>
      </c>
      <c r="AA134" s="66">
        <v>1</v>
      </c>
      <c r="AB134" s="66">
        <v>8</v>
      </c>
      <c r="AC134" s="66">
        <v>9</v>
      </c>
      <c r="AD134" s="60">
        <f>_xlfn.BITXOR(AB134,2) + 32*AA134</f>
        <v>42</v>
      </c>
      <c r="AE134" s="60">
        <f>_xlfn.BITXOR(AC134,2) + 32*AA134</f>
        <v>43</v>
      </c>
      <c r="AF134" s="60">
        <f>32*(X134-1) + (AD134/2)</f>
        <v>85</v>
      </c>
      <c r="AG134" s="62" t="s">
        <v>228</v>
      </c>
    </row>
    <row r="135" spans="1:33" s="63" customFormat="1">
      <c r="A135" s="51"/>
      <c r="B135" s="52" t="s">
        <v>254</v>
      </c>
      <c r="C135" s="53" t="s">
        <v>181</v>
      </c>
      <c r="D135" s="54">
        <v>37.24008937</v>
      </c>
      <c r="E135" s="54">
        <v>-118.28136843999999</v>
      </c>
      <c r="F135" s="55">
        <v>1182.8900000000001</v>
      </c>
      <c r="G135" s="55">
        <v>26.468013786677751</v>
      </c>
      <c r="H135" s="55">
        <v>34.634475909388925</v>
      </c>
      <c r="I135" s="64" t="s">
        <v>69</v>
      </c>
      <c r="J135" s="64" t="s">
        <v>69</v>
      </c>
      <c r="K135" s="57" t="s">
        <v>255</v>
      </c>
      <c r="L135" s="57" t="s">
        <v>256</v>
      </c>
      <c r="M135" s="56" t="s">
        <v>184</v>
      </c>
      <c r="N135" s="56" t="s">
        <v>184</v>
      </c>
      <c r="O135" s="66">
        <v>17</v>
      </c>
      <c r="P135" s="60">
        <v>38</v>
      </c>
      <c r="Q135" s="60">
        <f>O135</f>
        <v>17</v>
      </c>
      <c r="R135" s="66">
        <v>13</v>
      </c>
      <c r="S135" s="67">
        <f>100 * $Q135 + R135</f>
        <v>1713</v>
      </c>
      <c r="T135" s="66">
        <v>14</v>
      </c>
      <c r="U135" s="67">
        <f>100 * $Q135 + T135</f>
        <v>1714</v>
      </c>
      <c r="V135" s="68">
        <f>IF(ISBLANK(X135), "", _xlfn.XLOOKUP(X135,'SNAP2 IDs'!C$3:C$15,'SNAP2 IDs'!B$3:B$15,""))</f>
        <v>10</v>
      </c>
      <c r="W135" s="68">
        <f>_xlfn.XLOOKUP($V135, 'SNAP2 IDs'!$B$3:$B$15,'SNAP2 IDs'!D$3:D$15, "Lookup err")</f>
        <v>1</v>
      </c>
      <c r="X135" s="68">
        <v>3</v>
      </c>
      <c r="Y135" s="68" t="str">
        <f>_xlfn.XLOOKUP($V135, 'SNAP2 IDs'!$B$3:$B$15,'SNAP2 IDs'!E$3:E$15, "Lookup err")</f>
        <v>02:00:a6:4e:e4:6f</v>
      </c>
      <c r="Z135" s="68" t="str">
        <f>_xlfn.XLOOKUP($V135, 'SNAP2 IDs'!$B$3:$B$15,'SNAP2 IDs'!F$3:F$15, "Lookup err")</f>
        <v>snap03.sas.pvt</v>
      </c>
      <c r="AA135" s="66">
        <v>1</v>
      </c>
      <c r="AB135" s="66">
        <v>10</v>
      </c>
      <c r="AC135" s="66">
        <v>11</v>
      </c>
      <c r="AD135" s="60">
        <f>_xlfn.BITXOR(AB135,2) + 32*AA135</f>
        <v>40</v>
      </c>
      <c r="AE135" s="60">
        <f>_xlfn.BITXOR(AC135,2) + 32*AA135</f>
        <v>41</v>
      </c>
      <c r="AF135" s="60">
        <f>32*(X135-1) + (AD135/2)</f>
        <v>84</v>
      </c>
      <c r="AG135" s="62" t="s">
        <v>198</v>
      </c>
    </row>
    <row r="136" spans="1:33" s="63" customFormat="1">
      <c r="A136" s="51"/>
      <c r="B136" s="52" t="s">
        <v>257</v>
      </c>
      <c r="C136" s="53" t="s">
        <v>181</v>
      </c>
      <c r="D136" s="54">
        <v>37.240041050000002</v>
      </c>
      <c r="E136" s="54">
        <v>-118.28132217</v>
      </c>
      <c r="F136" s="55">
        <v>1182.8399999999999</v>
      </c>
      <c r="G136" s="55">
        <v>30.576273667412639</v>
      </c>
      <c r="H136" s="55">
        <v>29.277315215585279</v>
      </c>
      <c r="I136" s="64" t="s">
        <v>69</v>
      </c>
      <c r="J136" s="64" t="s">
        <v>69</v>
      </c>
      <c r="K136" s="57" t="s">
        <v>258</v>
      </c>
      <c r="L136" s="57" t="s">
        <v>259</v>
      </c>
      <c r="M136" s="56" t="s">
        <v>184</v>
      </c>
      <c r="N136" s="56" t="s">
        <v>184</v>
      </c>
      <c r="O136" s="66">
        <v>17</v>
      </c>
      <c r="P136" s="60">
        <v>38</v>
      </c>
      <c r="Q136" s="60">
        <f>O136</f>
        <v>17</v>
      </c>
      <c r="R136" s="66">
        <v>15</v>
      </c>
      <c r="S136" s="67">
        <f>100 * $Q136 + R136</f>
        <v>1715</v>
      </c>
      <c r="T136" s="66">
        <v>16</v>
      </c>
      <c r="U136" s="67">
        <f>100 * $Q136 + T136</f>
        <v>1716</v>
      </c>
      <c r="V136" s="68">
        <f>IF(ISBLANK(X136), "", _xlfn.XLOOKUP(X136,'SNAP2 IDs'!C$3:C$15,'SNAP2 IDs'!B$3:B$15,""))</f>
        <v>10</v>
      </c>
      <c r="W136" s="68">
        <f>_xlfn.XLOOKUP($V136, 'SNAP2 IDs'!$B$3:$B$15,'SNAP2 IDs'!D$3:D$15, "Lookup err")</f>
        <v>1</v>
      </c>
      <c r="X136" s="68">
        <v>3</v>
      </c>
      <c r="Y136" s="68" t="str">
        <f>_xlfn.XLOOKUP($V136, 'SNAP2 IDs'!$B$3:$B$15,'SNAP2 IDs'!E$3:E$15, "Lookup err")</f>
        <v>02:00:a6:4e:e4:6f</v>
      </c>
      <c r="Z136" s="68" t="str">
        <f>_xlfn.XLOOKUP($V136, 'SNAP2 IDs'!$B$3:$B$15,'SNAP2 IDs'!F$3:F$15, "Lookup err")</f>
        <v>snap03.sas.pvt</v>
      </c>
      <c r="AA136" s="66">
        <v>1</v>
      </c>
      <c r="AB136" s="66">
        <v>12</v>
      </c>
      <c r="AC136" s="66">
        <v>13</v>
      </c>
      <c r="AD136" s="60">
        <f>_xlfn.BITXOR(AB136,2) + 32*AA136</f>
        <v>46</v>
      </c>
      <c r="AE136" s="60">
        <f>_xlfn.BITXOR(AC136,2) + 32*AA136</f>
        <v>47</v>
      </c>
      <c r="AF136" s="60">
        <f>32*(X136-1) + (AD136/2)</f>
        <v>87</v>
      </c>
      <c r="AG136" s="62" t="s">
        <v>198</v>
      </c>
    </row>
    <row r="137" spans="1:33" s="63" customFormat="1">
      <c r="A137" s="51"/>
      <c r="B137" s="52" t="s">
        <v>260</v>
      </c>
      <c r="C137" s="53" t="s">
        <v>181</v>
      </c>
      <c r="D137" s="54">
        <v>37.23983072</v>
      </c>
      <c r="E137" s="54">
        <v>-118.28085119000001</v>
      </c>
      <c r="F137" s="55">
        <v>1182.49</v>
      </c>
      <c r="G137" s="55">
        <v>72.359879105074285</v>
      </c>
      <c r="H137" s="55">
        <v>5.935321492858356</v>
      </c>
      <c r="I137" s="64" t="s">
        <v>69</v>
      </c>
      <c r="J137" s="64" t="s">
        <v>69</v>
      </c>
      <c r="K137" s="57" t="s">
        <v>261</v>
      </c>
      <c r="L137" s="57" t="s">
        <v>203</v>
      </c>
      <c r="M137" s="56" t="s">
        <v>184</v>
      </c>
      <c r="N137" s="56" t="s">
        <v>184</v>
      </c>
      <c r="O137" s="66">
        <v>18</v>
      </c>
      <c r="P137" s="60">
        <v>37</v>
      </c>
      <c r="Q137" s="60">
        <f>O137</f>
        <v>18</v>
      </c>
      <c r="R137" s="66">
        <v>9</v>
      </c>
      <c r="S137" s="67">
        <f>100 * $Q137 + R137</f>
        <v>1809</v>
      </c>
      <c r="T137" s="66">
        <v>10</v>
      </c>
      <c r="U137" s="67">
        <f>100 * $Q137 + T137</f>
        <v>1810</v>
      </c>
      <c r="V137" s="68">
        <f>_xlfn.XLOOKUP(X137,'SNAP2 IDs'!C$3:C$15,'SNAP2 IDs'!B$3:B$15,"")</f>
        <v>7</v>
      </c>
      <c r="W137" s="68">
        <f>_xlfn.XLOOKUP($V137, 'SNAP2 IDs'!$B$3:$B$15,'SNAP2 IDs'!D$3:D$15, "Lookup err")</f>
        <v>1</v>
      </c>
      <c r="X137" s="68">
        <v>4</v>
      </c>
      <c r="Y137" s="68" t="str">
        <f>_xlfn.XLOOKUP($V137, 'SNAP2 IDs'!$B$3:$B$15,'SNAP2 IDs'!E$3:E$15, "Lookup err")</f>
        <v>00:00:08:4b:e4:6f</v>
      </c>
      <c r="Z137" s="68" t="str">
        <f>_xlfn.XLOOKUP($V137, 'SNAP2 IDs'!$B$3:$B$15,'SNAP2 IDs'!F$3:F$15, "Lookup err")</f>
        <v>snap04.sas.pvt</v>
      </c>
      <c r="AA137" s="66">
        <v>0</v>
      </c>
      <c r="AB137" s="66">
        <v>2</v>
      </c>
      <c r="AC137" s="66">
        <v>3</v>
      </c>
      <c r="AD137" s="60">
        <f>_xlfn.BITXOR(AB137,2) + 32*AA137</f>
        <v>0</v>
      </c>
      <c r="AE137" s="60">
        <f>_xlfn.BITXOR(AC137,2) + 32*AA137</f>
        <v>1</v>
      </c>
      <c r="AF137" s="60">
        <f>32*(X137-1) + (AD137/2)</f>
        <v>96</v>
      </c>
      <c r="AG137" s="62" t="s">
        <v>198</v>
      </c>
    </row>
    <row r="138" spans="1:33" s="63" customFormat="1">
      <c r="A138" s="51"/>
      <c r="B138" s="52" t="s">
        <v>262</v>
      </c>
      <c r="C138" s="53" t="s">
        <v>181</v>
      </c>
      <c r="D138" s="54">
        <v>37.23982754</v>
      </c>
      <c r="E138" s="54">
        <v>-118.28098498</v>
      </c>
      <c r="F138" s="55">
        <v>1182.75</v>
      </c>
      <c r="G138" s="55">
        <v>60.496520589425458</v>
      </c>
      <c r="H138" s="55">
        <v>5.5746259808853464</v>
      </c>
      <c r="I138" s="64" t="s">
        <v>69</v>
      </c>
      <c r="J138" s="64" t="s">
        <v>69</v>
      </c>
      <c r="K138" s="57" t="s">
        <v>263</v>
      </c>
      <c r="L138" s="57" t="s">
        <v>264</v>
      </c>
      <c r="M138" s="56" t="s">
        <v>184</v>
      </c>
      <c r="N138" s="56" t="s">
        <v>184</v>
      </c>
      <c r="O138" s="66">
        <v>18</v>
      </c>
      <c r="P138" s="60">
        <v>37</v>
      </c>
      <c r="Q138" s="60">
        <f>O138</f>
        <v>18</v>
      </c>
      <c r="R138" s="66">
        <v>11</v>
      </c>
      <c r="S138" s="67">
        <f>100 * $Q138 + R138</f>
        <v>1811</v>
      </c>
      <c r="T138" s="66">
        <v>12</v>
      </c>
      <c r="U138" s="67">
        <f>100 * $Q138 + T138</f>
        <v>1812</v>
      </c>
      <c r="V138" s="68">
        <f>_xlfn.XLOOKUP(X138,'SNAP2 IDs'!C$3:C$15,'SNAP2 IDs'!B$3:B$15,"")</f>
        <v>7</v>
      </c>
      <c r="W138" s="68">
        <f>_xlfn.XLOOKUP($V138, 'SNAP2 IDs'!$B$3:$B$15,'SNAP2 IDs'!D$3:D$15, "Lookup err")</f>
        <v>1</v>
      </c>
      <c r="X138" s="68">
        <v>4</v>
      </c>
      <c r="Y138" s="68" t="str">
        <f>_xlfn.XLOOKUP($V138, 'SNAP2 IDs'!$B$3:$B$15,'SNAP2 IDs'!E$3:E$15, "Lookup err")</f>
        <v>00:00:08:4b:e4:6f</v>
      </c>
      <c r="Z138" s="68" t="str">
        <f>_xlfn.XLOOKUP($V138, 'SNAP2 IDs'!$B$3:$B$15,'SNAP2 IDs'!F$3:F$15, "Lookup err")</f>
        <v>snap04.sas.pvt</v>
      </c>
      <c r="AA138" s="66">
        <v>0</v>
      </c>
      <c r="AB138" s="66">
        <v>4</v>
      </c>
      <c r="AC138" s="66">
        <v>5</v>
      </c>
      <c r="AD138" s="60">
        <f>_xlfn.BITXOR(AB138,2) + 32*AA138</f>
        <v>6</v>
      </c>
      <c r="AE138" s="60">
        <f>_xlfn.BITXOR(AC138,2) + 32*AA138</f>
        <v>7</v>
      </c>
      <c r="AF138" s="60">
        <f>32*(X138-1) + (AD138/2)</f>
        <v>99</v>
      </c>
      <c r="AG138" s="62" t="s">
        <v>185</v>
      </c>
    </row>
    <row r="139" spans="1:33" s="63" customFormat="1">
      <c r="A139" s="51"/>
      <c r="B139" s="52" t="s">
        <v>265</v>
      </c>
      <c r="C139" s="53" t="s">
        <v>181</v>
      </c>
      <c r="D139" s="54">
        <v>37.239782720000001</v>
      </c>
      <c r="E139" s="54">
        <v>-118.28058556000001</v>
      </c>
      <c r="F139" s="55">
        <v>1182.8</v>
      </c>
      <c r="G139" s="55">
        <v>95.935818880183021</v>
      </c>
      <c r="H139" s="55">
        <v>0.60257711013700965</v>
      </c>
      <c r="I139" s="64" t="s">
        <v>69</v>
      </c>
      <c r="J139" s="64" t="s">
        <v>69</v>
      </c>
      <c r="K139" s="57" t="s">
        <v>266</v>
      </c>
      <c r="L139" s="57" t="s">
        <v>267</v>
      </c>
      <c r="M139" s="56" t="s">
        <v>184</v>
      </c>
      <c r="N139" s="56" t="s">
        <v>184</v>
      </c>
      <c r="O139" s="66">
        <v>18</v>
      </c>
      <c r="P139" s="60">
        <v>37</v>
      </c>
      <c r="Q139" s="60">
        <f>O139</f>
        <v>18</v>
      </c>
      <c r="R139" s="66">
        <v>13</v>
      </c>
      <c r="S139" s="67">
        <f>100 * $Q139 + R139</f>
        <v>1813</v>
      </c>
      <c r="T139" s="66">
        <v>14</v>
      </c>
      <c r="U139" s="67">
        <f>100 * $Q139 + T139</f>
        <v>1814</v>
      </c>
      <c r="V139" s="68">
        <f>_xlfn.XLOOKUP(X139,'SNAP2 IDs'!C$3:C$15,'SNAP2 IDs'!B$3:B$15,"")</f>
        <v>7</v>
      </c>
      <c r="W139" s="68">
        <f>_xlfn.XLOOKUP($V139, 'SNAP2 IDs'!$B$3:$B$15,'SNAP2 IDs'!D$3:D$15, "Lookup err")</f>
        <v>1</v>
      </c>
      <c r="X139" s="68">
        <v>4</v>
      </c>
      <c r="Y139" s="68" t="str">
        <f>_xlfn.XLOOKUP($V139, 'SNAP2 IDs'!$B$3:$B$15,'SNAP2 IDs'!E$3:E$15, "Lookup err")</f>
        <v>00:00:08:4b:e4:6f</v>
      </c>
      <c r="Z139" s="68" t="str">
        <f>_xlfn.XLOOKUP($V139, 'SNAP2 IDs'!$B$3:$B$15,'SNAP2 IDs'!F$3:F$15, "Lookup err")</f>
        <v>snap04.sas.pvt</v>
      </c>
      <c r="AA139" s="66">
        <v>0</v>
      </c>
      <c r="AB139" s="66">
        <v>6</v>
      </c>
      <c r="AC139" s="66">
        <v>7</v>
      </c>
      <c r="AD139" s="60">
        <f>_xlfn.BITXOR(AB139,2) + 32*AA139</f>
        <v>4</v>
      </c>
      <c r="AE139" s="60">
        <f>_xlfn.BITXOR(AC139,2) + 32*AA139</f>
        <v>5</v>
      </c>
      <c r="AF139" s="60">
        <f>32*(X139-1) + (AD139/2)</f>
        <v>98</v>
      </c>
      <c r="AG139" s="62" t="s">
        <v>185</v>
      </c>
    </row>
    <row r="140" spans="1:33" s="63" customFormat="1">
      <c r="A140" s="51"/>
      <c r="B140" s="52" t="s">
        <v>268</v>
      </c>
      <c r="C140" s="53" t="s">
        <v>181</v>
      </c>
      <c r="D140" s="54">
        <v>37.239778459999997</v>
      </c>
      <c r="E140" s="54">
        <v>-118.28065927999999</v>
      </c>
      <c r="F140" s="55">
        <v>1182.51</v>
      </c>
      <c r="G140" s="55">
        <v>89.387457342516967</v>
      </c>
      <c r="H140" s="55">
        <v>0.13311803190599339</v>
      </c>
      <c r="I140" s="64" t="s">
        <v>69</v>
      </c>
      <c r="J140" s="64" t="s">
        <v>69</v>
      </c>
      <c r="K140" s="57" t="s">
        <v>269</v>
      </c>
      <c r="L140" s="57" t="s">
        <v>270</v>
      </c>
      <c r="M140" s="56" t="s">
        <v>184</v>
      </c>
      <c r="N140" s="56" t="s">
        <v>184</v>
      </c>
      <c r="O140" s="66">
        <v>18</v>
      </c>
      <c r="P140" s="60">
        <v>37</v>
      </c>
      <c r="Q140" s="60">
        <f>O140</f>
        <v>18</v>
      </c>
      <c r="R140" s="66">
        <v>7</v>
      </c>
      <c r="S140" s="67">
        <f>100 * $Q140 + R140</f>
        <v>1807</v>
      </c>
      <c r="T140" s="66">
        <v>8</v>
      </c>
      <c r="U140" s="67">
        <f>100 * $Q140 + T140</f>
        <v>1808</v>
      </c>
      <c r="V140" s="68">
        <f>_xlfn.XLOOKUP(X140,'SNAP2 IDs'!C$3:C$15,'SNAP2 IDs'!B$3:B$15,"")</f>
        <v>7</v>
      </c>
      <c r="W140" s="68">
        <f>_xlfn.XLOOKUP($V140, 'SNAP2 IDs'!$B$3:$B$15,'SNAP2 IDs'!D$3:D$15, "Lookup err")</f>
        <v>1</v>
      </c>
      <c r="X140" s="68">
        <v>4</v>
      </c>
      <c r="Y140" s="68" t="str">
        <f>_xlfn.XLOOKUP($V140, 'SNAP2 IDs'!$B$3:$B$15,'SNAP2 IDs'!E$3:E$15, "Lookup err")</f>
        <v>00:00:08:4b:e4:6f</v>
      </c>
      <c r="Z140" s="68" t="str">
        <f>_xlfn.XLOOKUP($V140, 'SNAP2 IDs'!$B$3:$B$15,'SNAP2 IDs'!F$3:F$15, "Lookup err")</f>
        <v>snap04.sas.pvt</v>
      </c>
      <c r="AA140" s="66">
        <v>0</v>
      </c>
      <c r="AB140" s="66">
        <v>0</v>
      </c>
      <c r="AC140" s="66">
        <v>1</v>
      </c>
      <c r="AD140" s="60">
        <f>_xlfn.BITXOR(AB140,2) + 32*AA140</f>
        <v>2</v>
      </c>
      <c r="AE140" s="60">
        <f>_xlfn.BITXOR(AC140,2) + 32*AA140</f>
        <v>3</v>
      </c>
      <c r="AF140" s="60">
        <f>32*(X140-1) + (AD140/2)</f>
        <v>97</v>
      </c>
      <c r="AG140" s="62" t="s">
        <v>185</v>
      </c>
    </row>
    <row r="141" spans="1:33" s="63" customFormat="1">
      <c r="A141" s="51"/>
      <c r="B141" s="52" t="s">
        <v>271</v>
      </c>
      <c r="C141" s="53" t="s">
        <v>181</v>
      </c>
      <c r="D141" s="54">
        <v>37.23972113</v>
      </c>
      <c r="E141" s="54">
        <v>-118.28083383000001</v>
      </c>
      <c r="F141" s="55">
        <v>1182.52</v>
      </c>
      <c r="G141" s="55">
        <v>73.895035308161084</v>
      </c>
      <c r="H141" s="55">
        <v>-6.2284409309090449</v>
      </c>
      <c r="I141" s="64" t="s">
        <v>69</v>
      </c>
      <c r="J141" s="64" t="s">
        <v>69</v>
      </c>
      <c r="K141" s="57" t="s">
        <v>272</v>
      </c>
      <c r="L141" s="57" t="s">
        <v>273</v>
      </c>
      <c r="M141" s="56" t="s">
        <v>184</v>
      </c>
      <c r="N141" s="56" t="s">
        <v>184</v>
      </c>
      <c r="O141" s="66">
        <v>18</v>
      </c>
      <c r="P141" s="60">
        <v>37</v>
      </c>
      <c r="Q141" s="60">
        <f>O141</f>
        <v>18</v>
      </c>
      <c r="R141" s="66">
        <v>15</v>
      </c>
      <c r="S141" s="67">
        <f>100 * $Q141 + R141</f>
        <v>1815</v>
      </c>
      <c r="T141" s="66">
        <v>16</v>
      </c>
      <c r="U141" s="67">
        <f>100 * $Q141 + T141</f>
        <v>1816</v>
      </c>
      <c r="V141" s="68">
        <f>_xlfn.XLOOKUP(X141,'SNAP2 IDs'!C$3:C$15,'SNAP2 IDs'!B$3:B$15,"")</f>
        <v>7</v>
      </c>
      <c r="W141" s="68">
        <f>_xlfn.XLOOKUP($V141, 'SNAP2 IDs'!$B$3:$B$15,'SNAP2 IDs'!D$3:D$15, "Lookup err")</f>
        <v>1</v>
      </c>
      <c r="X141" s="68">
        <v>4</v>
      </c>
      <c r="Y141" s="68" t="str">
        <f>_xlfn.XLOOKUP($V141, 'SNAP2 IDs'!$B$3:$B$15,'SNAP2 IDs'!E$3:E$15, "Lookup err")</f>
        <v>00:00:08:4b:e4:6f</v>
      </c>
      <c r="Z141" s="68" t="str">
        <f>_xlfn.XLOOKUP($V141, 'SNAP2 IDs'!$B$3:$B$15,'SNAP2 IDs'!F$3:F$15, "Lookup err")</f>
        <v>snap04.sas.pvt</v>
      </c>
      <c r="AA141" s="66">
        <v>0</v>
      </c>
      <c r="AB141" s="66">
        <v>8</v>
      </c>
      <c r="AC141" s="66">
        <v>9</v>
      </c>
      <c r="AD141" s="60">
        <f>_xlfn.BITXOR(AB141,2) + 32*AA141</f>
        <v>10</v>
      </c>
      <c r="AE141" s="60">
        <f>_xlfn.BITXOR(AC141,2) + 32*AA141</f>
        <v>11</v>
      </c>
      <c r="AF141" s="60">
        <f>32*(X141-1) + (AD141/2)</f>
        <v>101</v>
      </c>
      <c r="AG141" s="62" t="s">
        <v>274</v>
      </c>
    </row>
    <row r="142" spans="1:33" s="63" customFormat="1">
      <c r="A142" s="51"/>
      <c r="B142" s="52" t="s">
        <v>275</v>
      </c>
      <c r="C142" s="53" t="s">
        <v>181</v>
      </c>
      <c r="D142" s="54">
        <v>37.239957459999999</v>
      </c>
      <c r="E142" s="54">
        <v>-118.28129208999999</v>
      </c>
      <c r="F142" s="55">
        <v>1182.82</v>
      </c>
      <c r="G142" s="55">
        <v>33.238238760711774</v>
      </c>
      <c r="H142" s="55">
        <v>20.000226705836912</v>
      </c>
      <c r="I142" s="64" t="s">
        <v>69</v>
      </c>
      <c r="J142" s="64" t="s">
        <v>69</v>
      </c>
      <c r="K142" s="57" t="s">
        <v>276</v>
      </c>
      <c r="L142" s="57" t="s">
        <v>277</v>
      </c>
      <c r="M142" s="56" t="s">
        <v>184</v>
      </c>
      <c r="N142" s="56" t="s">
        <v>184</v>
      </c>
      <c r="O142" s="66">
        <v>18</v>
      </c>
      <c r="P142" s="60">
        <v>37</v>
      </c>
      <c r="Q142" s="60">
        <f>O142</f>
        <v>18</v>
      </c>
      <c r="R142" s="66">
        <v>1</v>
      </c>
      <c r="S142" s="67">
        <f>100 * $Q142 + R142</f>
        <v>1801</v>
      </c>
      <c r="T142" s="66">
        <v>2</v>
      </c>
      <c r="U142" s="67">
        <f>100 * $Q142 + T142</f>
        <v>1802</v>
      </c>
      <c r="V142" s="68">
        <f>IF(ISBLANK(X142), "", _xlfn.XLOOKUP(X142,'SNAP2 IDs'!C$3:C$15,'SNAP2 IDs'!B$3:B$15,""))</f>
        <v>10</v>
      </c>
      <c r="W142" s="68">
        <f>_xlfn.XLOOKUP($V142, 'SNAP2 IDs'!$B$3:$B$15,'SNAP2 IDs'!D$3:D$15, "Lookup err")</f>
        <v>1</v>
      </c>
      <c r="X142" s="68">
        <v>3</v>
      </c>
      <c r="Y142" s="68" t="str">
        <f>_xlfn.XLOOKUP($V142, 'SNAP2 IDs'!$B$3:$B$15,'SNAP2 IDs'!E$3:E$15, "Lookup err")</f>
        <v>02:00:a6:4e:e4:6f</v>
      </c>
      <c r="Z142" s="68" t="str">
        <f>_xlfn.XLOOKUP($V142, 'SNAP2 IDs'!$B$3:$B$15,'SNAP2 IDs'!F$3:F$15, "Lookup err")</f>
        <v>snap03.sas.pvt</v>
      </c>
      <c r="AA142" s="66">
        <v>1</v>
      </c>
      <c r="AB142" s="66">
        <v>14</v>
      </c>
      <c r="AC142" s="66">
        <v>15</v>
      </c>
      <c r="AD142" s="60">
        <f>_xlfn.BITXOR(AB142,2) + 32*AA142</f>
        <v>44</v>
      </c>
      <c r="AE142" s="60">
        <f>_xlfn.BITXOR(AC142,2) + 32*AA142</f>
        <v>45</v>
      </c>
      <c r="AF142" s="60">
        <f>32*(X142-1) + (AD142/2)</f>
        <v>86</v>
      </c>
      <c r="AG142" s="62" t="s">
        <v>198</v>
      </c>
    </row>
    <row r="143" spans="1:33" s="63" customFormat="1">
      <c r="A143" s="51"/>
      <c r="B143" s="52" t="s">
        <v>278</v>
      </c>
      <c r="C143" s="53" t="s">
        <v>181</v>
      </c>
      <c r="D143" s="54">
        <v>37.239940310000001</v>
      </c>
      <c r="E143" s="54">
        <v>-118.28142573</v>
      </c>
      <c r="F143" s="55">
        <v>1182.67</v>
      </c>
      <c r="G143" s="55">
        <v>21.383775375031831</v>
      </c>
      <c r="H143" s="55">
        <v>18.089095421606313</v>
      </c>
      <c r="I143" s="64" t="s">
        <v>69</v>
      </c>
      <c r="J143" s="64" t="s">
        <v>69</v>
      </c>
      <c r="K143" s="57" t="s">
        <v>279</v>
      </c>
      <c r="L143" s="57" t="s">
        <v>280</v>
      </c>
      <c r="M143" s="56" t="s">
        <v>184</v>
      </c>
      <c r="N143" s="56" t="s">
        <v>184</v>
      </c>
      <c r="O143" s="66">
        <v>18</v>
      </c>
      <c r="P143" s="60">
        <v>37</v>
      </c>
      <c r="Q143" s="60">
        <f>O143</f>
        <v>18</v>
      </c>
      <c r="R143" s="66">
        <v>3</v>
      </c>
      <c r="S143" s="67">
        <f>100 * $Q143 + R143</f>
        <v>1803</v>
      </c>
      <c r="T143" s="66">
        <v>4</v>
      </c>
      <c r="U143" s="67">
        <f>100 * $Q143 + T143</f>
        <v>1804</v>
      </c>
      <c r="V143" s="68">
        <f>IF(ISBLANK(X143), "", _xlfn.XLOOKUP(X143,'SNAP2 IDs'!C$3:C$15,'SNAP2 IDs'!B$3:B$15,""))</f>
        <v>10</v>
      </c>
      <c r="W143" s="68">
        <f>_xlfn.XLOOKUP($V143, 'SNAP2 IDs'!$B$3:$B$15,'SNAP2 IDs'!D$3:D$15, "Lookup err")</f>
        <v>1</v>
      </c>
      <c r="X143" s="68">
        <v>3</v>
      </c>
      <c r="Y143" s="68" t="str">
        <f>_xlfn.XLOOKUP($V143, 'SNAP2 IDs'!$B$3:$B$15,'SNAP2 IDs'!E$3:E$15, "Lookup err")</f>
        <v>02:00:a6:4e:e4:6f</v>
      </c>
      <c r="Z143" s="68" t="str">
        <f>_xlfn.XLOOKUP($V143, 'SNAP2 IDs'!$B$3:$B$15,'SNAP2 IDs'!F$3:F$15, "Lookup err")</f>
        <v>snap03.sas.pvt</v>
      </c>
      <c r="AA143" s="66">
        <v>1</v>
      </c>
      <c r="AB143" s="66">
        <v>16</v>
      </c>
      <c r="AC143" s="66">
        <v>17</v>
      </c>
      <c r="AD143" s="60">
        <f>_xlfn.BITXOR(AB143,2) + 32*AA143</f>
        <v>50</v>
      </c>
      <c r="AE143" s="60">
        <f>_xlfn.BITXOR(AC143,2) + 32*AA143</f>
        <v>51</v>
      </c>
      <c r="AF143" s="60">
        <f>32*(X143-1) + (AD143/2)</f>
        <v>89</v>
      </c>
      <c r="AG143" s="62" t="s">
        <v>281</v>
      </c>
    </row>
    <row r="144" spans="1:33" s="63" customFormat="1">
      <c r="A144" s="51"/>
      <c r="B144" s="52" t="s">
        <v>282</v>
      </c>
      <c r="C144" s="53" t="s">
        <v>181</v>
      </c>
      <c r="D144" s="54">
        <v>37.239860839999999</v>
      </c>
      <c r="E144" s="54">
        <v>-118.28132434</v>
      </c>
      <c r="F144" s="55">
        <v>1182.67</v>
      </c>
      <c r="G144" s="55">
        <v>30.372264439110442</v>
      </c>
      <c r="H144" s="55">
        <v>9.2781364920120115</v>
      </c>
      <c r="I144" s="64" t="s">
        <v>69</v>
      </c>
      <c r="J144" s="64" t="s">
        <v>69</v>
      </c>
      <c r="K144" s="57" t="s">
        <v>283</v>
      </c>
      <c r="L144" s="57" t="s">
        <v>284</v>
      </c>
      <c r="M144" s="56" t="s">
        <v>184</v>
      </c>
      <c r="N144" s="56" t="s">
        <v>184</v>
      </c>
      <c r="O144" s="66">
        <v>18</v>
      </c>
      <c r="P144" s="60">
        <v>37</v>
      </c>
      <c r="Q144" s="60">
        <f>O144</f>
        <v>18</v>
      </c>
      <c r="R144" s="66">
        <v>5</v>
      </c>
      <c r="S144" s="67">
        <f>100 * $Q144 + R144</f>
        <v>1805</v>
      </c>
      <c r="T144" s="66">
        <v>6</v>
      </c>
      <c r="U144" s="67">
        <f>100 * $Q144 + T144</f>
        <v>1806</v>
      </c>
      <c r="V144" s="68">
        <f>IF(ISBLANK(X144), "", _xlfn.XLOOKUP(X144,'SNAP2 IDs'!C$3:C$15,'SNAP2 IDs'!B$3:B$15,""))</f>
        <v>10</v>
      </c>
      <c r="W144" s="68">
        <f>_xlfn.XLOOKUP($V144, 'SNAP2 IDs'!$B$3:$B$15,'SNAP2 IDs'!D$3:D$15, "Lookup err")</f>
        <v>1</v>
      </c>
      <c r="X144" s="68">
        <v>3</v>
      </c>
      <c r="Y144" s="68" t="str">
        <f>_xlfn.XLOOKUP($V144, 'SNAP2 IDs'!$B$3:$B$15,'SNAP2 IDs'!E$3:E$15, "Lookup err")</f>
        <v>02:00:a6:4e:e4:6f</v>
      </c>
      <c r="Z144" s="68" t="str">
        <f>_xlfn.XLOOKUP($V144, 'SNAP2 IDs'!$B$3:$B$15,'SNAP2 IDs'!F$3:F$15, "Lookup err")</f>
        <v>snap03.sas.pvt</v>
      </c>
      <c r="AA144" s="66">
        <v>1</v>
      </c>
      <c r="AB144" s="66">
        <v>18</v>
      </c>
      <c r="AC144" s="66">
        <v>19</v>
      </c>
      <c r="AD144" s="60">
        <f>_xlfn.BITXOR(AB144,2) + 32*AA144</f>
        <v>48</v>
      </c>
      <c r="AE144" s="60">
        <f>_xlfn.BITXOR(AC144,2) + 32*AA144</f>
        <v>49</v>
      </c>
      <c r="AF144" s="60">
        <f>32*(X144-1) + (AD144/2)</f>
        <v>88</v>
      </c>
      <c r="AG144" s="62" t="s">
        <v>281</v>
      </c>
    </row>
    <row r="145" spans="1:33" s="63" customFormat="1">
      <c r="A145" s="51"/>
      <c r="B145" s="52" t="s">
        <v>285</v>
      </c>
      <c r="C145" s="53" t="s">
        <v>181</v>
      </c>
      <c r="D145" s="54">
        <v>37.239712590000003</v>
      </c>
      <c r="E145" s="54">
        <v>-118.28063016</v>
      </c>
      <c r="F145" s="55">
        <v>1182.5899999999999</v>
      </c>
      <c r="G145" s="55">
        <v>91.978489714221681</v>
      </c>
      <c r="H145" s="55">
        <v>-7.1740180858907339</v>
      </c>
      <c r="I145" s="64" t="s">
        <v>69</v>
      </c>
      <c r="J145" s="64" t="s">
        <v>69</v>
      </c>
      <c r="K145" s="57" t="s">
        <v>286</v>
      </c>
      <c r="L145" s="57" t="s">
        <v>287</v>
      </c>
      <c r="M145" s="56" t="s">
        <v>184</v>
      </c>
      <c r="N145" s="56" t="s">
        <v>184</v>
      </c>
      <c r="O145" s="66">
        <v>19</v>
      </c>
      <c r="P145" s="60">
        <v>35</v>
      </c>
      <c r="Q145" s="60">
        <f>O145</f>
        <v>19</v>
      </c>
      <c r="R145" s="66">
        <v>1</v>
      </c>
      <c r="S145" s="67">
        <f>100 * $Q145 + R145</f>
        <v>1901</v>
      </c>
      <c r="T145" s="66">
        <v>2</v>
      </c>
      <c r="U145" s="67">
        <f>100 * $Q145 + T145</f>
        <v>1902</v>
      </c>
      <c r="V145" s="68">
        <f>_xlfn.XLOOKUP(X145,'SNAP2 IDs'!C$3:C$15,'SNAP2 IDs'!B$3:B$15,"")</f>
        <v>7</v>
      </c>
      <c r="W145" s="68">
        <f>_xlfn.XLOOKUP($V145, 'SNAP2 IDs'!$B$3:$B$15,'SNAP2 IDs'!D$3:D$15, "Lookup err")</f>
        <v>1</v>
      </c>
      <c r="X145" s="68">
        <v>4</v>
      </c>
      <c r="Y145" s="68" t="str">
        <f>_xlfn.XLOOKUP($V145, 'SNAP2 IDs'!$B$3:$B$15,'SNAP2 IDs'!E$3:E$15, "Lookup err")</f>
        <v>00:00:08:4b:e4:6f</v>
      </c>
      <c r="Z145" s="68" t="str">
        <f>_xlfn.XLOOKUP($V145, 'SNAP2 IDs'!$B$3:$B$15,'SNAP2 IDs'!F$3:F$15, "Lookup err")</f>
        <v>snap04.sas.pvt</v>
      </c>
      <c r="AA145" s="66">
        <v>0</v>
      </c>
      <c r="AB145" s="66">
        <v>10</v>
      </c>
      <c r="AC145" s="66">
        <v>11</v>
      </c>
      <c r="AD145" s="60">
        <f>_xlfn.BITXOR(AB145,2) + 32*AA145</f>
        <v>8</v>
      </c>
      <c r="AE145" s="60">
        <f>_xlfn.BITXOR(AC145,2) + 32*AA145</f>
        <v>9</v>
      </c>
      <c r="AF145" s="60">
        <f>32*(X145-1) + (AD145/2)</f>
        <v>100</v>
      </c>
      <c r="AG145" s="62" t="s">
        <v>228</v>
      </c>
    </row>
    <row r="146" spans="1:33" s="63" customFormat="1">
      <c r="A146" s="51"/>
      <c r="B146" s="52" t="s">
        <v>288</v>
      </c>
      <c r="C146" s="53" t="s">
        <v>181</v>
      </c>
      <c r="D146" s="54">
        <v>37.239646270000001</v>
      </c>
      <c r="E146" s="54">
        <v>-118.28092851</v>
      </c>
      <c r="F146" s="55">
        <v>1182.55</v>
      </c>
      <c r="G146" s="55">
        <v>65.501116387397701</v>
      </c>
      <c r="H146" s="55">
        <v>-14.534426144529716</v>
      </c>
      <c r="I146" s="64" t="s">
        <v>69</v>
      </c>
      <c r="J146" s="64" t="s">
        <v>69</v>
      </c>
      <c r="K146" s="57" t="s">
        <v>289</v>
      </c>
      <c r="L146" s="57" t="s">
        <v>290</v>
      </c>
      <c r="M146" s="56" t="s">
        <v>184</v>
      </c>
      <c r="N146" s="56" t="s">
        <v>184</v>
      </c>
      <c r="O146" s="66">
        <v>19</v>
      </c>
      <c r="P146" s="60">
        <v>35</v>
      </c>
      <c r="Q146" s="60">
        <f>O146</f>
        <v>19</v>
      </c>
      <c r="R146" s="66">
        <v>3</v>
      </c>
      <c r="S146" s="67">
        <f>100 * $Q146 + R146</f>
        <v>1903</v>
      </c>
      <c r="T146" s="66">
        <v>4</v>
      </c>
      <c r="U146" s="67">
        <f>100 * $Q146 + T146</f>
        <v>1904</v>
      </c>
      <c r="V146" s="68">
        <f>_xlfn.XLOOKUP(X146,'SNAP2 IDs'!C$3:C$15,'SNAP2 IDs'!B$3:B$15,"")</f>
        <v>7</v>
      </c>
      <c r="W146" s="68">
        <f>_xlfn.XLOOKUP($V146, 'SNAP2 IDs'!$B$3:$B$15,'SNAP2 IDs'!D$3:D$15, "Lookup err")</f>
        <v>1</v>
      </c>
      <c r="X146" s="68">
        <v>4</v>
      </c>
      <c r="Y146" s="68" t="str">
        <f>_xlfn.XLOOKUP($V146, 'SNAP2 IDs'!$B$3:$B$15,'SNAP2 IDs'!E$3:E$15, "Lookup err")</f>
        <v>00:00:08:4b:e4:6f</v>
      </c>
      <c r="Z146" s="68" t="str">
        <f>_xlfn.XLOOKUP($V146, 'SNAP2 IDs'!$B$3:$B$15,'SNAP2 IDs'!F$3:F$15, "Lookup err")</f>
        <v>snap04.sas.pvt</v>
      </c>
      <c r="AA146" s="66">
        <v>0</v>
      </c>
      <c r="AB146" s="66">
        <v>12</v>
      </c>
      <c r="AC146" s="66">
        <v>13</v>
      </c>
      <c r="AD146" s="60">
        <f>_xlfn.BITXOR(AB146,2) + 32*AA146</f>
        <v>14</v>
      </c>
      <c r="AE146" s="60">
        <f>_xlfn.BITXOR(AC146,2) + 32*AA146</f>
        <v>15</v>
      </c>
      <c r="AF146" s="60">
        <f>32*(X146-1) + (AD146/2)</f>
        <v>103</v>
      </c>
      <c r="AG146" s="62" t="s">
        <v>228</v>
      </c>
    </row>
    <row r="147" spans="1:33" s="63" customFormat="1">
      <c r="A147" s="51"/>
      <c r="B147" s="52" t="s">
        <v>291</v>
      </c>
      <c r="C147" s="53" t="s">
        <v>181</v>
      </c>
      <c r="D147" s="54">
        <v>37.239629290000003</v>
      </c>
      <c r="E147" s="54">
        <v>-118.28078691</v>
      </c>
      <c r="F147" s="55">
        <v>1182.6400000000001</v>
      </c>
      <c r="G147" s="55">
        <v>78.065501908315312</v>
      </c>
      <c r="H147" s="55">
        <v>-16.425580449761593</v>
      </c>
      <c r="I147" s="64" t="s">
        <v>69</v>
      </c>
      <c r="J147" s="64" t="s">
        <v>69</v>
      </c>
      <c r="K147" s="57" t="s">
        <v>292</v>
      </c>
      <c r="L147" s="57" t="s">
        <v>293</v>
      </c>
      <c r="M147" s="56" t="s">
        <v>184</v>
      </c>
      <c r="N147" s="56" t="s">
        <v>184</v>
      </c>
      <c r="O147" s="66">
        <v>19</v>
      </c>
      <c r="P147" s="60">
        <v>35</v>
      </c>
      <c r="Q147" s="60">
        <f>O147</f>
        <v>19</v>
      </c>
      <c r="R147" s="66">
        <v>5</v>
      </c>
      <c r="S147" s="67">
        <f>100 * $Q147 + R147</f>
        <v>1905</v>
      </c>
      <c r="T147" s="66">
        <v>6</v>
      </c>
      <c r="U147" s="67">
        <f>100 * $Q147 + T147</f>
        <v>1906</v>
      </c>
      <c r="V147" s="68">
        <f>_xlfn.XLOOKUP(X147,'SNAP2 IDs'!C$3:C$15,'SNAP2 IDs'!B$3:B$15,"")</f>
        <v>7</v>
      </c>
      <c r="W147" s="68">
        <f>_xlfn.XLOOKUP($V147, 'SNAP2 IDs'!$B$3:$B$15,'SNAP2 IDs'!D$3:D$15, "Lookup err")</f>
        <v>1</v>
      </c>
      <c r="X147" s="68">
        <v>4</v>
      </c>
      <c r="Y147" s="68" t="str">
        <f>_xlfn.XLOOKUP($V147, 'SNAP2 IDs'!$B$3:$B$15,'SNAP2 IDs'!E$3:E$15, "Lookup err")</f>
        <v>00:00:08:4b:e4:6f</v>
      </c>
      <c r="Z147" s="68" t="str">
        <f>_xlfn.XLOOKUP($V147, 'SNAP2 IDs'!$B$3:$B$15,'SNAP2 IDs'!F$3:F$15, "Lookup err")</f>
        <v>snap04.sas.pvt</v>
      </c>
      <c r="AA147" s="66">
        <v>0</v>
      </c>
      <c r="AB147" s="66">
        <v>14</v>
      </c>
      <c r="AC147" s="66">
        <v>15</v>
      </c>
      <c r="AD147" s="60">
        <f>_xlfn.BITXOR(AB147,2) + 32*AA147</f>
        <v>12</v>
      </c>
      <c r="AE147" s="60">
        <f>_xlfn.BITXOR(AC147,2) + 32*AA147</f>
        <v>13</v>
      </c>
      <c r="AF147" s="60">
        <f>32*(X147-1) + (AD147/2)</f>
        <v>102</v>
      </c>
      <c r="AG147" s="62" t="s">
        <v>228</v>
      </c>
    </row>
    <row r="148" spans="1:33" s="63" customFormat="1">
      <c r="A148" s="51"/>
      <c r="B148" s="52" t="s">
        <v>294</v>
      </c>
      <c r="C148" s="53" t="s">
        <v>181</v>
      </c>
      <c r="D148" s="54">
        <v>37.239593720000002</v>
      </c>
      <c r="E148" s="54">
        <v>-118.28052287</v>
      </c>
      <c r="F148" s="55">
        <v>1183.28</v>
      </c>
      <c r="G148" s="55">
        <v>101.49064751988918</v>
      </c>
      <c r="H148" s="55">
        <v>-20.369924575211446</v>
      </c>
      <c r="I148" s="64" t="s">
        <v>69</v>
      </c>
      <c r="J148" s="64" t="s">
        <v>69</v>
      </c>
      <c r="K148" s="57" t="s">
        <v>295</v>
      </c>
      <c r="L148" s="57" t="s">
        <v>296</v>
      </c>
      <c r="M148" s="56" t="s">
        <v>184</v>
      </c>
      <c r="N148" s="56" t="s">
        <v>184</v>
      </c>
      <c r="O148" s="66">
        <v>19</v>
      </c>
      <c r="P148" s="60">
        <v>35</v>
      </c>
      <c r="Q148" s="60">
        <f>O148</f>
        <v>19</v>
      </c>
      <c r="R148" s="66">
        <v>7</v>
      </c>
      <c r="S148" s="67">
        <f>100 * $Q148 + R148</f>
        <v>1907</v>
      </c>
      <c r="T148" s="66">
        <v>8</v>
      </c>
      <c r="U148" s="67">
        <f>100 * $Q148 + T148</f>
        <v>1908</v>
      </c>
      <c r="V148" s="68">
        <f>_xlfn.XLOOKUP(X148,'SNAP2 IDs'!C$3:C$15,'SNAP2 IDs'!B$3:B$15,"")</f>
        <v>7</v>
      </c>
      <c r="W148" s="68">
        <f>_xlfn.XLOOKUP($V148, 'SNAP2 IDs'!$B$3:$B$15,'SNAP2 IDs'!D$3:D$15, "Lookup err")</f>
        <v>1</v>
      </c>
      <c r="X148" s="68">
        <v>4</v>
      </c>
      <c r="Y148" s="68" t="str">
        <f>_xlfn.XLOOKUP($V148, 'SNAP2 IDs'!$B$3:$B$15,'SNAP2 IDs'!E$3:E$15, "Lookup err")</f>
        <v>00:00:08:4b:e4:6f</v>
      </c>
      <c r="Z148" s="68" t="str">
        <f>_xlfn.XLOOKUP($V148, 'SNAP2 IDs'!$B$3:$B$15,'SNAP2 IDs'!F$3:F$15, "Lookup err")</f>
        <v>snap04.sas.pvt</v>
      </c>
      <c r="AA148" s="66">
        <v>0</v>
      </c>
      <c r="AB148" s="66">
        <v>16</v>
      </c>
      <c r="AC148" s="66">
        <v>17</v>
      </c>
      <c r="AD148" s="60">
        <f>_xlfn.BITXOR(AB148,2) + 32*AA148</f>
        <v>18</v>
      </c>
      <c r="AE148" s="60">
        <f>_xlfn.BITXOR(AC148,2) + 32*AA148</f>
        <v>19</v>
      </c>
      <c r="AF148" s="60">
        <f>32*(X148-1) + (AD148/2)</f>
        <v>105</v>
      </c>
      <c r="AG148" s="62" t="s">
        <v>228</v>
      </c>
    </row>
    <row r="149" spans="1:33" s="63" customFormat="1">
      <c r="A149" s="51"/>
      <c r="B149" s="52" t="s">
        <v>297</v>
      </c>
      <c r="C149" s="53" t="s">
        <v>181</v>
      </c>
      <c r="D149" s="54">
        <v>37.239571570000003</v>
      </c>
      <c r="E149" s="54">
        <v>-118.2809067</v>
      </c>
      <c r="F149" s="55">
        <v>1182.51</v>
      </c>
      <c r="G149" s="55">
        <v>67.444400621060936</v>
      </c>
      <c r="H149" s="55">
        <v>-22.831532700291902</v>
      </c>
      <c r="I149" s="64" t="s">
        <v>69</v>
      </c>
      <c r="J149" s="64" t="s">
        <v>69</v>
      </c>
      <c r="K149" s="57" t="s">
        <v>298</v>
      </c>
      <c r="L149" s="57" t="s">
        <v>299</v>
      </c>
      <c r="M149" s="56" t="s">
        <v>184</v>
      </c>
      <c r="N149" s="56" t="s">
        <v>184</v>
      </c>
      <c r="O149" s="66">
        <v>19</v>
      </c>
      <c r="P149" s="60">
        <v>35</v>
      </c>
      <c r="Q149" s="60">
        <f>O149</f>
        <v>19</v>
      </c>
      <c r="R149" s="66">
        <v>9</v>
      </c>
      <c r="S149" s="67">
        <f>100 * $Q149 + R149</f>
        <v>1909</v>
      </c>
      <c r="T149" s="66">
        <v>10</v>
      </c>
      <c r="U149" s="67">
        <f>100 * $Q149 + T149</f>
        <v>1910</v>
      </c>
      <c r="V149" s="68">
        <f>_xlfn.XLOOKUP(X149,'SNAP2 IDs'!C$3:C$15,'SNAP2 IDs'!B$3:B$15,"")</f>
        <v>7</v>
      </c>
      <c r="W149" s="68">
        <f>_xlfn.XLOOKUP($V149, 'SNAP2 IDs'!$B$3:$B$15,'SNAP2 IDs'!D$3:D$15, "Lookup err")</f>
        <v>1</v>
      </c>
      <c r="X149" s="68">
        <v>4</v>
      </c>
      <c r="Y149" s="68" t="str">
        <f>_xlfn.XLOOKUP($V149, 'SNAP2 IDs'!$B$3:$B$15,'SNAP2 IDs'!E$3:E$15, "Lookup err")</f>
        <v>00:00:08:4b:e4:6f</v>
      </c>
      <c r="Z149" s="68" t="str">
        <f>_xlfn.XLOOKUP($V149, 'SNAP2 IDs'!$B$3:$B$15,'SNAP2 IDs'!F$3:F$15, "Lookup err")</f>
        <v>snap04.sas.pvt</v>
      </c>
      <c r="AA149" s="66">
        <v>0</v>
      </c>
      <c r="AB149" s="66">
        <v>18</v>
      </c>
      <c r="AC149" s="66">
        <v>19</v>
      </c>
      <c r="AD149" s="60">
        <f>_xlfn.BITXOR(AB149,2) + 32*AA149</f>
        <v>16</v>
      </c>
      <c r="AE149" s="60">
        <f>_xlfn.BITXOR(AC149,2) + 32*AA149</f>
        <v>17</v>
      </c>
      <c r="AF149" s="60">
        <f>32*(X149-1) + (AD149/2)</f>
        <v>104</v>
      </c>
      <c r="AG149" s="62" t="s">
        <v>228</v>
      </c>
    </row>
    <row r="150" spans="1:33" s="63" customFormat="1">
      <c r="A150" s="51"/>
      <c r="B150" s="52" t="s">
        <v>300</v>
      </c>
      <c r="C150" s="53" t="s">
        <v>181</v>
      </c>
      <c r="D150" s="54">
        <v>37.2395341</v>
      </c>
      <c r="E150" s="54">
        <v>-118.28069682</v>
      </c>
      <c r="F150" s="55">
        <v>1182.8399999999999</v>
      </c>
      <c r="G150" s="55">
        <v>86.060311702124608</v>
      </c>
      <c r="H150" s="55">
        <v>-26.991184303650435</v>
      </c>
      <c r="I150" s="64" t="s">
        <v>69</v>
      </c>
      <c r="J150" s="64" t="s">
        <v>69</v>
      </c>
      <c r="K150" s="57" t="s">
        <v>301</v>
      </c>
      <c r="L150" s="57" t="s">
        <v>302</v>
      </c>
      <c r="M150" s="56" t="s">
        <v>184</v>
      </c>
      <c r="N150" s="56" t="s">
        <v>184</v>
      </c>
      <c r="O150" s="66">
        <v>19</v>
      </c>
      <c r="P150" s="60">
        <v>35</v>
      </c>
      <c r="Q150" s="60">
        <f>O150</f>
        <v>19</v>
      </c>
      <c r="R150" s="66">
        <v>11</v>
      </c>
      <c r="S150" s="67">
        <f>100 * $Q150 + R150</f>
        <v>1911</v>
      </c>
      <c r="T150" s="66">
        <v>12</v>
      </c>
      <c r="U150" s="67">
        <f>100 * $Q150 + T150</f>
        <v>1912</v>
      </c>
      <c r="V150" s="68">
        <f>_xlfn.XLOOKUP(X150,'SNAP2 IDs'!C$3:C$15,'SNAP2 IDs'!B$3:B$15,"")</f>
        <v>7</v>
      </c>
      <c r="W150" s="68">
        <f>_xlfn.XLOOKUP($V150, 'SNAP2 IDs'!$B$3:$B$15,'SNAP2 IDs'!D$3:D$15, "Lookup err")</f>
        <v>1</v>
      </c>
      <c r="X150" s="68">
        <v>4</v>
      </c>
      <c r="Y150" s="68" t="str">
        <f>_xlfn.XLOOKUP($V150, 'SNAP2 IDs'!$B$3:$B$15,'SNAP2 IDs'!E$3:E$15, "Lookup err")</f>
        <v>00:00:08:4b:e4:6f</v>
      </c>
      <c r="Z150" s="68" t="str">
        <f>_xlfn.XLOOKUP($V150, 'SNAP2 IDs'!$B$3:$B$15,'SNAP2 IDs'!F$3:F$15, "Lookup err")</f>
        <v>snap04.sas.pvt</v>
      </c>
      <c r="AA150" s="66">
        <v>0</v>
      </c>
      <c r="AB150" s="66">
        <v>20</v>
      </c>
      <c r="AC150" s="66">
        <v>21</v>
      </c>
      <c r="AD150" s="60">
        <f>_xlfn.BITXOR(AB150,2) + 32*AA150</f>
        <v>22</v>
      </c>
      <c r="AE150" s="60">
        <f>_xlfn.BITXOR(AC150,2) + 32*AA150</f>
        <v>23</v>
      </c>
      <c r="AF150" s="60">
        <f>32*(X150-1) + (AD150/2)</f>
        <v>107</v>
      </c>
      <c r="AG150" s="62" t="s">
        <v>228</v>
      </c>
    </row>
    <row r="151" spans="1:33" s="63" customFormat="1">
      <c r="A151" s="51"/>
      <c r="B151" s="52" t="s">
        <v>303</v>
      </c>
      <c r="C151" s="53" t="s">
        <v>181</v>
      </c>
      <c r="D151" s="54">
        <v>37.239520489999997</v>
      </c>
      <c r="E151" s="54">
        <v>-118.28096304</v>
      </c>
      <c r="F151" s="55">
        <v>1182.47</v>
      </c>
      <c r="G151" s="55">
        <v>62.431112809047058</v>
      </c>
      <c r="H151" s="55">
        <v>-28.500556278383876</v>
      </c>
      <c r="I151" s="64" t="s">
        <v>69</v>
      </c>
      <c r="J151" s="64" t="s">
        <v>69</v>
      </c>
      <c r="K151" s="57" t="s">
        <v>304</v>
      </c>
      <c r="L151" s="57" t="s">
        <v>305</v>
      </c>
      <c r="M151" s="56" t="s">
        <v>184</v>
      </c>
      <c r="N151" s="56" t="s">
        <v>184</v>
      </c>
      <c r="O151" s="66">
        <v>19</v>
      </c>
      <c r="P151" s="60">
        <v>35</v>
      </c>
      <c r="Q151" s="60">
        <f>O151</f>
        <v>19</v>
      </c>
      <c r="R151" s="66">
        <v>13</v>
      </c>
      <c r="S151" s="67">
        <f>100 * $Q151 + R151</f>
        <v>1913</v>
      </c>
      <c r="T151" s="66">
        <v>14</v>
      </c>
      <c r="U151" s="67">
        <f>100 * $Q151 + T151</f>
        <v>1914</v>
      </c>
      <c r="V151" s="68">
        <f>IF(ISBLANK(X151), "", _xlfn.XLOOKUP(X151,'SNAP2 IDs'!C$3:C$15,'SNAP2 IDs'!B$3:B$15,""))</f>
        <v>7</v>
      </c>
      <c r="W151" s="68">
        <f>_xlfn.XLOOKUP($V151, 'SNAP2 IDs'!$B$3:$B$15,'SNAP2 IDs'!D$3:D$15, "Lookup err")</f>
        <v>1</v>
      </c>
      <c r="X151" s="68">
        <v>4</v>
      </c>
      <c r="Y151" s="68" t="str">
        <f>_xlfn.XLOOKUP($V151, 'SNAP2 IDs'!$B$3:$B$15,'SNAP2 IDs'!E$3:E$15, "Lookup err")</f>
        <v>00:00:08:4b:e4:6f</v>
      </c>
      <c r="Z151" s="68" t="str">
        <f>_xlfn.XLOOKUP($V151, 'SNAP2 IDs'!$B$3:$B$15,'SNAP2 IDs'!F$3:F$15, "Lookup err")</f>
        <v>snap04.sas.pvt</v>
      </c>
      <c r="AA151" s="66">
        <v>0</v>
      </c>
      <c r="AB151" s="66">
        <v>22</v>
      </c>
      <c r="AC151" s="66">
        <v>23</v>
      </c>
      <c r="AD151" s="60">
        <f>_xlfn.BITXOR(AB151,2) + 32*AA151</f>
        <v>20</v>
      </c>
      <c r="AE151" s="60">
        <f>_xlfn.BITXOR(AC151,2) + 32*AA151</f>
        <v>21</v>
      </c>
      <c r="AF151" s="60">
        <f>32*(X151-1) + (AD151/2)</f>
        <v>106</v>
      </c>
      <c r="AG151" s="62" t="s">
        <v>228</v>
      </c>
    </row>
    <row r="152" spans="1:33" s="63" customFormat="1">
      <c r="A152" s="51"/>
      <c r="B152" s="52" t="s">
        <v>306</v>
      </c>
      <c r="C152" s="53" t="s">
        <v>181</v>
      </c>
      <c r="D152" s="54">
        <v>37.239489290000002</v>
      </c>
      <c r="E152" s="54">
        <v>-118.28061981</v>
      </c>
      <c r="F152" s="55">
        <v>1182.96</v>
      </c>
      <c r="G152" s="55">
        <v>92.892695240622274</v>
      </c>
      <c r="H152" s="55">
        <v>-31.9599036771104</v>
      </c>
      <c r="I152" s="64" t="s">
        <v>69</v>
      </c>
      <c r="J152" s="64" t="s">
        <v>69</v>
      </c>
      <c r="K152" s="57" t="s">
        <v>307</v>
      </c>
      <c r="L152" s="57" t="s">
        <v>308</v>
      </c>
      <c r="M152" s="56" t="s">
        <v>184</v>
      </c>
      <c r="N152" s="56" t="s">
        <v>184</v>
      </c>
      <c r="O152" s="66">
        <v>19</v>
      </c>
      <c r="P152" s="60">
        <v>35</v>
      </c>
      <c r="Q152" s="60">
        <f>O152</f>
        <v>19</v>
      </c>
      <c r="R152" s="66">
        <v>15</v>
      </c>
      <c r="S152" s="67">
        <f>100 * $Q152 + R152</f>
        <v>1915</v>
      </c>
      <c r="T152" s="66">
        <v>16</v>
      </c>
      <c r="U152" s="67">
        <f>100 * $Q152 + T152</f>
        <v>1916</v>
      </c>
      <c r="V152" s="68">
        <f>IF(ISBLANK(X152), "", _xlfn.XLOOKUP(X152,'SNAP2 IDs'!C$3:C$15,'SNAP2 IDs'!B$3:B$15,""))</f>
        <v>7</v>
      </c>
      <c r="W152" s="68">
        <f>_xlfn.XLOOKUP($V152, 'SNAP2 IDs'!$B$3:$B$15,'SNAP2 IDs'!D$3:D$15, "Lookup err")</f>
        <v>1</v>
      </c>
      <c r="X152" s="68">
        <v>4</v>
      </c>
      <c r="Y152" s="68" t="str">
        <f>_xlfn.XLOOKUP($V152, 'SNAP2 IDs'!$B$3:$B$15,'SNAP2 IDs'!E$3:E$15, "Lookup err")</f>
        <v>00:00:08:4b:e4:6f</v>
      </c>
      <c r="Z152" s="68" t="str">
        <f>_xlfn.XLOOKUP($V152, 'SNAP2 IDs'!$B$3:$B$15,'SNAP2 IDs'!F$3:F$15, "Lookup err")</f>
        <v>snap04.sas.pvt</v>
      </c>
      <c r="AA152" s="66">
        <v>0</v>
      </c>
      <c r="AB152" s="66">
        <v>24</v>
      </c>
      <c r="AC152" s="66">
        <v>25</v>
      </c>
      <c r="AD152" s="60">
        <f>_xlfn.BITXOR(AB152,2) + 32*AA152</f>
        <v>26</v>
      </c>
      <c r="AE152" s="60">
        <f>_xlfn.BITXOR(AC152,2) + 32*AA152</f>
        <v>27</v>
      </c>
      <c r="AF152" s="60">
        <f>32*(X152-1) + (AD152/2)</f>
        <v>109</v>
      </c>
      <c r="AG152" s="62" t="s">
        <v>228</v>
      </c>
    </row>
    <row r="153" spans="1:33" s="63" customFormat="1">
      <c r="A153" s="51"/>
      <c r="B153" s="52" t="s">
        <v>309</v>
      </c>
      <c r="C153" s="53" t="s">
        <v>181</v>
      </c>
      <c r="D153" s="54">
        <v>37.239461759999998</v>
      </c>
      <c r="E153" s="54">
        <v>-118.28088169</v>
      </c>
      <c r="F153" s="55">
        <v>1182.3900000000001</v>
      </c>
      <c r="G153" s="55">
        <v>69.653915508441401</v>
      </c>
      <c r="H153" s="55">
        <v>-35.015272103846605</v>
      </c>
      <c r="I153" s="64" t="s">
        <v>69</v>
      </c>
      <c r="J153" s="64" t="s">
        <v>69</v>
      </c>
      <c r="K153" s="57" t="s">
        <v>310</v>
      </c>
      <c r="L153" s="57" t="s">
        <v>311</v>
      </c>
      <c r="M153" s="56" t="s">
        <v>184</v>
      </c>
      <c r="N153" s="56" t="s">
        <v>184</v>
      </c>
      <c r="O153" s="66">
        <v>20</v>
      </c>
      <c r="P153" s="60">
        <v>33</v>
      </c>
      <c r="Q153" s="60">
        <f>O153</f>
        <v>20</v>
      </c>
      <c r="R153" s="66">
        <v>1</v>
      </c>
      <c r="S153" s="67">
        <f>100 * $Q153 + R153</f>
        <v>2001</v>
      </c>
      <c r="T153" s="66">
        <v>2</v>
      </c>
      <c r="U153" s="67">
        <f>100 * $Q153 + T153</f>
        <v>2002</v>
      </c>
      <c r="V153" s="68">
        <f>IF(ISBLANK(X153), "", _xlfn.XLOOKUP(X153,'SNAP2 IDs'!C$3:C$15,'SNAP2 IDs'!B$3:B$15,""))</f>
        <v>7</v>
      </c>
      <c r="W153" s="68">
        <f>_xlfn.XLOOKUP($V153, 'SNAP2 IDs'!$B$3:$B$15,'SNAP2 IDs'!D$3:D$15, "Lookup err")</f>
        <v>1</v>
      </c>
      <c r="X153" s="68">
        <v>4</v>
      </c>
      <c r="Y153" s="68" t="str">
        <f>_xlfn.XLOOKUP($V153, 'SNAP2 IDs'!$B$3:$B$15,'SNAP2 IDs'!E$3:E$15, "Lookup err")</f>
        <v>00:00:08:4b:e4:6f</v>
      </c>
      <c r="Z153" s="68" t="str">
        <f>_xlfn.XLOOKUP($V153, 'SNAP2 IDs'!$B$3:$B$15,'SNAP2 IDs'!F$3:F$15, "Lookup err")</f>
        <v>snap04.sas.pvt</v>
      </c>
      <c r="AA153" s="66">
        <v>0</v>
      </c>
      <c r="AB153" s="66">
        <v>26</v>
      </c>
      <c r="AC153" s="66">
        <v>27</v>
      </c>
      <c r="AD153" s="60">
        <f>_xlfn.BITXOR(AB153,2) + 32*AA153</f>
        <v>24</v>
      </c>
      <c r="AE153" s="60">
        <f>_xlfn.BITXOR(AC153,2) + 32*AA153</f>
        <v>25</v>
      </c>
      <c r="AF153" s="60">
        <f>32*(X153-1) + (AD153/2)</f>
        <v>108</v>
      </c>
      <c r="AG153" s="62" t="s">
        <v>228</v>
      </c>
    </row>
    <row r="154" spans="1:33" s="63" customFormat="1">
      <c r="A154" s="51"/>
      <c r="B154" s="52" t="s">
        <v>312</v>
      </c>
      <c r="C154" s="53" t="s">
        <v>181</v>
      </c>
      <c r="D154" s="54">
        <v>37.239461089999999</v>
      </c>
      <c r="E154" s="54">
        <v>-118.28074660999999</v>
      </c>
      <c r="F154" s="55">
        <v>1182.78</v>
      </c>
      <c r="G154" s="55">
        <v>81.641559193976192</v>
      </c>
      <c r="H154" s="55">
        <v>-35.092960364445574</v>
      </c>
      <c r="I154" s="64" t="s">
        <v>69</v>
      </c>
      <c r="J154" s="64" t="s">
        <v>69</v>
      </c>
      <c r="K154" s="57" t="s">
        <v>313</v>
      </c>
      <c r="L154" s="57" t="s">
        <v>314</v>
      </c>
      <c r="M154" s="56" t="s">
        <v>184</v>
      </c>
      <c r="N154" s="56" t="s">
        <v>184</v>
      </c>
      <c r="O154" s="66">
        <v>20</v>
      </c>
      <c r="P154" s="60">
        <v>33</v>
      </c>
      <c r="Q154" s="60">
        <f>O154</f>
        <v>20</v>
      </c>
      <c r="R154" s="66">
        <v>3</v>
      </c>
      <c r="S154" s="67">
        <f>100 * $Q154 + R154</f>
        <v>2003</v>
      </c>
      <c r="T154" s="66">
        <v>4</v>
      </c>
      <c r="U154" s="67">
        <f>100 * $Q154 + T154</f>
        <v>2004</v>
      </c>
      <c r="V154" s="68">
        <f>IF(ISBLANK(X154), "", _xlfn.XLOOKUP(X154,'SNAP2 IDs'!C$3:C$15,'SNAP2 IDs'!B$3:B$15,""))</f>
        <v>7</v>
      </c>
      <c r="W154" s="68">
        <f>_xlfn.XLOOKUP($V154, 'SNAP2 IDs'!$B$3:$B$15,'SNAP2 IDs'!D$3:D$15, "Lookup err")</f>
        <v>1</v>
      </c>
      <c r="X154" s="68">
        <v>4</v>
      </c>
      <c r="Y154" s="68" t="str">
        <f>_xlfn.XLOOKUP($V154, 'SNAP2 IDs'!$B$3:$B$15,'SNAP2 IDs'!E$3:E$15, "Lookup err")</f>
        <v>00:00:08:4b:e4:6f</v>
      </c>
      <c r="Z154" s="68" t="str">
        <f>_xlfn.XLOOKUP($V154, 'SNAP2 IDs'!$B$3:$B$15,'SNAP2 IDs'!F$3:F$15, "Lookup err")</f>
        <v>snap04.sas.pvt</v>
      </c>
      <c r="AA154" s="66">
        <v>0</v>
      </c>
      <c r="AB154" s="66">
        <v>28</v>
      </c>
      <c r="AC154" s="66">
        <v>29</v>
      </c>
      <c r="AD154" s="60">
        <f>_xlfn.BITXOR(AB154,2) + 32*AA154</f>
        <v>30</v>
      </c>
      <c r="AE154" s="60">
        <f>_xlfn.BITXOR(AC154,2) + 32*AA154</f>
        <v>31</v>
      </c>
      <c r="AF154" s="60">
        <f>32*(X154-1) + (AD154/2)</f>
        <v>111</v>
      </c>
      <c r="AG154" s="62" t="s">
        <v>228</v>
      </c>
    </row>
    <row r="155" spans="1:33" s="63" customFormat="1">
      <c r="A155" s="51"/>
      <c r="B155" s="52" t="s">
        <v>315</v>
      </c>
      <c r="C155" s="53" t="s">
        <v>181</v>
      </c>
      <c r="D155" s="54">
        <v>37.239332210000001</v>
      </c>
      <c r="E155" s="54">
        <v>-118.28056574999999</v>
      </c>
      <c r="F155" s="55">
        <v>1182.4100000000001</v>
      </c>
      <c r="G155" s="55">
        <v>97.693276320354087</v>
      </c>
      <c r="H155" s="55">
        <v>-49.390930370261202</v>
      </c>
      <c r="I155" s="64" t="s">
        <v>69</v>
      </c>
      <c r="J155" s="64" t="s">
        <v>69</v>
      </c>
      <c r="K155" s="57" t="s">
        <v>316</v>
      </c>
      <c r="L155" s="57" t="s">
        <v>317</v>
      </c>
      <c r="M155" s="56" t="s">
        <v>184</v>
      </c>
      <c r="N155" s="56" t="s">
        <v>184</v>
      </c>
      <c r="O155" s="66">
        <v>20</v>
      </c>
      <c r="P155" s="60">
        <v>33</v>
      </c>
      <c r="Q155" s="60">
        <f>O155</f>
        <v>20</v>
      </c>
      <c r="R155" s="66">
        <v>5</v>
      </c>
      <c r="S155" s="67">
        <f>100 * $Q155 + R155</f>
        <v>2005</v>
      </c>
      <c r="T155" s="66">
        <v>6</v>
      </c>
      <c r="U155" s="67">
        <f>100 * $Q155 + T155</f>
        <v>2006</v>
      </c>
      <c r="V155" s="68">
        <f>IF(ISBLANK(X155), "", _xlfn.XLOOKUP(X155,'SNAP2 IDs'!C$3:C$15,'SNAP2 IDs'!B$3:B$15,""))</f>
        <v>7</v>
      </c>
      <c r="W155" s="68">
        <f>_xlfn.XLOOKUP($V155, 'SNAP2 IDs'!$B$3:$B$15,'SNAP2 IDs'!D$3:D$15, "Lookup err")</f>
        <v>1</v>
      </c>
      <c r="X155" s="68">
        <v>4</v>
      </c>
      <c r="Y155" s="68" t="str">
        <f>_xlfn.XLOOKUP($V155, 'SNAP2 IDs'!$B$3:$B$15,'SNAP2 IDs'!E$3:E$15, "Lookup err")</f>
        <v>00:00:08:4b:e4:6f</v>
      </c>
      <c r="Z155" s="68" t="str">
        <f>_xlfn.XLOOKUP($V155, 'SNAP2 IDs'!$B$3:$B$15,'SNAP2 IDs'!F$3:F$15, "Lookup err")</f>
        <v>snap04.sas.pvt</v>
      </c>
      <c r="AA155" s="66">
        <v>0</v>
      </c>
      <c r="AB155" s="66">
        <v>30</v>
      </c>
      <c r="AC155" s="66">
        <v>31</v>
      </c>
      <c r="AD155" s="60">
        <f>_xlfn.BITXOR(AB155,2) + 32*AA155</f>
        <v>28</v>
      </c>
      <c r="AE155" s="60">
        <f>_xlfn.BITXOR(AC155,2) + 32*AA155</f>
        <v>29</v>
      </c>
      <c r="AF155" s="60">
        <f>32*(X155-1) + (AD155/2)</f>
        <v>110</v>
      </c>
      <c r="AG155" s="62" t="s">
        <v>228</v>
      </c>
    </row>
    <row r="156" spans="1:33" s="63" customFormat="1">
      <c r="A156" s="51"/>
      <c r="B156" s="52" t="s">
        <v>318</v>
      </c>
      <c r="C156" s="53" t="s">
        <v>181</v>
      </c>
      <c r="D156" s="54">
        <v>37.239760969999999</v>
      </c>
      <c r="E156" s="54">
        <v>-118.28125213</v>
      </c>
      <c r="F156" s="55">
        <v>1182.5999999999999</v>
      </c>
      <c r="G156" s="55">
        <v>36.787575796020128</v>
      </c>
      <c r="H156" s="55">
        <v>-1.8090885595608099</v>
      </c>
      <c r="I156" s="64" t="s">
        <v>69</v>
      </c>
      <c r="J156" s="64" t="s">
        <v>69</v>
      </c>
      <c r="K156" s="57" t="s">
        <v>319</v>
      </c>
      <c r="L156" s="57" t="s">
        <v>320</v>
      </c>
      <c r="M156" s="56" t="s">
        <v>184</v>
      </c>
      <c r="N156" s="56" t="s">
        <v>184</v>
      </c>
      <c r="O156" s="66">
        <v>20</v>
      </c>
      <c r="P156" s="60">
        <v>33</v>
      </c>
      <c r="Q156" s="60">
        <f>O156</f>
        <v>20</v>
      </c>
      <c r="R156" s="66">
        <v>7</v>
      </c>
      <c r="S156" s="67">
        <f>100 * $Q156 + R156</f>
        <v>2007</v>
      </c>
      <c r="T156" s="66">
        <v>8</v>
      </c>
      <c r="U156" s="67">
        <f>100 * $Q156 + T156</f>
        <v>2008</v>
      </c>
      <c r="V156" s="68">
        <f>IF(ISBLANK(X156), "", _xlfn.XLOOKUP(X156,'SNAP2 IDs'!C$3:C$15,'SNAP2 IDs'!B$3:B$15,""))</f>
        <v>7</v>
      </c>
      <c r="W156" s="68">
        <f>_xlfn.XLOOKUP($V156, 'SNAP2 IDs'!$B$3:$B$15,'SNAP2 IDs'!D$3:D$15, "Lookup err")</f>
        <v>1</v>
      </c>
      <c r="X156" s="68">
        <v>4</v>
      </c>
      <c r="Y156" s="68" t="str">
        <f>_xlfn.XLOOKUP($V156, 'SNAP2 IDs'!$B$3:$B$15,'SNAP2 IDs'!E$3:E$15, "Lookup err")</f>
        <v>00:00:08:4b:e4:6f</v>
      </c>
      <c r="Z156" s="68" t="str">
        <f>_xlfn.XLOOKUP($V156, 'SNAP2 IDs'!$B$3:$B$15,'SNAP2 IDs'!F$3:F$15, "Lookup err")</f>
        <v>snap04.sas.pvt</v>
      </c>
      <c r="AA156" s="66">
        <v>1</v>
      </c>
      <c r="AB156" s="66">
        <v>0</v>
      </c>
      <c r="AC156" s="66">
        <v>1</v>
      </c>
      <c r="AD156" s="60">
        <f>_xlfn.BITXOR(AB156,2) + 32*AA156</f>
        <v>34</v>
      </c>
      <c r="AE156" s="60">
        <f>_xlfn.BITXOR(AC156,2) + 32*AA156</f>
        <v>35</v>
      </c>
      <c r="AF156" s="60">
        <f>32*(X156-1) + (AD156/2)</f>
        <v>113</v>
      </c>
      <c r="AG156" s="62" t="s">
        <v>228</v>
      </c>
    </row>
    <row r="157" spans="1:33" s="63" customFormat="1">
      <c r="A157" s="51"/>
      <c r="B157" s="52" t="s">
        <v>321</v>
      </c>
      <c r="C157" s="53" t="s">
        <v>181</v>
      </c>
      <c r="D157" s="54">
        <v>37.239730110000004</v>
      </c>
      <c r="E157" s="54">
        <v>-118.28117472</v>
      </c>
      <c r="F157" s="55">
        <v>1182.58</v>
      </c>
      <c r="G157" s="55">
        <v>43.655394512126925</v>
      </c>
      <c r="H157" s="55">
        <v>-5.237360651051131</v>
      </c>
      <c r="I157" s="64" t="s">
        <v>69</v>
      </c>
      <c r="J157" s="64" t="s">
        <v>69</v>
      </c>
      <c r="K157" s="57" t="s">
        <v>322</v>
      </c>
      <c r="L157" s="57" t="s">
        <v>323</v>
      </c>
      <c r="M157" s="56" t="s">
        <v>184</v>
      </c>
      <c r="N157" s="56" t="s">
        <v>184</v>
      </c>
      <c r="O157" s="66">
        <v>20</v>
      </c>
      <c r="P157" s="60">
        <v>33</v>
      </c>
      <c r="Q157" s="60">
        <f>O157</f>
        <v>20</v>
      </c>
      <c r="R157" s="66">
        <v>9</v>
      </c>
      <c r="S157" s="67">
        <f>100 * $Q157 + R157</f>
        <v>2009</v>
      </c>
      <c r="T157" s="66">
        <v>10</v>
      </c>
      <c r="U157" s="67">
        <f>100 * $Q157 + T157</f>
        <v>2010</v>
      </c>
      <c r="V157" s="68">
        <f>IF(ISBLANK(X157), "", _xlfn.XLOOKUP(X157,'SNAP2 IDs'!C$3:C$15,'SNAP2 IDs'!B$3:B$15,""))</f>
        <v>7</v>
      </c>
      <c r="W157" s="68">
        <f>_xlfn.XLOOKUP($V157, 'SNAP2 IDs'!$B$3:$B$15,'SNAP2 IDs'!D$3:D$15, "Lookup err")</f>
        <v>1</v>
      </c>
      <c r="X157" s="68">
        <v>4</v>
      </c>
      <c r="Y157" s="68" t="str">
        <f>_xlfn.XLOOKUP($V157, 'SNAP2 IDs'!$B$3:$B$15,'SNAP2 IDs'!E$3:E$15, "Lookup err")</f>
        <v>00:00:08:4b:e4:6f</v>
      </c>
      <c r="Z157" s="68" t="str">
        <f>_xlfn.XLOOKUP($V157, 'SNAP2 IDs'!$B$3:$B$15,'SNAP2 IDs'!F$3:F$15, "Lookup err")</f>
        <v>snap04.sas.pvt</v>
      </c>
      <c r="AA157" s="66">
        <v>1</v>
      </c>
      <c r="AB157" s="66">
        <v>2</v>
      </c>
      <c r="AC157" s="66">
        <v>3</v>
      </c>
      <c r="AD157" s="60">
        <f>_xlfn.BITXOR(AB157,2) + 32*AA157</f>
        <v>32</v>
      </c>
      <c r="AE157" s="60">
        <f>_xlfn.BITXOR(AC157,2) + 32*AA157</f>
        <v>33</v>
      </c>
      <c r="AF157" s="60">
        <f>32*(X157-1) + (AD157/2)</f>
        <v>112</v>
      </c>
      <c r="AG157" s="62" t="s">
        <v>228</v>
      </c>
    </row>
    <row r="158" spans="1:33" s="63" customFormat="1">
      <c r="A158" s="51"/>
      <c r="B158" s="52" t="s">
        <v>324</v>
      </c>
      <c r="C158" s="53" t="s">
        <v>181</v>
      </c>
      <c r="D158" s="54">
        <v>37.239709949999998</v>
      </c>
      <c r="E158" s="54">
        <v>-118.28112354</v>
      </c>
      <c r="F158" s="55">
        <v>1182.5999999999999</v>
      </c>
      <c r="G158" s="55">
        <v>48.198450616661781</v>
      </c>
      <c r="H158" s="55">
        <v>-7.475892479102539</v>
      </c>
      <c r="I158" s="64" t="s">
        <v>69</v>
      </c>
      <c r="J158" s="64" t="s">
        <v>69</v>
      </c>
      <c r="K158" s="57" t="s">
        <v>325</v>
      </c>
      <c r="L158" s="57" t="s">
        <v>326</v>
      </c>
      <c r="M158" s="56" t="s">
        <v>184</v>
      </c>
      <c r="N158" s="56" t="s">
        <v>184</v>
      </c>
      <c r="O158" s="66">
        <v>20</v>
      </c>
      <c r="P158" s="60">
        <v>33</v>
      </c>
      <c r="Q158" s="60">
        <f>O158</f>
        <v>20</v>
      </c>
      <c r="R158" s="66">
        <v>11</v>
      </c>
      <c r="S158" s="67">
        <f>100 * $Q158 + R158</f>
        <v>2011</v>
      </c>
      <c r="T158" s="66">
        <v>12</v>
      </c>
      <c r="U158" s="67">
        <f>100 * $Q158 + T158</f>
        <v>2012</v>
      </c>
      <c r="V158" s="68">
        <f>IF(ISBLANK(X158), "", _xlfn.XLOOKUP(X158,'SNAP2 IDs'!C$3:C$15,'SNAP2 IDs'!B$3:B$15,""))</f>
        <v>7</v>
      </c>
      <c r="W158" s="68">
        <f>_xlfn.XLOOKUP($V158, 'SNAP2 IDs'!$B$3:$B$15,'SNAP2 IDs'!D$3:D$15, "Lookup err")</f>
        <v>1</v>
      </c>
      <c r="X158" s="68">
        <v>4</v>
      </c>
      <c r="Y158" s="68" t="str">
        <f>_xlfn.XLOOKUP($V158, 'SNAP2 IDs'!$B$3:$B$15,'SNAP2 IDs'!E$3:E$15, "Lookup err")</f>
        <v>00:00:08:4b:e4:6f</v>
      </c>
      <c r="Z158" s="68" t="str">
        <f>_xlfn.XLOOKUP($V158, 'SNAP2 IDs'!$B$3:$B$15,'SNAP2 IDs'!F$3:F$15, "Lookup err")</f>
        <v>snap04.sas.pvt</v>
      </c>
      <c r="AA158" s="66">
        <v>1</v>
      </c>
      <c r="AB158" s="66">
        <v>4</v>
      </c>
      <c r="AC158" s="66">
        <v>5</v>
      </c>
      <c r="AD158" s="60">
        <f>_xlfn.BITXOR(AB158,2) + 32*AA158</f>
        <v>38</v>
      </c>
      <c r="AE158" s="60">
        <f>_xlfn.BITXOR(AC158,2) + 32*AA158</f>
        <v>39</v>
      </c>
      <c r="AF158" s="60">
        <f>32*(X158-1) + (AD158/2)</f>
        <v>115</v>
      </c>
      <c r="AG158" s="62" t="s">
        <v>228</v>
      </c>
    </row>
    <row r="159" spans="1:33" s="63" customFormat="1">
      <c r="A159" s="51"/>
      <c r="B159" s="52" t="s">
        <v>327</v>
      </c>
      <c r="C159" s="53" t="s">
        <v>181</v>
      </c>
      <c r="D159" s="54">
        <v>37.239681179999998</v>
      </c>
      <c r="E159" s="54">
        <v>-118.28123929</v>
      </c>
      <c r="F159" s="55">
        <v>1182.68</v>
      </c>
      <c r="G159" s="55">
        <v>37.923375961995362</v>
      </c>
      <c r="H159" s="55">
        <v>-10.666660447249377</v>
      </c>
      <c r="I159" s="64" t="s">
        <v>69</v>
      </c>
      <c r="J159" s="64" t="s">
        <v>69</v>
      </c>
      <c r="K159" s="57" t="s">
        <v>328</v>
      </c>
      <c r="L159" s="57" t="s">
        <v>289</v>
      </c>
      <c r="M159" s="56" t="s">
        <v>184</v>
      </c>
      <c r="N159" s="56" t="s">
        <v>184</v>
      </c>
      <c r="O159" s="66">
        <v>20</v>
      </c>
      <c r="P159" s="60">
        <v>33</v>
      </c>
      <c r="Q159" s="60">
        <f>O159</f>
        <v>20</v>
      </c>
      <c r="R159" s="66">
        <v>13</v>
      </c>
      <c r="S159" s="67">
        <f>100 * $Q159 + R159</f>
        <v>2013</v>
      </c>
      <c r="T159" s="66">
        <v>14</v>
      </c>
      <c r="U159" s="67">
        <f>100 * $Q159 + T159</f>
        <v>2014</v>
      </c>
      <c r="V159" s="68">
        <f>IF(ISBLANK(X159), "", _xlfn.XLOOKUP(X159,'SNAP2 IDs'!C$3:C$15,'SNAP2 IDs'!B$3:B$15,""))</f>
        <v>7</v>
      </c>
      <c r="W159" s="68">
        <f>_xlfn.XLOOKUP($V159, 'SNAP2 IDs'!$B$3:$B$15,'SNAP2 IDs'!D$3:D$15, "Lookup err")</f>
        <v>1</v>
      </c>
      <c r="X159" s="68">
        <v>4</v>
      </c>
      <c r="Y159" s="68" t="str">
        <f>_xlfn.XLOOKUP($V159, 'SNAP2 IDs'!$B$3:$B$15,'SNAP2 IDs'!E$3:E$15, "Lookup err")</f>
        <v>00:00:08:4b:e4:6f</v>
      </c>
      <c r="Z159" s="68" t="str">
        <f>_xlfn.XLOOKUP($V159, 'SNAP2 IDs'!$B$3:$B$15,'SNAP2 IDs'!F$3:F$15, "Lookup err")</f>
        <v>snap04.sas.pvt</v>
      </c>
      <c r="AA159" s="66">
        <v>1</v>
      </c>
      <c r="AB159" s="66">
        <v>6</v>
      </c>
      <c r="AC159" s="66">
        <v>7</v>
      </c>
      <c r="AD159" s="60">
        <f>_xlfn.BITXOR(AB159,2) + 32*AA159</f>
        <v>36</v>
      </c>
      <c r="AE159" s="60">
        <f>_xlfn.BITXOR(AC159,2) + 32*AA159</f>
        <v>37</v>
      </c>
      <c r="AF159" s="60">
        <f>32*(X159-1) + (AD159/2)</f>
        <v>114</v>
      </c>
      <c r="AG159" s="62" t="s">
        <v>198</v>
      </c>
    </row>
    <row r="160" spans="1:33" s="63" customFormat="1">
      <c r="A160" s="51"/>
      <c r="B160" s="52" t="s">
        <v>329</v>
      </c>
      <c r="C160" s="53" t="s">
        <v>181</v>
      </c>
      <c r="D160" s="54">
        <v>37.239670940000003</v>
      </c>
      <c r="E160" s="54">
        <v>-118.28115457</v>
      </c>
      <c r="F160" s="55">
        <v>1182.58</v>
      </c>
      <c r="G160" s="55">
        <v>45.447802436727585</v>
      </c>
      <c r="H160" s="55">
        <v>-11.805348426819114</v>
      </c>
      <c r="I160" s="64" t="s">
        <v>69</v>
      </c>
      <c r="J160" s="64" t="s">
        <v>69</v>
      </c>
      <c r="K160" s="57" t="s">
        <v>330</v>
      </c>
      <c r="L160" s="57" t="s">
        <v>331</v>
      </c>
      <c r="M160" s="56" t="s">
        <v>184</v>
      </c>
      <c r="N160" s="56" t="s">
        <v>184</v>
      </c>
      <c r="O160" s="66">
        <v>20</v>
      </c>
      <c r="P160" s="60">
        <v>33</v>
      </c>
      <c r="Q160" s="60">
        <f>O160</f>
        <v>20</v>
      </c>
      <c r="R160" s="66">
        <v>15</v>
      </c>
      <c r="S160" s="67">
        <f>100 * $Q160 + R160</f>
        <v>2015</v>
      </c>
      <c r="T160" s="66">
        <v>16</v>
      </c>
      <c r="U160" s="67">
        <f>100 * $Q160 + T160</f>
        <v>2016</v>
      </c>
      <c r="V160" s="68">
        <f>IF(ISBLANK(X160), "", _xlfn.XLOOKUP(X160,'SNAP2 IDs'!C$3:C$15,'SNAP2 IDs'!B$3:B$15,""))</f>
        <v>7</v>
      </c>
      <c r="W160" s="68">
        <f>_xlfn.XLOOKUP($V160, 'SNAP2 IDs'!$B$3:$B$15,'SNAP2 IDs'!D$3:D$15, "Lookup err")</f>
        <v>1</v>
      </c>
      <c r="X160" s="68">
        <v>4</v>
      </c>
      <c r="Y160" s="68" t="str">
        <f>_xlfn.XLOOKUP($V160, 'SNAP2 IDs'!$B$3:$B$15,'SNAP2 IDs'!E$3:E$15, "Lookup err")</f>
        <v>00:00:08:4b:e4:6f</v>
      </c>
      <c r="Z160" s="68" t="str">
        <f>_xlfn.XLOOKUP($V160, 'SNAP2 IDs'!$B$3:$B$15,'SNAP2 IDs'!F$3:F$15, "Lookup err")</f>
        <v>snap04.sas.pvt</v>
      </c>
      <c r="AA160" s="66">
        <v>1</v>
      </c>
      <c r="AB160" s="66">
        <v>8</v>
      </c>
      <c r="AC160" s="66">
        <v>9</v>
      </c>
      <c r="AD160" s="60">
        <f>_xlfn.BITXOR(AB160,2) + 32*AA160</f>
        <v>42</v>
      </c>
      <c r="AE160" s="60">
        <f>_xlfn.BITXOR(AC160,2) + 32*AA160</f>
        <v>43</v>
      </c>
      <c r="AF160" s="60">
        <f>32*(X160-1) + (AD160/2)</f>
        <v>117</v>
      </c>
      <c r="AG160" s="62" t="s">
        <v>228</v>
      </c>
    </row>
    <row r="161" spans="1:33" s="63" customFormat="1">
      <c r="A161" s="51"/>
      <c r="B161" s="52" t="s">
        <v>332</v>
      </c>
      <c r="C161" s="53" t="s">
        <v>181</v>
      </c>
      <c r="D161" s="54">
        <v>37.23938287</v>
      </c>
      <c r="E161" s="54">
        <v>-118.28094695999999</v>
      </c>
      <c r="F161" s="55">
        <v>1182.43</v>
      </c>
      <c r="G161" s="55">
        <v>63.859806486295632</v>
      </c>
      <c r="H161" s="55">
        <v>-43.776288574115355</v>
      </c>
      <c r="I161" s="64" t="s">
        <v>69</v>
      </c>
      <c r="J161" s="64" t="s">
        <v>69</v>
      </c>
      <c r="K161" s="57" t="s">
        <v>333</v>
      </c>
      <c r="L161" s="57" t="s">
        <v>334</v>
      </c>
      <c r="M161" s="56" t="s">
        <v>184</v>
      </c>
      <c r="N161" s="56" t="s">
        <v>184</v>
      </c>
      <c r="O161" s="66">
        <v>21</v>
      </c>
      <c r="P161" s="60">
        <v>34</v>
      </c>
      <c r="Q161" s="60">
        <f>O161</f>
        <v>21</v>
      </c>
      <c r="R161" s="66">
        <v>11</v>
      </c>
      <c r="S161" s="67">
        <f>100 * $Q161 + R161</f>
        <v>2111</v>
      </c>
      <c r="T161" s="66">
        <v>12</v>
      </c>
      <c r="U161" s="67">
        <f>100 * $Q161 + T161</f>
        <v>2112</v>
      </c>
      <c r="V161" s="68">
        <f>IF(ISBLANK(X161), "", _xlfn.XLOOKUP(X161,'SNAP2 IDs'!C$3:C$15,'SNAP2 IDs'!B$3:B$15,""))</f>
        <v>5</v>
      </c>
      <c r="W161" s="68">
        <f>_xlfn.XLOOKUP($V161, 'SNAP2 IDs'!$B$3:$B$15,'SNAP2 IDs'!D$3:D$15, "Lookup err")</f>
        <v>1</v>
      </c>
      <c r="X161" s="68">
        <v>5</v>
      </c>
      <c r="Y161" s="68" t="str">
        <f>_xlfn.XLOOKUP($V161, 'SNAP2 IDs'!$B$3:$B$15,'SNAP2 IDs'!E$3:E$15, "Lookup err")</f>
        <v>00:00:18:2d:e4:75</v>
      </c>
      <c r="Z161" s="68" t="str">
        <f>_xlfn.XLOOKUP($V161, 'SNAP2 IDs'!$B$3:$B$15,'SNAP2 IDs'!F$3:F$15, "Lookup err")</f>
        <v>snap05.sas.pvt</v>
      </c>
      <c r="AA161" s="66">
        <v>0</v>
      </c>
      <c r="AB161" s="66">
        <v>0</v>
      </c>
      <c r="AC161" s="66">
        <v>1</v>
      </c>
      <c r="AD161" s="60">
        <f>_xlfn.BITXOR(AB161,2) + 32*AA161</f>
        <v>2</v>
      </c>
      <c r="AE161" s="60">
        <f>_xlfn.BITXOR(AC161,2) + 32*AA161</f>
        <v>3</v>
      </c>
      <c r="AF161" s="60">
        <f>32*(X161-1) + (AD161/2)</f>
        <v>129</v>
      </c>
      <c r="AG161" s="62" t="s">
        <v>228</v>
      </c>
    </row>
    <row r="162" spans="1:33" s="63" customFormat="1">
      <c r="A162" s="51"/>
      <c r="B162" s="52" t="s">
        <v>335</v>
      </c>
      <c r="C162" s="53" t="s">
        <v>181</v>
      </c>
      <c r="D162" s="54">
        <v>37.239307349999997</v>
      </c>
      <c r="E162" s="54">
        <v>-118.28075585000001</v>
      </c>
      <c r="F162" s="55">
        <v>1182.3399999999999</v>
      </c>
      <c r="G162" s="55">
        <v>80.825391540706363</v>
      </c>
      <c r="H162" s="55">
        <v>-52.149973562778555</v>
      </c>
      <c r="I162" s="64" t="s">
        <v>69</v>
      </c>
      <c r="J162" s="64" t="s">
        <v>69</v>
      </c>
      <c r="K162" s="57" t="s">
        <v>336</v>
      </c>
      <c r="L162" s="57" t="s">
        <v>337</v>
      </c>
      <c r="M162" s="56" t="s">
        <v>184</v>
      </c>
      <c r="N162" s="56" t="s">
        <v>184</v>
      </c>
      <c r="O162" s="66">
        <v>21</v>
      </c>
      <c r="P162" s="60">
        <v>34</v>
      </c>
      <c r="Q162" s="60">
        <f>O162</f>
        <v>21</v>
      </c>
      <c r="R162" s="66">
        <v>13</v>
      </c>
      <c r="S162" s="67">
        <f>100 * $Q162 + R162</f>
        <v>2113</v>
      </c>
      <c r="T162" s="66">
        <v>14</v>
      </c>
      <c r="U162" s="67">
        <f>100 * $Q162 + T162</f>
        <v>2114</v>
      </c>
      <c r="V162" s="68">
        <f>IF(ISBLANK(X162), "", _xlfn.XLOOKUP(X162,'SNAP2 IDs'!C$3:C$15,'SNAP2 IDs'!B$3:B$15,""))</f>
        <v>5</v>
      </c>
      <c r="W162" s="68">
        <f>_xlfn.XLOOKUP($V162, 'SNAP2 IDs'!$B$3:$B$15,'SNAP2 IDs'!D$3:D$15, "Lookup err")</f>
        <v>1</v>
      </c>
      <c r="X162" s="68">
        <v>5</v>
      </c>
      <c r="Y162" s="68" t="str">
        <f>_xlfn.XLOOKUP($V162, 'SNAP2 IDs'!$B$3:$B$15,'SNAP2 IDs'!E$3:E$15, "Lookup err")</f>
        <v>00:00:18:2d:e4:75</v>
      </c>
      <c r="Z162" s="68" t="str">
        <f>_xlfn.XLOOKUP($V162, 'SNAP2 IDs'!$B$3:$B$15,'SNAP2 IDs'!F$3:F$15, "Lookup err")</f>
        <v>snap05.sas.pvt</v>
      </c>
      <c r="AA162" s="66">
        <v>0</v>
      </c>
      <c r="AB162" s="66">
        <v>2</v>
      </c>
      <c r="AC162" s="66">
        <v>3</v>
      </c>
      <c r="AD162" s="60">
        <f>_xlfn.BITXOR(AB162,2) + 32*AA162</f>
        <v>0</v>
      </c>
      <c r="AE162" s="60">
        <f>_xlfn.BITXOR(AC162,2) + 32*AA162</f>
        <v>1</v>
      </c>
      <c r="AF162" s="60">
        <f>32*(X162-1) + (AD162/2)</f>
        <v>128</v>
      </c>
      <c r="AG162" s="62" t="s">
        <v>228</v>
      </c>
    </row>
    <row r="163" spans="1:33" s="63" customFormat="1">
      <c r="A163" s="51"/>
      <c r="B163" s="52" t="s">
        <v>338</v>
      </c>
      <c r="C163" s="53" t="s">
        <v>181</v>
      </c>
      <c r="D163" s="54">
        <v>37.239281519999999</v>
      </c>
      <c r="E163" s="54">
        <v>-118.28093814</v>
      </c>
      <c r="F163" s="55">
        <v>1182.45</v>
      </c>
      <c r="G163" s="55">
        <v>64.640731728945923</v>
      </c>
      <c r="H163" s="55">
        <v>-55.019999991144324</v>
      </c>
      <c r="I163" s="64" t="s">
        <v>69</v>
      </c>
      <c r="J163" s="64" t="s">
        <v>69</v>
      </c>
      <c r="K163" s="57" t="s">
        <v>339</v>
      </c>
      <c r="L163" s="57" t="s">
        <v>340</v>
      </c>
      <c r="M163" s="56" t="s">
        <v>184</v>
      </c>
      <c r="N163" s="56" t="s">
        <v>184</v>
      </c>
      <c r="O163" s="66">
        <v>21</v>
      </c>
      <c r="P163" s="60">
        <v>34</v>
      </c>
      <c r="Q163" s="60">
        <f>O163</f>
        <v>21</v>
      </c>
      <c r="R163" s="66">
        <v>15</v>
      </c>
      <c r="S163" s="67">
        <f>100 * $Q163 + R163</f>
        <v>2115</v>
      </c>
      <c r="T163" s="66">
        <v>16</v>
      </c>
      <c r="U163" s="67">
        <f>100 * $Q163 + T163</f>
        <v>2116</v>
      </c>
      <c r="V163" s="68">
        <f>IF(ISBLANK(X163), "", _xlfn.XLOOKUP(X163,'SNAP2 IDs'!C$3:C$15,'SNAP2 IDs'!B$3:B$15,""))</f>
        <v>5</v>
      </c>
      <c r="W163" s="68">
        <f>_xlfn.XLOOKUP($V163, 'SNAP2 IDs'!$B$3:$B$15,'SNAP2 IDs'!D$3:D$15, "Lookup err")</f>
        <v>1</v>
      </c>
      <c r="X163" s="68">
        <v>5</v>
      </c>
      <c r="Y163" s="68" t="str">
        <f>_xlfn.XLOOKUP($V163, 'SNAP2 IDs'!$B$3:$B$15,'SNAP2 IDs'!E$3:E$15, "Lookup err")</f>
        <v>00:00:18:2d:e4:75</v>
      </c>
      <c r="Z163" s="68" t="str">
        <f>_xlfn.XLOOKUP($V163, 'SNAP2 IDs'!$B$3:$B$15,'SNAP2 IDs'!F$3:F$15, "Lookup err")</f>
        <v>snap05.sas.pvt</v>
      </c>
      <c r="AA163" s="66">
        <v>0</v>
      </c>
      <c r="AB163" s="66">
        <v>4</v>
      </c>
      <c r="AC163" s="66">
        <v>5</v>
      </c>
      <c r="AD163" s="60">
        <f>_xlfn.BITXOR(AB163,2) + 32*AA163</f>
        <v>6</v>
      </c>
      <c r="AE163" s="60">
        <f>_xlfn.BITXOR(AC163,2) + 32*AA163</f>
        <v>7</v>
      </c>
      <c r="AF163" s="60">
        <f>32*(X163-1) + (AD163/2)</f>
        <v>131</v>
      </c>
      <c r="AG163" s="62" t="s">
        <v>228</v>
      </c>
    </row>
    <row r="164" spans="1:33" s="63" customFormat="1">
      <c r="A164" s="51"/>
      <c r="B164" s="52" t="s">
        <v>341</v>
      </c>
      <c r="C164" s="53" t="s">
        <v>181</v>
      </c>
      <c r="D164" s="54">
        <v>37.239611580000002</v>
      </c>
      <c r="E164" s="54">
        <v>-118.28115603000001</v>
      </c>
      <c r="F164" s="55">
        <v>1182.67</v>
      </c>
      <c r="G164" s="55">
        <v>45.314740704993163</v>
      </c>
      <c r="H164" s="55">
        <v>-18.388873852656577</v>
      </c>
      <c r="I164" s="64" t="s">
        <v>69</v>
      </c>
      <c r="J164" s="64" t="s">
        <v>69</v>
      </c>
      <c r="K164" s="57" t="s">
        <v>342</v>
      </c>
      <c r="L164" s="57" t="s">
        <v>343</v>
      </c>
      <c r="M164" s="56" t="s">
        <v>184</v>
      </c>
      <c r="N164" s="56" t="s">
        <v>184</v>
      </c>
      <c r="O164" s="66">
        <v>21</v>
      </c>
      <c r="P164" s="60">
        <v>34</v>
      </c>
      <c r="Q164" s="60">
        <f>O164</f>
        <v>21</v>
      </c>
      <c r="R164" s="66">
        <v>1</v>
      </c>
      <c r="S164" s="67">
        <f>100 * $Q164 + R164</f>
        <v>2101</v>
      </c>
      <c r="T164" s="66">
        <v>2</v>
      </c>
      <c r="U164" s="67">
        <f>100 * $Q164 + T164</f>
        <v>2102</v>
      </c>
      <c r="V164" s="68">
        <f>IF(ISBLANK(X164), "", _xlfn.XLOOKUP(X164,'SNAP2 IDs'!C$3:C$15,'SNAP2 IDs'!B$3:B$15,""))</f>
        <v>7</v>
      </c>
      <c r="W164" s="68">
        <f>_xlfn.XLOOKUP($V164, 'SNAP2 IDs'!$B$3:$B$15,'SNAP2 IDs'!D$3:D$15, "Lookup err")</f>
        <v>1</v>
      </c>
      <c r="X164" s="68">
        <v>4</v>
      </c>
      <c r="Y164" s="68" t="str">
        <f>_xlfn.XLOOKUP($V164, 'SNAP2 IDs'!$B$3:$B$15,'SNAP2 IDs'!E$3:E$15, "Lookup err")</f>
        <v>00:00:08:4b:e4:6f</v>
      </c>
      <c r="Z164" s="68" t="str">
        <f>_xlfn.XLOOKUP($V164, 'SNAP2 IDs'!$B$3:$B$15,'SNAP2 IDs'!F$3:F$15, "Lookup err")</f>
        <v>snap04.sas.pvt</v>
      </c>
      <c r="AA164" s="66">
        <v>1</v>
      </c>
      <c r="AB164" s="66">
        <v>10</v>
      </c>
      <c r="AC164" s="66">
        <v>11</v>
      </c>
      <c r="AD164" s="60">
        <f>_xlfn.BITXOR(AB164,2) + 32*AA164</f>
        <v>40</v>
      </c>
      <c r="AE164" s="60">
        <f>_xlfn.BITXOR(AC164,2) + 32*AA164</f>
        <v>41</v>
      </c>
      <c r="AF164" s="60">
        <f>32*(X164-1) + (AD164/2)</f>
        <v>116</v>
      </c>
      <c r="AG164" s="62" t="s">
        <v>198</v>
      </c>
    </row>
    <row r="165" spans="1:33" s="63" customFormat="1">
      <c r="A165" s="51"/>
      <c r="B165" s="52" t="s">
        <v>344</v>
      </c>
      <c r="C165" s="53" t="s">
        <v>181</v>
      </c>
      <c r="D165" s="54">
        <v>37.239538760000002</v>
      </c>
      <c r="E165" s="54">
        <v>-118.28117315999999</v>
      </c>
      <c r="F165" s="55">
        <v>1182.68</v>
      </c>
      <c r="G165" s="55">
        <v>43.788601648181007</v>
      </c>
      <c r="H165" s="55">
        <v>-26.472892599311908</v>
      </c>
      <c r="I165" s="64" t="s">
        <v>69</v>
      </c>
      <c r="J165" s="64" t="s">
        <v>69</v>
      </c>
      <c r="K165" s="57" t="s">
        <v>345</v>
      </c>
      <c r="L165" s="57" t="s">
        <v>346</v>
      </c>
      <c r="M165" s="56" t="s">
        <v>184</v>
      </c>
      <c r="N165" s="56" t="s">
        <v>184</v>
      </c>
      <c r="O165" s="66">
        <v>21</v>
      </c>
      <c r="P165" s="60">
        <v>34</v>
      </c>
      <c r="Q165" s="60">
        <f>O165</f>
        <v>21</v>
      </c>
      <c r="R165" s="66">
        <v>5</v>
      </c>
      <c r="S165" s="67">
        <f>100 * $Q165 + R165</f>
        <v>2105</v>
      </c>
      <c r="T165" s="66">
        <v>6</v>
      </c>
      <c r="U165" s="67">
        <f>100 * $Q165 + T165</f>
        <v>2106</v>
      </c>
      <c r="V165" s="68">
        <f>IF(ISBLANK(X165), "", _xlfn.XLOOKUP(X165,'SNAP2 IDs'!C$3:C$15,'SNAP2 IDs'!B$3:B$15,""))</f>
        <v>7</v>
      </c>
      <c r="W165" s="68">
        <f>_xlfn.XLOOKUP($V165, 'SNAP2 IDs'!$B$3:$B$15,'SNAP2 IDs'!D$3:D$15, "Lookup err")</f>
        <v>1</v>
      </c>
      <c r="X165" s="68">
        <v>4</v>
      </c>
      <c r="Y165" s="68" t="str">
        <f>_xlfn.XLOOKUP($V165, 'SNAP2 IDs'!$B$3:$B$15,'SNAP2 IDs'!E$3:E$15, "Lookup err")</f>
        <v>00:00:08:4b:e4:6f</v>
      </c>
      <c r="Z165" s="68" t="str">
        <f>_xlfn.XLOOKUP($V165, 'SNAP2 IDs'!$B$3:$B$15,'SNAP2 IDs'!F$3:F$15, "Lookup err")</f>
        <v>snap04.sas.pvt</v>
      </c>
      <c r="AA165" s="66">
        <v>1</v>
      </c>
      <c r="AB165" s="66">
        <v>14</v>
      </c>
      <c r="AC165" s="66">
        <v>15</v>
      </c>
      <c r="AD165" s="60">
        <f>_xlfn.BITXOR(AB165,2) + 32*AA165</f>
        <v>44</v>
      </c>
      <c r="AE165" s="60">
        <f>_xlfn.BITXOR(AC165,2) + 32*AA165</f>
        <v>45</v>
      </c>
      <c r="AF165" s="60">
        <f>32*(X165-1) + (AD165/2)</f>
        <v>118</v>
      </c>
      <c r="AG165" s="62" t="s">
        <v>198</v>
      </c>
    </row>
    <row r="166" spans="1:33" s="63" customFormat="1">
      <c r="A166" s="51"/>
      <c r="B166" s="52" t="s">
        <v>347</v>
      </c>
      <c r="C166" s="53" t="s">
        <v>181</v>
      </c>
      <c r="D166" s="54">
        <v>37.239467580000003</v>
      </c>
      <c r="E166" s="54">
        <v>-118.28112517</v>
      </c>
      <c r="F166" s="55">
        <v>1182.58</v>
      </c>
      <c r="G166" s="55">
        <v>48.04776041481216</v>
      </c>
      <c r="H166" s="55">
        <v>-34.367130017878978</v>
      </c>
      <c r="I166" s="64" t="s">
        <v>69</v>
      </c>
      <c r="J166" s="64" t="s">
        <v>69</v>
      </c>
      <c r="K166" s="57" t="s">
        <v>348</v>
      </c>
      <c r="L166" s="57" t="s">
        <v>349</v>
      </c>
      <c r="M166" s="56" t="s">
        <v>184</v>
      </c>
      <c r="N166" s="56" t="s">
        <v>184</v>
      </c>
      <c r="O166" s="66">
        <v>21</v>
      </c>
      <c r="P166" s="60">
        <v>34</v>
      </c>
      <c r="Q166" s="60">
        <f>O166</f>
        <v>21</v>
      </c>
      <c r="R166" s="66">
        <v>7</v>
      </c>
      <c r="S166" s="67">
        <f>100 * $Q166 + R166</f>
        <v>2107</v>
      </c>
      <c r="T166" s="66">
        <v>8</v>
      </c>
      <c r="U166" s="67">
        <f>100 * $Q166 + T166</f>
        <v>2108</v>
      </c>
      <c r="V166" s="68">
        <f>IF(ISBLANK(X166), "", _xlfn.XLOOKUP(X166,'SNAP2 IDs'!C$3:C$15,'SNAP2 IDs'!B$3:B$15,""))</f>
        <v>7</v>
      </c>
      <c r="W166" s="68">
        <f>_xlfn.XLOOKUP($V166, 'SNAP2 IDs'!$B$3:$B$15,'SNAP2 IDs'!D$3:D$15, "Lookup err")</f>
        <v>1</v>
      </c>
      <c r="X166" s="68">
        <v>4</v>
      </c>
      <c r="Y166" s="68" t="str">
        <f>_xlfn.XLOOKUP($V166, 'SNAP2 IDs'!$B$3:$B$15,'SNAP2 IDs'!E$3:E$15, "Lookup err")</f>
        <v>00:00:08:4b:e4:6f</v>
      </c>
      <c r="Z166" s="68" t="str">
        <f>_xlfn.XLOOKUP($V166, 'SNAP2 IDs'!$B$3:$B$15,'SNAP2 IDs'!F$3:F$15, "Lookup err")</f>
        <v>snap04.sas.pvt</v>
      </c>
      <c r="AA166" s="66">
        <v>1</v>
      </c>
      <c r="AB166" s="66">
        <v>16</v>
      </c>
      <c r="AC166" s="66">
        <v>17</v>
      </c>
      <c r="AD166" s="60">
        <f>_xlfn.BITXOR(AB166,2) + 32*AA166</f>
        <v>50</v>
      </c>
      <c r="AE166" s="60">
        <f>_xlfn.BITXOR(AC166,2) + 32*AA166</f>
        <v>51</v>
      </c>
      <c r="AF166" s="60">
        <f>32*(X166-1) + (AD166/2)</f>
        <v>121</v>
      </c>
      <c r="AG166" s="62" t="s">
        <v>198</v>
      </c>
    </row>
    <row r="167" spans="1:33" s="63" customFormat="1">
      <c r="A167" s="51"/>
      <c r="B167" s="52" t="s">
        <v>350</v>
      </c>
      <c r="C167" s="53" t="s">
        <v>181</v>
      </c>
      <c r="D167" s="54">
        <v>37.239729410000002</v>
      </c>
      <c r="E167" s="54">
        <v>-118.28131152</v>
      </c>
      <c r="F167" s="55">
        <v>1182.76</v>
      </c>
      <c r="G167" s="55">
        <v>31.508077778720551</v>
      </c>
      <c r="H167" s="55">
        <v>-5.3117194183046461</v>
      </c>
      <c r="I167" s="64" t="s">
        <v>69</v>
      </c>
      <c r="J167" s="64" t="s">
        <v>69</v>
      </c>
      <c r="K167" s="57" t="s">
        <v>351</v>
      </c>
      <c r="L167" s="57" t="s">
        <v>352</v>
      </c>
      <c r="M167" s="56" t="s">
        <v>184</v>
      </c>
      <c r="N167" s="56" t="s">
        <v>184</v>
      </c>
      <c r="O167" s="66">
        <v>21</v>
      </c>
      <c r="P167" s="60">
        <v>34</v>
      </c>
      <c r="Q167" s="60">
        <f>O167</f>
        <v>21</v>
      </c>
      <c r="R167" s="66">
        <v>3</v>
      </c>
      <c r="S167" s="67">
        <f>100 * $Q167 + R167</f>
        <v>2103</v>
      </c>
      <c r="T167" s="66">
        <v>4</v>
      </c>
      <c r="U167" s="67">
        <f>100 * $Q167 + T167</f>
        <v>2104</v>
      </c>
      <c r="V167" s="68">
        <f>IF(ISBLANK(X167), "", _xlfn.XLOOKUP(X167,'SNAP2 IDs'!C$3:C$15,'SNAP2 IDs'!B$3:B$15,""))</f>
        <v>7</v>
      </c>
      <c r="W167" s="68">
        <f>_xlfn.XLOOKUP($V167, 'SNAP2 IDs'!$B$3:$B$15,'SNAP2 IDs'!D$3:D$15, "Lookup err")</f>
        <v>1</v>
      </c>
      <c r="X167" s="68">
        <v>4</v>
      </c>
      <c r="Y167" s="68" t="str">
        <f>_xlfn.XLOOKUP($V167, 'SNAP2 IDs'!$B$3:$B$15,'SNAP2 IDs'!E$3:E$15, "Lookup err")</f>
        <v>00:00:08:4b:e4:6f</v>
      </c>
      <c r="Z167" s="68" t="str">
        <f>_xlfn.XLOOKUP($V167, 'SNAP2 IDs'!$B$3:$B$15,'SNAP2 IDs'!F$3:F$15, "Lookup err")</f>
        <v>snap04.sas.pvt</v>
      </c>
      <c r="AA167" s="66">
        <v>1</v>
      </c>
      <c r="AB167" s="66">
        <v>12</v>
      </c>
      <c r="AC167" s="66">
        <v>13</v>
      </c>
      <c r="AD167" s="60">
        <f>_xlfn.BITXOR(AB167,2) + 32*AA167</f>
        <v>46</v>
      </c>
      <c r="AE167" s="60">
        <f>_xlfn.BITXOR(AC167,2) + 32*AA167</f>
        <v>47</v>
      </c>
      <c r="AF167" s="60">
        <f>32*(X167-1) + (AD167/2)</f>
        <v>119</v>
      </c>
      <c r="AG167" s="62" t="s">
        <v>353</v>
      </c>
    </row>
    <row r="168" spans="1:33" s="63" customFormat="1">
      <c r="A168" s="51"/>
      <c r="B168" s="52" t="s">
        <v>354</v>
      </c>
      <c r="C168" s="53" t="s">
        <v>181</v>
      </c>
      <c r="D168" s="54">
        <v>37.239574709999999</v>
      </c>
      <c r="E168" s="54">
        <v>-118.28128126999999</v>
      </c>
      <c r="F168" s="55">
        <v>1182.8499999999999</v>
      </c>
      <c r="G168" s="55">
        <v>34.196706201451271</v>
      </c>
      <c r="H168" s="55">
        <v>-22.480825682549753</v>
      </c>
      <c r="I168" s="64" t="s">
        <v>69</v>
      </c>
      <c r="J168" s="64" t="s">
        <v>69</v>
      </c>
      <c r="K168" s="57" t="s">
        <v>355</v>
      </c>
      <c r="L168" s="57" t="s">
        <v>356</v>
      </c>
      <c r="M168" s="56" t="s">
        <v>184</v>
      </c>
      <c r="N168" s="56" t="s">
        <v>184</v>
      </c>
      <c r="O168" s="66">
        <v>21</v>
      </c>
      <c r="P168" s="60">
        <v>34</v>
      </c>
      <c r="Q168" s="60">
        <f>O168</f>
        <v>21</v>
      </c>
      <c r="R168" s="66">
        <v>9</v>
      </c>
      <c r="S168" s="67">
        <f>100 * $Q168 + R168</f>
        <v>2109</v>
      </c>
      <c r="T168" s="66">
        <v>10</v>
      </c>
      <c r="U168" s="67">
        <f>100 * $Q168 + T168</f>
        <v>2110</v>
      </c>
      <c r="V168" s="68">
        <f>IF(ISBLANK(X168), "", _xlfn.XLOOKUP(X168,'SNAP2 IDs'!C$3:C$15,'SNAP2 IDs'!B$3:B$15,""))</f>
        <v>7</v>
      </c>
      <c r="W168" s="68">
        <f>_xlfn.XLOOKUP($V168, 'SNAP2 IDs'!$B$3:$B$15,'SNAP2 IDs'!D$3:D$15, "Lookup err")</f>
        <v>1</v>
      </c>
      <c r="X168" s="68">
        <v>4</v>
      </c>
      <c r="Y168" s="68" t="str">
        <f>_xlfn.XLOOKUP($V168, 'SNAP2 IDs'!$B$3:$B$15,'SNAP2 IDs'!E$3:E$15, "Lookup err")</f>
        <v>00:00:08:4b:e4:6f</v>
      </c>
      <c r="Z168" s="68" t="str">
        <f>_xlfn.XLOOKUP($V168, 'SNAP2 IDs'!$B$3:$B$15,'SNAP2 IDs'!F$3:F$15, "Lookup err")</f>
        <v>snap04.sas.pvt</v>
      </c>
      <c r="AA168" s="66">
        <v>1</v>
      </c>
      <c r="AB168" s="66">
        <v>18</v>
      </c>
      <c r="AC168" s="66">
        <v>19</v>
      </c>
      <c r="AD168" s="60">
        <f>_xlfn.BITXOR(AB168,2) + 32*AA168</f>
        <v>48</v>
      </c>
      <c r="AE168" s="60">
        <f>_xlfn.BITXOR(AC168,2) + 32*AA168</f>
        <v>49</v>
      </c>
      <c r="AF168" s="60">
        <f>32*(X168-1) + (AD168/2)</f>
        <v>120</v>
      </c>
      <c r="AG168" s="62" t="s">
        <v>353</v>
      </c>
    </row>
    <row r="169" spans="1:33" s="63" customFormat="1">
      <c r="A169" s="51"/>
      <c r="B169" s="52" t="s">
        <v>357</v>
      </c>
      <c r="C169" s="53" t="s">
        <v>181</v>
      </c>
      <c r="D169" s="54">
        <v>37.239154200000002</v>
      </c>
      <c r="E169" s="54">
        <v>-118.28090965</v>
      </c>
      <c r="F169" s="55">
        <v>1182.81</v>
      </c>
      <c r="G169" s="55">
        <v>67.178574763107292</v>
      </c>
      <c r="H169" s="55">
        <v>-69.150385311152164</v>
      </c>
      <c r="I169" s="64" t="s">
        <v>69</v>
      </c>
      <c r="J169" s="64" t="s">
        <v>69</v>
      </c>
      <c r="K169" s="57" t="s">
        <v>358</v>
      </c>
      <c r="L169" s="57" t="s">
        <v>359</v>
      </c>
      <c r="M169" s="56" t="s">
        <v>184</v>
      </c>
      <c r="N169" s="56" t="s">
        <v>184</v>
      </c>
      <c r="O169" s="66">
        <v>22</v>
      </c>
      <c r="P169" s="60">
        <v>30</v>
      </c>
      <c r="Q169" s="60">
        <f>O169</f>
        <v>22</v>
      </c>
      <c r="R169" s="66">
        <v>1</v>
      </c>
      <c r="S169" s="67">
        <f>100 * $Q169 + R169</f>
        <v>2201</v>
      </c>
      <c r="T169" s="66">
        <v>2</v>
      </c>
      <c r="U169" s="67">
        <f>100 * $Q169 + T169</f>
        <v>2202</v>
      </c>
      <c r="V169" s="68">
        <f>IF(ISBLANK(X169), "", _xlfn.XLOOKUP(X169,'SNAP2 IDs'!C$3:C$15,'SNAP2 IDs'!B$3:B$15,""))</f>
        <v>5</v>
      </c>
      <c r="W169" s="68">
        <f>_xlfn.XLOOKUP($V169, 'SNAP2 IDs'!$B$3:$B$15,'SNAP2 IDs'!D$3:D$15, "Lookup err")</f>
        <v>1</v>
      </c>
      <c r="X169" s="68">
        <v>5</v>
      </c>
      <c r="Y169" s="68" t="str">
        <f>_xlfn.XLOOKUP($V169, 'SNAP2 IDs'!$B$3:$B$15,'SNAP2 IDs'!E$3:E$15, "Lookup err")</f>
        <v>00:00:18:2d:e4:75</v>
      </c>
      <c r="Z169" s="68" t="str">
        <f>_xlfn.XLOOKUP($V169, 'SNAP2 IDs'!$B$3:$B$15,'SNAP2 IDs'!F$3:F$15, "Lookup err")</f>
        <v>snap05.sas.pvt</v>
      </c>
      <c r="AA169" s="66">
        <v>0</v>
      </c>
      <c r="AB169" s="66">
        <v>6</v>
      </c>
      <c r="AC169" s="66">
        <v>7</v>
      </c>
      <c r="AD169" s="60">
        <f>_xlfn.BITXOR(AB169,2) + 32*AA169</f>
        <v>4</v>
      </c>
      <c r="AE169" s="60">
        <f>_xlfn.BITXOR(AC169,2) + 32*AA169</f>
        <v>5</v>
      </c>
      <c r="AF169" s="60">
        <f>32*(X169-1) + (AD169/2)</f>
        <v>130</v>
      </c>
      <c r="AG169" s="62" t="s">
        <v>228</v>
      </c>
    </row>
    <row r="170" spans="1:33" s="63" customFormat="1">
      <c r="A170" s="51"/>
      <c r="B170" s="52" t="s">
        <v>360</v>
      </c>
      <c r="C170" s="53" t="s">
        <v>181</v>
      </c>
      <c r="D170" s="54">
        <v>37.239465410000001</v>
      </c>
      <c r="E170" s="54">
        <v>-118.28123486</v>
      </c>
      <c r="F170" s="55">
        <v>1182.5</v>
      </c>
      <c r="G170" s="55">
        <v>38.322775838968553</v>
      </c>
      <c r="H170" s="55">
        <v>-34.609073470940288</v>
      </c>
      <c r="I170" s="64" t="s">
        <v>69</v>
      </c>
      <c r="J170" s="64" t="s">
        <v>69</v>
      </c>
      <c r="K170" s="57" t="s">
        <v>361</v>
      </c>
      <c r="L170" s="57" t="s">
        <v>362</v>
      </c>
      <c r="M170" s="56" t="s">
        <v>184</v>
      </c>
      <c r="N170" s="56" t="s">
        <v>184</v>
      </c>
      <c r="O170" s="66">
        <v>22</v>
      </c>
      <c r="P170" s="60">
        <v>30</v>
      </c>
      <c r="Q170" s="60">
        <f>O170</f>
        <v>22</v>
      </c>
      <c r="R170" s="66">
        <v>7</v>
      </c>
      <c r="S170" s="67">
        <f>100 * $Q170 + R170</f>
        <v>2207</v>
      </c>
      <c r="T170" s="66">
        <v>8</v>
      </c>
      <c r="U170" s="67">
        <f>100 * $Q170 + T170</f>
        <v>2208</v>
      </c>
      <c r="V170" s="68">
        <f>IF(ISBLANK(X170), "", _xlfn.XLOOKUP(X170,'SNAP2 IDs'!C$3:C$15,'SNAP2 IDs'!B$3:B$15,""))</f>
        <v>5</v>
      </c>
      <c r="W170" s="68">
        <f>_xlfn.XLOOKUP($V170, 'SNAP2 IDs'!$B$3:$B$15,'SNAP2 IDs'!D$3:D$15, "Lookup err")</f>
        <v>1</v>
      </c>
      <c r="X170" s="68">
        <v>5</v>
      </c>
      <c r="Y170" s="68" t="str">
        <f>_xlfn.XLOOKUP($V170, 'SNAP2 IDs'!$B$3:$B$15,'SNAP2 IDs'!E$3:E$15, "Lookup err")</f>
        <v>00:00:18:2d:e4:75</v>
      </c>
      <c r="Z170" s="68" t="str">
        <f>_xlfn.XLOOKUP($V170, 'SNAP2 IDs'!$B$3:$B$15,'SNAP2 IDs'!F$3:F$15, "Lookup err")</f>
        <v>snap05.sas.pvt</v>
      </c>
      <c r="AA170" s="66">
        <v>0</v>
      </c>
      <c r="AB170" s="66">
        <v>12</v>
      </c>
      <c r="AC170" s="66">
        <v>13</v>
      </c>
      <c r="AD170" s="60">
        <f>_xlfn.BITXOR(AB170,2) + 32*AA170</f>
        <v>14</v>
      </c>
      <c r="AE170" s="60">
        <f>_xlfn.BITXOR(AC170,2) + 32*AA170</f>
        <v>15</v>
      </c>
      <c r="AF170" s="60">
        <f>32*(X170-1) + (AD170/2)</f>
        <v>135</v>
      </c>
      <c r="AG170" s="62" t="s">
        <v>281</v>
      </c>
    </row>
    <row r="171" spans="1:33" s="63" customFormat="1">
      <c r="A171" s="51"/>
      <c r="B171" s="52" t="s">
        <v>363</v>
      </c>
      <c r="C171" s="53" t="s">
        <v>181</v>
      </c>
      <c r="D171" s="54">
        <v>37.239389379999999</v>
      </c>
      <c r="E171" s="54">
        <v>-118.28117451999999</v>
      </c>
      <c r="F171" s="55">
        <v>1182.3499999999999</v>
      </c>
      <c r="G171" s="55">
        <v>43.673336415772539</v>
      </c>
      <c r="H171" s="55">
        <v>-43.049348395119303</v>
      </c>
      <c r="I171" s="64" t="s">
        <v>69</v>
      </c>
      <c r="J171" s="64" t="s">
        <v>69</v>
      </c>
      <c r="K171" s="57" t="s">
        <v>364</v>
      </c>
      <c r="L171" s="57" t="s">
        <v>365</v>
      </c>
      <c r="M171" s="56" t="s">
        <v>184</v>
      </c>
      <c r="N171" s="56" t="s">
        <v>184</v>
      </c>
      <c r="O171" s="66">
        <v>22</v>
      </c>
      <c r="P171" s="60">
        <v>30</v>
      </c>
      <c r="Q171" s="60">
        <f>O171</f>
        <v>22</v>
      </c>
      <c r="R171" s="66">
        <v>9</v>
      </c>
      <c r="S171" s="67">
        <f>100 * $Q171 + R171</f>
        <v>2209</v>
      </c>
      <c r="T171" s="66">
        <v>10</v>
      </c>
      <c r="U171" s="67">
        <f>100 * $Q171 + T171</f>
        <v>2210</v>
      </c>
      <c r="V171" s="68">
        <f>IF(ISBLANK(X171), "", _xlfn.XLOOKUP(X171,'SNAP2 IDs'!C$3:C$15,'SNAP2 IDs'!B$3:B$15,""))</f>
        <v>5</v>
      </c>
      <c r="W171" s="68">
        <f>_xlfn.XLOOKUP($V171, 'SNAP2 IDs'!$B$3:$B$15,'SNAP2 IDs'!D$3:D$15, "Lookup err")</f>
        <v>1</v>
      </c>
      <c r="X171" s="68">
        <v>5</v>
      </c>
      <c r="Y171" s="68" t="str">
        <f>_xlfn.XLOOKUP($V171, 'SNAP2 IDs'!$B$3:$B$15,'SNAP2 IDs'!E$3:E$15, "Lookup err")</f>
        <v>00:00:18:2d:e4:75</v>
      </c>
      <c r="Z171" s="68" t="str">
        <f>_xlfn.XLOOKUP($V171, 'SNAP2 IDs'!$B$3:$B$15,'SNAP2 IDs'!F$3:F$15, "Lookup err")</f>
        <v>snap05.sas.pvt</v>
      </c>
      <c r="AA171" s="66">
        <v>0</v>
      </c>
      <c r="AB171" s="66">
        <v>14</v>
      </c>
      <c r="AC171" s="66">
        <v>15</v>
      </c>
      <c r="AD171" s="60">
        <f>_xlfn.BITXOR(AB171,2) + 32*AA171</f>
        <v>12</v>
      </c>
      <c r="AE171" s="60">
        <f>_xlfn.BITXOR(AC171,2) + 32*AA171</f>
        <v>13</v>
      </c>
      <c r="AF171" s="60">
        <f>32*(X171-1) + (AD171/2)</f>
        <v>134</v>
      </c>
      <c r="AG171" s="62" t="s">
        <v>198</v>
      </c>
    </row>
    <row r="172" spans="1:33" s="63" customFormat="1">
      <c r="A172" s="51"/>
      <c r="B172" s="52" t="s">
        <v>366</v>
      </c>
      <c r="C172" s="53" t="s">
        <v>181</v>
      </c>
      <c r="D172" s="54">
        <v>37.239340140000003</v>
      </c>
      <c r="E172" s="54">
        <v>-118.28106356000001</v>
      </c>
      <c r="F172" s="55">
        <v>1182.29</v>
      </c>
      <c r="G172" s="55">
        <v>53.513717995880157</v>
      </c>
      <c r="H172" s="55">
        <v>-48.518602154835072</v>
      </c>
      <c r="I172" s="64" t="s">
        <v>69</v>
      </c>
      <c r="J172" s="64" t="s">
        <v>69</v>
      </c>
      <c r="K172" s="57" t="s">
        <v>367</v>
      </c>
      <c r="L172" s="57" t="s">
        <v>368</v>
      </c>
      <c r="M172" s="56" t="s">
        <v>184</v>
      </c>
      <c r="N172" s="56" t="s">
        <v>184</v>
      </c>
      <c r="O172" s="66">
        <v>22</v>
      </c>
      <c r="P172" s="60">
        <v>30</v>
      </c>
      <c r="Q172" s="60">
        <f>O172</f>
        <v>22</v>
      </c>
      <c r="R172" s="66">
        <v>11</v>
      </c>
      <c r="S172" s="67">
        <f>100 * $Q172 + R172</f>
        <v>2211</v>
      </c>
      <c r="T172" s="66">
        <v>12</v>
      </c>
      <c r="U172" s="67">
        <f>100 * $Q172 + T172</f>
        <v>2212</v>
      </c>
      <c r="V172" s="68">
        <f>IF(ISBLANK(X172), "", _xlfn.XLOOKUP(X172,'SNAP2 IDs'!C$3:C$15,'SNAP2 IDs'!B$3:B$15,""))</f>
        <v>5</v>
      </c>
      <c r="W172" s="68">
        <f>_xlfn.XLOOKUP($V172, 'SNAP2 IDs'!$B$3:$B$15,'SNAP2 IDs'!D$3:D$15, "Lookup err")</f>
        <v>1</v>
      </c>
      <c r="X172" s="68">
        <v>5</v>
      </c>
      <c r="Y172" s="68" t="str">
        <f>_xlfn.XLOOKUP($V172, 'SNAP2 IDs'!$B$3:$B$15,'SNAP2 IDs'!E$3:E$15, "Lookup err")</f>
        <v>00:00:18:2d:e4:75</v>
      </c>
      <c r="Z172" s="68" t="str">
        <f>_xlfn.XLOOKUP($V172, 'SNAP2 IDs'!$B$3:$B$15,'SNAP2 IDs'!F$3:F$15, "Lookup err")</f>
        <v>snap05.sas.pvt</v>
      </c>
      <c r="AA172" s="66">
        <v>0</v>
      </c>
      <c r="AB172" s="66">
        <v>16</v>
      </c>
      <c r="AC172" s="66">
        <v>17</v>
      </c>
      <c r="AD172" s="60">
        <f>_xlfn.BITXOR(AB172,2) + 32*AA172</f>
        <v>18</v>
      </c>
      <c r="AE172" s="60">
        <f>_xlfn.BITXOR(AC172,2) + 32*AA172</f>
        <v>19</v>
      </c>
      <c r="AF172" s="60">
        <f>32*(X172-1) + (AD172/2)</f>
        <v>137</v>
      </c>
      <c r="AG172" s="62" t="s">
        <v>281</v>
      </c>
    </row>
    <row r="173" spans="1:33" s="63" customFormat="1">
      <c r="A173" s="51"/>
      <c r="B173" s="52" t="s">
        <v>369</v>
      </c>
      <c r="C173" s="53" t="s">
        <v>181</v>
      </c>
      <c r="D173" s="54">
        <v>37.23926943</v>
      </c>
      <c r="E173" s="54">
        <v>-118.28117942999999</v>
      </c>
      <c r="F173" s="55">
        <v>1182.3499999999999</v>
      </c>
      <c r="G173" s="55">
        <v>43.23861921406904</v>
      </c>
      <c r="H173" s="55">
        <v>-56.360677453949179</v>
      </c>
      <c r="I173" s="64" t="s">
        <v>69</v>
      </c>
      <c r="J173" s="64" t="s">
        <v>69</v>
      </c>
      <c r="K173" s="57" t="s">
        <v>370</v>
      </c>
      <c r="L173" s="57" t="s">
        <v>371</v>
      </c>
      <c r="M173" s="56" t="s">
        <v>184</v>
      </c>
      <c r="N173" s="56" t="s">
        <v>184</v>
      </c>
      <c r="O173" s="66">
        <v>22</v>
      </c>
      <c r="P173" s="60">
        <v>30</v>
      </c>
      <c r="Q173" s="60">
        <f>O173</f>
        <v>22</v>
      </c>
      <c r="R173" s="66">
        <v>13</v>
      </c>
      <c r="S173" s="67">
        <f>100 * $Q173 + R173</f>
        <v>2213</v>
      </c>
      <c r="T173" s="66">
        <v>14</v>
      </c>
      <c r="U173" s="67">
        <f>100 * $Q173 + T173</f>
        <v>2214</v>
      </c>
      <c r="V173" s="68">
        <f>IF(ISBLANK(X173), "", _xlfn.XLOOKUP(X173,'SNAP2 IDs'!C$3:C$15,'SNAP2 IDs'!B$3:B$15,""))</f>
        <v>5</v>
      </c>
      <c r="W173" s="68">
        <f>_xlfn.XLOOKUP($V173, 'SNAP2 IDs'!$B$3:$B$15,'SNAP2 IDs'!D$3:D$15, "Lookup err")</f>
        <v>1</v>
      </c>
      <c r="X173" s="68">
        <v>5</v>
      </c>
      <c r="Y173" s="68" t="str">
        <f>_xlfn.XLOOKUP($V173, 'SNAP2 IDs'!$B$3:$B$15,'SNAP2 IDs'!E$3:E$15, "Lookup err")</f>
        <v>00:00:18:2d:e4:75</v>
      </c>
      <c r="Z173" s="68" t="str">
        <f>_xlfn.XLOOKUP($V173, 'SNAP2 IDs'!$B$3:$B$15,'SNAP2 IDs'!F$3:F$15, "Lookup err")</f>
        <v>snap05.sas.pvt</v>
      </c>
      <c r="AA173" s="66">
        <v>0</v>
      </c>
      <c r="AB173" s="66">
        <v>18</v>
      </c>
      <c r="AC173" s="66">
        <v>19</v>
      </c>
      <c r="AD173" s="60">
        <f>_xlfn.BITXOR(AB173,2) + 32*AA173</f>
        <v>16</v>
      </c>
      <c r="AE173" s="60">
        <f>_xlfn.BITXOR(AC173,2) + 32*AA173</f>
        <v>17</v>
      </c>
      <c r="AF173" s="60">
        <f>32*(X173-1) + (AD173/2)</f>
        <v>136</v>
      </c>
      <c r="AG173" s="62" t="s">
        <v>281</v>
      </c>
    </row>
    <row r="174" spans="1:33" s="63" customFormat="1">
      <c r="A174" s="51"/>
      <c r="B174" s="52" t="s">
        <v>372</v>
      </c>
      <c r="C174" s="53" t="s">
        <v>181</v>
      </c>
      <c r="D174" s="54">
        <v>37.23922219</v>
      </c>
      <c r="E174" s="54">
        <v>-118.2810893</v>
      </c>
      <c r="F174" s="55">
        <v>1182.42</v>
      </c>
      <c r="G174" s="55">
        <v>51.233390931140356</v>
      </c>
      <c r="H174" s="55">
        <v>-61.6035254161932</v>
      </c>
      <c r="I174" s="64" t="s">
        <v>69</v>
      </c>
      <c r="J174" s="64" t="s">
        <v>69</v>
      </c>
      <c r="K174" s="57" t="s">
        <v>373</v>
      </c>
      <c r="L174" s="57" t="s">
        <v>374</v>
      </c>
      <c r="M174" s="56" t="s">
        <v>184</v>
      </c>
      <c r="N174" s="56" t="s">
        <v>184</v>
      </c>
      <c r="O174" s="66">
        <v>22</v>
      </c>
      <c r="P174" s="60">
        <v>30</v>
      </c>
      <c r="Q174" s="60">
        <f>O174</f>
        <v>22</v>
      </c>
      <c r="R174" s="66">
        <v>3</v>
      </c>
      <c r="S174" s="67">
        <f>100 * $Q174 + R174</f>
        <v>2203</v>
      </c>
      <c r="T174" s="66">
        <v>4</v>
      </c>
      <c r="U174" s="67">
        <f>100 * $Q174 + T174</f>
        <v>2204</v>
      </c>
      <c r="V174" s="68">
        <f>IF(ISBLANK(X174), "", _xlfn.XLOOKUP(X174,'SNAP2 IDs'!C$3:C$15,'SNAP2 IDs'!B$3:B$15,""))</f>
        <v>5</v>
      </c>
      <c r="W174" s="68">
        <f>_xlfn.XLOOKUP($V174, 'SNAP2 IDs'!$B$3:$B$15,'SNAP2 IDs'!D$3:D$15, "Lookup err")</f>
        <v>1</v>
      </c>
      <c r="X174" s="68">
        <v>5</v>
      </c>
      <c r="Y174" s="68" t="str">
        <f>_xlfn.XLOOKUP($V174, 'SNAP2 IDs'!$B$3:$B$15,'SNAP2 IDs'!E$3:E$15, "Lookup err")</f>
        <v>00:00:18:2d:e4:75</v>
      </c>
      <c r="Z174" s="68" t="str">
        <f>_xlfn.XLOOKUP($V174, 'SNAP2 IDs'!$B$3:$B$15,'SNAP2 IDs'!F$3:F$15, "Lookup err")</f>
        <v>snap05.sas.pvt</v>
      </c>
      <c r="AA174" s="66">
        <v>0</v>
      </c>
      <c r="AB174" s="66">
        <v>8</v>
      </c>
      <c r="AC174" s="66">
        <v>9</v>
      </c>
      <c r="AD174" s="60">
        <f>_xlfn.BITXOR(AB174,2) + 32*AA174</f>
        <v>10</v>
      </c>
      <c r="AE174" s="60">
        <f>_xlfn.BITXOR(AC174,2) + 32*AA174</f>
        <v>11</v>
      </c>
      <c r="AF174" s="60">
        <f>32*(X174-1) + (AD174/2)</f>
        <v>133</v>
      </c>
      <c r="AG174" s="62" t="s">
        <v>198</v>
      </c>
    </row>
    <row r="175" spans="1:33" s="63" customFormat="1">
      <c r="A175" s="51"/>
      <c r="B175" s="52" t="s">
        <v>375</v>
      </c>
      <c r="C175" s="53" t="s">
        <v>181</v>
      </c>
      <c r="D175" s="54">
        <v>37.23919188</v>
      </c>
      <c r="E175" s="54">
        <v>-118.28125301999999</v>
      </c>
      <c r="F175" s="55">
        <v>1182.49</v>
      </c>
      <c r="G175" s="55">
        <v>36.707992331203741</v>
      </c>
      <c r="H175" s="55">
        <v>-64.971866558858608</v>
      </c>
      <c r="I175" s="64" t="s">
        <v>69</v>
      </c>
      <c r="J175" s="64" t="s">
        <v>69</v>
      </c>
      <c r="K175" s="57" t="s">
        <v>376</v>
      </c>
      <c r="L175" s="57" t="s">
        <v>377</v>
      </c>
      <c r="M175" s="56" t="s">
        <v>184</v>
      </c>
      <c r="N175" s="56" t="s">
        <v>184</v>
      </c>
      <c r="O175" s="66">
        <v>22</v>
      </c>
      <c r="P175" s="60">
        <v>30</v>
      </c>
      <c r="Q175" s="60">
        <f>O175</f>
        <v>22</v>
      </c>
      <c r="R175" s="66">
        <v>15</v>
      </c>
      <c r="S175" s="67">
        <f>100 * $Q175 + R175</f>
        <v>2215</v>
      </c>
      <c r="T175" s="66">
        <v>16</v>
      </c>
      <c r="U175" s="67">
        <f>100 * $Q175 + T175</f>
        <v>2216</v>
      </c>
      <c r="V175" s="68">
        <f>IF(ISBLANK(X175), "", _xlfn.XLOOKUP(X175,'SNAP2 IDs'!C$3:C$15,'SNAP2 IDs'!B$3:B$15,""))</f>
        <v>5</v>
      </c>
      <c r="W175" s="68">
        <f>_xlfn.XLOOKUP($V175, 'SNAP2 IDs'!$B$3:$B$15,'SNAP2 IDs'!D$3:D$15, "Lookup err")</f>
        <v>1</v>
      </c>
      <c r="X175" s="68">
        <v>5</v>
      </c>
      <c r="Y175" s="68" t="str">
        <f>_xlfn.XLOOKUP($V175, 'SNAP2 IDs'!$B$3:$B$15,'SNAP2 IDs'!E$3:E$15, "Lookup err")</f>
        <v>00:00:18:2d:e4:75</v>
      </c>
      <c r="Z175" s="68" t="str">
        <f>_xlfn.XLOOKUP($V175, 'SNAP2 IDs'!$B$3:$B$15,'SNAP2 IDs'!F$3:F$15, "Lookup err")</f>
        <v>snap05.sas.pvt</v>
      </c>
      <c r="AA175" s="66">
        <v>0</v>
      </c>
      <c r="AB175" s="66">
        <v>20</v>
      </c>
      <c r="AC175" s="66">
        <v>21</v>
      </c>
      <c r="AD175" s="60">
        <f>_xlfn.BITXOR(AB175,2) + 32*AA175</f>
        <v>22</v>
      </c>
      <c r="AE175" s="60">
        <f>_xlfn.BITXOR(AC175,2) + 32*AA175</f>
        <v>23</v>
      </c>
      <c r="AF175" s="60">
        <f>32*(X175-1) + (AD175/2)</f>
        <v>139</v>
      </c>
      <c r="AG175" s="62" t="s">
        <v>281</v>
      </c>
    </row>
    <row r="176" spans="1:33" s="63" customFormat="1">
      <c r="A176" s="51"/>
      <c r="B176" s="52" t="s">
        <v>378</v>
      </c>
      <c r="C176" s="53" t="s">
        <v>181</v>
      </c>
      <c r="D176" s="54">
        <v>37.23897771</v>
      </c>
      <c r="E176" s="54">
        <v>-118.2811979</v>
      </c>
      <c r="F176" s="55">
        <v>1182.5899999999999</v>
      </c>
      <c r="G176" s="55">
        <v>41.597239483440696</v>
      </c>
      <c r="H176" s="55">
        <v>-88.733376909953989</v>
      </c>
      <c r="I176" s="64" t="s">
        <v>69</v>
      </c>
      <c r="J176" s="64" t="s">
        <v>69</v>
      </c>
      <c r="K176" s="57" t="s">
        <v>379</v>
      </c>
      <c r="L176" s="57" t="s">
        <v>380</v>
      </c>
      <c r="M176" s="56" t="s">
        <v>184</v>
      </c>
      <c r="N176" s="56" t="s">
        <v>184</v>
      </c>
      <c r="O176" s="66">
        <v>22</v>
      </c>
      <c r="P176" s="60">
        <v>30</v>
      </c>
      <c r="Q176" s="60">
        <f>O176</f>
        <v>22</v>
      </c>
      <c r="R176" s="66">
        <v>5</v>
      </c>
      <c r="S176" s="67">
        <f>100 * $Q176 + R176</f>
        <v>2205</v>
      </c>
      <c r="T176" s="66">
        <v>6</v>
      </c>
      <c r="U176" s="67">
        <f>100 * $Q176 + T176</f>
        <v>2206</v>
      </c>
      <c r="V176" s="68">
        <f>IF(ISBLANK(X176), "", _xlfn.XLOOKUP(X176,'SNAP2 IDs'!C$3:C$15,'SNAP2 IDs'!B$3:B$15,""))</f>
        <v>5</v>
      </c>
      <c r="W176" s="68">
        <f>_xlfn.XLOOKUP($V176, 'SNAP2 IDs'!$B$3:$B$15,'SNAP2 IDs'!D$3:D$15, "Lookup err")</f>
        <v>1</v>
      </c>
      <c r="X176" s="68">
        <v>5</v>
      </c>
      <c r="Y176" s="68" t="str">
        <f>_xlfn.XLOOKUP($V176, 'SNAP2 IDs'!$B$3:$B$15,'SNAP2 IDs'!E$3:E$15, "Lookup err")</f>
        <v>00:00:18:2d:e4:75</v>
      </c>
      <c r="Z176" s="68" t="str">
        <f>_xlfn.XLOOKUP($V176, 'SNAP2 IDs'!$B$3:$B$15,'SNAP2 IDs'!F$3:F$15, "Lookup err")</f>
        <v>snap05.sas.pvt</v>
      </c>
      <c r="AA176" s="66">
        <v>0</v>
      </c>
      <c r="AB176" s="66">
        <v>10</v>
      </c>
      <c r="AC176" s="66">
        <v>11</v>
      </c>
      <c r="AD176" s="60">
        <f>_xlfn.BITXOR(AB176,2) + 32*AA176</f>
        <v>8</v>
      </c>
      <c r="AE176" s="60">
        <f>_xlfn.BITXOR(AC176,2) + 32*AA176</f>
        <v>9</v>
      </c>
      <c r="AF176" s="60">
        <f>32*(X176-1) + (AD176/2)</f>
        <v>132</v>
      </c>
      <c r="AG176" s="62" t="s">
        <v>281</v>
      </c>
    </row>
    <row r="177" spans="1:33" s="63" customFormat="1">
      <c r="A177" s="51"/>
      <c r="B177" s="52" t="s">
        <v>381</v>
      </c>
      <c r="C177" s="53" t="s">
        <v>181</v>
      </c>
      <c r="D177" s="54">
        <v>37.239121300000001</v>
      </c>
      <c r="E177" s="54">
        <v>-118.28103203000001</v>
      </c>
      <c r="F177" s="55">
        <v>1182.48</v>
      </c>
      <c r="G177" s="55">
        <v>56.308930718772721</v>
      </c>
      <c r="H177" s="55">
        <v>-72.798404204748905</v>
      </c>
      <c r="I177" s="64" t="s">
        <v>69</v>
      </c>
      <c r="J177" s="64" t="s">
        <v>69</v>
      </c>
      <c r="K177" s="57" t="s">
        <v>382</v>
      </c>
      <c r="L177" s="57" t="s">
        <v>383</v>
      </c>
      <c r="M177" s="56" t="s">
        <v>184</v>
      </c>
      <c r="N177" s="56" t="s">
        <v>184</v>
      </c>
      <c r="O177" s="66">
        <v>23</v>
      </c>
      <c r="P177" s="60">
        <v>32</v>
      </c>
      <c r="Q177" s="60">
        <f>O177</f>
        <v>23</v>
      </c>
      <c r="R177" s="66">
        <v>1</v>
      </c>
      <c r="S177" s="67">
        <f>100 * $Q177 + R177</f>
        <v>2301</v>
      </c>
      <c r="T177" s="66">
        <v>2</v>
      </c>
      <c r="U177" s="67">
        <f>100 * $Q177 + T177</f>
        <v>2302</v>
      </c>
      <c r="V177" s="68">
        <f>IF(ISBLANK(X177), "", _xlfn.XLOOKUP(X177,'SNAP2 IDs'!C$3:C$15,'SNAP2 IDs'!B$3:B$15,""))</f>
        <v>5</v>
      </c>
      <c r="W177" s="68">
        <f>_xlfn.XLOOKUP($V177, 'SNAP2 IDs'!$B$3:$B$15,'SNAP2 IDs'!D$3:D$15, "Lookup err")</f>
        <v>1</v>
      </c>
      <c r="X177" s="68">
        <v>5</v>
      </c>
      <c r="Y177" s="68" t="str">
        <f>_xlfn.XLOOKUP($V177, 'SNAP2 IDs'!$B$3:$B$15,'SNAP2 IDs'!E$3:E$15, "Lookup err")</f>
        <v>00:00:18:2d:e4:75</v>
      </c>
      <c r="Z177" s="68" t="str">
        <f>_xlfn.XLOOKUP($V177, 'SNAP2 IDs'!$B$3:$B$15,'SNAP2 IDs'!F$3:F$15, "Lookup err")</f>
        <v>snap05.sas.pvt</v>
      </c>
      <c r="AA177" s="66">
        <v>0</v>
      </c>
      <c r="AB177" s="66">
        <v>22</v>
      </c>
      <c r="AC177" s="66">
        <v>23</v>
      </c>
      <c r="AD177" s="60">
        <f>_xlfn.BITXOR(AB177,2) + 32*AA177</f>
        <v>20</v>
      </c>
      <c r="AE177" s="60">
        <f>_xlfn.BITXOR(AC177,2) + 32*AA177</f>
        <v>21</v>
      </c>
      <c r="AF177" s="60">
        <f>32*(X177-1) + (AD177/2)</f>
        <v>138</v>
      </c>
      <c r="AG177" s="62" t="s">
        <v>281</v>
      </c>
    </row>
    <row r="178" spans="1:33" s="63" customFormat="1">
      <c r="A178" s="51"/>
      <c r="B178" s="52" t="s">
        <v>384</v>
      </c>
      <c r="C178" s="53" t="s">
        <v>181</v>
      </c>
      <c r="D178" s="54">
        <v>37.238973819999998</v>
      </c>
      <c r="E178" s="54">
        <v>-118.28114169</v>
      </c>
      <c r="F178" s="55">
        <v>1182.58</v>
      </c>
      <c r="G178" s="55">
        <v>46.583991097671507</v>
      </c>
      <c r="H178" s="55">
        <v>-89.166211521955859</v>
      </c>
      <c r="I178" s="64" t="s">
        <v>69</v>
      </c>
      <c r="J178" s="64" t="s">
        <v>69</v>
      </c>
      <c r="K178" s="57" t="s">
        <v>385</v>
      </c>
      <c r="L178" s="57" t="s">
        <v>386</v>
      </c>
      <c r="M178" s="56" t="s">
        <v>184</v>
      </c>
      <c r="N178" s="56" t="s">
        <v>184</v>
      </c>
      <c r="O178" s="66">
        <v>23</v>
      </c>
      <c r="P178" s="60">
        <v>32</v>
      </c>
      <c r="Q178" s="60">
        <f>O178</f>
        <v>23</v>
      </c>
      <c r="R178" s="66">
        <v>3</v>
      </c>
      <c r="S178" s="67">
        <f>100 * $Q178 + R178</f>
        <v>2303</v>
      </c>
      <c r="T178" s="66">
        <v>4</v>
      </c>
      <c r="U178" s="67">
        <f>100 * $Q178 + T178</f>
        <v>2304</v>
      </c>
      <c r="V178" s="68">
        <f>IF(ISBLANK(X178), "", _xlfn.XLOOKUP(X178,'SNAP2 IDs'!C$3:C$15,'SNAP2 IDs'!B$3:B$15,""))</f>
        <v>5</v>
      </c>
      <c r="W178" s="68">
        <f>_xlfn.XLOOKUP($V178, 'SNAP2 IDs'!$B$3:$B$15,'SNAP2 IDs'!D$3:D$15, "Lookup err")</f>
        <v>1</v>
      </c>
      <c r="X178" s="68">
        <v>5</v>
      </c>
      <c r="Y178" s="68" t="str">
        <f>_xlfn.XLOOKUP($V178, 'SNAP2 IDs'!$B$3:$B$15,'SNAP2 IDs'!E$3:E$15, "Lookup err")</f>
        <v>00:00:18:2d:e4:75</v>
      </c>
      <c r="Z178" s="68" t="str">
        <f>_xlfn.XLOOKUP($V178, 'SNAP2 IDs'!$B$3:$B$15,'SNAP2 IDs'!F$3:F$15, "Lookup err")</f>
        <v>snap05.sas.pvt</v>
      </c>
      <c r="AA178" s="66">
        <v>0</v>
      </c>
      <c r="AB178" s="66">
        <v>24</v>
      </c>
      <c r="AC178" s="66">
        <v>25</v>
      </c>
      <c r="AD178" s="60">
        <f>_xlfn.BITXOR(AB178,2) + 32*AA178</f>
        <v>26</v>
      </c>
      <c r="AE178" s="60">
        <f>_xlfn.BITXOR(AC178,2) + 32*AA178</f>
        <v>27</v>
      </c>
      <c r="AF178" s="60">
        <f>32*(X178-1) + (AD178/2)</f>
        <v>141</v>
      </c>
      <c r="AG178" s="62" t="s">
        <v>387</v>
      </c>
    </row>
    <row r="179" spans="1:33" s="63" customFormat="1">
      <c r="A179" s="51"/>
      <c r="B179" s="52" t="s">
        <v>388</v>
      </c>
      <c r="C179" s="53" t="s">
        <v>181</v>
      </c>
      <c r="D179" s="54">
        <v>37.239506259999999</v>
      </c>
      <c r="E179" s="54">
        <v>-118.28139815999999</v>
      </c>
      <c r="F179" s="55">
        <v>1182.77</v>
      </c>
      <c r="G179" s="55">
        <v>23.824015731576566</v>
      </c>
      <c r="H179" s="55">
        <v>-30.074298535602974</v>
      </c>
      <c r="I179" s="64" t="s">
        <v>69</v>
      </c>
      <c r="J179" s="64" t="s">
        <v>69</v>
      </c>
      <c r="K179" s="57" t="s">
        <v>389</v>
      </c>
      <c r="L179" s="57" t="s">
        <v>390</v>
      </c>
      <c r="M179" s="56" t="s">
        <v>184</v>
      </c>
      <c r="N179" s="56" t="s">
        <v>184</v>
      </c>
      <c r="O179" s="66">
        <v>23</v>
      </c>
      <c r="P179" s="60">
        <v>32</v>
      </c>
      <c r="Q179" s="60">
        <f>O179</f>
        <v>23</v>
      </c>
      <c r="R179" s="66">
        <v>5</v>
      </c>
      <c r="S179" s="67">
        <f>100 * $Q179 + R179</f>
        <v>2305</v>
      </c>
      <c r="T179" s="66">
        <v>6</v>
      </c>
      <c r="U179" s="67">
        <f>100 * $Q179 + T179</f>
        <v>2306</v>
      </c>
      <c r="V179" s="68">
        <f>IF(ISBLANK(X179), "", _xlfn.XLOOKUP(X179,'SNAP2 IDs'!C$3:C$15,'SNAP2 IDs'!B$3:B$15,""))</f>
        <v>5</v>
      </c>
      <c r="W179" s="68">
        <f>_xlfn.XLOOKUP($V179, 'SNAP2 IDs'!$B$3:$B$15,'SNAP2 IDs'!D$3:D$15, "Lookup err")</f>
        <v>1</v>
      </c>
      <c r="X179" s="68">
        <v>5</v>
      </c>
      <c r="Y179" s="68" t="str">
        <f>_xlfn.XLOOKUP($V179, 'SNAP2 IDs'!$B$3:$B$15,'SNAP2 IDs'!E$3:E$15, "Lookup err")</f>
        <v>00:00:18:2d:e4:75</v>
      </c>
      <c r="Z179" s="68" t="str">
        <f>_xlfn.XLOOKUP($V179, 'SNAP2 IDs'!$B$3:$B$15,'SNAP2 IDs'!F$3:F$15, "Lookup err")</f>
        <v>snap05.sas.pvt</v>
      </c>
      <c r="AA179" s="66">
        <v>0</v>
      </c>
      <c r="AB179" s="66">
        <v>26</v>
      </c>
      <c r="AC179" s="66">
        <v>27</v>
      </c>
      <c r="AD179" s="60">
        <f>_xlfn.BITXOR(AB179,2) + 32*AA179</f>
        <v>24</v>
      </c>
      <c r="AE179" s="60">
        <f>_xlfn.BITXOR(AC179,2) + 32*AA179</f>
        <v>25</v>
      </c>
      <c r="AF179" s="60">
        <f>32*(X179-1) + (AD179/2)</f>
        <v>140</v>
      </c>
      <c r="AG179" s="62" t="s">
        <v>353</v>
      </c>
    </row>
    <row r="180" spans="1:33" s="63" customFormat="1">
      <c r="A180" s="51"/>
      <c r="B180" s="52" t="s">
        <v>391</v>
      </c>
      <c r="C180" s="53" t="s">
        <v>181</v>
      </c>
      <c r="D180" s="54">
        <v>37.239479410000001</v>
      </c>
      <c r="E180" s="54">
        <v>-118.2813026</v>
      </c>
      <c r="F180" s="55">
        <v>1182.6600000000001</v>
      </c>
      <c r="G180" s="55">
        <v>32.306765823250345</v>
      </c>
      <c r="H180" s="55">
        <v>-33.059747527169236</v>
      </c>
      <c r="I180" s="64" t="s">
        <v>69</v>
      </c>
      <c r="J180" s="64" t="s">
        <v>69</v>
      </c>
      <c r="K180" s="57" t="s">
        <v>392</v>
      </c>
      <c r="L180" s="57" t="s">
        <v>393</v>
      </c>
      <c r="M180" s="56" t="s">
        <v>184</v>
      </c>
      <c r="N180" s="56" t="s">
        <v>184</v>
      </c>
      <c r="O180" s="66">
        <v>23</v>
      </c>
      <c r="P180" s="60">
        <v>32</v>
      </c>
      <c r="Q180" s="60">
        <f>O180</f>
        <v>23</v>
      </c>
      <c r="R180" s="66">
        <v>7</v>
      </c>
      <c r="S180" s="67">
        <f>100 * $Q180 + R180</f>
        <v>2307</v>
      </c>
      <c r="T180" s="66">
        <v>8</v>
      </c>
      <c r="U180" s="67">
        <f>100 * $Q180 + T180</f>
        <v>2308</v>
      </c>
      <c r="V180" s="68">
        <f>IF(ISBLANK(X180), "", _xlfn.XLOOKUP(X180,'SNAP2 IDs'!C$3:C$15,'SNAP2 IDs'!B$3:B$15,""))</f>
        <v>5</v>
      </c>
      <c r="W180" s="68">
        <f>_xlfn.XLOOKUP($V180, 'SNAP2 IDs'!$B$3:$B$15,'SNAP2 IDs'!D$3:D$15, "Lookup err")</f>
        <v>1</v>
      </c>
      <c r="X180" s="68">
        <v>5</v>
      </c>
      <c r="Y180" s="68" t="str">
        <f>_xlfn.XLOOKUP($V180, 'SNAP2 IDs'!$B$3:$B$15,'SNAP2 IDs'!E$3:E$15, "Lookup err")</f>
        <v>00:00:18:2d:e4:75</v>
      </c>
      <c r="Z180" s="68" t="str">
        <f>_xlfn.XLOOKUP($V180, 'SNAP2 IDs'!$B$3:$B$15,'SNAP2 IDs'!F$3:F$15, "Lookup err")</f>
        <v>snap05.sas.pvt</v>
      </c>
      <c r="AA180" s="66">
        <v>0</v>
      </c>
      <c r="AB180" s="66">
        <v>28</v>
      </c>
      <c r="AC180" s="66">
        <v>29</v>
      </c>
      <c r="AD180" s="60">
        <f>_xlfn.BITXOR(AB180,2) + 32*AA180</f>
        <v>30</v>
      </c>
      <c r="AE180" s="60">
        <f>_xlfn.BITXOR(AC180,2) + 32*AA180</f>
        <v>31</v>
      </c>
      <c r="AF180" s="60">
        <f>32*(X180-1) + (AD180/2)</f>
        <v>143</v>
      </c>
      <c r="AG180" s="62" t="s">
        <v>353</v>
      </c>
    </row>
    <row r="181" spans="1:33" s="63" customFormat="1">
      <c r="A181" s="51"/>
      <c r="B181" s="52" t="s">
        <v>394</v>
      </c>
      <c r="C181" s="53" t="s">
        <v>181</v>
      </c>
      <c r="D181" s="54">
        <v>37.23943585</v>
      </c>
      <c r="E181" s="54">
        <v>-118.28145393</v>
      </c>
      <c r="F181" s="55">
        <v>1182.45</v>
      </c>
      <c r="G181" s="55">
        <v>18.881684438310966</v>
      </c>
      <c r="H181" s="55">
        <v>-37.893067352909902</v>
      </c>
      <c r="I181" s="64" t="s">
        <v>69</v>
      </c>
      <c r="J181" s="64" t="s">
        <v>69</v>
      </c>
      <c r="K181" s="57" t="s">
        <v>395</v>
      </c>
      <c r="L181" s="57" t="s">
        <v>396</v>
      </c>
      <c r="M181" s="56" t="s">
        <v>184</v>
      </c>
      <c r="N181" s="56" t="s">
        <v>184</v>
      </c>
      <c r="O181" s="66">
        <v>23</v>
      </c>
      <c r="P181" s="60">
        <v>32</v>
      </c>
      <c r="Q181" s="60">
        <f>O181</f>
        <v>23</v>
      </c>
      <c r="R181" s="66">
        <v>9</v>
      </c>
      <c r="S181" s="67">
        <f>100 * $Q181 + R181</f>
        <v>2309</v>
      </c>
      <c r="T181" s="66">
        <v>10</v>
      </c>
      <c r="U181" s="67">
        <f>100 * $Q181 + T181</f>
        <v>2310</v>
      </c>
      <c r="V181" s="68">
        <f>IF(ISBLANK(X181), "", _xlfn.XLOOKUP(X181,'SNAP2 IDs'!C$3:C$15,'SNAP2 IDs'!B$3:B$15,""))</f>
        <v>5</v>
      </c>
      <c r="W181" s="68">
        <f>_xlfn.XLOOKUP($V181, 'SNAP2 IDs'!$B$3:$B$15,'SNAP2 IDs'!D$3:D$15, "Lookup err")</f>
        <v>1</v>
      </c>
      <c r="X181" s="68">
        <v>5</v>
      </c>
      <c r="Y181" s="68" t="str">
        <f>_xlfn.XLOOKUP($V181, 'SNAP2 IDs'!$B$3:$B$15,'SNAP2 IDs'!E$3:E$15, "Lookup err")</f>
        <v>00:00:18:2d:e4:75</v>
      </c>
      <c r="Z181" s="68" t="str">
        <f>_xlfn.XLOOKUP($V181, 'SNAP2 IDs'!$B$3:$B$15,'SNAP2 IDs'!F$3:F$15, "Lookup err")</f>
        <v>snap05.sas.pvt</v>
      </c>
      <c r="AA181" s="66">
        <v>0</v>
      </c>
      <c r="AB181" s="66">
        <v>30</v>
      </c>
      <c r="AC181" s="66">
        <v>31</v>
      </c>
      <c r="AD181" s="60">
        <f>_xlfn.BITXOR(AB181,2) + 32*AA181</f>
        <v>28</v>
      </c>
      <c r="AE181" s="60">
        <f>_xlfn.BITXOR(AC181,2) + 32*AA181</f>
        <v>29</v>
      </c>
      <c r="AF181" s="60">
        <f>32*(X181-1) + (AD181/2)</f>
        <v>142</v>
      </c>
      <c r="AG181" s="62" t="s">
        <v>353</v>
      </c>
    </row>
    <row r="182" spans="1:33" s="63" customFormat="1">
      <c r="A182" s="51"/>
      <c r="B182" s="52" t="s">
        <v>397</v>
      </c>
      <c r="C182" s="53" t="s">
        <v>181</v>
      </c>
      <c r="D182" s="54">
        <v>37.239301939999997</v>
      </c>
      <c r="E182" s="54">
        <v>-118.28146875</v>
      </c>
      <c r="F182" s="55">
        <v>1182.49</v>
      </c>
      <c r="G182" s="55">
        <v>17.568486832168528</v>
      </c>
      <c r="H182" s="55">
        <v>-52.755942019581163</v>
      </c>
      <c r="I182" s="64" t="s">
        <v>69</v>
      </c>
      <c r="J182" s="64" t="s">
        <v>69</v>
      </c>
      <c r="K182" s="57" t="s">
        <v>398</v>
      </c>
      <c r="L182" s="57" t="s">
        <v>399</v>
      </c>
      <c r="M182" s="56" t="s">
        <v>184</v>
      </c>
      <c r="N182" s="56" t="s">
        <v>184</v>
      </c>
      <c r="O182" s="66">
        <v>23</v>
      </c>
      <c r="P182" s="60">
        <v>32</v>
      </c>
      <c r="Q182" s="60">
        <f>O182</f>
        <v>23</v>
      </c>
      <c r="R182" s="66">
        <v>13</v>
      </c>
      <c r="S182" s="67">
        <f>100 * $Q182 + R182</f>
        <v>2313</v>
      </c>
      <c r="T182" s="66">
        <v>14</v>
      </c>
      <c r="U182" s="67">
        <f>100 * $Q182 + T182</f>
        <v>2314</v>
      </c>
      <c r="V182" s="68">
        <f>IF(ISBLANK(X182), "", _xlfn.XLOOKUP(X182,'SNAP2 IDs'!C$3:C$15,'SNAP2 IDs'!B$3:B$15,""))</f>
        <v>5</v>
      </c>
      <c r="W182" s="68">
        <f>_xlfn.XLOOKUP($V182, 'SNAP2 IDs'!$B$3:$B$15,'SNAP2 IDs'!D$3:D$15, "Lookup err")</f>
        <v>1</v>
      </c>
      <c r="X182" s="68">
        <v>5</v>
      </c>
      <c r="Y182" s="68" t="str">
        <f>_xlfn.XLOOKUP($V182, 'SNAP2 IDs'!$B$3:$B$15,'SNAP2 IDs'!E$3:E$15, "Lookup err")</f>
        <v>00:00:18:2d:e4:75</v>
      </c>
      <c r="Z182" s="68" t="str">
        <f>_xlfn.XLOOKUP($V182, 'SNAP2 IDs'!$B$3:$B$15,'SNAP2 IDs'!F$3:F$15, "Lookup err")</f>
        <v>snap05.sas.pvt</v>
      </c>
      <c r="AA182" s="66">
        <v>1</v>
      </c>
      <c r="AB182" s="66">
        <v>2</v>
      </c>
      <c r="AC182" s="66">
        <v>3</v>
      </c>
      <c r="AD182" s="60">
        <f>_xlfn.BITXOR(AB182,2) + 32*AA182</f>
        <v>32</v>
      </c>
      <c r="AE182" s="60">
        <f>_xlfn.BITXOR(AC182,2) + 32*AA182</f>
        <v>33</v>
      </c>
      <c r="AF182" s="60">
        <f>32*(X182-1) + (AD182/2)</f>
        <v>144</v>
      </c>
      <c r="AG182" s="62" t="s">
        <v>400</v>
      </c>
    </row>
    <row r="183" spans="1:33" s="63" customFormat="1">
      <c r="A183" s="51"/>
      <c r="B183" s="52" t="s">
        <v>401</v>
      </c>
      <c r="C183" s="53" t="s">
        <v>181</v>
      </c>
      <c r="D183" s="54">
        <v>37.239231060000002</v>
      </c>
      <c r="E183" s="54">
        <v>-118.28138177</v>
      </c>
      <c r="F183" s="55">
        <v>1182.5899999999999</v>
      </c>
      <c r="G183" s="55">
        <v>25.279305072496388</v>
      </c>
      <c r="H183" s="55">
        <v>-60.624653292270729</v>
      </c>
      <c r="I183" s="64" t="s">
        <v>69</v>
      </c>
      <c r="J183" s="64" t="s">
        <v>69</v>
      </c>
      <c r="K183" s="57" t="s">
        <v>402</v>
      </c>
      <c r="L183" s="57" t="s">
        <v>403</v>
      </c>
      <c r="M183" s="56" t="s">
        <v>184</v>
      </c>
      <c r="N183" s="56" t="s">
        <v>184</v>
      </c>
      <c r="O183" s="66">
        <v>23</v>
      </c>
      <c r="P183" s="60">
        <v>32</v>
      </c>
      <c r="Q183" s="60">
        <f>O183</f>
        <v>23</v>
      </c>
      <c r="R183" s="66">
        <v>15</v>
      </c>
      <c r="S183" s="67">
        <f>100 * $Q183 + R183</f>
        <v>2315</v>
      </c>
      <c r="T183" s="66">
        <v>16</v>
      </c>
      <c r="U183" s="67">
        <f>100 * $Q183 + T183</f>
        <v>2316</v>
      </c>
      <c r="V183" s="68">
        <f>IF(ISBLANK(X183), "", _xlfn.XLOOKUP(X183,'SNAP2 IDs'!C$3:C$15,'SNAP2 IDs'!B$3:B$15,""))</f>
        <v>5</v>
      </c>
      <c r="W183" s="68">
        <f>_xlfn.XLOOKUP($V183, 'SNAP2 IDs'!$B$3:$B$15,'SNAP2 IDs'!D$3:D$15, "Lookup err")</f>
        <v>1</v>
      </c>
      <c r="X183" s="68">
        <v>5</v>
      </c>
      <c r="Y183" s="68" t="str">
        <f>_xlfn.XLOOKUP($V183, 'SNAP2 IDs'!$B$3:$B$15,'SNAP2 IDs'!E$3:E$15, "Lookup err")</f>
        <v>00:00:18:2d:e4:75</v>
      </c>
      <c r="Z183" s="68" t="str">
        <f>_xlfn.XLOOKUP($V183, 'SNAP2 IDs'!$B$3:$B$15,'SNAP2 IDs'!F$3:F$15, "Lookup err")</f>
        <v>snap05.sas.pvt</v>
      </c>
      <c r="AA183" s="66">
        <v>1</v>
      </c>
      <c r="AB183" s="66">
        <v>4</v>
      </c>
      <c r="AC183" s="66">
        <v>5</v>
      </c>
      <c r="AD183" s="60">
        <f>_xlfn.BITXOR(AB183,2) + 32*AA183</f>
        <v>38</v>
      </c>
      <c r="AE183" s="60">
        <f>_xlfn.BITXOR(AC183,2) + 32*AA183</f>
        <v>39</v>
      </c>
      <c r="AF183" s="60">
        <f>32*(X183-1) + (AD183/2)</f>
        <v>147</v>
      </c>
      <c r="AG183" s="62" t="s">
        <v>400</v>
      </c>
    </row>
    <row r="184" spans="1:33" s="63" customFormat="1">
      <c r="A184" s="51"/>
      <c r="B184" s="52" t="s">
        <v>404</v>
      </c>
      <c r="C184" s="53" t="s">
        <v>181</v>
      </c>
      <c r="D184" s="54">
        <v>37.238905639999999</v>
      </c>
      <c r="E184" s="54">
        <v>-118.28144514</v>
      </c>
      <c r="F184" s="55">
        <v>1182.6400000000001</v>
      </c>
      <c r="G184" s="55">
        <v>19.653786870281785</v>
      </c>
      <c r="H184" s="55">
        <v>-96.733048395913542</v>
      </c>
      <c r="I184" s="64" t="s">
        <v>69</v>
      </c>
      <c r="J184" s="64" t="s">
        <v>69</v>
      </c>
      <c r="K184" s="57" t="s">
        <v>405</v>
      </c>
      <c r="L184" s="57" t="s">
        <v>406</v>
      </c>
      <c r="M184" s="56" t="s">
        <v>184</v>
      </c>
      <c r="N184" s="56" t="s">
        <v>184</v>
      </c>
      <c r="O184" s="66">
        <v>23</v>
      </c>
      <c r="P184" s="60">
        <v>32</v>
      </c>
      <c r="Q184" s="60">
        <f>O184</f>
        <v>23</v>
      </c>
      <c r="R184" s="66">
        <v>11</v>
      </c>
      <c r="S184" s="67">
        <f>100 * $Q184 + R184</f>
        <v>2311</v>
      </c>
      <c r="T184" s="66">
        <v>12</v>
      </c>
      <c r="U184" s="67">
        <f>100 * $Q184 + T184</f>
        <v>2312</v>
      </c>
      <c r="V184" s="68">
        <f>IF(ISBLANK(X184), "", _xlfn.XLOOKUP(X184,'SNAP2 IDs'!C$3:C$15,'SNAP2 IDs'!B$3:B$15,""))</f>
        <v>5</v>
      </c>
      <c r="W184" s="68">
        <f>_xlfn.XLOOKUP($V184, 'SNAP2 IDs'!$B$3:$B$15,'SNAP2 IDs'!D$3:D$15, "Lookup err")</f>
        <v>1</v>
      </c>
      <c r="X184" s="68">
        <v>5</v>
      </c>
      <c r="Y184" s="68" t="str">
        <f>_xlfn.XLOOKUP($V184, 'SNAP2 IDs'!$B$3:$B$15,'SNAP2 IDs'!E$3:E$15, "Lookup err")</f>
        <v>00:00:18:2d:e4:75</v>
      </c>
      <c r="Z184" s="68" t="str">
        <f>_xlfn.XLOOKUP($V184, 'SNAP2 IDs'!$B$3:$B$15,'SNAP2 IDs'!F$3:F$15, "Lookup err")</f>
        <v>snap05.sas.pvt</v>
      </c>
      <c r="AA184" s="66">
        <v>1</v>
      </c>
      <c r="AB184" s="66">
        <v>0</v>
      </c>
      <c r="AC184" s="66">
        <v>1</v>
      </c>
      <c r="AD184" s="60">
        <f>_xlfn.BITXOR(AB184,2) + 32*AA184</f>
        <v>34</v>
      </c>
      <c r="AE184" s="60">
        <f>_xlfn.BITXOR(AC184,2) + 32*AA184</f>
        <v>35</v>
      </c>
      <c r="AF184" s="60">
        <f>32*(X184-1) + (AD184/2)</f>
        <v>145</v>
      </c>
      <c r="AG184" s="62" t="s">
        <v>400</v>
      </c>
    </row>
    <row r="185" spans="1:33" s="63" customFormat="1">
      <c r="A185" s="51"/>
      <c r="B185" s="52" t="s">
        <v>407</v>
      </c>
      <c r="C185" s="53" t="s">
        <v>181</v>
      </c>
      <c r="D185" s="54">
        <v>37.240609460000002</v>
      </c>
      <c r="E185" s="54">
        <v>-118.28117415</v>
      </c>
      <c r="F185" s="55">
        <v>1182.8900000000001</v>
      </c>
      <c r="G185" s="55">
        <v>43.699254910884065</v>
      </c>
      <c r="H185" s="55">
        <v>92.356855792925401</v>
      </c>
      <c r="I185" s="64" t="s">
        <v>69</v>
      </c>
      <c r="J185" s="64" t="s">
        <v>69</v>
      </c>
      <c r="K185" s="57" t="s">
        <v>408</v>
      </c>
      <c r="L185" s="57" t="s">
        <v>409</v>
      </c>
      <c r="M185" s="56" t="s">
        <v>184</v>
      </c>
      <c r="N185" s="56" t="s">
        <v>184</v>
      </c>
      <c r="O185" s="66">
        <v>24</v>
      </c>
      <c r="P185" s="60">
        <f>_xlfn.XLOOKUP(O185,'ARX IDs'!B$3:B$47,'ARX IDs'!C$3:C$47,"")</f>
        <v>43</v>
      </c>
      <c r="Q185" s="60">
        <f>O185</f>
        <v>24</v>
      </c>
      <c r="R185" s="66">
        <v>15</v>
      </c>
      <c r="S185" s="67">
        <f>100 * $Q185 + R185</f>
        <v>2415</v>
      </c>
      <c r="T185" s="66">
        <v>16</v>
      </c>
      <c r="U185" s="67">
        <f>100 * $Q185 + T185</f>
        <v>2416</v>
      </c>
      <c r="V185" s="68">
        <f>IF(ISBLANK(X185), "", _xlfn.XLOOKUP(X185,'SNAP2 IDs'!C$3:C$15,'SNAP2 IDs'!B$3:B$15,""))</f>
        <v>6</v>
      </c>
      <c r="W185" s="68">
        <f>_xlfn.XLOOKUP($V185, 'SNAP2 IDs'!$B$3:$B$15,'SNAP2 IDs'!D$3:D$15, "Lookup err")</f>
        <v>1</v>
      </c>
      <c r="X185" s="68">
        <v>6</v>
      </c>
      <c r="Y185" s="68" t="str">
        <f>_xlfn.XLOOKUP($V185, 'SNAP2 IDs'!$B$3:$B$15,'SNAP2 IDs'!E$3:E$15, "Lookup err")</f>
        <v>02:00:c2:4f:e4:75</v>
      </c>
      <c r="Z185" s="68" t="str">
        <f>_xlfn.XLOOKUP($V185, 'SNAP2 IDs'!$B$3:$B$15,'SNAP2 IDs'!F$3:F$15, "Lookup err")</f>
        <v>snap06.sas.pvt</v>
      </c>
      <c r="AA185" s="66">
        <v>0</v>
      </c>
      <c r="AB185" s="66">
        <v>0</v>
      </c>
      <c r="AC185" s="66">
        <v>1</v>
      </c>
      <c r="AD185" s="60">
        <f>_xlfn.BITXOR(AB185,2) + 32*AA185</f>
        <v>2</v>
      </c>
      <c r="AE185" s="60">
        <f>_xlfn.BITXOR(AC185,2) + 32*AA185</f>
        <v>3</v>
      </c>
      <c r="AF185" s="60">
        <f>32*(X185-1) + (AD185/2)</f>
        <v>161</v>
      </c>
      <c r="AG185" s="62" t="s">
        <v>228</v>
      </c>
    </row>
    <row r="186" spans="1:33" s="63" customFormat="1">
      <c r="A186" s="51"/>
      <c r="B186" s="52" t="s">
        <v>410</v>
      </c>
      <c r="C186" s="53" t="s">
        <v>181</v>
      </c>
      <c r="D186" s="54">
        <v>37.239166470000001</v>
      </c>
      <c r="E186" s="54">
        <v>-118.28139143999999</v>
      </c>
      <c r="F186" s="55">
        <v>1182.69</v>
      </c>
      <c r="G186" s="55">
        <v>24.42749959243762</v>
      </c>
      <c r="H186" s="55">
        <v>-67.788621035341961</v>
      </c>
      <c r="I186" s="64" t="s">
        <v>69</v>
      </c>
      <c r="J186" s="64" t="s">
        <v>69</v>
      </c>
      <c r="K186" s="57" t="s">
        <v>411</v>
      </c>
      <c r="L186" s="57" t="s">
        <v>412</v>
      </c>
      <c r="M186" s="56" t="s">
        <v>184</v>
      </c>
      <c r="N186" s="56" t="s">
        <v>184</v>
      </c>
      <c r="O186" s="66">
        <v>24</v>
      </c>
      <c r="P186" s="60">
        <f>_xlfn.XLOOKUP(O186,'ARX IDs'!B$3:B$47,'ARX IDs'!C$3:C$47,"")</f>
        <v>43</v>
      </c>
      <c r="Q186" s="60">
        <f>O186</f>
        <v>24</v>
      </c>
      <c r="R186" s="66">
        <v>1</v>
      </c>
      <c r="S186" s="67">
        <f>100 * $Q186 + R186</f>
        <v>2401</v>
      </c>
      <c r="T186" s="66">
        <v>2</v>
      </c>
      <c r="U186" s="67">
        <f>100 * $Q186 + T186</f>
        <v>2402</v>
      </c>
      <c r="V186" s="68">
        <f>IF(ISBLANK(X186), "", _xlfn.XLOOKUP(X186,'SNAP2 IDs'!C$3:C$15,'SNAP2 IDs'!B$3:B$15,""))</f>
        <v>5</v>
      </c>
      <c r="W186" s="68">
        <f>_xlfn.XLOOKUP($V186, 'SNAP2 IDs'!$B$3:$B$15,'SNAP2 IDs'!D$3:D$15, "Lookup err")</f>
        <v>1</v>
      </c>
      <c r="X186" s="68">
        <v>5</v>
      </c>
      <c r="Y186" s="68" t="str">
        <f>_xlfn.XLOOKUP($V186, 'SNAP2 IDs'!$B$3:$B$15,'SNAP2 IDs'!E$3:E$15, "Lookup err")</f>
        <v>00:00:18:2d:e4:75</v>
      </c>
      <c r="Z186" s="68" t="str">
        <f>_xlfn.XLOOKUP($V186, 'SNAP2 IDs'!$B$3:$B$15,'SNAP2 IDs'!F$3:F$15, "Lookup err")</f>
        <v>snap05.sas.pvt</v>
      </c>
      <c r="AA186" s="66">
        <v>1</v>
      </c>
      <c r="AB186" s="66">
        <v>6</v>
      </c>
      <c r="AC186" s="66">
        <v>7</v>
      </c>
      <c r="AD186" s="60">
        <f>_xlfn.BITXOR(AB186,2) + 32*AA186</f>
        <v>36</v>
      </c>
      <c r="AE186" s="60">
        <f>_xlfn.BITXOR(AC186,2) + 32*AA186</f>
        <v>37</v>
      </c>
      <c r="AF186" s="60">
        <f>32*(X186-1) + (AD186/2)</f>
        <v>146</v>
      </c>
      <c r="AG186" s="62" t="s">
        <v>400</v>
      </c>
    </row>
    <row r="187" spans="1:33" s="63" customFormat="1">
      <c r="A187" s="51"/>
      <c r="B187" s="52" t="s">
        <v>413</v>
      </c>
      <c r="C187" s="53" t="s">
        <v>181</v>
      </c>
      <c r="D187" s="54">
        <v>37.239103440000001</v>
      </c>
      <c r="E187" s="54">
        <v>-118.28132494</v>
      </c>
      <c r="F187" s="55">
        <v>1182.74</v>
      </c>
      <c r="G187" s="55">
        <v>30.319327683864238</v>
      </c>
      <c r="H187" s="55">
        <v>-74.781674592162688</v>
      </c>
      <c r="I187" s="64" t="s">
        <v>69</v>
      </c>
      <c r="J187" s="64" t="s">
        <v>69</v>
      </c>
      <c r="K187" s="57" t="s">
        <v>414</v>
      </c>
      <c r="L187" s="57" t="s">
        <v>415</v>
      </c>
      <c r="M187" s="56" t="s">
        <v>184</v>
      </c>
      <c r="N187" s="56" t="s">
        <v>184</v>
      </c>
      <c r="O187" s="66">
        <v>24</v>
      </c>
      <c r="P187" s="60">
        <f>_xlfn.XLOOKUP(O187,'ARX IDs'!B$3:B$47,'ARX IDs'!C$3:C$47,"")</f>
        <v>43</v>
      </c>
      <c r="Q187" s="60">
        <f>O187</f>
        <v>24</v>
      </c>
      <c r="R187" s="66">
        <v>3</v>
      </c>
      <c r="S187" s="67">
        <f>100 * $Q187 + R187</f>
        <v>2403</v>
      </c>
      <c r="T187" s="66">
        <v>4</v>
      </c>
      <c r="U187" s="67">
        <f>100 * $Q187 + T187</f>
        <v>2404</v>
      </c>
      <c r="V187" s="68">
        <f>IF(ISBLANK(X187), "", _xlfn.XLOOKUP(X187,'SNAP2 IDs'!C$3:C$15,'SNAP2 IDs'!B$3:B$15,""))</f>
        <v>5</v>
      </c>
      <c r="W187" s="68">
        <f>_xlfn.XLOOKUP($V187, 'SNAP2 IDs'!$B$3:$B$15,'SNAP2 IDs'!D$3:D$15, "Lookup err")</f>
        <v>1</v>
      </c>
      <c r="X187" s="68">
        <v>5</v>
      </c>
      <c r="Y187" s="68" t="str">
        <f>_xlfn.XLOOKUP($V187, 'SNAP2 IDs'!$B$3:$B$15,'SNAP2 IDs'!E$3:E$15, "Lookup err")</f>
        <v>00:00:18:2d:e4:75</v>
      </c>
      <c r="Z187" s="68" t="str">
        <f>_xlfn.XLOOKUP($V187, 'SNAP2 IDs'!$B$3:$B$15,'SNAP2 IDs'!F$3:F$15, "Lookup err")</f>
        <v>snap05.sas.pvt</v>
      </c>
      <c r="AA187" s="66">
        <v>1</v>
      </c>
      <c r="AB187" s="66">
        <v>8</v>
      </c>
      <c r="AC187" s="66">
        <v>9</v>
      </c>
      <c r="AD187" s="60">
        <f>_xlfn.BITXOR(AB187,2) + 32*AA187</f>
        <v>42</v>
      </c>
      <c r="AE187" s="60">
        <f>_xlfn.BITXOR(AC187,2) + 32*AA187</f>
        <v>43</v>
      </c>
      <c r="AF187" s="60">
        <f>32*(X187-1) + (AD187/2)</f>
        <v>149</v>
      </c>
      <c r="AG187" s="62" t="s">
        <v>400</v>
      </c>
    </row>
    <row r="188" spans="1:33" s="63" customFormat="1">
      <c r="A188" s="51"/>
      <c r="B188" s="52" t="s">
        <v>416</v>
      </c>
      <c r="C188" s="53" t="s">
        <v>181</v>
      </c>
      <c r="D188" s="54">
        <v>37.239025509999998</v>
      </c>
      <c r="E188" s="54">
        <v>-118.28131229</v>
      </c>
      <c r="F188" s="55">
        <v>1182.73</v>
      </c>
      <c r="G188" s="55">
        <v>31.446256885377625</v>
      </c>
      <c r="H188" s="55">
        <v>-83.429488168032776</v>
      </c>
      <c r="I188" s="64" t="s">
        <v>69</v>
      </c>
      <c r="J188" s="64" t="s">
        <v>69</v>
      </c>
      <c r="K188" s="57" t="s">
        <v>417</v>
      </c>
      <c r="L188" s="57" t="s">
        <v>418</v>
      </c>
      <c r="M188" s="56" t="s">
        <v>184</v>
      </c>
      <c r="N188" s="56" t="s">
        <v>184</v>
      </c>
      <c r="O188" s="66">
        <v>24</v>
      </c>
      <c r="P188" s="60">
        <f>_xlfn.XLOOKUP(O188,'ARX IDs'!B$3:B$47,'ARX IDs'!C$3:C$47,"")</f>
        <v>43</v>
      </c>
      <c r="Q188" s="60">
        <f>O188</f>
        <v>24</v>
      </c>
      <c r="R188" s="66">
        <v>5</v>
      </c>
      <c r="S188" s="67">
        <f>100 * $Q188 + R188</f>
        <v>2405</v>
      </c>
      <c r="T188" s="66">
        <v>6</v>
      </c>
      <c r="U188" s="67">
        <f>100 * $Q188 + T188</f>
        <v>2406</v>
      </c>
      <c r="V188" s="68">
        <f>IF(ISBLANK(X188), "", _xlfn.XLOOKUP(X188,'SNAP2 IDs'!C$3:C$15,'SNAP2 IDs'!B$3:B$15,""))</f>
        <v>5</v>
      </c>
      <c r="W188" s="68">
        <f>_xlfn.XLOOKUP($V188, 'SNAP2 IDs'!$B$3:$B$15,'SNAP2 IDs'!D$3:D$15, "Lookup err")</f>
        <v>1</v>
      </c>
      <c r="X188" s="68">
        <v>5</v>
      </c>
      <c r="Y188" s="68" t="str">
        <f>_xlfn.XLOOKUP($V188, 'SNAP2 IDs'!$B$3:$B$15,'SNAP2 IDs'!E$3:E$15, "Lookup err")</f>
        <v>00:00:18:2d:e4:75</v>
      </c>
      <c r="Z188" s="68" t="str">
        <f>_xlfn.XLOOKUP($V188, 'SNAP2 IDs'!$B$3:$B$15,'SNAP2 IDs'!F$3:F$15, "Lookup err")</f>
        <v>snap05.sas.pvt</v>
      </c>
      <c r="AA188" s="66">
        <v>1</v>
      </c>
      <c r="AB188" s="66">
        <v>10</v>
      </c>
      <c r="AC188" s="66">
        <v>11</v>
      </c>
      <c r="AD188" s="60">
        <f>_xlfn.BITXOR(AB188,2) + 32*AA188</f>
        <v>40</v>
      </c>
      <c r="AE188" s="60">
        <f>_xlfn.BITXOR(AC188,2) + 32*AA188</f>
        <v>41</v>
      </c>
      <c r="AF188" s="60">
        <f>32*(X188-1) + (AD188/2)</f>
        <v>148</v>
      </c>
      <c r="AG188" s="62" t="s">
        <v>400</v>
      </c>
    </row>
    <row r="189" spans="1:33" s="63" customFormat="1">
      <c r="A189" s="51"/>
      <c r="B189" s="52" t="s">
        <v>419</v>
      </c>
      <c r="C189" s="53" t="s">
        <v>181</v>
      </c>
      <c r="D189" s="54">
        <v>37.23901833</v>
      </c>
      <c r="E189" s="54">
        <v>-118.28146658</v>
      </c>
      <c r="F189" s="55">
        <v>1182.7</v>
      </c>
      <c r="G189" s="55">
        <v>17.754889835104844</v>
      </c>
      <c r="H189" s="55">
        <v>-84.224128121282774</v>
      </c>
      <c r="I189" s="64" t="s">
        <v>69</v>
      </c>
      <c r="J189" s="64" t="s">
        <v>69</v>
      </c>
      <c r="K189" s="57" t="s">
        <v>420</v>
      </c>
      <c r="L189" s="57" t="s">
        <v>421</v>
      </c>
      <c r="M189" s="56" t="s">
        <v>184</v>
      </c>
      <c r="N189" s="56" t="s">
        <v>184</v>
      </c>
      <c r="O189" s="66">
        <v>24</v>
      </c>
      <c r="P189" s="60">
        <f>_xlfn.XLOOKUP(O189,'ARX IDs'!B$3:B$47,'ARX IDs'!C$3:C$47,"")</f>
        <v>43</v>
      </c>
      <c r="Q189" s="60">
        <f>O189</f>
        <v>24</v>
      </c>
      <c r="R189" s="66">
        <v>7</v>
      </c>
      <c r="S189" s="67">
        <f>100 * $Q189 + R189</f>
        <v>2407</v>
      </c>
      <c r="T189" s="66">
        <v>8</v>
      </c>
      <c r="U189" s="67">
        <f>100 * $Q189 + T189</f>
        <v>2408</v>
      </c>
      <c r="V189" s="68">
        <f>IF(ISBLANK(X189), "", _xlfn.XLOOKUP(X189,'SNAP2 IDs'!C$3:C$15,'SNAP2 IDs'!B$3:B$15,""))</f>
        <v>5</v>
      </c>
      <c r="W189" s="68">
        <f>_xlfn.XLOOKUP($V189, 'SNAP2 IDs'!$B$3:$B$15,'SNAP2 IDs'!D$3:D$15, "Lookup err")</f>
        <v>1</v>
      </c>
      <c r="X189" s="68">
        <v>5</v>
      </c>
      <c r="Y189" s="68" t="str">
        <f>_xlfn.XLOOKUP($V189, 'SNAP2 IDs'!$B$3:$B$15,'SNAP2 IDs'!E$3:E$15, "Lookup err")</f>
        <v>00:00:18:2d:e4:75</v>
      </c>
      <c r="Z189" s="68" t="str">
        <f>_xlfn.XLOOKUP($V189, 'SNAP2 IDs'!$B$3:$B$15,'SNAP2 IDs'!F$3:F$15, "Lookup err")</f>
        <v>snap05.sas.pvt</v>
      </c>
      <c r="AA189" s="66">
        <v>1</v>
      </c>
      <c r="AB189" s="66">
        <v>12</v>
      </c>
      <c r="AC189" s="66">
        <v>13</v>
      </c>
      <c r="AD189" s="60">
        <f>_xlfn.BITXOR(AB189,2) + 32*AA189</f>
        <v>46</v>
      </c>
      <c r="AE189" s="60">
        <f>_xlfn.BITXOR(AC189,2) + 32*AA189</f>
        <v>47</v>
      </c>
      <c r="AF189" s="60">
        <f>32*(X189-1) + (AD189/2)</f>
        <v>151</v>
      </c>
      <c r="AG189" s="62" t="s">
        <v>400</v>
      </c>
    </row>
    <row r="190" spans="1:33" s="63" customFormat="1">
      <c r="A190" s="51"/>
      <c r="B190" s="52" t="s">
        <v>422</v>
      </c>
      <c r="C190" s="53" t="s">
        <v>181</v>
      </c>
      <c r="D190" s="54">
        <v>37.238938079999997</v>
      </c>
      <c r="E190" s="54">
        <v>-118.2813589</v>
      </c>
      <c r="F190" s="55">
        <v>1182.57</v>
      </c>
      <c r="G190" s="55">
        <v>27.311370720586595</v>
      </c>
      <c r="H190" s="55">
        <v>-93.138301454987797</v>
      </c>
      <c r="I190" s="64" t="s">
        <v>69</v>
      </c>
      <c r="J190" s="64" t="s">
        <v>69</v>
      </c>
      <c r="K190" s="57" t="s">
        <v>423</v>
      </c>
      <c r="L190" s="57" t="s">
        <v>424</v>
      </c>
      <c r="M190" s="56" t="s">
        <v>184</v>
      </c>
      <c r="N190" s="56" t="s">
        <v>184</v>
      </c>
      <c r="O190" s="66">
        <v>24</v>
      </c>
      <c r="P190" s="60">
        <f>_xlfn.XLOOKUP(O190,'ARX IDs'!B$3:B$47,'ARX IDs'!C$3:C$47,"")</f>
        <v>43</v>
      </c>
      <c r="Q190" s="60">
        <f>O190</f>
        <v>24</v>
      </c>
      <c r="R190" s="66">
        <v>9</v>
      </c>
      <c r="S190" s="67">
        <f>100 * $Q190 + R190</f>
        <v>2409</v>
      </c>
      <c r="T190" s="66">
        <v>10</v>
      </c>
      <c r="U190" s="67">
        <f>100 * $Q190 + T190</f>
        <v>2410</v>
      </c>
      <c r="V190" s="68">
        <f>IF(ISBLANK(X190), "", _xlfn.XLOOKUP(X190,'SNAP2 IDs'!C$3:C$15,'SNAP2 IDs'!B$3:B$15,""))</f>
        <v>5</v>
      </c>
      <c r="W190" s="68">
        <f>_xlfn.XLOOKUP($V190, 'SNAP2 IDs'!$B$3:$B$15,'SNAP2 IDs'!D$3:D$15, "Lookup err")</f>
        <v>1</v>
      </c>
      <c r="X190" s="68">
        <v>5</v>
      </c>
      <c r="Y190" s="68" t="str">
        <f>_xlfn.XLOOKUP($V190, 'SNAP2 IDs'!$B$3:$B$15,'SNAP2 IDs'!E$3:E$15, "Lookup err")</f>
        <v>00:00:18:2d:e4:75</v>
      </c>
      <c r="Z190" s="68" t="str">
        <f>_xlfn.XLOOKUP($V190, 'SNAP2 IDs'!$B$3:$B$15,'SNAP2 IDs'!F$3:F$15, "Lookup err")</f>
        <v>snap05.sas.pvt</v>
      </c>
      <c r="AA190" s="66">
        <v>1</v>
      </c>
      <c r="AB190" s="66">
        <v>14</v>
      </c>
      <c r="AC190" s="66">
        <v>15</v>
      </c>
      <c r="AD190" s="60">
        <f>_xlfn.BITXOR(AB190,2) + 32*AA190</f>
        <v>44</v>
      </c>
      <c r="AE190" s="60">
        <f>_xlfn.BITXOR(AC190,2) + 32*AA190</f>
        <v>45</v>
      </c>
      <c r="AF190" s="60">
        <f>32*(X190-1) + (AD190/2)</f>
        <v>150</v>
      </c>
      <c r="AG190" s="62" t="s">
        <v>400</v>
      </c>
    </row>
    <row r="191" spans="1:33" s="63" customFormat="1">
      <c r="A191" s="51"/>
      <c r="B191" s="52" t="s">
        <v>425</v>
      </c>
      <c r="C191" s="53" t="s">
        <v>181</v>
      </c>
      <c r="D191" s="54">
        <v>37.239470230000002</v>
      </c>
      <c r="E191" s="54">
        <v>-118.28156878999999</v>
      </c>
      <c r="F191" s="55">
        <v>1182.69</v>
      </c>
      <c r="G191" s="55">
        <v>8.6864129877629264</v>
      </c>
      <c r="H191" s="55">
        <v>-34.079683441518611</v>
      </c>
      <c r="I191" s="64" t="s">
        <v>69</v>
      </c>
      <c r="J191" s="64" t="s">
        <v>69</v>
      </c>
      <c r="K191" s="57" t="s">
        <v>426</v>
      </c>
      <c r="L191" s="57" t="s">
        <v>427</v>
      </c>
      <c r="M191" s="56" t="s">
        <v>184</v>
      </c>
      <c r="N191" s="56" t="s">
        <v>184</v>
      </c>
      <c r="O191" s="66">
        <v>24</v>
      </c>
      <c r="P191" s="60">
        <f>_xlfn.XLOOKUP(O191,'ARX IDs'!B$3:B$47,'ARX IDs'!C$3:C$47,"")</f>
        <v>43</v>
      </c>
      <c r="Q191" s="60">
        <f>O191</f>
        <v>24</v>
      </c>
      <c r="R191" s="66">
        <v>11</v>
      </c>
      <c r="S191" s="67">
        <f>100 * $Q191 + R191</f>
        <v>2411</v>
      </c>
      <c r="T191" s="66">
        <v>12</v>
      </c>
      <c r="U191" s="67">
        <f>100 * $Q191 + T191</f>
        <v>2412</v>
      </c>
      <c r="V191" s="68">
        <f>IF(ISBLANK(X191), "", _xlfn.XLOOKUP(X191,'SNAP2 IDs'!C$3:C$15,'SNAP2 IDs'!B$3:B$15,""))</f>
        <v>5</v>
      </c>
      <c r="W191" s="68">
        <f>_xlfn.XLOOKUP($V191, 'SNAP2 IDs'!$B$3:$B$15,'SNAP2 IDs'!D$3:D$15, "Lookup err")</f>
        <v>1</v>
      </c>
      <c r="X191" s="68">
        <v>5</v>
      </c>
      <c r="Y191" s="68" t="str">
        <f>_xlfn.XLOOKUP($V191, 'SNAP2 IDs'!$B$3:$B$15,'SNAP2 IDs'!E$3:E$15, "Lookup err")</f>
        <v>00:00:18:2d:e4:75</v>
      </c>
      <c r="Z191" s="68" t="str">
        <f>_xlfn.XLOOKUP($V191, 'SNAP2 IDs'!$B$3:$B$15,'SNAP2 IDs'!F$3:F$15, "Lookup err")</f>
        <v>snap05.sas.pvt</v>
      </c>
      <c r="AA191" s="66">
        <v>1</v>
      </c>
      <c r="AB191" s="66">
        <v>16</v>
      </c>
      <c r="AC191" s="66">
        <v>17</v>
      </c>
      <c r="AD191" s="60">
        <f>_xlfn.BITXOR(AB191,2) + 32*AA191</f>
        <v>50</v>
      </c>
      <c r="AE191" s="60">
        <f>_xlfn.BITXOR(AC191,2) + 32*AA191</f>
        <v>51</v>
      </c>
      <c r="AF191" s="60">
        <f>32*(X191-1) + (AD191/2)</f>
        <v>153</v>
      </c>
      <c r="AG191" s="62" t="s">
        <v>400</v>
      </c>
    </row>
    <row r="192" spans="1:33" s="63" customFormat="1">
      <c r="A192" s="51"/>
      <c r="B192" s="52" t="s">
        <v>428</v>
      </c>
      <c r="C192" s="53" t="s">
        <v>181</v>
      </c>
      <c r="D192" s="54">
        <v>37.239372729999999</v>
      </c>
      <c r="E192" s="54">
        <v>-118.28149746</v>
      </c>
      <c r="F192" s="55">
        <v>1182.3599999999999</v>
      </c>
      <c r="G192" s="55">
        <v>15.01299660108433</v>
      </c>
      <c r="H192" s="55">
        <v>-44.898329067243246</v>
      </c>
      <c r="I192" s="64" t="s">
        <v>69</v>
      </c>
      <c r="J192" s="64" t="s">
        <v>69</v>
      </c>
      <c r="K192" s="57" t="s">
        <v>429</v>
      </c>
      <c r="L192" s="57" t="s">
        <v>430</v>
      </c>
      <c r="M192" s="56" t="s">
        <v>184</v>
      </c>
      <c r="N192" s="56" t="s">
        <v>184</v>
      </c>
      <c r="O192" s="66">
        <v>24</v>
      </c>
      <c r="P192" s="60">
        <f>_xlfn.XLOOKUP(O192,'ARX IDs'!B$3:B$47,'ARX IDs'!C$3:C$47,"")</f>
        <v>43</v>
      </c>
      <c r="Q192" s="60">
        <f>O192</f>
        <v>24</v>
      </c>
      <c r="R192" s="66">
        <v>13</v>
      </c>
      <c r="S192" s="67">
        <f>100 * $Q192 + R192</f>
        <v>2413</v>
      </c>
      <c r="T192" s="66">
        <v>14</v>
      </c>
      <c r="U192" s="67">
        <f>100 * $Q192 + T192</f>
        <v>2414</v>
      </c>
      <c r="V192" s="68">
        <f>IF(ISBLANK(X192), "", _xlfn.XLOOKUP(X192,'SNAP2 IDs'!C$3:C$15,'SNAP2 IDs'!B$3:B$15,""))</f>
        <v>5</v>
      </c>
      <c r="W192" s="68">
        <f>_xlfn.XLOOKUP($V192, 'SNAP2 IDs'!$B$3:$B$15,'SNAP2 IDs'!D$3:D$15, "Lookup err")</f>
        <v>1</v>
      </c>
      <c r="X192" s="68">
        <v>5</v>
      </c>
      <c r="Y192" s="68" t="str">
        <f>_xlfn.XLOOKUP($V192, 'SNAP2 IDs'!$B$3:$B$15,'SNAP2 IDs'!E$3:E$15, "Lookup err")</f>
        <v>00:00:18:2d:e4:75</v>
      </c>
      <c r="Z192" s="68" t="str">
        <f>_xlfn.XLOOKUP($V192, 'SNAP2 IDs'!$B$3:$B$15,'SNAP2 IDs'!F$3:F$15, "Lookup err")</f>
        <v>snap05.sas.pvt</v>
      </c>
      <c r="AA192" s="66">
        <v>1</v>
      </c>
      <c r="AB192" s="66">
        <v>18</v>
      </c>
      <c r="AC192" s="66">
        <v>19</v>
      </c>
      <c r="AD192" s="60">
        <f>_xlfn.BITXOR(AB192,2) + 32*AA192</f>
        <v>48</v>
      </c>
      <c r="AE192" s="60">
        <f>_xlfn.BITXOR(AC192,2) + 32*AA192</f>
        <v>49</v>
      </c>
      <c r="AF192" s="60">
        <f>32*(X192-1) + (AD192/2)</f>
        <v>152</v>
      </c>
      <c r="AG192" s="62" t="s">
        <v>400</v>
      </c>
    </row>
    <row r="193" spans="1:36" s="63" customFormat="1">
      <c r="A193" s="51"/>
      <c r="B193" s="52" t="s">
        <v>431</v>
      </c>
      <c r="C193" s="53" t="s">
        <v>181</v>
      </c>
      <c r="D193" s="54">
        <v>37.240439010000003</v>
      </c>
      <c r="E193" s="54">
        <v>-118.28102850000001</v>
      </c>
      <c r="F193" s="55">
        <v>1182.58</v>
      </c>
      <c r="G193" s="55">
        <v>56.627384887694376</v>
      </c>
      <c r="H193" s="55">
        <v>73.445312756378286</v>
      </c>
      <c r="I193" s="64" t="s">
        <v>69</v>
      </c>
      <c r="J193" s="64" t="s">
        <v>69</v>
      </c>
      <c r="K193" s="57" t="s">
        <v>432</v>
      </c>
      <c r="L193" s="57" t="s">
        <v>433</v>
      </c>
      <c r="M193" s="56" t="s">
        <v>184</v>
      </c>
      <c r="N193" s="56" t="s">
        <v>184</v>
      </c>
      <c r="O193" s="66">
        <v>25</v>
      </c>
      <c r="P193" s="60">
        <f>_xlfn.XLOOKUP(O193,'ARX IDs'!B$3:B$47,'ARX IDs'!C$3:C$47,"")</f>
        <v>31</v>
      </c>
      <c r="Q193" s="60">
        <f>O193</f>
        <v>25</v>
      </c>
      <c r="R193" s="66">
        <v>5</v>
      </c>
      <c r="S193" s="67">
        <f>100 * $Q193 + R193</f>
        <v>2505</v>
      </c>
      <c r="T193" s="66">
        <v>6</v>
      </c>
      <c r="U193" s="67">
        <f>100 * $Q193 + T193</f>
        <v>2506</v>
      </c>
      <c r="V193" s="68">
        <f>IF(ISBLANK(X193), "", _xlfn.XLOOKUP(X193,'SNAP2 IDs'!C$3:C$15,'SNAP2 IDs'!B$3:B$15,""))</f>
        <v>6</v>
      </c>
      <c r="W193" s="68">
        <f>_xlfn.XLOOKUP($V193, 'SNAP2 IDs'!$B$3:$B$15,'SNAP2 IDs'!D$3:D$15, "Lookup err")</f>
        <v>1</v>
      </c>
      <c r="X193" s="68">
        <v>6</v>
      </c>
      <c r="Y193" s="68" t="str">
        <f>_xlfn.XLOOKUP($V193, 'SNAP2 IDs'!$B$3:$B$15,'SNAP2 IDs'!E$3:E$15, "Lookup err")</f>
        <v>02:00:c2:4f:e4:75</v>
      </c>
      <c r="Z193" s="68" t="str">
        <f>_xlfn.XLOOKUP($V193, 'SNAP2 IDs'!$B$3:$B$15,'SNAP2 IDs'!F$3:F$15, "Lookup err")</f>
        <v>snap06.sas.pvt</v>
      </c>
      <c r="AA193" s="66">
        <v>0</v>
      </c>
      <c r="AB193" s="66">
        <v>6</v>
      </c>
      <c r="AC193" s="66">
        <v>7</v>
      </c>
      <c r="AD193" s="60">
        <f>_xlfn.BITXOR(AB193,2) + 32*AA193</f>
        <v>4</v>
      </c>
      <c r="AE193" s="60">
        <f>_xlfn.BITXOR(AC193,2) + 32*AA193</f>
        <v>5</v>
      </c>
      <c r="AF193" s="60">
        <f>32*(X193-1) + (AD193/2)</f>
        <v>162</v>
      </c>
      <c r="AG193" s="62" t="s">
        <v>228</v>
      </c>
    </row>
    <row r="194" spans="1:36" s="63" customFormat="1">
      <c r="A194" s="51"/>
      <c r="B194" s="52" t="s">
        <v>434</v>
      </c>
      <c r="C194" s="53" t="s">
        <v>181</v>
      </c>
      <c r="D194" s="54">
        <v>37.240374989999999</v>
      </c>
      <c r="E194" s="54">
        <v>-118.28117435999999</v>
      </c>
      <c r="F194" s="55">
        <v>1182.6500000000001</v>
      </c>
      <c r="G194" s="55">
        <v>43.681643500480412</v>
      </c>
      <c r="H194" s="55">
        <v>66.337946467209349</v>
      </c>
      <c r="I194" s="64" t="s">
        <v>69</v>
      </c>
      <c r="J194" s="64" t="s">
        <v>69</v>
      </c>
      <c r="K194" s="57" t="s">
        <v>435</v>
      </c>
      <c r="L194" s="57" t="s">
        <v>436</v>
      </c>
      <c r="M194" s="56" t="s">
        <v>184</v>
      </c>
      <c r="N194" s="56" t="s">
        <v>184</v>
      </c>
      <c r="O194" s="66">
        <v>25</v>
      </c>
      <c r="P194" s="60">
        <f>_xlfn.XLOOKUP(O194,'ARX IDs'!B$3:B$47,'ARX IDs'!C$3:C$47,"")</f>
        <v>31</v>
      </c>
      <c r="Q194" s="60">
        <f>O194</f>
        <v>25</v>
      </c>
      <c r="R194" s="66">
        <v>1</v>
      </c>
      <c r="S194" s="67">
        <f>100 * $Q194 + R194</f>
        <v>2501</v>
      </c>
      <c r="T194" s="66">
        <v>2</v>
      </c>
      <c r="U194" s="67">
        <f>100 * $Q194 + T194</f>
        <v>2502</v>
      </c>
      <c r="V194" s="68">
        <f>IF(ISBLANK(X194), "", _xlfn.XLOOKUP(X194,'SNAP2 IDs'!C$3:C$15,'SNAP2 IDs'!B$3:B$15,""))</f>
        <v>6</v>
      </c>
      <c r="W194" s="68">
        <f>_xlfn.XLOOKUP($V194, 'SNAP2 IDs'!$B$3:$B$15,'SNAP2 IDs'!D$3:D$15, "Lookup err")</f>
        <v>1</v>
      </c>
      <c r="X194" s="68">
        <v>6</v>
      </c>
      <c r="Y194" s="68" t="str">
        <f>_xlfn.XLOOKUP($V194, 'SNAP2 IDs'!$B$3:$B$15,'SNAP2 IDs'!E$3:E$15, "Lookup err")</f>
        <v>02:00:c2:4f:e4:75</v>
      </c>
      <c r="Z194" s="68" t="str">
        <f>_xlfn.XLOOKUP($V194, 'SNAP2 IDs'!$B$3:$B$15,'SNAP2 IDs'!F$3:F$15, "Lookup err")</f>
        <v>snap06.sas.pvt</v>
      </c>
      <c r="AA194" s="66">
        <v>0</v>
      </c>
      <c r="AB194" s="66">
        <v>2</v>
      </c>
      <c r="AC194" s="66">
        <v>3</v>
      </c>
      <c r="AD194" s="60">
        <f>_xlfn.BITXOR(AB194,2) + 32*AA194</f>
        <v>0</v>
      </c>
      <c r="AE194" s="60">
        <f>_xlfn.BITXOR(AC194,2) + 32*AA194</f>
        <v>1</v>
      </c>
      <c r="AF194" s="60">
        <f>32*(X194-1) + (AD194/2)</f>
        <v>160</v>
      </c>
      <c r="AG194" s="62" t="s">
        <v>274</v>
      </c>
    </row>
    <row r="195" spans="1:36" s="63" customFormat="1">
      <c r="A195" s="51"/>
      <c r="B195" s="52" t="s">
        <v>437</v>
      </c>
      <c r="C195" s="53" t="s">
        <v>181</v>
      </c>
      <c r="D195" s="54">
        <v>37.240361759999999</v>
      </c>
      <c r="E195" s="54">
        <v>-118.281272</v>
      </c>
      <c r="F195" s="55">
        <v>1182.75</v>
      </c>
      <c r="G195" s="55">
        <v>35.021546692006595</v>
      </c>
      <c r="H195" s="55">
        <v>64.869638283691387</v>
      </c>
      <c r="I195" s="64" t="s">
        <v>69</v>
      </c>
      <c r="J195" s="64" t="s">
        <v>69</v>
      </c>
      <c r="K195" s="57" t="s">
        <v>438</v>
      </c>
      <c r="L195" s="57" t="s">
        <v>439</v>
      </c>
      <c r="M195" s="56" t="s">
        <v>184</v>
      </c>
      <c r="N195" s="56" t="s">
        <v>184</v>
      </c>
      <c r="O195" s="66">
        <v>25</v>
      </c>
      <c r="P195" s="60">
        <f>_xlfn.XLOOKUP(O195,'ARX IDs'!B$3:B$47,'ARX IDs'!C$3:C$47,"")</f>
        <v>31</v>
      </c>
      <c r="Q195" s="60">
        <f>O195</f>
        <v>25</v>
      </c>
      <c r="R195" s="66">
        <v>3</v>
      </c>
      <c r="S195" s="67">
        <f>100 * $Q195 + R195</f>
        <v>2503</v>
      </c>
      <c r="T195" s="66">
        <v>4</v>
      </c>
      <c r="U195" s="67">
        <f>100 * $Q195 + T195</f>
        <v>2504</v>
      </c>
      <c r="V195" s="68">
        <f>IF(ISBLANK(X195), "", _xlfn.XLOOKUP(X195,'SNAP2 IDs'!C$3:C$15,'SNAP2 IDs'!B$3:B$15,""))</f>
        <v>6</v>
      </c>
      <c r="W195" s="68">
        <f>_xlfn.XLOOKUP($V195, 'SNAP2 IDs'!$B$3:$B$15,'SNAP2 IDs'!D$3:D$15, "Lookup err")</f>
        <v>1</v>
      </c>
      <c r="X195" s="68">
        <v>6</v>
      </c>
      <c r="Y195" s="68" t="str">
        <f>_xlfn.XLOOKUP($V195, 'SNAP2 IDs'!$B$3:$B$15,'SNAP2 IDs'!E$3:E$15, "Lookup err")</f>
        <v>02:00:c2:4f:e4:75</v>
      </c>
      <c r="Z195" s="68" t="str">
        <f>_xlfn.XLOOKUP($V195, 'SNAP2 IDs'!$B$3:$B$15,'SNAP2 IDs'!F$3:F$15, "Lookup err")</f>
        <v>snap06.sas.pvt</v>
      </c>
      <c r="AA195" s="66">
        <v>0</v>
      </c>
      <c r="AB195" s="66">
        <v>4</v>
      </c>
      <c r="AC195" s="66">
        <v>5</v>
      </c>
      <c r="AD195" s="60">
        <f>_xlfn.BITXOR(AB195,2) + 32*AA195</f>
        <v>6</v>
      </c>
      <c r="AE195" s="60">
        <f>_xlfn.BITXOR(AC195,2) + 32*AA195</f>
        <v>7</v>
      </c>
      <c r="AF195" s="60">
        <f>32*(X195-1) + (AD195/2)</f>
        <v>163</v>
      </c>
      <c r="AG195" s="62" t="s">
        <v>198</v>
      </c>
    </row>
    <row r="196" spans="1:36" s="63" customFormat="1">
      <c r="A196" s="51"/>
      <c r="B196" s="52" t="s">
        <v>440</v>
      </c>
      <c r="C196" s="53" t="s">
        <v>181</v>
      </c>
      <c r="D196" s="54">
        <v>37.240667799999997</v>
      </c>
      <c r="E196" s="54">
        <v>-118.28135315999999</v>
      </c>
      <c r="F196" s="55">
        <v>1182.95</v>
      </c>
      <c r="G196" s="55">
        <v>27.816511836507765</v>
      </c>
      <c r="H196" s="55">
        <v>98.833837310266532</v>
      </c>
      <c r="I196" s="64" t="s">
        <v>69</v>
      </c>
      <c r="J196" s="64" t="s">
        <v>69</v>
      </c>
      <c r="K196" s="57" t="s">
        <v>441</v>
      </c>
      <c r="L196" s="57" t="s">
        <v>442</v>
      </c>
      <c r="M196" s="56" t="s">
        <v>184</v>
      </c>
      <c r="N196" s="56" t="s">
        <v>184</v>
      </c>
      <c r="O196" s="66">
        <v>25</v>
      </c>
      <c r="P196" s="60">
        <f>_xlfn.XLOOKUP(O196,'ARX IDs'!B$3:B$47,'ARX IDs'!C$3:C$47,"")</f>
        <v>31</v>
      </c>
      <c r="Q196" s="60">
        <f>O196</f>
        <v>25</v>
      </c>
      <c r="R196" s="66">
        <v>7</v>
      </c>
      <c r="S196" s="67">
        <f>100 * $Q196 + R196</f>
        <v>2507</v>
      </c>
      <c r="T196" s="66">
        <v>8</v>
      </c>
      <c r="U196" s="67">
        <f>100 * $Q196 + T196</f>
        <v>2508</v>
      </c>
      <c r="V196" s="68">
        <f>IF(ISBLANK(X196), "", _xlfn.XLOOKUP(X196,'SNAP2 IDs'!C$3:C$15,'SNAP2 IDs'!B$3:B$15,""))</f>
        <v>6</v>
      </c>
      <c r="W196" s="68">
        <f>_xlfn.XLOOKUP($V196, 'SNAP2 IDs'!$B$3:$B$15,'SNAP2 IDs'!D$3:D$15, "Lookup err")</f>
        <v>1</v>
      </c>
      <c r="X196" s="68">
        <v>6</v>
      </c>
      <c r="Y196" s="68" t="str">
        <f>_xlfn.XLOOKUP($V196, 'SNAP2 IDs'!$B$3:$B$15,'SNAP2 IDs'!E$3:E$15, "Lookup err")</f>
        <v>02:00:c2:4f:e4:75</v>
      </c>
      <c r="Z196" s="68" t="str">
        <f>_xlfn.XLOOKUP($V196, 'SNAP2 IDs'!$B$3:$B$15,'SNAP2 IDs'!F$3:F$15, "Lookup err")</f>
        <v>snap06.sas.pvt</v>
      </c>
      <c r="AA196" s="66">
        <v>0</v>
      </c>
      <c r="AB196" s="66">
        <v>8</v>
      </c>
      <c r="AC196" s="66">
        <v>9</v>
      </c>
      <c r="AD196" s="60">
        <f>_xlfn.BITXOR(AB196,2) + 32*AA196</f>
        <v>10</v>
      </c>
      <c r="AE196" s="60">
        <f>_xlfn.BITXOR(AC196,2) + 32*AA196</f>
        <v>11</v>
      </c>
      <c r="AF196" s="60">
        <f>32*(X196-1) + (AD196/2)</f>
        <v>165</v>
      </c>
      <c r="AG196" s="62" t="s">
        <v>387</v>
      </c>
    </row>
    <row r="197" spans="1:36" s="63" customFormat="1">
      <c r="A197" s="51"/>
      <c r="B197" s="52" t="s">
        <v>443</v>
      </c>
      <c r="C197" s="53" t="s">
        <v>181</v>
      </c>
      <c r="D197" s="54">
        <v>37.240581290000002</v>
      </c>
      <c r="E197" s="54">
        <v>-118.28131759999999</v>
      </c>
      <c r="F197" s="55">
        <v>1182.77</v>
      </c>
      <c r="G197" s="55">
        <v>30.975342930099071</v>
      </c>
      <c r="H197" s="55">
        <v>89.233787593512432</v>
      </c>
      <c r="I197" s="64" t="s">
        <v>69</v>
      </c>
      <c r="J197" s="64" t="s">
        <v>69</v>
      </c>
      <c r="K197" s="57" t="s">
        <v>444</v>
      </c>
      <c r="L197" s="57" t="s">
        <v>445</v>
      </c>
      <c r="M197" s="56" t="s">
        <v>184</v>
      </c>
      <c r="N197" s="56" t="s">
        <v>184</v>
      </c>
      <c r="O197" s="66">
        <v>25</v>
      </c>
      <c r="P197" s="60">
        <f>_xlfn.XLOOKUP(O197,'ARX IDs'!B$3:B$47,'ARX IDs'!C$3:C$47,"")</f>
        <v>31</v>
      </c>
      <c r="Q197" s="60">
        <f>O197</f>
        <v>25</v>
      </c>
      <c r="R197" s="66">
        <v>9</v>
      </c>
      <c r="S197" s="67">
        <f>100 * $Q197 + R197</f>
        <v>2509</v>
      </c>
      <c r="T197" s="66">
        <v>10</v>
      </c>
      <c r="U197" s="67">
        <f>100 * $Q197 + T197</f>
        <v>2510</v>
      </c>
      <c r="V197" s="68">
        <f>IF(ISBLANK(X197), "", _xlfn.XLOOKUP(X197,'SNAP2 IDs'!C$3:C$15,'SNAP2 IDs'!B$3:B$15,""))</f>
        <v>6</v>
      </c>
      <c r="W197" s="68">
        <f>_xlfn.XLOOKUP($V197, 'SNAP2 IDs'!$B$3:$B$15,'SNAP2 IDs'!D$3:D$15, "Lookup err")</f>
        <v>1</v>
      </c>
      <c r="X197" s="68">
        <v>6</v>
      </c>
      <c r="Y197" s="68" t="str">
        <f>_xlfn.XLOOKUP($V197, 'SNAP2 IDs'!$B$3:$B$15,'SNAP2 IDs'!E$3:E$15, "Lookup err")</f>
        <v>02:00:c2:4f:e4:75</v>
      </c>
      <c r="Z197" s="68" t="str">
        <f>_xlfn.XLOOKUP($V197, 'SNAP2 IDs'!$B$3:$B$15,'SNAP2 IDs'!F$3:F$15, "Lookup err")</f>
        <v>snap06.sas.pvt</v>
      </c>
      <c r="AA197" s="66">
        <v>0</v>
      </c>
      <c r="AB197" s="66">
        <v>10</v>
      </c>
      <c r="AC197" s="66">
        <v>11</v>
      </c>
      <c r="AD197" s="60">
        <f>_xlfn.BITXOR(AB197,2) + 32*AA197</f>
        <v>8</v>
      </c>
      <c r="AE197" s="60">
        <f>_xlfn.BITXOR(AC197,2) + 32*AA197</f>
        <v>9</v>
      </c>
      <c r="AF197" s="60">
        <f>32*(X197-1) + (AD197/2)</f>
        <v>164</v>
      </c>
      <c r="AG197" s="62" t="s">
        <v>198</v>
      </c>
    </row>
    <row r="198" spans="1:36" s="63" customFormat="1">
      <c r="A198" s="51"/>
      <c r="B198" s="52" t="s">
        <v>446</v>
      </c>
      <c r="C198" s="53" t="s">
        <v>181</v>
      </c>
      <c r="D198" s="54">
        <v>37.240526940000002</v>
      </c>
      <c r="E198" s="54">
        <v>-118.28140211</v>
      </c>
      <c r="F198" s="55">
        <v>1182.72</v>
      </c>
      <c r="G198" s="55">
        <v>23.477647516562602</v>
      </c>
      <c r="H198" s="55">
        <v>83.200739004581905</v>
      </c>
      <c r="I198" s="64" t="s">
        <v>69</v>
      </c>
      <c r="J198" s="64" t="s">
        <v>69</v>
      </c>
      <c r="K198" s="57" t="s">
        <v>447</v>
      </c>
      <c r="L198" s="57" t="s">
        <v>385</v>
      </c>
      <c r="M198" s="56" t="s">
        <v>184</v>
      </c>
      <c r="N198" s="56" t="s">
        <v>184</v>
      </c>
      <c r="O198" s="66">
        <v>25</v>
      </c>
      <c r="P198" s="60">
        <f>_xlfn.XLOOKUP(O198,'ARX IDs'!B$3:B$47,'ARX IDs'!C$3:C$47,"")</f>
        <v>31</v>
      </c>
      <c r="Q198" s="60">
        <f>O198</f>
        <v>25</v>
      </c>
      <c r="R198" s="66">
        <v>11</v>
      </c>
      <c r="S198" s="67">
        <f>100 * $Q198 + R198</f>
        <v>2511</v>
      </c>
      <c r="T198" s="66">
        <v>12</v>
      </c>
      <c r="U198" s="67">
        <f>100 * $Q198 + T198</f>
        <v>2512</v>
      </c>
      <c r="V198" s="68">
        <f>IF(ISBLANK(X198), "", _xlfn.XLOOKUP(X198,'SNAP2 IDs'!C$3:C$15,'SNAP2 IDs'!B$3:B$15,""))</f>
        <v>6</v>
      </c>
      <c r="W198" s="68">
        <f>_xlfn.XLOOKUP($V198, 'SNAP2 IDs'!$B$3:$B$15,'SNAP2 IDs'!D$3:D$15, "Lookup err")</f>
        <v>1</v>
      </c>
      <c r="X198" s="68">
        <v>6</v>
      </c>
      <c r="Y198" s="68" t="str">
        <f>_xlfn.XLOOKUP($V198, 'SNAP2 IDs'!$B$3:$B$15,'SNAP2 IDs'!E$3:E$15, "Lookup err")</f>
        <v>02:00:c2:4f:e4:75</v>
      </c>
      <c r="Z198" s="68" t="str">
        <f>_xlfn.XLOOKUP($V198, 'SNAP2 IDs'!$B$3:$B$15,'SNAP2 IDs'!F$3:F$15, "Lookup err")</f>
        <v>snap06.sas.pvt</v>
      </c>
      <c r="AA198" s="66">
        <v>0</v>
      </c>
      <c r="AB198" s="66">
        <v>12</v>
      </c>
      <c r="AC198" s="66">
        <v>13</v>
      </c>
      <c r="AD198" s="60">
        <f>_xlfn.BITXOR(AB198,2) + 32*AA198</f>
        <v>14</v>
      </c>
      <c r="AE198" s="60">
        <f>_xlfn.BITXOR(AC198,2) + 32*AA198</f>
        <v>15</v>
      </c>
      <c r="AF198" s="60">
        <f>32*(X198-1) + (AD198/2)</f>
        <v>167</v>
      </c>
      <c r="AG198" s="62" t="s">
        <v>281</v>
      </c>
      <c r="AH198" s="96">
        <f ca="1">TODAY()</f>
        <v>44581</v>
      </c>
      <c r="AJ198" s="97">
        <f ca="1">NOW()</f>
        <v>44581.670612731483</v>
      </c>
    </row>
    <row r="199" spans="1:36" s="63" customFormat="1">
      <c r="A199" s="51"/>
      <c r="B199" s="52" t="s">
        <v>448</v>
      </c>
      <c r="C199" s="53" t="s">
        <v>181</v>
      </c>
      <c r="D199" s="54">
        <v>37.240468329999999</v>
      </c>
      <c r="E199" s="54">
        <v>-118.28133217</v>
      </c>
      <c r="F199" s="55">
        <v>1182.69</v>
      </c>
      <c r="G199" s="55">
        <v>29.679924332424374</v>
      </c>
      <c r="H199" s="55">
        <v>76.691572342055039</v>
      </c>
      <c r="I199" s="64" t="s">
        <v>69</v>
      </c>
      <c r="J199" s="64" t="s">
        <v>69</v>
      </c>
      <c r="K199" s="57" t="s">
        <v>449</v>
      </c>
      <c r="L199" s="57" t="s">
        <v>450</v>
      </c>
      <c r="M199" s="56" t="s">
        <v>184</v>
      </c>
      <c r="N199" s="56" t="s">
        <v>184</v>
      </c>
      <c r="O199" s="66">
        <v>25</v>
      </c>
      <c r="P199" s="60">
        <f>_xlfn.XLOOKUP(O199,'ARX IDs'!B$3:B$47,'ARX IDs'!C$3:C$47,"")</f>
        <v>31</v>
      </c>
      <c r="Q199" s="60">
        <f>O199</f>
        <v>25</v>
      </c>
      <c r="R199" s="66">
        <v>13</v>
      </c>
      <c r="S199" s="67">
        <f>100 * $Q199 + R199</f>
        <v>2513</v>
      </c>
      <c r="T199" s="66">
        <v>14</v>
      </c>
      <c r="U199" s="67">
        <f>100 * $Q199 + T199</f>
        <v>2514</v>
      </c>
      <c r="V199" s="68">
        <f>IF(ISBLANK(X199), "", _xlfn.XLOOKUP(X199,'SNAP2 IDs'!C$3:C$15,'SNAP2 IDs'!B$3:B$15,""))</f>
        <v>6</v>
      </c>
      <c r="W199" s="68">
        <f>_xlfn.XLOOKUP($V199, 'SNAP2 IDs'!$B$3:$B$15,'SNAP2 IDs'!D$3:D$15, "Lookup err")</f>
        <v>1</v>
      </c>
      <c r="X199" s="68">
        <v>6</v>
      </c>
      <c r="Y199" s="68" t="str">
        <f>_xlfn.XLOOKUP($V199, 'SNAP2 IDs'!$B$3:$B$15,'SNAP2 IDs'!E$3:E$15, "Lookup err")</f>
        <v>02:00:c2:4f:e4:75</v>
      </c>
      <c r="Z199" s="68" t="str">
        <f>_xlfn.XLOOKUP($V199, 'SNAP2 IDs'!$B$3:$B$15,'SNAP2 IDs'!F$3:F$15, "Lookup err")</f>
        <v>snap06.sas.pvt</v>
      </c>
      <c r="AA199" s="66">
        <v>0</v>
      </c>
      <c r="AB199" s="66">
        <v>14</v>
      </c>
      <c r="AC199" s="66">
        <v>15</v>
      </c>
      <c r="AD199" s="60">
        <f>_xlfn.BITXOR(AB199,2) + 32*AA199</f>
        <v>12</v>
      </c>
      <c r="AE199" s="60">
        <f>_xlfn.BITXOR(AC199,2) + 32*AA199</f>
        <v>13</v>
      </c>
      <c r="AF199" s="60">
        <f>32*(X199-1) + (AD199/2)</f>
        <v>166</v>
      </c>
      <c r="AG199" s="62" t="s">
        <v>198</v>
      </c>
    </row>
    <row r="200" spans="1:36" s="63" customFormat="1">
      <c r="A200" s="51"/>
      <c r="B200" s="52" t="s">
        <v>451</v>
      </c>
      <c r="C200" s="53" t="s">
        <v>181</v>
      </c>
      <c r="D200" s="54">
        <v>37.24037835</v>
      </c>
      <c r="E200" s="54">
        <v>-118.2813634</v>
      </c>
      <c r="F200" s="55">
        <v>1182.8</v>
      </c>
      <c r="G200" s="55">
        <v>26.911565998136556</v>
      </c>
      <c r="H200" s="55">
        <v>66.71085013432922</v>
      </c>
      <c r="I200" s="64" t="s">
        <v>69</v>
      </c>
      <c r="J200" s="64" t="s">
        <v>69</v>
      </c>
      <c r="K200" s="57" t="s">
        <v>452</v>
      </c>
      <c r="L200" s="57" t="s">
        <v>319</v>
      </c>
      <c r="M200" s="56" t="s">
        <v>184</v>
      </c>
      <c r="N200" s="56" t="s">
        <v>184</v>
      </c>
      <c r="O200" s="66">
        <v>25</v>
      </c>
      <c r="P200" s="60">
        <f>_xlfn.XLOOKUP(O200,'ARX IDs'!B$3:B$47,'ARX IDs'!C$3:C$47,"")</f>
        <v>31</v>
      </c>
      <c r="Q200" s="60">
        <f>O200</f>
        <v>25</v>
      </c>
      <c r="R200" s="66">
        <v>15</v>
      </c>
      <c r="S200" s="67">
        <f>100 * $Q200 + R200</f>
        <v>2515</v>
      </c>
      <c r="T200" s="66">
        <v>16</v>
      </c>
      <c r="U200" s="67">
        <f>100 * $Q200 + T200</f>
        <v>2516</v>
      </c>
      <c r="V200" s="68">
        <f>IF(ISBLANK(X200), "", _xlfn.XLOOKUP(X200,'SNAP2 IDs'!C$3:C$15,'SNAP2 IDs'!B$3:B$15,""))</f>
        <v>6</v>
      </c>
      <c r="W200" s="68">
        <f>_xlfn.XLOOKUP($V200, 'SNAP2 IDs'!$B$3:$B$15,'SNAP2 IDs'!D$3:D$15, "Lookup err")</f>
        <v>1</v>
      </c>
      <c r="X200" s="68">
        <v>6</v>
      </c>
      <c r="Y200" s="68" t="str">
        <f>_xlfn.XLOOKUP($V200, 'SNAP2 IDs'!$B$3:$B$15,'SNAP2 IDs'!E$3:E$15, "Lookup err")</f>
        <v>02:00:c2:4f:e4:75</v>
      </c>
      <c r="Z200" s="68" t="str">
        <f>_xlfn.XLOOKUP($V200, 'SNAP2 IDs'!$B$3:$B$15,'SNAP2 IDs'!F$3:F$15, "Lookup err")</f>
        <v>snap06.sas.pvt</v>
      </c>
      <c r="AA200" s="66">
        <v>0</v>
      </c>
      <c r="AB200" s="66">
        <v>16</v>
      </c>
      <c r="AC200" s="66">
        <v>17</v>
      </c>
      <c r="AD200" s="60">
        <f>_xlfn.BITXOR(AB200,2) + 32*AA200</f>
        <v>18</v>
      </c>
      <c r="AE200" s="60">
        <f>_xlfn.BITXOR(AC200,2) + 32*AA200</f>
        <v>19</v>
      </c>
      <c r="AF200" s="60">
        <f>32*(X200-1) + (AD200/2)</f>
        <v>169</v>
      </c>
      <c r="AG200" s="62" t="s">
        <v>198</v>
      </c>
    </row>
    <row r="201" spans="1:36" s="63" customFormat="1">
      <c r="A201" s="51"/>
      <c r="B201" s="52" t="s">
        <v>453</v>
      </c>
      <c r="C201" s="53" t="s">
        <v>181</v>
      </c>
      <c r="D201" s="54">
        <v>37.240264029999999</v>
      </c>
      <c r="E201" s="54">
        <v>-118.28148115</v>
      </c>
      <c r="F201" s="55">
        <v>1182.68</v>
      </c>
      <c r="G201" s="55">
        <v>16.459130932913848</v>
      </c>
      <c r="H201" s="55">
        <v>54.025466516032168</v>
      </c>
      <c r="I201" s="64" t="s">
        <v>69</v>
      </c>
      <c r="J201" s="64" t="s">
        <v>69</v>
      </c>
      <c r="K201" s="57" t="s">
        <v>454</v>
      </c>
      <c r="L201" s="57" t="s">
        <v>455</v>
      </c>
      <c r="M201" s="56" t="s">
        <v>184</v>
      </c>
      <c r="N201" s="56" t="s">
        <v>184</v>
      </c>
      <c r="O201" s="66">
        <v>26</v>
      </c>
      <c r="P201" s="60">
        <f>_xlfn.XLOOKUP(O201,'ARX IDs'!B$3:B$47,'ARX IDs'!C$3:C$47,"")</f>
        <v>17</v>
      </c>
      <c r="Q201" s="60">
        <f>O201</f>
        <v>26</v>
      </c>
      <c r="R201" s="66">
        <v>1</v>
      </c>
      <c r="S201" s="67">
        <f>100 * $Q201 + R201</f>
        <v>2601</v>
      </c>
      <c r="T201" s="66">
        <v>2</v>
      </c>
      <c r="U201" s="67">
        <f>100 * $Q201 + T201</f>
        <v>2602</v>
      </c>
      <c r="V201" s="68">
        <f>IF(ISBLANK(X201), "", _xlfn.XLOOKUP(X201,'SNAP2 IDs'!C$3:C$15,'SNAP2 IDs'!B$3:B$15,""))</f>
        <v>6</v>
      </c>
      <c r="W201" s="68">
        <f>_xlfn.XLOOKUP($V201, 'SNAP2 IDs'!$B$3:$B$15,'SNAP2 IDs'!D$3:D$15, "Lookup err")</f>
        <v>1</v>
      </c>
      <c r="X201" s="68">
        <v>6</v>
      </c>
      <c r="Y201" s="68" t="str">
        <f>_xlfn.XLOOKUP($V201, 'SNAP2 IDs'!$B$3:$B$15,'SNAP2 IDs'!E$3:E$15, "Lookup err")</f>
        <v>02:00:c2:4f:e4:75</v>
      </c>
      <c r="Z201" s="68" t="str">
        <f>_xlfn.XLOOKUP($V201, 'SNAP2 IDs'!$B$3:$B$15,'SNAP2 IDs'!F$3:F$15, "Lookup err")</f>
        <v>snap06.sas.pvt</v>
      </c>
      <c r="AA201" s="66">
        <v>0</v>
      </c>
      <c r="AB201" s="66">
        <v>18</v>
      </c>
      <c r="AC201" s="66">
        <v>19</v>
      </c>
      <c r="AD201" s="60">
        <f>_xlfn.BITXOR(AB201,2) + 32*AA201</f>
        <v>16</v>
      </c>
      <c r="AE201" s="60">
        <f>_xlfn.BITXOR(AC201,2) + 32*AA201</f>
        <v>17</v>
      </c>
      <c r="AF201" s="60">
        <f>32*(X201-1) + (AD201/2)</f>
        <v>168</v>
      </c>
      <c r="AG201" s="62" t="s">
        <v>198</v>
      </c>
    </row>
    <row r="202" spans="1:36" s="63" customFormat="1">
      <c r="A202" s="51"/>
      <c r="B202" s="52" t="s">
        <v>456</v>
      </c>
      <c r="C202" s="53" t="s">
        <v>181</v>
      </c>
      <c r="D202" s="54">
        <v>37.24005545</v>
      </c>
      <c r="E202" s="54">
        <v>-118.28147751</v>
      </c>
      <c r="F202" s="55">
        <v>1182.49</v>
      </c>
      <c r="G202" s="55">
        <v>16.787480541807113</v>
      </c>
      <c r="H202" s="55">
        <v>30.872144284232551</v>
      </c>
      <c r="I202" s="64" t="s">
        <v>69</v>
      </c>
      <c r="J202" s="64" t="s">
        <v>69</v>
      </c>
      <c r="K202" s="57" t="s">
        <v>421</v>
      </c>
      <c r="L202" s="57" t="s">
        <v>457</v>
      </c>
      <c r="M202" s="56" t="s">
        <v>184</v>
      </c>
      <c r="N202" s="56" t="s">
        <v>184</v>
      </c>
      <c r="O202" s="66">
        <v>26</v>
      </c>
      <c r="P202" s="60">
        <f>_xlfn.XLOOKUP(O202,'ARX IDs'!B$3:B$47,'ARX IDs'!C$3:C$47,"")</f>
        <v>17</v>
      </c>
      <c r="Q202" s="60">
        <f>O202</f>
        <v>26</v>
      </c>
      <c r="R202" s="66">
        <v>3</v>
      </c>
      <c r="S202" s="67">
        <f>100 * $Q202 + R202</f>
        <v>2603</v>
      </c>
      <c r="T202" s="66">
        <v>4</v>
      </c>
      <c r="U202" s="67">
        <f>100 * $Q202 + T202</f>
        <v>2604</v>
      </c>
      <c r="V202" s="68">
        <f>IF(ISBLANK(X202), "", _xlfn.XLOOKUP(X202,'SNAP2 IDs'!C$3:C$15,'SNAP2 IDs'!B$3:B$15,""))</f>
        <v>6</v>
      </c>
      <c r="W202" s="68">
        <f>_xlfn.XLOOKUP($V202, 'SNAP2 IDs'!$B$3:$B$15,'SNAP2 IDs'!D$3:D$15, "Lookup err")</f>
        <v>1</v>
      </c>
      <c r="X202" s="68">
        <v>6</v>
      </c>
      <c r="Y202" s="68" t="str">
        <f>_xlfn.XLOOKUP($V202, 'SNAP2 IDs'!$B$3:$B$15,'SNAP2 IDs'!E$3:E$15, "Lookup err")</f>
        <v>02:00:c2:4f:e4:75</v>
      </c>
      <c r="Z202" s="68" t="str">
        <f>_xlfn.XLOOKUP($V202, 'SNAP2 IDs'!$B$3:$B$15,'SNAP2 IDs'!F$3:F$15, "Lookup err")</f>
        <v>snap06.sas.pvt</v>
      </c>
      <c r="AA202" s="66">
        <v>0</v>
      </c>
      <c r="AB202" s="66">
        <v>20</v>
      </c>
      <c r="AC202" s="66">
        <v>21</v>
      </c>
      <c r="AD202" s="60">
        <f>_xlfn.BITXOR(AB202,2) + 32*AA202</f>
        <v>22</v>
      </c>
      <c r="AE202" s="60">
        <f>_xlfn.BITXOR(AC202,2) + 32*AA202</f>
        <v>23</v>
      </c>
      <c r="AF202" s="60">
        <f>32*(X202-1) + (AD202/2)</f>
        <v>171</v>
      </c>
      <c r="AG202" s="62" t="s">
        <v>198</v>
      </c>
    </row>
    <row r="203" spans="1:36" s="63" customFormat="1">
      <c r="A203" s="51"/>
      <c r="B203" s="52" t="s">
        <v>458</v>
      </c>
      <c r="C203" s="53" t="s">
        <v>181</v>
      </c>
      <c r="D203" s="54">
        <v>37.24068647</v>
      </c>
      <c r="E203" s="54">
        <v>-118.28155327</v>
      </c>
      <c r="F203" s="55">
        <v>1182.8900000000001</v>
      </c>
      <c r="G203" s="55">
        <v>10.070465183803252</v>
      </c>
      <c r="H203" s="55">
        <v>100.90478445566447</v>
      </c>
      <c r="I203" s="64" t="s">
        <v>69</v>
      </c>
      <c r="J203" s="64" t="s">
        <v>69</v>
      </c>
      <c r="K203" s="57" t="s">
        <v>459</v>
      </c>
      <c r="L203" s="57" t="s">
        <v>460</v>
      </c>
      <c r="M203" s="56" t="s">
        <v>184</v>
      </c>
      <c r="N203" s="56" t="s">
        <v>184</v>
      </c>
      <c r="O203" s="66">
        <v>26</v>
      </c>
      <c r="P203" s="60">
        <f>_xlfn.XLOOKUP(O203,'ARX IDs'!B$3:B$47,'ARX IDs'!C$3:C$47,"")</f>
        <v>17</v>
      </c>
      <c r="Q203" s="60">
        <f>O203</f>
        <v>26</v>
      </c>
      <c r="R203" s="66">
        <v>5</v>
      </c>
      <c r="S203" s="67">
        <f>100 * $Q203 + R203</f>
        <v>2605</v>
      </c>
      <c r="T203" s="66">
        <v>6</v>
      </c>
      <c r="U203" s="67">
        <f>100 * $Q203 + T203</f>
        <v>2606</v>
      </c>
      <c r="V203" s="68">
        <f>IF(ISBLANK(X203), "", _xlfn.XLOOKUP(X203,'SNAP2 IDs'!C$3:C$15,'SNAP2 IDs'!B$3:B$15,""))</f>
        <v>6</v>
      </c>
      <c r="W203" s="68">
        <f>_xlfn.XLOOKUP($V203, 'SNAP2 IDs'!$B$3:$B$15,'SNAP2 IDs'!D$3:D$15, "Lookup err")</f>
        <v>1</v>
      </c>
      <c r="X203" s="68">
        <v>6</v>
      </c>
      <c r="Y203" s="68" t="str">
        <f>_xlfn.XLOOKUP($V203, 'SNAP2 IDs'!$B$3:$B$15,'SNAP2 IDs'!E$3:E$15, "Lookup err")</f>
        <v>02:00:c2:4f:e4:75</v>
      </c>
      <c r="Z203" s="68" t="str">
        <f>_xlfn.XLOOKUP($V203, 'SNAP2 IDs'!$B$3:$B$15,'SNAP2 IDs'!F$3:F$15, "Lookup err")</f>
        <v>snap06.sas.pvt</v>
      </c>
      <c r="AA203" s="66">
        <v>0</v>
      </c>
      <c r="AB203" s="66">
        <v>22</v>
      </c>
      <c r="AC203" s="66">
        <v>23</v>
      </c>
      <c r="AD203" s="60">
        <f>_xlfn.BITXOR(AB203,2) + 32*AA203</f>
        <v>20</v>
      </c>
      <c r="AE203" s="60">
        <f>_xlfn.BITXOR(AC203,2) + 32*AA203</f>
        <v>21</v>
      </c>
      <c r="AF203" s="60">
        <f>32*(X203-1) + (AD203/2)</f>
        <v>170</v>
      </c>
      <c r="AG203" s="62" t="s">
        <v>400</v>
      </c>
    </row>
    <row r="204" spans="1:36" s="63" customFormat="1">
      <c r="A204" s="51"/>
      <c r="B204" s="52" t="s">
        <v>461</v>
      </c>
      <c r="C204" s="53" t="s">
        <v>181</v>
      </c>
      <c r="D204" s="54">
        <v>37.24047376</v>
      </c>
      <c r="E204" s="54">
        <v>-118.28155009</v>
      </c>
      <c r="F204" s="55">
        <v>1183.1199999999999</v>
      </c>
      <c r="G204" s="55">
        <v>10.345557731165913</v>
      </c>
      <c r="H204" s="55">
        <v>77.300870297723193</v>
      </c>
      <c r="I204" s="64" t="s">
        <v>69</v>
      </c>
      <c r="J204" s="64" t="s">
        <v>69</v>
      </c>
      <c r="K204" s="57" t="s">
        <v>462</v>
      </c>
      <c r="L204" s="57" t="s">
        <v>463</v>
      </c>
      <c r="M204" s="56" t="s">
        <v>184</v>
      </c>
      <c r="N204" s="56" t="s">
        <v>184</v>
      </c>
      <c r="O204" s="66">
        <v>26</v>
      </c>
      <c r="P204" s="60">
        <f>_xlfn.XLOOKUP(O204,'ARX IDs'!B$3:B$47,'ARX IDs'!C$3:C$47,"")</f>
        <v>17</v>
      </c>
      <c r="Q204" s="60">
        <f>O204</f>
        <v>26</v>
      </c>
      <c r="R204" s="66">
        <v>7</v>
      </c>
      <c r="S204" s="67">
        <f>100 * $Q204 + R204</f>
        <v>2607</v>
      </c>
      <c r="T204" s="66">
        <v>8</v>
      </c>
      <c r="U204" s="67">
        <f>100 * $Q204 + T204</f>
        <v>2608</v>
      </c>
      <c r="V204" s="68">
        <f>IF(ISBLANK(X204), "", _xlfn.XLOOKUP(X204,'SNAP2 IDs'!C$3:C$15,'SNAP2 IDs'!B$3:B$15,""))</f>
        <v>6</v>
      </c>
      <c r="W204" s="68">
        <f>_xlfn.XLOOKUP($V204, 'SNAP2 IDs'!$B$3:$B$15,'SNAP2 IDs'!D$3:D$15, "Lookup err")</f>
        <v>1</v>
      </c>
      <c r="X204" s="68">
        <v>6</v>
      </c>
      <c r="Y204" s="68" t="str">
        <f>_xlfn.XLOOKUP($V204, 'SNAP2 IDs'!$B$3:$B$15,'SNAP2 IDs'!E$3:E$15, "Lookup err")</f>
        <v>02:00:c2:4f:e4:75</v>
      </c>
      <c r="Z204" s="68" t="str">
        <f>_xlfn.XLOOKUP($V204, 'SNAP2 IDs'!$B$3:$B$15,'SNAP2 IDs'!F$3:F$15, "Lookup err")</f>
        <v>snap06.sas.pvt</v>
      </c>
      <c r="AA204" s="66">
        <v>0</v>
      </c>
      <c r="AB204" s="66">
        <v>24</v>
      </c>
      <c r="AC204" s="66">
        <v>25</v>
      </c>
      <c r="AD204" s="60">
        <f>_xlfn.BITXOR(AB204,2) + 32*AA204</f>
        <v>26</v>
      </c>
      <c r="AE204" s="60">
        <f>_xlfn.BITXOR(AC204,2) + 32*AA204</f>
        <v>27</v>
      </c>
      <c r="AF204" s="60">
        <f>32*(X204-1) + (AD204/2)</f>
        <v>173</v>
      </c>
      <c r="AG204" s="62" t="s">
        <v>400</v>
      </c>
    </row>
    <row r="205" spans="1:36" s="63" customFormat="1">
      <c r="A205" s="51"/>
      <c r="B205" s="52" t="s">
        <v>464</v>
      </c>
      <c r="C205" s="53" t="s">
        <v>181</v>
      </c>
      <c r="D205" s="54">
        <v>37.240384560000003</v>
      </c>
      <c r="E205" s="54">
        <v>-118.28153915</v>
      </c>
      <c r="F205" s="55">
        <v>1182.99</v>
      </c>
      <c r="G205" s="55">
        <v>11.321605930846573</v>
      </c>
      <c r="H205" s="55">
        <v>67.400056013878071</v>
      </c>
      <c r="I205" s="64" t="s">
        <v>69</v>
      </c>
      <c r="J205" s="64" t="s">
        <v>69</v>
      </c>
      <c r="K205" s="57" t="s">
        <v>465</v>
      </c>
      <c r="L205" s="57" t="s">
        <v>466</v>
      </c>
      <c r="M205" s="56" t="s">
        <v>184</v>
      </c>
      <c r="N205" s="56" t="s">
        <v>184</v>
      </c>
      <c r="O205" s="66">
        <v>26</v>
      </c>
      <c r="P205" s="60">
        <f>_xlfn.XLOOKUP(O205,'ARX IDs'!B$3:B$47,'ARX IDs'!C$3:C$47,"")</f>
        <v>17</v>
      </c>
      <c r="Q205" s="60">
        <f>O205</f>
        <v>26</v>
      </c>
      <c r="R205" s="66">
        <v>9</v>
      </c>
      <c r="S205" s="67">
        <f>100 * $Q205 + R205</f>
        <v>2609</v>
      </c>
      <c r="T205" s="66">
        <v>10</v>
      </c>
      <c r="U205" s="67">
        <f>100 * $Q205 + T205</f>
        <v>2610</v>
      </c>
      <c r="V205" s="68">
        <f>IF(ISBLANK(X205), "", _xlfn.XLOOKUP(X205,'SNAP2 IDs'!C$3:C$15,'SNAP2 IDs'!B$3:B$15,""))</f>
        <v>6</v>
      </c>
      <c r="W205" s="68">
        <f>_xlfn.XLOOKUP($V205, 'SNAP2 IDs'!$B$3:$B$15,'SNAP2 IDs'!D$3:D$15, "Lookup err")</f>
        <v>1</v>
      </c>
      <c r="X205" s="68">
        <v>6</v>
      </c>
      <c r="Y205" s="68" t="str">
        <f>_xlfn.XLOOKUP($V205, 'SNAP2 IDs'!$B$3:$B$15,'SNAP2 IDs'!E$3:E$15, "Lookup err")</f>
        <v>02:00:c2:4f:e4:75</v>
      </c>
      <c r="Z205" s="68" t="str">
        <f>_xlfn.XLOOKUP($V205, 'SNAP2 IDs'!$B$3:$B$15,'SNAP2 IDs'!F$3:F$15, "Lookup err")</f>
        <v>snap06.sas.pvt</v>
      </c>
      <c r="AA205" s="66">
        <v>0</v>
      </c>
      <c r="AB205" s="66">
        <v>26</v>
      </c>
      <c r="AC205" s="66">
        <v>27</v>
      </c>
      <c r="AD205" s="60">
        <f>_xlfn.BITXOR(AB205,2) + 32*AA205</f>
        <v>24</v>
      </c>
      <c r="AE205" s="60">
        <f>_xlfn.BITXOR(AC205,2) + 32*AA205</f>
        <v>25</v>
      </c>
      <c r="AF205" s="60">
        <f>32*(X205-1) + (AD205/2)</f>
        <v>172</v>
      </c>
      <c r="AG205" s="62" t="s">
        <v>400</v>
      </c>
    </row>
    <row r="206" spans="1:36" s="63" customFormat="1">
      <c r="A206" s="51"/>
      <c r="B206" s="52" t="s">
        <v>467</v>
      </c>
      <c r="C206" s="53" t="s">
        <v>181</v>
      </c>
      <c r="D206" s="54">
        <v>37.24030922</v>
      </c>
      <c r="E206" s="54">
        <v>-118.28161708</v>
      </c>
      <c r="F206" s="55">
        <v>1182.6500000000001</v>
      </c>
      <c r="G206" s="55">
        <v>4.4006272879017443</v>
      </c>
      <c r="H206" s="55">
        <v>59.034139853798244</v>
      </c>
      <c r="I206" s="64" t="s">
        <v>69</v>
      </c>
      <c r="J206" s="64" t="s">
        <v>69</v>
      </c>
      <c r="K206" s="57" t="s">
        <v>468</v>
      </c>
      <c r="L206" s="57" t="s">
        <v>469</v>
      </c>
      <c r="M206" s="56" t="s">
        <v>184</v>
      </c>
      <c r="N206" s="56" t="s">
        <v>184</v>
      </c>
      <c r="O206" s="66">
        <v>26</v>
      </c>
      <c r="P206" s="60">
        <f>_xlfn.XLOOKUP(O206,'ARX IDs'!B$3:B$47,'ARX IDs'!C$3:C$47,"")</f>
        <v>17</v>
      </c>
      <c r="Q206" s="60">
        <f>O206</f>
        <v>26</v>
      </c>
      <c r="R206" s="66">
        <v>11</v>
      </c>
      <c r="S206" s="67">
        <f>100 * $Q206 + R206</f>
        <v>2611</v>
      </c>
      <c r="T206" s="66">
        <v>12</v>
      </c>
      <c r="U206" s="67">
        <f>100 * $Q206 + T206</f>
        <v>2612</v>
      </c>
      <c r="V206" s="68">
        <f>IF(ISBLANK(X206), "", _xlfn.XLOOKUP(X206,'SNAP2 IDs'!C$3:C$15,'SNAP2 IDs'!B$3:B$15,""))</f>
        <v>6</v>
      </c>
      <c r="W206" s="68">
        <f>_xlfn.XLOOKUP($V206, 'SNAP2 IDs'!$B$3:$B$15,'SNAP2 IDs'!D$3:D$15, "Lookup err")</f>
        <v>1</v>
      </c>
      <c r="X206" s="68">
        <v>6</v>
      </c>
      <c r="Y206" s="68" t="str">
        <f>_xlfn.XLOOKUP($V206, 'SNAP2 IDs'!$B$3:$B$15,'SNAP2 IDs'!E$3:E$15, "Lookup err")</f>
        <v>02:00:c2:4f:e4:75</v>
      </c>
      <c r="Z206" s="68" t="str">
        <f>_xlfn.XLOOKUP($V206, 'SNAP2 IDs'!$B$3:$B$15,'SNAP2 IDs'!F$3:F$15, "Lookup err")</f>
        <v>snap06.sas.pvt</v>
      </c>
      <c r="AA206" s="66">
        <v>0</v>
      </c>
      <c r="AB206" s="66">
        <v>28</v>
      </c>
      <c r="AC206" s="66">
        <v>29</v>
      </c>
      <c r="AD206" s="60">
        <f>_xlfn.BITXOR(AB206,2) + 32*AA206</f>
        <v>30</v>
      </c>
      <c r="AE206" s="60">
        <f>_xlfn.BITXOR(AC206,2) + 32*AA206</f>
        <v>31</v>
      </c>
      <c r="AF206" s="60">
        <f>32*(X206-1) + (AD206/2)</f>
        <v>175</v>
      </c>
      <c r="AG206" s="62" t="s">
        <v>400</v>
      </c>
    </row>
    <row r="207" spans="1:36" s="63" customFormat="1">
      <c r="A207" s="51"/>
      <c r="B207" s="52" t="s">
        <v>470</v>
      </c>
      <c r="C207" s="53" t="s">
        <v>181</v>
      </c>
      <c r="D207" s="54">
        <v>37.240238269999999</v>
      </c>
      <c r="E207" s="54">
        <v>-118.2815469</v>
      </c>
      <c r="F207" s="55">
        <v>1182.51</v>
      </c>
      <c r="G207" s="55">
        <v>10.629528075262261</v>
      </c>
      <c r="H207" s="55">
        <v>51.165428581108678</v>
      </c>
      <c r="I207" s="64" t="s">
        <v>69</v>
      </c>
      <c r="J207" s="64" t="s">
        <v>69</v>
      </c>
      <c r="K207" s="57" t="s">
        <v>471</v>
      </c>
      <c r="L207" s="57" t="s">
        <v>472</v>
      </c>
      <c r="M207" s="56" t="s">
        <v>184</v>
      </c>
      <c r="N207" s="56" t="s">
        <v>184</v>
      </c>
      <c r="O207" s="66">
        <v>26</v>
      </c>
      <c r="P207" s="60">
        <f>_xlfn.XLOOKUP(O207,'ARX IDs'!B$3:B$47,'ARX IDs'!C$3:C$47,"")</f>
        <v>17</v>
      </c>
      <c r="Q207" s="60">
        <f>O207</f>
        <v>26</v>
      </c>
      <c r="R207" s="66">
        <v>13</v>
      </c>
      <c r="S207" s="67">
        <f>100 * $Q207 + R207</f>
        <v>2613</v>
      </c>
      <c r="T207" s="66">
        <v>14</v>
      </c>
      <c r="U207" s="67">
        <f>100 * $Q207 + T207</f>
        <v>2614</v>
      </c>
      <c r="V207" s="68">
        <f>IF(ISBLANK(X207), "", _xlfn.XLOOKUP(X207,'SNAP2 IDs'!C$3:C$15,'SNAP2 IDs'!B$3:B$15,""))</f>
        <v>6</v>
      </c>
      <c r="W207" s="68">
        <f>_xlfn.XLOOKUP($V207, 'SNAP2 IDs'!$B$3:$B$15,'SNAP2 IDs'!D$3:D$15, "Lookup err")</f>
        <v>1</v>
      </c>
      <c r="X207" s="68">
        <v>6</v>
      </c>
      <c r="Y207" s="68" t="str">
        <f>_xlfn.XLOOKUP($V207, 'SNAP2 IDs'!$B$3:$B$15,'SNAP2 IDs'!E$3:E$15, "Lookup err")</f>
        <v>02:00:c2:4f:e4:75</v>
      </c>
      <c r="Z207" s="68" t="str">
        <f>_xlfn.XLOOKUP($V207, 'SNAP2 IDs'!$B$3:$B$15,'SNAP2 IDs'!F$3:F$15, "Lookup err")</f>
        <v>snap06.sas.pvt</v>
      </c>
      <c r="AA207" s="66">
        <v>0</v>
      </c>
      <c r="AB207" s="66">
        <v>30</v>
      </c>
      <c r="AC207" s="66">
        <v>31</v>
      </c>
      <c r="AD207" s="60">
        <f>_xlfn.BITXOR(AB207,2) + 32*AA207</f>
        <v>28</v>
      </c>
      <c r="AE207" s="60">
        <f>_xlfn.BITXOR(AC207,2) + 32*AA207</f>
        <v>29</v>
      </c>
      <c r="AF207" s="60">
        <f>32*(X207-1) + (AD207/2)</f>
        <v>174</v>
      </c>
      <c r="AG207" s="62" t="s">
        <v>400</v>
      </c>
    </row>
    <row r="208" spans="1:36" s="63" customFormat="1">
      <c r="A208" s="51"/>
      <c r="B208" s="52" t="s">
        <v>473</v>
      </c>
      <c r="C208" s="53" t="s">
        <v>181</v>
      </c>
      <c r="D208" s="54">
        <v>37.240235179999999</v>
      </c>
      <c r="E208" s="54">
        <v>-118.28167586000001</v>
      </c>
      <c r="F208" s="55">
        <v>1182.52</v>
      </c>
      <c r="G208" s="55">
        <v>-0.8078620236687748</v>
      </c>
      <c r="H208" s="55">
        <v>50.820270721570893</v>
      </c>
      <c r="I208" s="64" t="s">
        <v>69</v>
      </c>
      <c r="J208" s="64" t="s">
        <v>69</v>
      </c>
      <c r="K208" s="57" t="s">
        <v>474</v>
      </c>
      <c r="L208" s="57" t="s">
        <v>475</v>
      </c>
      <c r="M208" s="56" t="s">
        <v>184</v>
      </c>
      <c r="N208" s="56" t="s">
        <v>184</v>
      </c>
      <c r="O208" s="66">
        <v>26</v>
      </c>
      <c r="P208" s="60">
        <f>_xlfn.XLOOKUP(O208,'ARX IDs'!B$3:B$47,'ARX IDs'!C$3:C$47,"")</f>
        <v>17</v>
      </c>
      <c r="Q208" s="60">
        <f>O208</f>
        <v>26</v>
      </c>
      <c r="R208" s="66">
        <v>15</v>
      </c>
      <c r="S208" s="67">
        <f>100 * $Q208 + R208</f>
        <v>2615</v>
      </c>
      <c r="T208" s="66">
        <v>16</v>
      </c>
      <c r="U208" s="67">
        <f>100 * $Q208 + T208</f>
        <v>2616</v>
      </c>
      <c r="V208" s="68">
        <f>IF(ISBLANK(X208), "", _xlfn.XLOOKUP(X208,'SNAP2 IDs'!C$3:C$15,'SNAP2 IDs'!B$3:B$15,""))</f>
        <v>6</v>
      </c>
      <c r="W208" s="68">
        <f>_xlfn.XLOOKUP($V208, 'SNAP2 IDs'!$B$3:$B$15,'SNAP2 IDs'!D$3:D$15, "Lookup err")</f>
        <v>1</v>
      </c>
      <c r="X208" s="68">
        <v>6</v>
      </c>
      <c r="Y208" s="68" t="str">
        <f>_xlfn.XLOOKUP($V208, 'SNAP2 IDs'!$B$3:$B$15,'SNAP2 IDs'!E$3:E$15, "Lookup err")</f>
        <v>02:00:c2:4f:e4:75</v>
      </c>
      <c r="Z208" s="68" t="str">
        <f>_xlfn.XLOOKUP($V208, 'SNAP2 IDs'!$B$3:$B$15,'SNAP2 IDs'!F$3:F$15, "Lookup err")</f>
        <v>snap06.sas.pvt</v>
      </c>
      <c r="AA208" s="66">
        <v>1</v>
      </c>
      <c r="AB208" s="66">
        <v>0</v>
      </c>
      <c r="AC208" s="66">
        <v>1</v>
      </c>
      <c r="AD208" s="60">
        <f>_xlfn.BITXOR(AB208,2) + 32*AA208</f>
        <v>34</v>
      </c>
      <c r="AE208" s="60">
        <f>_xlfn.BITXOR(AC208,2) + 32*AA208</f>
        <v>35</v>
      </c>
      <c r="AF208" s="60">
        <f>32*(X208-1) + (AD208/2)</f>
        <v>177</v>
      </c>
      <c r="AG208" s="62" t="s">
        <v>400</v>
      </c>
    </row>
    <row r="209" spans="1:33" s="63" customFormat="1">
      <c r="A209" s="51"/>
      <c r="B209" s="52" t="s">
        <v>476</v>
      </c>
      <c r="C209" s="53" t="s">
        <v>181</v>
      </c>
      <c r="D209" s="54">
        <v>37.24028972</v>
      </c>
      <c r="E209" s="54">
        <v>-118.2811755</v>
      </c>
      <c r="F209" s="55">
        <v>1182.71</v>
      </c>
      <c r="G209" s="55">
        <v>43.584088751454523</v>
      </c>
      <c r="H209" s="55">
        <v>56.873296290288721</v>
      </c>
      <c r="I209" s="64" t="s">
        <v>69</v>
      </c>
      <c r="J209" s="64" t="s">
        <v>69</v>
      </c>
      <c r="K209" s="57" t="s">
        <v>477</v>
      </c>
      <c r="L209" s="57" t="s">
        <v>478</v>
      </c>
      <c r="M209" s="56" t="s">
        <v>184</v>
      </c>
      <c r="N209" s="56" t="s">
        <v>184</v>
      </c>
      <c r="O209" s="66">
        <v>27</v>
      </c>
      <c r="P209" s="60">
        <f>_xlfn.XLOOKUP(O209,'ARX IDs'!B$3:B$47,'ARX IDs'!C$3:C$47,"")</f>
        <v>21</v>
      </c>
      <c r="Q209" s="60">
        <f>O209</f>
        <v>27</v>
      </c>
      <c r="R209" s="66">
        <v>7</v>
      </c>
      <c r="S209" s="67">
        <f>100 * $Q209 + R209</f>
        <v>2707</v>
      </c>
      <c r="T209" s="66">
        <v>8</v>
      </c>
      <c r="U209" s="67">
        <f>100 * $Q209 + T209</f>
        <v>2708</v>
      </c>
      <c r="V209" s="68">
        <f>IF(ISBLANK(X209), "", _xlfn.XLOOKUP(X209,'SNAP2 IDs'!C$3:C$15,'SNAP2 IDs'!B$3:B$15,""))</f>
        <v>6</v>
      </c>
      <c r="W209" s="68">
        <f>_xlfn.XLOOKUP($V209, 'SNAP2 IDs'!$B$3:$B$15,'SNAP2 IDs'!D$3:D$15, "Lookup err")</f>
        <v>1</v>
      </c>
      <c r="X209" s="68">
        <v>6</v>
      </c>
      <c r="Y209" s="68" t="str">
        <f>_xlfn.XLOOKUP($V209, 'SNAP2 IDs'!$B$3:$B$15,'SNAP2 IDs'!E$3:E$15, "Lookup err")</f>
        <v>02:00:c2:4f:e4:75</v>
      </c>
      <c r="Z209" s="68" t="str">
        <f>_xlfn.XLOOKUP($V209, 'SNAP2 IDs'!$B$3:$B$15,'SNAP2 IDs'!F$3:F$15, "Lookup err")</f>
        <v>snap06.sas.pvt</v>
      </c>
      <c r="AA209" s="66">
        <v>1</v>
      </c>
      <c r="AB209" s="66">
        <v>8</v>
      </c>
      <c r="AC209" s="66">
        <v>9</v>
      </c>
      <c r="AD209" s="60">
        <f>_xlfn.BITXOR(AB209,2) + 32*AA209</f>
        <v>42</v>
      </c>
      <c r="AE209" s="60">
        <f>_xlfn.BITXOR(AC209,2) + 32*AA209</f>
        <v>43</v>
      </c>
      <c r="AF209" s="60">
        <f>32*(X209-1) + (AD209/2)</f>
        <v>181</v>
      </c>
      <c r="AG209" s="62" t="s">
        <v>228</v>
      </c>
    </row>
    <row r="210" spans="1:33" s="63" customFormat="1">
      <c r="A210" s="51"/>
      <c r="B210" s="52" t="s">
        <v>479</v>
      </c>
      <c r="C210" s="53" t="s">
        <v>181</v>
      </c>
      <c r="D210" s="54">
        <v>37.240194670000001</v>
      </c>
      <c r="E210" s="54">
        <v>-118.28163367000001</v>
      </c>
      <c r="F210" s="55">
        <v>1182.6400000000001</v>
      </c>
      <c r="G210" s="55">
        <v>2.9365761629736031</v>
      </c>
      <c r="H210" s="55">
        <v>46.319900592335323</v>
      </c>
      <c r="I210" s="64" t="s">
        <v>69</v>
      </c>
      <c r="J210" s="64" t="s">
        <v>69</v>
      </c>
      <c r="K210" s="57" t="s">
        <v>480</v>
      </c>
      <c r="L210" s="57" t="s">
        <v>481</v>
      </c>
      <c r="M210" s="56" t="s">
        <v>184</v>
      </c>
      <c r="N210" s="56" t="s">
        <v>184</v>
      </c>
      <c r="O210" s="66">
        <v>27</v>
      </c>
      <c r="P210" s="60">
        <f>_xlfn.XLOOKUP(O210,'ARX IDs'!B$3:B$47,'ARX IDs'!C$3:C$47,"")</f>
        <v>21</v>
      </c>
      <c r="Q210" s="60">
        <f>O210</f>
        <v>27</v>
      </c>
      <c r="R210" s="66">
        <v>1</v>
      </c>
      <c r="S210" s="67">
        <f>100 * $Q210 + R210</f>
        <v>2701</v>
      </c>
      <c r="T210" s="66">
        <v>2</v>
      </c>
      <c r="U210" s="67">
        <f>100 * $Q210 + T210</f>
        <v>2702</v>
      </c>
      <c r="V210" s="68">
        <f>IF(ISBLANK(X210), "", _xlfn.XLOOKUP(X210,'SNAP2 IDs'!C$3:C$15,'SNAP2 IDs'!B$3:B$15,""))</f>
        <v>6</v>
      </c>
      <c r="W210" s="68">
        <f>_xlfn.XLOOKUP($V210, 'SNAP2 IDs'!$B$3:$B$15,'SNAP2 IDs'!D$3:D$15, "Lookup err")</f>
        <v>1</v>
      </c>
      <c r="X210" s="68">
        <v>6</v>
      </c>
      <c r="Y210" s="68" t="str">
        <f>_xlfn.XLOOKUP($V210, 'SNAP2 IDs'!$B$3:$B$15,'SNAP2 IDs'!E$3:E$15, "Lookup err")</f>
        <v>02:00:c2:4f:e4:75</v>
      </c>
      <c r="Z210" s="68" t="str">
        <f>_xlfn.XLOOKUP($V210, 'SNAP2 IDs'!$B$3:$B$15,'SNAP2 IDs'!F$3:F$15, "Lookup err")</f>
        <v>snap06.sas.pvt</v>
      </c>
      <c r="AA210" s="66">
        <v>1</v>
      </c>
      <c r="AB210" s="66">
        <v>2</v>
      </c>
      <c r="AC210" s="66">
        <v>3</v>
      </c>
      <c r="AD210" s="60">
        <f>_xlfn.BITXOR(AB210,2) + 32*AA210</f>
        <v>32</v>
      </c>
      <c r="AE210" s="60">
        <f>_xlfn.BITXOR(AC210,2) + 32*AA210</f>
        <v>33</v>
      </c>
      <c r="AF210" s="60">
        <f>32*(X210-1) + (AD210/2)</f>
        <v>176</v>
      </c>
      <c r="AG210" s="62" t="s">
        <v>400</v>
      </c>
    </row>
    <row r="211" spans="1:33" s="63" customFormat="1">
      <c r="A211" s="51"/>
      <c r="B211" s="52" t="s">
        <v>482</v>
      </c>
      <c r="C211" s="53" t="s">
        <v>181</v>
      </c>
      <c r="D211" s="54">
        <v>37.240182900000001</v>
      </c>
      <c r="E211" s="54">
        <v>-118.28153112</v>
      </c>
      <c r="F211" s="55">
        <v>1182.55</v>
      </c>
      <c r="G211" s="55">
        <v>12.031482238809522</v>
      </c>
      <c r="H211" s="55">
        <v>45.022506593490689</v>
      </c>
      <c r="I211" s="64" t="s">
        <v>69</v>
      </c>
      <c r="J211" s="64" t="s">
        <v>69</v>
      </c>
      <c r="K211" s="57" t="s">
        <v>483</v>
      </c>
      <c r="L211" s="57" t="s">
        <v>272</v>
      </c>
      <c r="M211" s="56" t="s">
        <v>184</v>
      </c>
      <c r="N211" s="56" t="s">
        <v>184</v>
      </c>
      <c r="O211" s="66">
        <v>27</v>
      </c>
      <c r="P211" s="60">
        <f>_xlfn.XLOOKUP(O211,'ARX IDs'!B$3:B$47,'ARX IDs'!C$3:C$47,"")</f>
        <v>21</v>
      </c>
      <c r="Q211" s="60">
        <f>O211</f>
        <v>27</v>
      </c>
      <c r="R211" s="66">
        <v>3</v>
      </c>
      <c r="S211" s="67">
        <f>100 * $Q211 + R211</f>
        <v>2703</v>
      </c>
      <c r="T211" s="66">
        <v>4</v>
      </c>
      <c r="U211" s="67">
        <f>100 * $Q211 + T211</f>
        <v>2704</v>
      </c>
      <c r="V211" s="68">
        <f>IF(ISBLANK(X211), "", _xlfn.XLOOKUP(X211,'SNAP2 IDs'!C$3:C$15,'SNAP2 IDs'!B$3:B$15,""))</f>
        <v>6</v>
      </c>
      <c r="W211" s="68">
        <f>_xlfn.XLOOKUP($V211, 'SNAP2 IDs'!$B$3:$B$15,'SNAP2 IDs'!D$3:D$15, "Lookup err")</f>
        <v>1</v>
      </c>
      <c r="X211" s="68">
        <v>6</v>
      </c>
      <c r="Y211" s="68" t="str">
        <f>_xlfn.XLOOKUP($V211, 'SNAP2 IDs'!$B$3:$B$15,'SNAP2 IDs'!E$3:E$15, "Lookup err")</f>
        <v>02:00:c2:4f:e4:75</v>
      </c>
      <c r="Z211" s="68" t="str">
        <f>_xlfn.XLOOKUP($V211, 'SNAP2 IDs'!$B$3:$B$15,'SNAP2 IDs'!F$3:F$15, "Lookup err")</f>
        <v>snap06.sas.pvt</v>
      </c>
      <c r="AA211" s="66">
        <v>1</v>
      </c>
      <c r="AB211" s="66">
        <v>4</v>
      </c>
      <c r="AC211" s="66">
        <v>5</v>
      </c>
      <c r="AD211" s="60">
        <f>_xlfn.BITXOR(AB211,2) + 32*AA211</f>
        <v>38</v>
      </c>
      <c r="AE211" s="60">
        <f>_xlfn.BITXOR(AC211,2) + 32*AA211</f>
        <v>39</v>
      </c>
      <c r="AF211" s="60">
        <f>32*(X211-1) + (AD211/2)</f>
        <v>179</v>
      </c>
      <c r="AG211" s="62" t="s">
        <v>400</v>
      </c>
    </row>
    <row r="212" spans="1:33" s="63" customFormat="1">
      <c r="A212" s="51"/>
      <c r="B212" s="52" t="s">
        <v>484</v>
      </c>
      <c r="C212" s="53" t="s">
        <v>181</v>
      </c>
      <c r="D212" s="54">
        <v>37.240119649999997</v>
      </c>
      <c r="E212" s="54">
        <v>-118.28152037</v>
      </c>
      <c r="F212" s="55">
        <v>1182.52</v>
      </c>
      <c r="G212" s="55">
        <v>12.980912449565141</v>
      </c>
      <c r="H212" s="55">
        <v>38.002817053631496</v>
      </c>
      <c r="I212" s="64" t="s">
        <v>69</v>
      </c>
      <c r="J212" s="64" t="s">
        <v>69</v>
      </c>
      <c r="K212" s="57" t="s">
        <v>485</v>
      </c>
      <c r="L212" s="57" t="s">
        <v>486</v>
      </c>
      <c r="M212" s="56" t="s">
        <v>184</v>
      </c>
      <c r="N212" s="56" t="s">
        <v>184</v>
      </c>
      <c r="O212" s="66">
        <v>27</v>
      </c>
      <c r="P212" s="60">
        <f>_xlfn.XLOOKUP(O212,'ARX IDs'!B$3:B$47,'ARX IDs'!C$3:C$47,"")</f>
        <v>21</v>
      </c>
      <c r="Q212" s="60">
        <f>O212</f>
        <v>27</v>
      </c>
      <c r="R212" s="66">
        <v>5</v>
      </c>
      <c r="S212" s="67">
        <f>100 * $Q212 + R212</f>
        <v>2705</v>
      </c>
      <c r="T212" s="66">
        <v>6</v>
      </c>
      <c r="U212" s="67">
        <f>100 * $Q212 + T212</f>
        <v>2706</v>
      </c>
      <c r="V212" s="68">
        <f>IF(ISBLANK(X212), "", _xlfn.XLOOKUP(X212,'SNAP2 IDs'!C$3:C$15,'SNAP2 IDs'!B$3:B$15,""))</f>
        <v>6</v>
      </c>
      <c r="W212" s="68">
        <f>_xlfn.XLOOKUP($V212, 'SNAP2 IDs'!$B$3:$B$15,'SNAP2 IDs'!D$3:D$15, "Lookup err")</f>
        <v>1</v>
      </c>
      <c r="X212" s="68">
        <v>6</v>
      </c>
      <c r="Y212" s="68" t="str">
        <f>_xlfn.XLOOKUP($V212, 'SNAP2 IDs'!$B$3:$B$15,'SNAP2 IDs'!E$3:E$15, "Lookup err")</f>
        <v>02:00:c2:4f:e4:75</v>
      </c>
      <c r="Z212" s="68" t="str">
        <f>_xlfn.XLOOKUP($V212, 'SNAP2 IDs'!$B$3:$B$15,'SNAP2 IDs'!F$3:F$15, "Lookup err")</f>
        <v>snap06.sas.pvt</v>
      </c>
      <c r="AA212" s="66">
        <v>1</v>
      </c>
      <c r="AB212" s="66">
        <v>6</v>
      </c>
      <c r="AC212" s="66">
        <v>7</v>
      </c>
      <c r="AD212" s="60">
        <f>_xlfn.BITXOR(AB212,2) + 32*AA212</f>
        <v>36</v>
      </c>
      <c r="AE212" s="60">
        <f>_xlfn.BITXOR(AC212,2) + 32*AA212</f>
        <v>37</v>
      </c>
      <c r="AF212" s="60">
        <f>32*(X212-1) + (AD212/2)</f>
        <v>178</v>
      </c>
      <c r="AG212" s="62" t="s">
        <v>400</v>
      </c>
    </row>
    <row r="213" spans="1:33" s="63" customFormat="1">
      <c r="A213" s="51"/>
      <c r="B213" s="52" t="s">
        <v>487</v>
      </c>
      <c r="C213" s="53" t="s">
        <v>181</v>
      </c>
      <c r="D213" s="54">
        <v>37.24066826</v>
      </c>
      <c r="E213" s="54">
        <v>-118.2818364</v>
      </c>
      <c r="F213" s="55">
        <v>1183.03</v>
      </c>
      <c r="G213" s="55">
        <v>-15.057930817022797</v>
      </c>
      <c r="H213" s="55">
        <v>98.883779769592081</v>
      </c>
      <c r="I213" s="64" t="s">
        <v>69</v>
      </c>
      <c r="J213" s="64" t="s">
        <v>69</v>
      </c>
      <c r="K213" s="57" t="s">
        <v>488</v>
      </c>
      <c r="L213" s="57" t="s">
        <v>489</v>
      </c>
      <c r="M213" s="56" t="s">
        <v>184</v>
      </c>
      <c r="N213" s="56" t="s">
        <v>184</v>
      </c>
      <c r="O213" s="66">
        <v>27</v>
      </c>
      <c r="P213" s="60">
        <f>_xlfn.XLOOKUP(O213,'ARX IDs'!B$3:B$47,'ARX IDs'!C$3:C$47,"")</f>
        <v>21</v>
      </c>
      <c r="Q213" s="60">
        <f>O213</f>
        <v>27</v>
      </c>
      <c r="R213" s="66">
        <v>9</v>
      </c>
      <c r="S213" s="67">
        <f>100 * $Q213 + R213</f>
        <v>2709</v>
      </c>
      <c r="T213" s="66">
        <v>10</v>
      </c>
      <c r="U213" s="67">
        <f>100 * $Q213 + T213</f>
        <v>2710</v>
      </c>
      <c r="V213" s="68">
        <f>IF(ISBLANK(X213), "", _xlfn.XLOOKUP(X213,'SNAP2 IDs'!C$3:C$15,'SNAP2 IDs'!B$3:B$15,""))</f>
        <v>6</v>
      </c>
      <c r="W213" s="68">
        <f>_xlfn.XLOOKUP($V213, 'SNAP2 IDs'!$B$3:$B$15,'SNAP2 IDs'!D$3:D$15, "Lookup err")</f>
        <v>1</v>
      </c>
      <c r="X213" s="68">
        <v>6</v>
      </c>
      <c r="Y213" s="68" t="str">
        <f>_xlfn.XLOOKUP($V213, 'SNAP2 IDs'!$B$3:$B$15,'SNAP2 IDs'!E$3:E$15, "Lookup err")</f>
        <v>02:00:c2:4f:e4:75</v>
      </c>
      <c r="Z213" s="68" t="str">
        <f>_xlfn.XLOOKUP($V213, 'SNAP2 IDs'!$B$3:$B$15,'SNAP2 IDs'!F$3:F$15, "Lookup err")</f>
        <v>snap06.sas.pvt</v>
      </c>
      <c r="AA213" s="66">
        <v>1</v>
      </c>
      <c r="AB213" s="66">
        <v>10</v>
      </c>
      <c r="AC213" s="66">
        <v>11</v>
      </c>
      <c r="AD213" s="60">
        <f>_xlfn.BITXOR(AB213,2) + 32*AA213</f>
        <v>40</v>
      </c>
      <c r="AE213" s="60">
        <f>_xlfn.BITXOR(AC213,2) + 32*AA213</f>
        <v>41</v>
      </c>
      <c r="AF213" s="60">
        <f>32*(X213-1) + (AD213/2)</f>
        <v>180</v>
      </c>
      <c r="AG213" s="62" t="s">
        <v>400</v>
      </c>
    </row>
    <row r="214" spans="1:33" s="63" customFormat="1">
      <c r="A214" s="51"/>
      <c r="B214" s="52" t="s">
        <v>490</v>
      </c>
      <c r="C214" s="53" t="s">
        <v>181</v>
      </c>
      <c r="D214" s="54">
        <v>37.240657919999997</v>
      </c>
      <c r="E214" s="54">
        <v>-118.28171261999999</v>
      </c>
      <c r="F214" s="55">
        <v>1182.8399999999999</v>
      </c>
      <c r="G214" s="55">
        <v>-4.073130089892631</v>
      </c>
      <c r="H214" s="55">
        <v>97.731773800868865</v>
      </c>
      <c r="I214" s="64" t="s">
        <v>69</v>
      </c>
      <c r="J214" s="64" t="s">
        <v>69</v>
      </c>
      <c r="K214" s="57" t="s">
        <v>491</v>
      </c>
      <c r="L214" s="57" t="s">
        <v>492</v>
      </c>
      <c r="M214" s="56" t="s">
        <v>184</v>
      </c>
      <c r="N214" s="56" t="s">
        <v>184</v>
      </c>
      <c r="O214" s="66">
        <v>27</v>
      </c>
      <c r="P214" s="60">
        <f>_xlfn.XLOOKUP(O214,'ARX IDs'!B$3:B$47,'ARX IDs'!C$3:C$47,"")</f>
        <v>21</v>
      </c>
      <c r="Q214" s="60">
        <f>O214</f>
        <v>27</v>
      </c>
      <c r="R214" s="66">
        <v>11</v>
      </c>
      <c r="S214" s="67">
        <f>100 * $Q214 + R214</f>
        <v>2711</v>
      </c>
      <c r="T214" s="66">
        <v>12</v>
      </c>
      <c r="U214" s="67">
        <f>100 * $Q214 + T214</f>
        <v>2712</v>
      </c>
      <c r="V214" s="68">
        <f>IF(ISBLANK(X214), "", _xlfn.XLOOKUP(X214,'SNAP2 IDs'!C$3:C$15,'SNAP2 IDs'!B$3:B$15,""))</f>
        <v>6</v>
      </c>
      <c r="W214" s="68">
        <f>_xlfn.XLOOKUP($V214, 'SNAP2 IDs'!$B$3:$B$15,'SNAP2 IDs'!D$3:D$15, "Lookup err")</f>
        <v>1</v>
      </c>
      <c r="X214" s="68">
        <v>6</v>
      </c>
      <c r="Y214" s="68" t="str">
        <f>_xlfn.XLOOKUP($V214, 'SNAP2 IDs'!$B$3:$B$15,'SNAP2 IDs'!E$3:E$15, "Lookup err")</f>
        <v>02:00:c2:4f:e4:75</v>
      </c>
      <c r="Z214" s="68" t="str">
        <f>_xlfn.XLOOKUP($V214, 'SNAP2 IDs'!$B$3:$B$15,'SNAP2 IDs'!F$3:F$15, "Lookup err")</f>
        <v>snap06.sas.pvt</v>
      </c>
      <c r="AA214" s="66">
        <v>1</v>
      </c>
      <c r="AB214" s="66">
        <v>12</v>
      </c>
      <c r="AC214" s="66">
        <v>13</v>
      </c>
      <c r="AD214" s="60">
        <f>_xlfn.BITXOR(AB214,2) + 32*AA214</f>
        <v>46</v>
      </c>
      <c r="AE214" s="60">
        <f>_xlfn.BITXOR(AC214,2) + 32*AA214</f>
        <v>47</v>
      </c>
      <c r="AF214" s="60">
        <f>32*(X214-1) + (AD214/2)</f>
        <v>183</v>
      </c>
      <c r="AG214" s="62" t="s">
        <v>400</v>
      </c>
    </row>
    <row r="215" spans="1:33" s="63" customFormat="1">
      <c r="A215" s="51"/>
      <c r="B215" s="52" t="s">
        <v>493</v>
      </c>
      <c r="C215" s="53" t="s">
        <v>181</v>
      </c>
      <c r="D215" s="54">
        <v>37.240556009999999</v>
      </c>
      <c r="E215" s="54">
        <v>-118.2817337</v>
      </c>
      <c r="F215" s="55">
        <v>1183.29</v>
      </c>
      <c r="G215" s="55">
        <v>-5.9453459601056249</v>
      </c>
      <c r="H215" s="55">
        <v>86.423692113182994</v>
      </c>
      <c r="I215" s="64" t="s">
        <v>69</v>
      </c>
      <c r="J215" s="64" t="s">
        <v>69</v>
      </c>
      <c r="K215" s="57" t="s">
        <v>494</v>
      </c>
      <c r="L215" s="57" t="s">
        <v>495</v>
      </c>
      <c r="M215" s="56" t="s">
        <v>184</v>
      </c>
      <c r="N215" s="56" t="s">
        <v>184</v>
      </c>
      <c r="O215" s="66">
        <v>27</v>
      </c>
      <c r="P215" s="60">
        <f>_xlfn.XLOOKUP(O215,'ARX IDs'!B$3:B$47,'ARX IDs'!C$3:C$47,"")</f>
        <v>21</v>
      </c>
      <c r="Q215" s="60">
        <f>O215</f>
        <v>27</v>
      </c>
      <c r="R215" s="66">
        <v>13</v>
      </c>
      <c r="S215" s="67">
        <f>100 * $Q215 + R215</f>
        <v>2713</v>
      </c>
      <c r="T215" s="66">
        <v>14</v>
      </c>
      <c r="U215" s="67">
        <f>100 * $Q215 + T215</f>
        <v>2714</v>
      </c>
      <c r="V215" s="68">
        <f>IF(ISBLANK(X215), "", _xlfn.XLOOKUP(X215,'SNAP2 IDs'!C$3:C$15,'SNAP2 IDs'!B$3:B$15,""))</f>
        <v>6</v>
      </c>
      <c r="W215" s="68">
        <f>_xlfn.XLOOKUP($V215, 'SNAP2 IDs'!$B$3:$B$15,'SNAP2 IDs'!D$3:D$15, "Lookup err")</f>
        <v>1</v>
      </c>
      <c r="X215" s="68">
        <v>6</v>
      </c>
      <c r="Y215" s="68" t="str">
        <f>_xlfn.XLOOKUP($V215, 'SNAP2 IDs'!$B$3:$B$15,'SNAP2 IDs'!E$3:E$15, "Lookup err")</f>
        <v>02:00:c2:4f:e4:75</v>
      </c>
      <c r="Z215" s="68" t="str">
        <f>_xlfn.XLOOKUP($V215, 'SNAP2 IDs'!$B$3:$B$15,'SNAP2 IDs'!F$3:F$15, "Lookup err")</f>
        <v>snap06.sas.pvt</v>
      </c>
      <c r="AA215" s="66">
        <v>1</v>
      </c>
      <c r="AB215" s="66">
        <v>14</v>
      </c>
      <c r="AC215" s="66">
        <v>15</v>
      </c>
      <c r="AD215" s="60">
        <f>_xlfn.BITXOR(AB215,2) + 32*AA215</f>
        <v>44</v>
      </c>
      <c r="AE215" s="60">
        <f>_xlfn.BITXOR(AC215,2) + 32*AA215</f>
        <v>45</v>
      </c>
      <c r="AF215" s="60">
        <f>32*(X215-1) + (AD215/2)</f>
        <v>182</v>
      </c>
      <c r="AG215" s="62" t="s">
        <v>400</v>
      </c>
    </row>
    <row r="216" spans="1:33" s="63" customFormat="1">
      <c r="A216" s="51"/>
      <c r="B216" s="52" t="s">
        <v>496</v>
      </c>
      <c r="C216" s="53" t="s">
        <v>181</v>
      </c>
      <c r="D216" s="54">
        <v>37.240504850000001</v>
      </c>
      <c r="E216" s="54">
        <v>-118.28180523</v>
      </c>
      <c r="F216" s="55">
        <v>1183.3599999999999</v>
      </c>
      <c r="G216" s="55">
        <v>-12.289574348324733</v>
      </c>
      <c r="H216" s="55">
        <v>80.745789874866773</v>
      </c>
      <c r="I216" s="64" t="s">
        <v>69</v>
      </c>
      <c r="J216" s="64" t="s">
        <v>69</v>
      </c>
      <c r="K216" s="57" t="s">
        <v>497</v>
      </c>
      <c r="L216" s="57" t="s">
        <v>498</v>
      </c>
      <c r="M216" s="56" t="s">
        <v>184</v>
      </c>
      <c r="N216" s="56" t="s">
        <v>184</v>
      </c>
      <c r="O216" s="66">
        <v>27</v>
      </c>
      <c r="P216" s="60">
        <f>_xlfn.XLOOKUP(O216,'ARX IDs'!B$3:B$47,'ARX IDs'!C$3:C$47,"")</f>
        <v>21</v>
      </c>
      <c r="Q216" s="60">
        <f>O216</f>
        <v>27</v>
      </c>
      <c r="R216" s="66">
        <v>15</v>
      </c>
      <c r="S216" s="67">
        <f>100 * $Q216 + R216</f>
        <v>2715</v>
      </c>
      <c r="T216" s="66">
        <v>16</v>
      </c>
      <c r="U216" s="67">
        <f>100 * $Q216 + T216</f>
        <v>2716</v>
      </c>
      <c r="V216" s="68">
        <f>IF(ISBLANK(X216), "", _xlfn.XLOOKUP(X216,'SNAP2 IDs'!C$3:C$15,'SNAP2 IDs'!B$3:B$15,""))</f>
        <v>6</v>
      </c>
      <c r="W216" s="68">
        <f>_xlfn.XLOOKUP($V216, 'SNAP2 IDs'!$B$3:$B$15,'SNAP2 IDs'!D$3:D$15, "Lookup err")</f>
        <v>1</v>
      </c>
      <c r="X216" s="68">
        <v>6</v>
      </c>
      <c r="Y216" s="68" t="str">
        <f>_xlfn.XLOOKUP($V216, 'SNAP2 IDs'!$B$3:$B$15,'SNAP2 IDs'!E$3:E$15, "Lookup err")</f>
        <v>02:00:c2:4f:e4:75</v>
      </c>
      <c r="Z216" s="68" t="str">
        <f>_xlfn.XLOOKUP($V216, 'SNAP2 IDs'!$B$3:$B$15,'SNAP2 IDs'!F$3:F$15, "Lookup err")</f>
        <v>snap06.sas.pvt</v>
      </c>
      <c r="AA216" s="66">
        <v>1</v>
      </c>
      <c r="AB216" s="66">
        <v>16</v>
      </c>
      <c r="AC216" s="66">
        <v>17</v>
      </c>
      <c r="AD216" s="60">
        <f>_xlfn.BITXOR(AB216,2) + 32*AA216</f>
        <v>50</v>
      </c>
      <c r="AE216" s="60">
        <f>_xlfn.BITXOR(AC216,2) + 32*AA216</f>
        <v>51</v>
      </c>
      <c r="AF216" s="60">
        <f>32*(X216-1) + (AD216/2)</f>
        <v>185</v>
      </c>
      <c r="AG216" s="62" t="s">
        <v>400</v>
      </c>
    </row>
    <row r="217" spans="1:33" s="63" customFormat="1">
      <c r="A217" s="51"/>
      <c r="B217" s="52" t="s">
        <v>499</v>
      </c>
      <c r="C217" s="53" t="s">
        <v>181</v>
      </c>
      <c r="D217" s="54">
        <v>37.239863579999998</v>
      </c>
      <c r="E217" s="54">
        <v>-118.28144072000001</v>
      </c>
      <c r="F217" s="55">
        <v>1182.8</v>
      </c>
      <c r="G217" s="55">
        <v>20.052829546755213</v>
      </c>
      <c r="H217" s="55">
        <v>9.5789010527943592</v>
      </c>
      <c r="I217" s="64" t="s">
        <v>69</v>
      </c>
      <c r="J217" s="64" t="s">
        <v>69</v>
      </c>
      <c r="K217" s="57" t="s">
        <v>500</v>
      </c>
      <c r="L217" s="57" t="s">
        <v>459</v>
      </c>
      <c r="M217" s="56" t="s">
        <v>184</v>
      </c>
      <c r="N217" s="56" t="s">
        <v>184</v>
      </c>
      <c r="O217" s="66">
        <v>28</v>
      </c>
      <c r="P217" s="60">
        <f>_xlfn.XLOOKUP(O217,'ARX IDs'!B$3:B$47,'ARX IDs'!C$3:C$47,"")</f>
        <v>18</v>
      </c>
      <c r="Q217" s="60">
        <f>O217</f>
        <v>28</v>
      </c>
      <c r="R217" s="66">
        <v>7</v>
      </c>
      <c r="S217" s="67">
        <f>100 * $Q217 + R217</f>
        <v>2807</v>
      </c>
      <c r="T217" s="66">
        <v>8</v>
      </c>
      <c r="U217" s="67">
        <f>100 * $Q217 + T217</f>
        <v>2808</v>
      </c>
      <c r="V217" s="68">
        <f>IF(ISBLANK(X217), "", _xlfn.XLOOKUP(X217,'SNAP2 IDs'!C$3:C$15,'SNAP2 IDs'!B$3:B$15,""))</f>
        <v>8</v>
      </c>
      <c r="W217" s="68">
        <f>_xlfn.XLOOKUP($V217, 'SNAP2 IDs'!$B$3:$B$15,'SNAP2 IDs'!D$3:D$15, "Lookup err")</f>
        <v>2</v>
      </c>
      <c r="X217" s="68">
        <v>7</v>
      </c>
      <c r="Y217" s="68" t="str">
        <f>_xlfn.XLOOKUP($V217, 'SNAP2 IDs'!$B$3:$B$15,'SNAP2 IDs'!E$3:E$15, "Lookup err")</f>
        <v>00:00:d6:de:e4:75</v>
      </c>
      <c r="Z217" s="68" t="str">
        <f>_xlfn.XLOOKUP($V217, 'SNAP2 IDs'!$B$3:$B$15,'SNAP2 IDs'!F$3:F$15, "Lookup err")</f>
        <v>snap07.sas.pvt</v>
      </c>
      <c r="AA217" s="66">
        <v>0</v>
      </c>
      <c r="AB217" s="66">
        <v>0</v>
      </c>
      <c r="AC217" s="66">
        <v>1</v>
      </c>
      <c r="AD217" s="60">
        <f>_xlfn.BITXOR(AB217,2) + 32*AA217</f>
        <v>2</v>
      </c>
      <c r="AE217" s="60">
        <f>_xlfn.BITXOR(AC217,2) + 32*AA217</f>
        <v>3</v>
      </c>
      <c r="AF217" s="60">
        <f>32*(X217-1) + (AD217/2)</f>
        <v>193</v>
      </c>
      <c r="AG217" s="62" t="s">
        <v>281</v>
      </c>
    </row>
    <row r="218" spans="1:33" s="63" customFormat="1">
      <c r="A218" s="51"/>
      <c r="B218" s="52" t="s">
        <v>501</v>
      </c>
      <c r="C218" s="53" t="s">
        <v>181</v>
      </c>
      <c r="D218" s="54">
        <v>37.239832300000003</v>
      </c>
      <c r="E218" s="54">
        <v>-118.28138377000001</v>
      </c>
      <c r="F218" s="55">
        <v>1182.95</v>
      </c>
      <c r="G218" s="55">
        <v>25.101642830289091</v>
      </c>
      <c r="H218" s="55">
        <v>6.106235671223021</v>
      </c>
      <c r="I218" s="64" t="s">
        <v>69</v>
      </c>
      <c r="J218" s="64" t="s">
        <v>69</v>
      </c>
      <c r="K218" s="57" t="s">
        <v>502</v>
      </c>
      <c r="L218" s="57" t="s">
        <v>503</v>
      </c>
      <c r="M218" s="56" t="s">
        <v>184</v>
      </c>
      <c r="N218" s="56" t="s">
        <v>184</v>
      </c>
      <c r="O218" s="66">
        <v>28</v>
      </c>
      <c r="P218" s="60">
        <f>_xlfn.XLOOKUP(O218,'ARX IDs'!B$3:B$47,'ARX IDs'!C$3:C$47,"")</f>
        <v>18</v>
      </c>
      <c r="Q218" s="60">
        <f>O218</f>
        <v>28</v>
      </c>
      <c r="R218" s="66">
        <v>9</v>
      </c>
      <c r="S218" s="67">
        <f>100 * $Q218 + R218</f>
        <v>2809</v>
      </c>
      <c r="T218" s="66">
        <v>10</v>
      </c>
      <c r="U218" s="67">
        <f>100 * $Q218 + T218</f>
        <v>2810</v>
      </c>
      <c r="V218" s="68">
        <f>IF(ISBLANK(X218), "", _xlfn.XLOOKUP(X218,'SNAP2 IDs'!C$3:C$15,'SNAP2 IDs'!B$3:B$15,""))</f>
        <v>8</v>
      </c>
      <c r="W218" s="68">
        <f>_xlfn.XLOOKUP($V218, 'SNAP2 IDs'!$B$3:$B$15,'SNAP2 IDs'!D$3:D$15, "Lookup err")</f>
        <v>2</v>
      </c>
      <c r="X218" s="68">
        <v>7</v>
      </c>
      <c r="Y218" s="68" t="str">
        <f>_xlfn.XLOOKUP($V218, 'SNAP2 IDs'!$B$3:$B$15,'SNAP2 IDs'!E$3:E$15, "Lookup err")</f>
        <v>00:00:d6:de:e4:75</v>
      </c>
      <c r="Z218" s="68" t="str">
        <f>_xlfn.XLOOKUP($V218, 'SNAP2 IDs'!$B$3:$B$15,'SNAP2 IDs'!F$3:F$15, "Lookup err")</f>
        <v>snap07.sas.pvt</v>
      </c>
      <c r="AA218" s="66">
        <v>0</v>
      </c>
      <c r="AB218" s="66">
        <v>2</v>
      </c>
      <c r="AC218" s="66">
        <v>3</v>
      </c>
      <c r="AD218" s="60">
        <f>_xlfn.BITXOR(AB218,2) + 32*AA218</f>
        <v>0</v>
      </c>
      <c r="AE218" s="60">
        <f>_xlfn.BITXOR(AC218,2) + 32*AA218</f>
        <v>1</v>
      </c>
      <c r="AF218" s="60">
        <f>32*(X218-1) + (AD218/2)</f>
        <v>192</v>
      </c>
      <c r="AG218" s="62" t="s">
        <v>281</v>
      </c>
    </row>
    <row r="219" spans="1:33" s="63" customFormat="1">
      <c r="A219" s="51"/>
      <c r="B219" s="52" t="s">
        <v>504</v>
      </c>
      <c r="C219" s="53" t="s">
        <v>181</v>
      </c>
      <c r="D219" s="54">
        <v>37.239800600000002</v>
      </c>
      <c r="E219" s="54">
        <v>-118.28146676999999</v>
      </c>
      <c r="F219" s="55">
        <v>1183.08</v>
      </c>
      <c r="G219" s="55">
        <v>17.736960989843116</v>
      </c>
      <c r="H219" s="55">
        <v>2.5847376651213376</v>
      </c>
      <c r="I219" s="64" t="s">
        <v>69</v>
      </c>
      <c r="J219" s="64" t="s">
        <v>69</v>
      </c>
      <c r="K219" s="57" t="s">
        <v>505</v>
      </c>
      <c r="L219" s="57" t="s">
        <v>506</v>
      </c>
      <c r="M219" s="56" t="s">
        <v>184</v>
      </c>
      <c r="N219" s="56" t="s">
        <v>184</v>
      </c>
      <c r="O219" s="66">
        <v>28</v>
      </c>
      <c r="P219" s="60">
        <f>_xlfn.XLOOKUP(O219,'ARX IDs'!B$3:B$47,'ARX IDs'!C$3:C$47,"")</f>
        <v>18</v>
      </c>
      <c r="Q219" s="60">
        <f>O219</f>
        <v>28</v>
      </c>
      <c r="R219" s="66">
        <v>11</v>
      </c>
      <c r="S219" s="67">
        <f>100 * $Q219 + R219</f>
        <v>2811</v>
      </c>
      <c r="T219" s="66">
        <v>12</v>
      </c>
      <c r="U219" s="67">
        <f>100 * $Q219 + T219</f>
        <v>2812</v>
      </c>
      <c r="V219" s="68">
        <f>IF(ISBLANK(X219), "", _xlfn.XLOOKUP(X219,'SNAP2 IDs'!C$3:C$15,'SNAP2 IDs'!B$3:B$15,""))</f>
        <v>8</v>
      </c>
      <c r="W219" s="68">
        <f>_xlfn.XLOOKUP($V219, 'SNAP2 IDs'!$B$3:$B$15,'SNAP2 IDs'!D$3:D$15, "Lookup err")</f>
        <v>2</v>
      </c>
      <c r="X219" s="68">
        <v>7</v>
      </c>
      <c r="Y219" s="68" t="str">
        <f>_xlfn.XLOOKUP($V219, 'SNAP2 IDs'!$B$3:$B$15,'SNAP2 IDs'!E$3:E$15, "Lookup err")</f>
        <v>00:00:d6:de:e4:75</v>
      </c>
      <c r="Z219" s="68" t="str">
        <f>_xlfn.XLOOKUP($V219, 'SNAP2 IDs'!$B$3:$B$15,'SNAP2 IDs'!F$3:F$15, "Lookup err")</f>
        <v>snap07.sas.pvt</v>
      </c>
      <c r="AA219" s="66">
        <v>0</v>
      </c>
      <c r="AB219" s="66">
        <v>4</v>
      </c>
      <c r="AC219" s="66">
        <v>5</v>
      </c>
      <c r="AD219" s="60">
        <f>_xlfn.BITXOR(AB219,2) + 32*AA219</f>
        <v>6</v>
      </c>
      <c r="AE219" s="60">
        <f>_xlfn.BITXOR(AC219,2) + 32*AA219</f>
        <v>7</v>
      </c>
      <c r="AF219" s="60">
        <f>32*(X219-1) + (AD219/2)</f>
        <v>195</v>
      </c>
      <c r="AG219" s="62" t="s">
        <v>353</v>
      </c>
    </row>
    <row r="220" spans="1:33" s="63" customFormat="1">
      <c r="A220" s="51"/>
      <c r="B220" s="52" t="s">
        <v>507</v>
      </c>
      <c r="C220" s="53" t="s">
        <v>181</v>
      </c>
      <c r="D220" s="54">
        <v>37.239698349999998</v>
      </c>
      <c r="E220" s="54">
        <v>-118.28142968</v>
      </c>
      <c r="F220" s="55">
        <v>1183.0999999999999</v>
      </c>
      <c r="G220" s="55">
        <v>21.03779110786455</v>
      </c>
      <c r="H220" s="55">
        <v>-8.7544193313779033</v>
      </c>
      <c r="I220" s="64" t="s">
        <v>69</v>
      </c>
      <c r="J220" s="64" t="s">
        <v>69</v>
      </c>
      <c r="K220" s="57" t="s">
        <v>508</v>
      </c>
      <c r="L220" s="57" t="s">
        <v>509</v>
      </c>
      <c r="M220" s="56" t="s">
        <v>184</v>
      </c>
      <c r="N220" s="56" t="s">
        <v>184</v>
      </c>
      <c r="O220" s="66">
        <v>28</v>
      </c>
      <c r="P220" s="60">
        <f>_xlfn.XLOOKUP(O220,'ARX IDs'!B$3:B$47,'ARX IDs'!C$3:C$47,"")</f>
        <v>18</v>
      </c>
      <c r="Q220" s="60">
        <f>O220</f>
        <v>28</v>
      </c>
      <c r="R220" s="66">
        <v>13</v>
      </c>
      <c r="S220" s="67">
        <f>100 * $Q220 + R220</f>
        <v>2813</v>
      </c>
      <c r="T220" s="66">
        <v>14</v>
      </c>
      <c r="U220" s="67">
        <f>100 * $Q220 + T220</f>
        <v>2814</v>
      </c>
      <c r="V220" s="68">
        <f>IF(ISBLANK(X220), "", _xlfn.XLOOKUP(X220,'SNAP2 IDs'!C$3:C$15,'SNAP2 IDs'!B$3:B$15,""))</f>
        <v>8</v>
      </c>
      <c r="W220" s="68">
        <f>_xlfn.XLOOKUP($V220, 'SNAP2 IDs'!$B$3:$B$15,'SNAP2 IDs'!D$3:D$15, "Lookup err")</f>
        <v>2</v>
      </c>
      <c r="X220" s="68">
        <v>7</v>
      </c>
      <c r="Y220" s="68" t="str">
        <f>_xlfn.XLOOKUP($V220, 'SNAP2 IDs'!$B$3:$B$15,'SNAP2 IDs'!E$3:E$15, "Lookup err")</f>
        <v>00:00:d6:de:e4:75</v>
      </c>
      <c r="Z220" s="68" t="str">
        <f>_xlfn.XLOOKUP($V220, 'SNAP2 IDs'!$B$3:$B$15,'SNAP2 IDs'!F$3:F$15, "Lookup err")</f>
        <v>snap07.sas.pvt</v>
      </c>
      <c r="AA220" s="66">
        <v>0</v>
      </c>
      <c r="AB220" s="66">
        <v>6</v>
      </c>
      <c r="AC220" s="66">
        <v>7</v>
      </c>
      <c r="AD220" s="60">
        <f>_xlfn.BITXOR(AB220,2) + 32*AA220</f>
        <v>4</v>
      </c>
      <c r="AE220" s="60">
        <f>_xlfn.BITXOR(AC220,2) + 32*AA220</f>
        <v>5</v>
      </c>
      <c r="AF220" s="60">
        <f>32*(X220-1) + (AD220/2)</f>
        <v>194</v>
      </c>
      <c r="AG220" s="62" t="s">
        <v>353</v>
      </c>
    </row>
    <row r="221" spans="1:33" s="63" customFormat="1">
      <c r="A221" s="51"/>
      <c r="B221" s="52" t="s">
        <v>510</v>
      </c>
      <c r="C221" s="53" t="s">
        <v>181</v>
      </c>
      <c r="D221" s="54">
        <v>37.240028330000001</v>
      </c>
      <c r="E221" s="54">
        <v>-118.28154359</v>
      </c>
      <c r="F221" s="55">
        <v>1182.6300000000001</v>
      </c>
      <c r="G221" s="55">
        <v>10.922369612240985</v>
      </c>
      <c r="H221" s="55">
        <v>27.861169156251783</v>
      </c>
      <c r="I221" s="64" t="s">
        <v>69</v>
      </c>
      <c r="J221" s="64" t="s">
        <v>69</v>
      </c>
      <c r="K221" s="57" t="s">
        <v>511</v>
      </c>
      <c r="L221" s="57" t="s">
        <v>512</v>
      </c>
      <c r="M221" s="56" t="s">
        <v>184</v>
      </c>
      <c r="N221" s="56" t="s">
        <v>184</v>
      </c>
      <c r="O221" s="66">
        <v>28</v>
      </c>
      <c r="P221" s="60">
        <f>_xlfn.XLOOKUP(O221,'ARX IDs'!B$3:B$47,'ARX IDs'!C$3:C$47,"")</f>
        <v>18</v>
      </c>
      <c r="Q221" s="60">
        <f>O221</f>
        <v>28</v>
      </c>
      <c r="R221" s="66">
        <v>15</v>
      </c>
      <c r="S221" s="67">
        <f>100 * $Q221 + R221</f>
        <v>2815</v>
      </c>
      <c r="T221" s="66">
        <v>16</v>
      </c>
      <c r="U221" s="67">
        <f>100 * $Q221 + T221</f>
        <v>2816</v>
      </c>
      <c r="V221" s="68">
        <f>IF(ISBLANK(X221), "", _xlfn.XLOOKUP(X221,'SNAP2 IDs'!C$3:C$15,'SNAP2 IDs'!B$3:B$15,""))</f>
        <v>8</v>
      </c>
      <c r="W221" s="68">
        <f>_xlfn.XLOOKUP($V221, 'SNAP2 IDs'!$B$3:$B$15,'SNAP2 IDs'!D$3:D$15, "Lookup err")</f>
        <v>2</v>
      </c>
      <c r="X221" s="68">
        <v>7</v>
      </c>
      <c r="Y221" s="68" t="str">
        <f>_xlfn.XLOOKUP($V221, 'SNAP2 IDs'!$B$3:$B$15,'SNAP2 IDs'!E$3:E$15, "Lookup err")</f>
        <v>00:00:d6:de:e4:75</v>
      </c>
      <c r="Z221" s="68" t="str">
        <f>_xlfn.XLOOKUP($V221, 'SNAP2 IDs'!$B$3:$B$15,'SNAP2 IDs'!F$3:F$15, "Lookup err")</f>
        <v>snap07.sas.pvt</v>
      </c>
      <c r="AA221" s="66">
        <v>0</v>
      </c>
      <c r="AB221" s="66">
        <v>8</v>
      </c>
      <c r="AC221" s="66">
        <v>9</v>
      </c>
      <c r="AD221" s="60">
        <f>_xlfn.BITXOR(AB221,2) + 32*AA221</f>
        <v>10</v>
      </c>
      <c r="AE221" s="60">
        <f>_xlfn.BITXOR(AC221,2) + 32*AA221</f>
        <v>11</v>
      </c>
      <c r="AF221" s="60">
        <f>32*(X221-1) + (AD221/2)</f>
        <v>197</v>
      </c>
      <c r="AG221" s="62" t="s">
        <v>400</v>
      </c>
    </row>
    <row r="222" spans="1:33" s="63" customFormat="1">
      <c r="A222" s="51"/>
      <c r="B222" s="52" t="s">
        <v>513</v>
      </c>
      <c r="C222" s="53" t="s">
        <v>181</v>
      </c>
      <c r="D222" s="54">
        <v>37.240450439999996</v>
      </c>
      <c r="E222" s="54">
        <v>-118.28172170000001</v>
      </c>
      <c r="F222" s="55">
        <v>1183.19</v>
      </c>
      <c r="G222" s="55">
        <v>-4.8805885146429242</v>
      </c>
      <c r="H222" s="55">
        <v>74.713851117577121</v>
      </c>
      <c r="I222" s="64" t="s">
        <v>69</v>
      </c>
      <c r="J222" s="64" t="s">
        <v>69</v>
      </c>
      <c r="K222" s="57" t="s">
        <v>514</v>
      </c>
      <c r="L222" s="57" t="s">
        <v>515</v>
      </c>
      <c r="M222" s="56" t="s">
        <v>184</v>
      </c>
      <c r="N222" s="56" t="s">
        <v>184</v>
      </c>
      <c r="O222" s="66">
        <v>28</v>
      </c>
      <c r="P222" s="60">
        <f>_xlfn.XLOOKUP(O222,'ARX IDs'!B$3:B$47,'ARX IDs'!C$3:C$47,"")</f>
        <v>18</v>
      </c>
      <c r="Q222" s="60">
        <f>O222</f>
        <v>28</v>
      </c>
      <c r="R222" s="66">
        <v>1</v>
      </c>
      <c r="S222" s="67">
        <f>100 * $Q222 + R222</f>
        <v>2801</v>
      </c>
      <c r="T222" s="66">
        <v>2</v>
      </c>
      <c r="U222" s="67">
        <f>100 * $Q222 + T222</f>
        <v>2802</v>
      </c>
      <c r="V222" s="68">
        <f>IF(ISBLANK(X222), "", _xlfn.XLOOKUP(X222,'SNAP2 IDs'!C$3:C$15,'SNAP2 IDs'!B$3:B$15,""))</f>
        <v>6</v>
      </c>
      <c r="W222" s="68">
        <f>_xlfn.XLOOKUP($V222, 'SNAP2 IDs'!$B$3:$B$15,'SNAP2 IDs'!D$3:D$15, "Lookup err")</f>
        <v>1</v>
      </c>
      <c r="X222" s="68">
        <v>6</v>
      </c>
      <c r="Y222" s="68" t="str">
        <f>_xlfn.XLOOKUP($V222, 'SNAP2 IDs'!$B$3:$B$15,'SNAP2 IDs'!E$3:E$15, "Lookup err")</f>
        <v>02:00:c2:4f:e4:75</v>
      </c>
      <c r="Z222" s="68" t="str">
        <f>_xlfn.XLOOKUP($V222, 'SNAP2 IDs'!$B$3:$B$15,'SNAP2 IDs'!F$3:F$15, "Lookup err")</f>
        <v>snap06.sas.pvt</v>
      </c>
      <c r="AA222" s="66">
        <v>1</v>
      </c>
      <c r="AB222" s="66">
        <v>18</v>
      </c>
      <c r="AC222" s="66">
        <v>19</v>
      </c>
      <c r="AD222" s="60">
        <f>_xlfn.BITXOR(AB222,2) + 32*AA222</f>
        <v>48</v>
      </c>
      <c r="AE222" s="60">
        <f>_xlfn.BITXOR(AC222,2) + 32*AA222</f>
        <v>49</v>
      </c>
      <c r="AF222" s="60">
        <f>32*(X222-1) + (AD222/2)</f>
        <v>184</v>
      </c>
      <c r="AG222" s="62" t="s">
        <v>400</v>
      </c>
    </row>
    <row r="223" spans="1:33" s="63" customFormat="1">
      <c r="A223" s="51"/>
      <c r="B223" s="52" t="s">
        <v>516</v>
      </c>
      <c r="C223" s="53" t="s">
        <v>181</v>
      </c>
      <c r="D223" s="54">
        <v>37.240102440000001</v>
      </c>
      <c r="E223" s="54">
        <v>-118.28170494</v>
      </c>
      <c r="F223" s="55">
        <v>1182.48</v>
      </c>
      <c r="G223" s="55">
        <v>-3.3899320541951079</v>
      </c>
      <c r="H223" s="55">
        <v>36.09057593697144</v>
      </c>
      <c r="I223" s="64" t="s">
        <v>69</v>
      </c>
      <c r="J223" s="64" t="s">
        <v>69</v>
      </c>
      <c r="K223" s="57" t="s">
        <v>517</v>
      </c>
      <c r="L223" s="57" t="s">
        <v>518</v>
      </c>
      <c r="M223" s="56" t="s">
        <v>184</v>
      </c>
      <c r="N223" s="56" t="s">
        <v>184</v>
      </c>
      <c r="O223" s="66">
        <v>28</v>
      </c>
      <c r="P223" s="60">
        <f>_xlfn.XLOOKUP(O223,'ARX IDs'!B$3:B$47,'ARX IDs'!C$3:C$47,"")</f>
        <v>18</v>
      </c>
      <c r="Q223" s="60">
        <f>O223</f>
        <v>28</v>
      </c>
      <c r="R223" s="66">
        <v>3</v>
      </c>
      <c r="S223" s="67">
        <f>100 * $Q223 + R223</f>
        <v>2803</v>
      </c>
      <c r="T223" s="66">
        <v>4</v>
      </c>
      <c r="U223" s="67">
        <f>100 * $Q223 + T223</f>
        <v>2804</v>
      </c>
      <c r="V223" s="68">
        <f>IF(ISBLANK(X223), "", _xlfn.XLOOKUP(X223,'SNAP2 IDs'!C$3:C$15,'SNAP2 IDs'!B$3:B$15,""))</f>
        <v>6</v>
      </c>
      <c r="W223" s="68">
        <f>_xlfn.XLOOKUP($V223, 'SNAP2 IDs'!$B$3:$B$15,'SNAP2 IDs'!D$3:D$15, "Lookup err")</f>
        <v>1</v>
      </c>
      <c r="X223" s="68">
        <v>6</v>
      </c>
      <c r="Y223" s="68" t="str">
        <f>_xlfn.XLOOKUP($V223, 'SNAP2 IDs'!$B$3:$B$15,'SNAP2 IDs'!E$3:E$15, "Lookup err")</f>
        <v>02:00:c2:4f:e4:75</v>
      </c>
      <c r="Z223" s="68" t="str">
        <f>_xlfn.XLOOKUP($V223, 'SNAP2 IDs'!$B$3:$B$15,'SNAP2 IDs'!F$3:F$15, "Lookup err")</f>
        <v>snap06.sas.pvt</v>
      </c>
      <c r="AA223" s="66">
        <v>1</v>
      </c>
      <c r="AB223" s="66">
        <v>20</v>
      </c>
      <c r="AC223" s="66">
        <v>21</v>
      </c>
      <c r="AD223" s="60">
        <f>_xlfn.BITXOR(AB223,2) + 32*AA223</f>
        <v>54</v>
      </c>
      <c r="AE223" s="60">
        <f>_xlfn.BITXOR(AC223,2) + 32*AA223</f>
        <v>55</v>
      </c>
      <c r="AF223" s="60">
        <f>32*(X223-1) + (AD223/2)</f>
        <v>187</v>
      </c>
      <c r="AG223" s="62" t="s">
        <v>400</v>
      </c>
    </row>
    <row r="224" spans="1:33" s="63" customFormat="1">
      <c r="A224" s="51"/>
      <c r="B224" s="52" t="s">
        <v>519</v>
      </c>
      <c r="C224" s="53" t="s">
        <v>181</v>
      </c>
      <c r="D224" s="54">
        <v>37.242032700000003</v>
      </c>
      <c r="E224" s="54">
        <v>-118.28068315</v>
      </c>
      <c r="F224" s="55">
        <v>1183.77</v>
      </c>
      <c r="G224" s="55">
        <v>87.273066706240414</v>
      </c>
      <c r="H224" s="55">
        <v>250.31041374571555</v>
      </c>
      <c r="I224" s="64" t="s">
        <v>69</v>
      </c>
      <c r="J224" s="64" t="s">
        <v>69</v>
      </c>
      <c r="K224" s="57" t="s">
        <v>520</v>
      </c>
      <c r="L224" s="57" t="s">
        <v>521</v>
      </c>
      <c r="M224" s="56" t="s">
        <v>184</v>
      </c>
      <c r="N224" s="56" t="s">
        <v>184</v>
      </c>
      <c r="O224" s="66">
        <v>28</v>
      </c>
      <c r="P224" s="60">
        <f>_xlfn.XLOOKUP(O224,'ARX IDs'!B$3:B$47,'ARX IDs'!C$3:C$47,"")</f>
        <v>18</v>
      </c>
      <c r="Q224" s="60">
        <f>O224</f>
        <v>28</v>
      </c>
      <c r="R224" s="66">
        <v>5</v>
      </c>
      <c r="S224" s="67">
        <f>100 * $Q224 + R224</f>
        <v>2805</v>
      </c>
      <c r="T224" s="66">
        <v>6</v>
      </c>
      <c r="U224" s="67">
        <f>100 * $Q224 + T224</f>
        <v>2806</v>
      </c>
      <c r="V224" s="68">
        <f>IF(ISBLANK(X224), "", _xlfn.XLOOKUP(X224,'SNAP2 IDs'!C$3:C$15,'SNAP2 IDs'!B$3:B$15,""))</f>
        <v>6</v>
      </c>
      <c r="W224" s="68">
        <f>_xlfn.XLOOKUP($V224, 'SNAP2 IDs'!$B$3:$B$15,'SNAP2 IDs'!D$3:D$15, "Lookup err")</f>
        <v>1</v>
      </c>
      <c r="X224" s="68">
        <v>6</v>
      </c>
      <c r="Y224" s="68" t="str">
        <f>_xlfn.XLOOKUP($V224, 'SNAP2 IDs'!$B$3:$B$15,'SNAP2 IDs'!E$3:E$15, "Lookup err")</f>
        <v>02:00:c2:4f:e4:75</v>
      </c>
      <c r="Z224" s="68" t="str">
        <f>_xlfn.XLOOKUP($V224, 'SNAP2 IDs'!$B$3:$B$15,'SNAP2 IDs'!F$3:F$15, "Lookup err")</f>
        <v>snap06.sas.pvt</v>
      </c>
      <c r="AA224" s="66">
        <v>1</v>
      </c>
      <c r="AB224" s="66">
        <v>22</v>
      </c>
      <c r="AC224" s="66">
        <v>23</v>
      </c>
      <c r="AD224" s="60">
        <f>_xlfn.BITXOR(AB224,2) + 32*AA224</f>
        <v>52</v>
      </c>
      <c r="AE224" s="60">
        <f>_xlfn.BITXOR(AC224,2) + 32*AA224</f>
        <v>53</v>
      </c>
      <c r="AF224" s="60">
        <f>32*(X224-1) + (AD224/2)</f>
        <v>186</v>
      </c>
      <c r="AG224" s="62"/>
    </row>
    <row r="225" spans="1:33" s="63" customFormat="1">
      <c r="A225" s="51"/>
      <c r="B225" s="52" t="s">
        <v>522</v>
      </c>
      <c r="C225" s="53" t="s">
        <v>181</v>
      </c>
      <c r="D225" s="54">
        <v>37.239932090000003</v>
      </c>
      <c r="E225" s="54">
        <v>-118.28155418</v>
      </c>
      <c r="F225" s="55">
        <v>1182.77</v>
      </c>
      <c r="G225" s="55">
        <v>9.9818339884334719</v>
      </c>
      <c r="H225" s="55">
        <v>17.184582062571607</v>
      </c>
      <c r="I225" s="64" t="s">
        <v>69</v>
      </c>
      <c r="J225" s="64" t="s">
        <v>69</v>
      </c>
      <c r="K225" s="57" t="s">
        <v>523</v>
      </c>
      <c r="L225" s="57" t="s">
        <v>524</v>
      </c>
      <c r="M225" s="56" t="s">
        <v>184</v>
      </c>
      <c r="N225" s="56" t="s">
        <v>184</v>
      </c>
      <c r="O225" s="66">
        <v>29</v>
      </c>
      <c r="P225" s="60">
        <f>_xlfn.XLOOKUP(O225,'ARX IDs'!B$3:B$47,'ARX IDs'!C$3:C$47,"")</f>
        <v>36</v>
      </c>
      <c r="Q225" s="60">
        <f>O225</f>
        <v>29</v>
      </c>
      <c r="R225" s="66">
        <v>1</v>
      </c>
      <c r="S225" s="67">
        <f>100 * $Q225 + R225</f>
        <v>2901</v>
      </c>
      <c r="T225" s="66">
        <v>2</v>
      </c>
      <c r="U225" s="67">
        <f>100 * $Q225 + T225</f>
        <v>2902</v>
      </c>
      <c r="V225" s="68">
        <f>IF(ISBLANK(X225), "", _xlfn.XLOOKUP(X225,'SNAP2 IDs'!C$3:C$15,'SNAP2 IDs'!B$3:B$15,""))</f>
        <v>8</v>
      </c>
      <c r="W225" s="68">
        <f>_xlfn.XLOOKUP($V225, 'SNAP2 IDs'!$B$3:$B$15,'SNAP2 IDs'!D$3:D$15, "Lookup err")</f>
        <v>2</v>
      </c>
      <c r="X225" s="68">
        <v>7</v>
      </c>
      <c r="Y225" s="68" t="str">
        <f>_xlfn.XLOOKUP($V225, 'SNAP2 IDs'!$B$3:$B$15,'SNAP2 IDs'!E$3:E$15, "Lookup err")</f>
        <v>00:00:d6:de:e4:75</v>
      </c>
      <c r="Z225" s="68" t="str">
        <f>_xlfn.XLOOKUP($V225, 'SNAP2 IDs'!$B$3:$B$15,'SNAP2 IDs'!F$3:F$15, "Lookup err")</f>
        <v>snap07.sas.pvt</v>
      </c>
      <c r="AA225" s="66">
        <v>0</v>
      </c>
      <c r="AB225" s="66">
        <v>10</v>
      </c>
      <c r="AC225" s="66">
        <v>11</v>
      </c>
      <c r="AD225" s="60">
        <f>_xlfn.BITXOR(AB225,2) + 32*AA225</f>
        <v>8</v>
      </c>
      <c r="AE225" s="60">
        <f>_xlfn.BITXOR(AC225,2) + 32*AA225</f>
        <v>9</v>
      </c>
      <c r="AF225" s="60">
        <f>32*(X225-1) + (AD225/2)</f>
        <v>196</v>
      </c>
      <c r="AG225" s="62" t="s">
        <v>400</v>
      </c>
    </row>
    <row r="226" spans="1:33" s="63" customFormat="1">
      <c r="A226" s="51"/>
      <c r="B226" s="52" t="s">
        <v>525</v>
      </c>
      <c r="C226" s="53" t="s">
        <v>181</v>
      </c>
      <c r="D226" s="54">
        <v>37.239918320000001</v>
      </c>
      <c r="E226" s="54">
        <v>-118.28163447999999</v>
      </c>
      <c r="F226" s="55">
        <v>1182.81</v>
      </c>
      <c r="G226" s="55">
        <v>2.8567288453224133</v>
      </c>
      <c r="H226" s="55">
        <v>15.658562600607731</v>
      </c>
      <c r="I226" s="64" t="s">
        <v>69</v>
      </c>
      <c r="J226" s="64" t="s">
        <v>69</v>
      </c>
      <c r="K226" s="57" t="s">
        <v>526</v>
      </c>
      <c r="L226" s="57" t="s">
        <v>527</v>
      </c>
      <c r="M226" s="56" t="s">
        <v>184</v>
      </c>
      <c r="N226" s="56" t="s">
        <v>184</v>
      </c>
      <c r="O226" s="66">
        <v>29</v>
      </c>
      <c r="P226" s="60">
        <f>_xlfn.XLOOKUP(O226,'ARX IDs'!B$3:B$47,'ARX IDs'!C$3:C$47,"")</f>
        <v>36</v>
      </c>
      <c r="Q226" s="60">
        <f>O226</f>
        <v>29</v>
      </c>
      <c r="R226" s="66">
        <v>3</v>
      </c>
      <c r="S226" s="67">
        <f>100 * $Q226 + R226</f>
        <v>2903</v>
      </c>
      <c r="T226" s="66">
        <v>4</v>
      </c>
      <c r="U226" s="67">
        <f>100 * $Q226 + T226</f>
        <v>2904</v>
      </c>
      <c r="V226" s="68">
        <f>IF(ISBLANK(X226), "", _xlfn.XLOOKUP(X226,'SNAP2 IDs'!C$3:C$15,'SNAP2 IDs'!B$3:B$15,""))</f>
        <v>8</v>
      </c>
      <c r="W226" s="68">
        <f>_xlfn.XLOOKUP($V226, 'SNAP2 IDs'!$B$3:$B$15,'SNAP2 IDs'!D$3:D$15, "Lookup err")</f>
        <v>2</v>
      </c>
      <c r="X226" s="68">
        <v>7</v>
      </c>
      <c r="Y226" s="68" t="str">
        <f>_xlfn.XLOOKUP($V226, 'SNAP2 IDs'!$B$3:$B$15,'SNAP2 IDs'!E$3:E$15, "Lookup err")</f>
        <v>00:00:d6:de:e4:75</v>
      </c>
      <c r="Z226" s="68" t="str">
        <f>_xlfn.XLOOKUP($V226, 'SNAP2 IDs'!$B$3:$B$15,'SNAP2 IDs'!F$3:F$15, "Lookup err")</f>
        <v>snap07.sas.pvt</v>
      </c>
      <c r="AA226" s="66">
        <v>0</v>
      </c>
      <c r="AB226" s="66">
        <v>12</v>
      </c>
      <c r="AC226" s="66">
        <v>13</v>
      </c>
      <c r="AD226" s="60">
        <f>_xlfn.BITXOR(AB226,2) + 32*AA226</f>
        <v>14</v>
      </c>
      <c r="AE226" s="60">
        <f>_xlfn.BITXOR(AC226,2) + 32*AA226</f>
        <v>15</v>
      </c>
      <c r="AF226" s="60">
        <f>32*(X226-1) + (AD226/2)</f>
        <v>199</v>
      </c>
      <c r="AG226" s="62" t="s">
        <v>400</v>
      </c>
    </row>
    <row r="227" spans="1:33" s="63" customFormat="1">
      <c r="A227" s="51"/>
      <c r="B227" s="52" t="s">
        <v>528</v>
      </c>
      <c r="C227" s="53" t="s">
        <v>181</v>
      </c>
      <c r="D227" s="54">
        <v>37.239888829999998</v>
      </c>
      <c r="E227" s="54">
        <v>-118.28167658</v>
      </c>
      <c r="F227" s="55">
        <v>1182.8599999999999</v>
      </c>
      <c r="G227" s="55">
        <v>-0.87885060537311954</v>
      </c>
      <c r="H227" s="55">
        <v>12.386776869842054</v>
      </c>
      <c r="I227" s="64" t="s">
        <v>69</v>
      </c>
      <c r="J227" s="64" t="s">
        <v>69</v>
      </c>
      <c r="K227" s="57" t="s">
        <v>529</v>
      </c>
      <c r="L227" s="57" t="s">
        <v>530</v>
      </c>
      <c r="M227" s="56" t="s">
        <v>184</v>
      </c>
      <c r="N227" s="56" t="s">
        <v>184</v>
      </c>
      <c r="O227" s="66">
        <v>29</v>
      </c>
      <c r="P227" s="60">
        <f>_xlfn.XLOOKUP(O227,'ARX IDs'!B$3:B$47,'ARX IDs'!C$3:C$47,"")</f>
        <v>36</v>
      </c>
      <c r="Q227" s="60">
        <f>O227</f>
        <v>29</v>
      </c>
      <c r="R227" s="66">
        <v>5</v>
      </c>
      <c r="S227" s="67">
        <f>100 * $Q227 + R227</f>
        <v>2905</v>
      </c>
      <c r="T227" s="66">
        <v>6</v>
      </c>
      <c r="U227" s="67">
        <f>100 * $Q227 + T227</f>
        <v>2906</v>
      </c>
      <c r="V227" s="68">
        <f>IF(ISBLANK(X227), "", _xlfn.XLOOKUP(X227,'SNAP2 IDs'!C$3:C$15,'SNAP2 IDs'!B$3:B$15,""))</f>
        <v>8</v>
      </c>
      <c r="W227" s="68">
        <f>_xlfn.XLOOKUP($V227, 'SNAP2 IDs'!$B$3:$B$15,'SNAP2 IDs'!D$3:D$15, "Lookup err")</f>
        <v>2</v>
      </c>
      <c r="X227" s="68">
        <v>7</v>
      </c>
      <c r="Y227" s="68" t="str">
        <f>_xlfn.XLOOKUP($V227, 'SNAP2 IDs'!$B$3:$B$15,'SNAP2 IDs'!E$3:E$15, "Lookup err")</f>
        <v>00:00:d6:de:e4:75</v>
      </c>
      <c r="Z227" s="68" t="str">
        <f>_xlfn.XLOOKUP($V227, 'SNAP2 IDs'!$B$3:$B$15,'SNAP2 IDs'!F$3:F$15, "Lookup err")</f>
        <v>snap07.sas.pvt</v>
      </c>
      <c r="AA227" s="66">
        <v>0</v>
      </c>
      <c r="AB227" s="66">
        <v>14</v>
      </c>
      <c r="AC227" s="66">
        <v>15</v>
      </c>
      <c r="AD227" s="60">
        <f>_xlfn.BITXOR(AB227,2) + 32*AA227</f>
        <v>12</v>
      </c>
      <c r="AE227" s="60">
        <f>_xlfn.BITXOR(AC227,2) + 32*AA227</f>
        <v>13</v>
      </c>
      <c r="AF227" s="60">
        <f>32*(X227-1) + (AD227/2)</f>
        <v>198</v>
      </c>
      <c r="AG227" s="62" t="s">
        <v>400</v>
      </c>
    </row>
    <row r="228" spans="1:33" s="63" customFormat="1">
      <c r="A228" s="51"/>
      <c r="B228" s="52" t="s">
        <v>531</v>
      </c>
      <c r="C228" s="53" t="s">
        <v>181</v>
      </c>
      <c r="D228" s="54">
        <v>37.239887119999999</v>
      </c>
      <c r="E228" s="54">
        <v>-118.28154042</v>
      </c>
      <c r="F228" s="55">
        <v>1182.8900000000001</v>
      </c>
      <c r="G228" s="55">
        <v>11.206329512424436</v>
      </c>
      <c r="H228" s="55">
        <v>12.190336543234135</v>
      </c>
      <c r="I228" s="64" t="s">
        <v>69</v>
      </c>
      <c r="J228" s="64" t="s">
        <v>69</v>
      </c>
      <c r="K228" s="57" t="s">
        <v>532</v>
      </c>
      <c r="L228" s="57" t="s">
        <v>533</v>
      </c>
      <c r="M228" s="56" t="s">
        <v>184</v>
      </c>
      <c r="N228" s="56" t="s">
        <v>184</v>
      </c>
      <c r="O228" s="66">
        <v>29</v>
      </c>
      <c r="P228" s="60">
        <f>_xlfn.XLOOKUP(O228,'ARX IDs'!B$3:B$47,'ARX IDs'!C$3:C$47,"")</f>
        <v>36</v>
      </c>
      <c r="Q228" s="60">
        <f>O228</f>
        <v>29</v>
      </c>
      <c r="R228" s="66">
        <v>7</v>
      </c>
      <c r="S228" s="67">
        <f>100 * $Q228 + R228</f>
        <v>2907</v>
      </c>
      <c r="T228" s="66">
        <v>8</v>
      </c>
      <c r="U228" s="67">
        <f>100 * $Q228 + T228</f>
        <v>2908</v>
      </c>
      <c r="V228" s="68">
        <f>IF(ISBLANK(X228), "", _xlfn.XLOOKUP(X228,'SNAP2 IDs'!C$3:C$15,'SNAP2 IDs'!B$3:B$15,""))</f>
        <v>8</v>
      </c>
      <c r="W228" s="68">
        <f>_xlfn.XLOOKUP($V228, 'SNAP2 IDs'!$B$3:$B$15,'SNAP2 IDs'!D$3:D$15, "Lookup err")</f>
        <v>2</v>
      </c>
      <c r="X228" s="68">
        <v>7</v>
      </c>
      <c r="Y228" s="68" t="str">
        <f>_xlfn.XLOOKUP($V228, 'SNAP2 IDs'!$B$3:$B$15,'SNAP2 IDs'!E$3:E$15, "Lookup err")</f>
        <v>00:00:d6:de:e4:75</v>
      </c>
      <c r="Z228" s="68" t="str">
        <f>_xlfn.XLOOKUP($V228, 'SNAP2 IDs'!$B$3:$B$15,'SNAP2 IDs'!F$3:F$15, "Lookup err")</f>
        <v>snap07.sas.pvt</v>
      </c>
      <c r="AA228" s="66">
        <v>0</v>
      </c>
      <c r="AB228" s="66">
        <v>16</v>
      </c>
      <c r="AC228" s="66">
        <v>17</v>
      </c>
      <c r="AD228" s="60">
        <f>_xlfn.BITXOR(AB228,2) + 32*AA228</f>
        <v>18</v>
      </c>
      <c r="AE228" s="60">
        <f>_xlfn.BITXOR(AC228,2) + 32*AA228</f>
        <v>19</v>
      </c>
      <c r="AF228" s="60">
        <f>32*(X228-1) + (AD228/2)</f>
        <v>201</v>
      </c>
      <c r="AG228" s="62" t="s">
        <v>400</v>
      </c>
    </row>
    <row r="229" spans="1:33" s="63" customFormat="1">
      <c r="A229" s="51"/>
      <c r="B229" s="52" t="s">
        <v>534</v>
      </c>
      <c r="C229" s="53" t="s">
        <v>181</v>
      </c>
      <c r="D229" s="54">
        <v>37.239792479999998</v>
      </c>
      <c r="E229" s="54">
        <v>-118.28160004999999</v>
      </c>
      <c r="F229" s="55">
        <v>1183.07</v>
      </c>
      <c r="G229" s="55">
        <v>5.9179614284239861</v>
      </c>
      <c r="H229" s="55">
        <v>1.6846636397473727</v>
      </c>
      <c r="I229" s="64" t="s">
        <v>69</v>
      </c>
      <c r="J229" s="64" t="s">
        <v>69</v>
      </c>
      <c r="K229" s="57" t="s">
        <v>535</v>
      </c>
      <c r="L229" s="57" t="s">
        <v>536</v>
      </c>
      <c r="M229" s="56" t="s">
        <v>184</v>
      </c>
      <c r="N229" s="56" t="s">
        <v>184</v>
      </c>
      <c r="O229" s="66">
        <v>29</v>
      </c>
      <c r="P229" s="60">
        <f>_xlfn.XLOOKUP(O229,'ARX IDs'!B$3:B$47,'ARX IDs'!C$3:C$47,"")</f>
        <v>36</v>
      </c>
      <c r="Q229" s="60">
        <f>O229</f>
        <v>29</v>
      </c>
      <c r="R229" s="66">
        <v>9</v>
      </c>
      <c r="S229" s="67">
        <f>100 * $Q229 + R229</f>
        <v>2909</v>
      </c>
      <c r="T229" s="66">
        <v>10</v>
      </c>
      <c r="U229" s="67">
        <f>100 * $Q229 + T229</f>
        <v>2910</v>
      </c>
      <c r="V229" s="68">
        <f>IF(ISBLANK(X229), "", _xlfn.XLOOKUP(X229,'SNAP2 IDs'!C$3:C$15,'SNAP2 IDs'!B$3:B$15,""))</f>
        <v>8</v>
      </c>
      <c r="W229" s="68">
        <f>_xlfn.XLOOKUP($V229, 'SNAP2 IDs'!$B$3:$B$15,'SNAP2 IDs'!D$3:D$15, "Lookup err")</f>
        <v>2</v>
      </c>
      <c r="X229" s="68">
        <v>7</v>
      </c>
      <c r="Y229" s="68" t="str">
        <f>_xlfn.XLOOKUP($V229, 'SNAP2 IDs'!$B$3:$B$15,'SNAP2 IDs'!E$3:E$15, "Lookup err")</f>
        <v>00:00:d6:de:e4:75</v>
      </c>
      <c r="Z229" s="68" t="str">
        <f>_xlfn.XLOOKUP($V229, 'SNAP2 IDs'!$B$3:$B$15,'SNAP2 IDs'!F$3:F$15, "Lookup err")</f>
        <v>snap07.sas.pvt</v>
      </c>
      <c r="AA229" s="66">
        <v>0</v>
      </c>
      <c r="AB229" s="66">
        <v>18</v>
      </c>
      <c r="AC229" s="66">
        <v>19</v>
      </c>
      <c r="AD229" s="60">
        <f>_xlfn.BITXOR(AB229,2) + 32*AA229</f>
        <v>16</v>
      </c>
      <c r="AE229" s="60">
        <f>_xlfn.BITXOR(AC229,2) + 32*AA229</f>
        <v>17</v>
      </c>
      <c r="AF229" s="60">
        <f>32*(X229-1) + (AD229/2)</f>
        <v>200</v>
      </c>
      <c r="AG229" s="62" t="s">
        <v>400</v>
      </c>
    </row>
    <row r="230" spans="1:33" s="63" customFormat="1">
      <c r="A230" s="51"/>
      <c r="B230" s="52" t="s">
        <v>537</v>
      </c>
      <c r="C230" s="53" t="s">
        <v>181</v>
      </c>
      <c r="D230" s="54">
        <v>37.239751009999999</v>
      </c>
      <c r="E230" s="54">
        <v>-118.28166363</v>
      </c>
      <c r="F230" s="55">
        <v>1183.1300000000001</v>
      </c>
      <c r="G230" s="55">
        <v>0.26578144888643002</v>
      </c>
      <c r="H230" s="55">
        <v>-2.9133717377603068</v>
      </c>
      <c r="I230" s="64" t="s">
        <v>69</v>
      </c>
      <c r="J230" s="64" t="s">
        <v>69</v>
      </c>
      <c r="K230" s="57" t="s">
        <v>213</v>
      </c>
      <c r="L230" s="57" t="s">
        <v>538</v>
      </c>
      <c r="M230" s="56" t="s">
        <v>184</v>
      </c>
      <c r="N230" s="56" t="s">
        <v>184</v>
      </c>
      <c r="O230" s="66">
        <v>29</v>
      </c>
      <c r="P230" s="60">
        <f>_xlfn.XLOOKUP(O230,'ARX IDs'!B$3:B$47,'ARX IDs'!C$3:C$47,"")</f>
        <v>36</v>
      </c>
      <c r="Q230" s="60">
        <f>O230</f>
        <v>29</v>
      </c>
      <c r="R230" s="66">
        <v>11</v>
      </c>
      <c r="S230" s="67">
        <f>100 * $Q230 + R230</f>
        <v>2911</v>
      </c>
      <c r="T230" s="66">
        <v>12</v>
      </c>
      <c r="U230" s="67">
        <f>100 * $Q230 + T230</f>
        <v>2912</v>
      </c>
      <c r="V230" s="68">
        <f>IF(ISBLANK(X230), "", _xlfn.XLOOKUP(X230,'SNAP2 IDs'!C$3:C$15,'SNAP2 IDs'!B$3:B$15,""))</f>
        <v>8</v>
      </c>
      <c r="W230" s="68">
        <f>_xlfn.XLOOKUP($V230, 'SNAP2 IDs'!$B$3:$B$15,'SNAP2 IDs'!D$3:D$15, "Lookup err")</f>
        <v>2</v>
      </c>
      <c r="X230" s="68">
        <v>7</v>
      </c>
      <c r="Y230" s="68" t="str">
        <f>_xlfn.XLOOKUP($V230, 'SNAP2 IDs'!$B$3:$B$15,'SNAP2 IDs'!E$3:E$15, "Lookup err")</f>
        <v>00:00:d6:de:e4:75</v>
      </c>
      <c r="Z230" s="68" t="str">
        <f>_xlfn.XLOOKUP($V230, 'SNAP2 IDs'!$B$3:$B$15,'SNAP2 IDs'!F$3:F$15, "Lookup err")</f>
        <v>snap07.sas.pvt</v>
      </c>
      <c r="AA230" s="66">
        <v>0</v>
      </c>
      <c r="AB230" s="66">
        <v>20</v>
      </c>
      <c r="AC230" s="66">
        <v>21</v>
      </c>
      <c r="AD230" s="60">
        <f>_xlfn.BITXOR(AB230,2) + 32*AA230</f>
        <v>22</v>
      </c>
      <c r="AE230" s="60">
        <f>_xlfn.BITXOR(AC230,2) + 32*AA230</f>
        <v>23</v>
      </c>
      <c r="AF230" s="60">
        <f>32*(X230-1) + (AD230/2)</f>
        <v>203</v>
      </c>
      <c r="AG230" s="62" t="s">
        <v>400</v>
      </c>
    </row>
    <row r="231" spans="1:33" s="63" customFormat="1">
      <c r="A231" s="51"/>
      <c r="B231" s="52" t="s">
        <v>539</v>
      </c>
      <c r="C231" s="53" t="s">
        <v>181</v>
      </c>
      <c r="D231" s="54">
        <v>37.23972758</v>
      </c>
      <c r="E231" s="54">
        <v>-118.28161482</v>
      </c>
      <c r="F231" s="55">
        <v>1183.22</v>
      </c>
      <c r="G231" s="55">
        <v>4.6047429726594258</v>
      </c>
      <c r="H231" s="55">
        <v>-5.5159285687644282</v>
      </c>
      <c r="I231" s="64" t="s">
        <v>69</v>
      </c>
      <c r="J231" s="64" t="s">
        <v>69</v>
      </c>
      <c r="K231" s="57" t="s">
        <v>540</v>
      </c>
      <c r="L231" s="57" t="s">
        <v>541</v>
      </c>
      <c r="M231" s="56" t="s">
        <v>184</v>
      </c>
      <c r="N231" s="56" t="s">
        <v>184</v>
      </c>
      <c r="O231" s="66">
        <v>29</v>
      </c>
      <c r="P231" s="60">
        <f>_xlfn.XLOOKUP(O231,'ARX IDs'!B$3:B$47,'ARX IDs'!C$3:C$47,"")</f>
        <v>36</v>
      </c>
      <c r="Q231" s="60">
        <f>O231</f>
        <v>29</v>
      </c>
      <c r="R231" s="66">
        <v>13</v>
      </c>
      <c r="S231" s="67">
        <f>100 * $Q231 + R231</f>
        <v>2913</v>
      </c>
      <c r="T231" s="66">
        <v>14</v>
      </c>
      <c r="U231" s="67">
        <f>100 * $Q231 + T231</f>
        <v>2914</v>
      </c>
      <c r="V231" s="68">
        <f>IF(ISBLANK(X231), "", _xlfn.XLOOKUP(X231,'SNAP2 IDs'!C$3:C$15,'SNAP2 IDs'!B$3:B$15,""))</f>
        <v>8</v>
      </c>
      <c r="W231" s="68">
        <f>_xlfn.XLOOKUP($V231, 'SNAP2 IDs'!$B$3:$B$15,'SNAP2 IDs'!D$3:D$15, "Lookup err")</f>
        <v>2</v>
      </c>
      <c r="X231" s="68">
        <v>7</v>
      </c>
      <c r="Y231" s="68" t="str">
        <f>_xlfn.XLOOKUP($V231, 'SNAP2 IDs'!$B$3:$B$15,'SNAP2 IDs'!E$3:E$15, "Lookup err")</f>
        <v>00:00:d6:de:e4:75</v>
      </c>
      <c r="Z231" s="68" t="str">
        <f>_xlfn.XLOOKUP($V231, 'SNAP2 IDs'!$B$3:$B$15,'SNAP2 IDs'!F$3:F$15, "Lookup err")</f>
        <v>snap07.sas.pvt</v>
      </c>
      <c r="AA231" s="66">
        <v>0</v>
      </c>
      <c r="AB231" s="66">
        <v>22</v>
      </c>
      <c r="AC231" s="66">
        <v>23</v>
      </c>
      <c r="AD231" s="60">
        <f>_xlfn.BITXOR(AB231,2) + 32*AA231</f>
        <v>20</v>
      </c>
      <c r="AE231" s="60">
        <f>_xlfn.BITXOR(AC231,2) + 32*AA231</f>
        <v>21</v>
      </c>
      <c r="AF231" s="60">
        <f>32*(X231-1) + (AD231/2)</f>
        <v>202</v>
      </c>
      <c r="AG231" s="62" t="s">
        <v>400</v>
      </c>
    </row>
    <row r="232" spans="1:33" s="63" customFormat="1">
      <c r="A232" s="51"/>
      <c r="B232" s="52" t="s">
        <v>542</v>
      </c>
      <c r="C232" s="53" t="s">
        <v>181</v>
      </c>
      <c r="D232" s="54">
        <v>37.239702270000002</v>
      </c>
      <c r="E232" s="54">
        <v>-118.28167507000001</v>
      </c>
      <c r="F232" s="55">
        <v>1183.1500000000001</v>
      </c>
      <c r="G232" s="55">
        <v>-0.73688260732458066</v>
      </c>
      <c r="H232" s="55">
        <v>-8.3293535471708218</v>
      </c>
      <c r="I232" s="64" t="s">
        <v>69</v>
      </c>
      <c r="J232" s="64" t="s">
        <v>69</v>
      </c>
      <c r="K232" s="57" t="s">
        <v>543</v>
      </c>
      <c r="L232" s="57" t="s">
        <v>544</v>
      </c>
      <c r="M232" s="56" t="s">
        <v>184</v>
      </c>
      <c r="N232" s="56" t="s">
        <v>184</v>
      </c>
      <c r="O232" s="66">
        <v>29</v>
      </c>
      <c r="P232" s="60">
        <f>_xlfn.XLOOKUP(O232,'ARX IDs'!B$3:B$47,'ARX IDs'!C$3:C$47,"")</f>
        <v>36</v>
      </c>
      <c r="Q232" s="60">
        <f>O232</f>
        <v>29</v>
      </c>
      <c r="R232" s="66">
        <v>15</v>
      </c>
      <c r="S232" s="67">
        <f>100 * $Q232 + R232</f>
        <v>2915</v>
      </c>
      <c r="T232" s="66">
        <v>16</v>
      </c>
      <c r="U232" s="67">
        <f>100 * $Q232 + T232</f>
        <v>2916</v>
      </c>
      <c r="V232" s="68">
        <f>IF(ISBLANK(X232), "", _xlfn.XLOOKUP(X232,'SNAP2 IDs'!C$3:C$15,'SNAP2 IDs'!B$3:B$15,""))</f>
        <v>8</v>
      </c>
      <c r="W232" s="68">
        <f>_xlfn.XLOOKUP($V232, 'SNAP2 IDs'!$B$3:$B$15,'SNAP2 IDs'!D$3:D$15, "Lookup err")</f>
        <v>2</v>
      </c>
      <c r="X232" s="68">
        <v>7</v>
      </c>
      <c r="Y232" s="68" t="str">
        <f>_xlfn.XLOOKUP($V232, 'SNAP2 IDs'!$B$3:$B$15,'SNAP2 IDs'!E$3:E$15, "Lookup err")</f>
        <v>00:00:d6:de:e4:75</v>
      </c>
      <c r="Z232" s="68" t="str">
        <f>_xlfn.XLOOKUP($V232, 'SNAP2 IDs'!$B$3:$B$15,'SNAP2 IDs'!F$3:F$15, "Lookup err")</f>
        <v>snap07.sas.pvt</v>
      </c>
      <c r="AA232" s="66">
        <v>0</v>
      </c>
      <c r="AB232" s="66">
        <v>24</v>
      </c>
      <c r="AC232" s="66">
        <v>25</v>
      </c>
      <c r="AD232" s="60">
        <f>_xlfn.BITXOR(AB232,2) + 32*AA232</f>
        <v>26</v>
      </c>
      <c r="AE232" s="60">
        <f>_xlfn.BITXOR(AC232,2) + 32*AA232</f>
        <v>27</v>
      </c>
      <c r="AF232" s="60">
        <f>32*(X232-1) + (AD232/2)</f>
        <v>205</v>
      </c>
      <c r="AG232" s="62" t="s">
        <v>400</v>
      </c>
    </row>
    <row r="233" spans="1:33" s="63" customFormat="1">
      <c r="A233" s="51"/>
      <c r="B233" s="52" t="s">
        <v>545</v>
      </c>
      <c r="C233" s="53" t="s">
        <v>181</v>
      </c>
      <c r="D233" s="54">
        <v>37.23962839</v>
      </c>
      <c r="E233" s="54">
        <v>-118.28139333</v>
      </c>
      <c r="F233" s="55">
        <v>1183.03</v>
      </c>
      <c r="G233" s="55">
        <v>24.258761507765428</v>
      </c>
      <c r="H233" s="55">
        <v>-16.523245694090786</v>
      </c>
      <c r="I233" s="64" t="s">
        <v>69</v>
      </c>
      <c r="J233" s="64" t="s">
        <v>69</v>
      </c>
      <c r="K233" s="57" t="s">
        <v>546</v>
      </c>
      <c r="L233" s="57" t="s">
        <v>193</v>
      </c>
      <c r="M233" s="56" t="s">
        <v>184</v>
      </c>
      <c r="N233" s="56" t="s">
        <v>184</v>
      </c>
      <c r="O233" s="66">
        <v>30</v>
      </c>
      <c r="P233" s="60">
        <f>_xlfn.XLOOKUP(O233,'ARX IDs'!B$3:B$47,'ARX IDs'!C$3:C$47,"")</f>
        <v>22</v>
      </c>
      <c r="Q233" s="60">
        <f>O233</f>
        <v>30</v>
      </c>
      <c r="R233" s="66">
        <v>7</v>
      </c>
      <c r="S233" s="67">
        <f>100 * $Q233 + R233</f>
        <v>3007</v>
      </c>
      <c r="T233" s="66">
        <v>8</v>
      </c>
      <c r="U233" s="67">
        <f>100 * $Q233 + T233</f>
        <v>3008</v>
      </c>
      <c r="V233" s="68">
        <f>IF(ISBLANK(X233), "", _xlfn.XLOOKUP(X233,'SNAP2 IDs'!C$3:C$15,'SNAP2 IDs'!B$3:B$15,""))</f>
        <v>8</v>
      </c>
      <c r="W233" s="68">
        <f>_xlfn.XLOOKUP($V233, 'SNAP2 IDs'!$B$3:$B$15,'SNAP2 IDs'!D$3:D$15, "Lookup err")</f>
        <v>2</v>
      </c>
      <c r="X233" s="68">
        <v>7</v>
      </c>
      <c r="Y233" s="68" t="str">
        <f>_xlfn.XLOOKUP($V233, 'SNAP2 IDs'!$B$3:$B$15,'SNAP2 IDs'!E$3:E$15, "Lookup err")</f>
        <v>00:00:d6:de:e4:75</v>
      </c>
      <c r="Z233" s="68" t="str">
        <f>_xlfn.XLOOKUP($V233, 'SNAP2 IDs'!$B$3:$B$15,'SNAP2 IDs'!F$3:F$15, "Lookup err")</f>
        <v>snap07.sas.pvt</v>
      </c>
      <c r="AA233" s="66">
        <v>1</v>
      </c>
      <c r="AB233" s="66">
        <v>0</v>
      </c>
      <c r="AC233" s="66">
        <v>1</v>
      </c>
      <c r="AD233" s="60">
        <f>_xlfn.BITXOR(AB233,2) + 32*AA233</f>
        <v>34</v>
      </c>
      <c r="AE233" s="60">
        <f>_xlfn.BITXOR(AC233,2) + 32*AA233</f>
        <v>35</v>
      </c>
      <c r="AF233" s="60">
        <f>32*(X233-1) + (AD233/2)</f>
        <v>209</v>
      </c>
      <c r="AG233" s="62" t="s">
        <v>353</v>
      </c>
    </row>
    <row r="234" spans="1:33" s="63" customFormat="1">
      <c r="A234" s="51"/>
      <c r="B234" s="52" t="s">
        <v>547</v>
      </c>
      <c r="C234" s="53" t="s">
        <v>181</v>
      </c>
      <c r="D234" s="54">
        <v>37.239675210000001</v>
      </c>
      <c r="E234" s="54">
        <v>-118.28162071</v>
      </c>
      <c r="F234" s="55">
        <v>1183.17</v>
      </c>
      <c r="G234" s="55">
        <v>4.0812310056342094</v>
      </c>
      <c r="H234" s="55">
        <v>-11.324791025082115</v>
      </c>
      <c r="I234" s="64" t="s">
        <v>69</v>
      </c>
      <c r="J234" s="64" t="s">
        <v>69</v>
      </c>
      <c r="K234" s="57" t="s">
        <v>548</v>
      </c>
      <c r="L234" s="57" t="s">
        <v>549</v>
      </c>
      <c r="M234" s="56" t="s">
        <v>184</v>
      </c>
      <c r="N234" s="56" t="s">
        <v>184</v>
      </c>
      <c r="O234" s="66">
        <v>30</v>
      </c>
      <c r="P234" s="60">
        <f>_xlfn.XLOOKUP(O234,'ARX IDs'!B$3:B$47,'ARX IDs'!C$3:C$47,"")</f>
        <v>22</v>
      </c>
      <c r="Q234" s="60">
        <f>O234</f>
        <v>30</v>
      </c>
      <c r="R234" s="66">
        <v>1</v>
      </c>
      <c r="S234" s="67">
        <f>100 * $Q234 + R234</f>
        <v>3001</v>
      </c>
      <c r="T234" s="66">
        <v>2</v>
      </c>
      <c r="U234" s="67">
        <f>100 * $Q234 + T234</f>
        <v>3002</v>
      </c>
      <c r="V234" s="68">
        <f>IF(ISBLANK(X234), "", _xlfn.XLOOKUP(X234,'SNAP2 IDs'!C$3:C$15,'SNAP2 IDs'!B$3:B$15,""))</f>
        <v>8</v>
      </c>
      <c r="W234" s="68">
        <f>_xlfn.XLOOKUP($V234, 'SNAP2 IDs'!$B$3:$B$15,'SNAP2 IDs'!D$3:D$15, "Lookup err")</f>
        <v>2</v>
      </c>
      <c r="X234" s="68">
        <v>7</v>
      </c>
      <c r="Y234" s="68" t="str">
        <f>_xlfn.XLOOKUP($V234, 'SNAP2 IDs'!$B$3:$B$15,'SNAP2 IDs'!E$3:E$15, "Lookup err")</f>
        <v>00:00:d6:de:e4:75</v>
      </c>
      <c r="Z234" s="68" t="str">
        <f>_xlfn.XLOOKUP($V234, 'SNAP2 IDs'!$B$3:$B$15,'SNAP2 IDs'!F$3:F$15, "Lookup err")</f>
        <v>snap07.sas.pvt</v>
      </c>
      <c r="AA234" s="66">
        <v>0</v>
      </c>
      <c r="AB234" s="66">
        <v>26</v>
      </c>
      <c r="AC234" s="66">
        <v>27</v>
      </c>
      <c r="AD234" s="60">
        <f>_xlfn.BITXOR(AB234,2) + 32*AA234</f>
        <v>24</v>
      </c>
      <c r="AE234" s="60">
        <f>_xlfn.BITXOR(AC234,2) + 32*AA234</f>
        <v>25</v>
      </c>
      <c r="AF234" s="60">
        <f>32*(X234-1) + (AD234/2)</f>
        <v>204</v>
      </c>
      <c r="AG234" s="62" t="s">
        <v>400</v>
      </c>
    </row>
    <row r="235" spans="1:33" s="63" customFormat="1">
      <c r="A235" s="51"/>
      <c r="B235" s="52" t="s">
        <v>550</v>
      </c>
      <c r="C235" s="53" t="s">
        <v>181</v>
      </c>
      <c r="D235" s="54">
        <v>37.239633140000002</v>
      </c>
      <c r="E235" s="54">
        <v>-118.28166853</v>
      </c>
      <c r="F235" s="55">
        <v>1182.98</v>
      </c>
      <c r="G235" s="55">
        <v>-0.1690021370191008</v>
      </c>
      <c r="H235" s="55">
        <v>-15.993855670189189</v>
      </c>
      <c r="I235" s="64" t="s">
        <v>69</v>
      </c>
      <c r="J235" s="64" t="s">
        <v>69</v>
      </c>
      <c r="K235" s="57" t="s">
        <v>551</v>
      </c>
      <c r="L235" s="57" t="s">
        <v>552</v>
      </c>
      <c r="M235" s="56" t="s">
        <v>184</v>
      </c>
      <c r="N235" s="56" t="s">
        <v>184</v>
      </c>
      <c r="O235" s="66">
        <v>30</v>
      </c>
      <c r="P235" s="60">
        <f>_xlfn.XLOOKUP(O235,'ARX IDs'!B$3:B$47,'ARX IDs'!C$3:C$47,"")</f>
        <v>22</v>
      </c>
      <c r="Q235" s="60">
        <f>O235</f>
        <v>30</v>
      </c>
      <c r="R235" s="66">
        <v>3</v>
      </c>
      <c r="S235" s="67">
        <f>100 * $Q235 + R235</f>
        <v>3003</v>
      </c>
      <c r="T235" s="66">
        <v>4</v>
      </c>
      <c r="U235" s="67">
        <f>100 * $Q235 + T235</f>
        <v>3004</v>
      </c>
      <c r="V235" s="68">
        <f>IF(ISBLANK(X235), "", _xlfn.XLOOKUP(X235,'SNAP2 IDs'!C$3:C$15,'SNAP2 IDs'!B$3:B$15,""))</f>
        <v>8</v>
      </c>
      <c r="W235" s="68">
        <f>_xlfn.XLOOKUP($V235, 'SNAP2 IDs'!$B$3:$B$15,'SNAP2 IDs'!D$3:D$15, "Lookup err")</f>
        <v>2</v>
      </c>
      <c r="X235" s="68">
        <v>7</v>
      </c>
      <c r="Y235" s="68" t="str">
        <f>_xlfn.XLOOKUP($V235, 'SNAP2 IDs'!$B$3:$B$15,'SNAP2 IDs'!E$3:E$15, "Lookup err")</f>
        <v>00:00:d6:de:e4:75</v>
      </c>
      <c r="Z235" s="68" t="str">
        <f>_xlfn.XLOOKUP($V235, 'SNAP2 IDs'!$B$3:$B$15,'SNAP2 IDs'!F$3:F$15, "Lookup err")</f>
        <v>snap07.sas.pvt</v>
      </c>
      <c r="AA235" s="66">
        <v>0</v>
      </c>
      <c r="AB235" s="66">
        <v>28</v>
      </c>
      <c r="AC235" s="66">
        <v>29</v>
      </c>
      <c r="AD235" s="60">
        <f>_xlfn.BITXOR(AB235,2) + 32*AA235</f>
        <v>30</v>
      </c>
      <c r="AE235" s="60">
        <f>_xlfn.BITXOR(AC235,2) + 32*AA235</f>
        <v>31</v>
      </c>
      <c r="AF235" s="60">
        <f>32*(X235-1) + (AD235/2)</f>
        <v>207</v>
      </c>
      <c r="AG235" s="62" t="s">
        <v>400</v>
      </c>
    </row>
    <row r="236" spans="1:33" s="63" customFormat="1">
      <c r="A236" s="51"/>
      <c r="B236" s="52" t="s">
        <v>553</v>
      </c>
      <c r="C236" s="53" t="s">
        <v>181</v>
      </c>
      <c r="D236" s="54">
        <v>37.239605619999999</v>
      </c>
      <c r="E236" s="54">
        <v>-118.28160268000001</v>
      </c>
      <c r="F236" s="55">
        <v>1182.92</v>
      </c>
      <c r="G236" s="55">
        <v>5.6784010277963253</v>
      </c>
      <c r="H236" s="55">
        <v>-19.055883085193468</v>
      </c>
      <c r="I236" s="64" t="s">
        <v>69</v>
      </c>
      <c r="J236" s="64" t="s">
        <v>69</v>
      </c>
      <c r="K236" s="57" t="s">
        <v>554</v>
      </c>
      <c r="L236" s="57" t="s">
        <v>555</v>
      </c>
      <c r="M236" s="56" t="s">
        <v>184</v>
      </c>
      <c r="N236" s="56" t="s">
        <v>184</v>
      </c>
      <c r="O236" s="66">
        <v>30</v>
      </c>
      <c r="P236" s="60">
        <f>_xlfn.XLOOKUP(O236,'ARX IDs'!B$3:B$47,'ARX IDs'!C$3:C$47,"")</f>
        <v>22</v>
      </c>
      <c r="Q236" s="60">
        <f>O236</f>
        <v>30</v>
      </c>
      <c r="R236" s="66">
        <v>5</v>
      </c>
      <c r="S236" s="67">
        <f>100 * $Q236 + R236</f>
        <v>3005</v>
      </c>
      <c r="T236" s="66">
        <v>6</v>
      </c>
      <c r="U236" s="67">
        <f>100 * $Q236 + T236</f>
        <v>3006</v>
      </c>
      <c r="V236" s="68">
        <f>IF(ISBLANK(X236), "", _xlfn.XLOOKUP(X236,'SNAP2 IDs'!C$3:C$15,'SNAP2 IDs'!B$3:B$15,""))</f>
        <v>8</v>
      </c>
      <c r="W236" s="68">
        <f>_xlfn.XLOOKUP($V236, 'SNAP2 IDs'!$B$3:$B$15,'SNAP2 IDs'!D$3:D$15, "Lookup err")</f>
        <v>2</v>
      </c>
      <c r="X236" s="68">
        <v>7</v>
      </c>
      <c r="Y236" s="68" t="str">
        <f>_xlfn.XLOOKUP($V236, 'SNAP2 IDs'!$B$3:$B$15,'SNAP2 IDs'!E$3:E$15, "Lookup err")</f>
        <v>00:00:d6:de:e4:75</v>
      </c>
      <c r="Z236" s="68" t="str">
        <f>_xlfn.XLOOKUP($V236, 'SNAP2 IDs'!$B$3:$B$15,'SNAP2 IDs'!F$3:F$15, "Lookup err")</f>
        <v>snap07.sas.pvt</v>
      </c>
      <c r="AA236" s="66">
        <v>0</v>
      </c>
      <c r="AB236" s="66">
        <v>30</v>
      </c>
      <c r="AC236" s="66">
        <v>31</v>
      </c>
      <c r="AD236" s="60">
        <f>_xlfn.BITXOR(AB236,2) + 32*AA236</f>
        <v>28</v>
      </c>
      <c r="AE236" s="60">
        <f>_xlfn.BITXOR(AC236,2) + 32*AA236</f>
        <v>29</v>
      </c>
      <c r="AF236" s="60">
        <f>32*(X236-1) + (AD236/2)</f>
        <v>206</v>
      </c>
      <c r="AG236" s="62" t="s">
        <v>400</v>
      </c>
    </row>
    <row r="237" spans="1:33" s="63" customFormat="1">
      <c r="A237" s="51"/>
      <c r="B237" s="52" t="s">
        <v>556</v>
      </c>
      <c r="C237" s="53" t="s">
        <v>181</v>
      </c>
      <c r="D237" s="54">
        <v>37.239566609999997</v>
      </c>
      <c r="E237" s="54">
        <v>-118.28167352</v>
      </c>
      <c r="F237" s="55">
        <v>1182.7</v>
      </c>
      <c r="G237" s="55">
        <v>-0.6037866620264658</v>
      </c>
      <c r="H237" s="55">
        <v>-23.382009539564589</v>
      </c>
      <c r="I237" s="64" t="s">
        <v>69</v>
      </c>
      <c r="J237" s="64" t="s">
        <v>69</v>
      </c>
      <c r="K237" s="57" t="s">
        <v>557</v>
      </c>
      <c r="L237" s="57" t="s">
        <v>558</v>
      </c>
      <c r="M237" s="56" t="s">
        <v>184</v>
      </c>
      <c r="N237" s="56" t="s">
        <v>184</v>
      </c>
      <c r="O237" s="66">
        <v>30</v>
      </c>
      <c r="P237" s="60">
        <f>_xlfn.XLOOKUP(O237,'ARX IDs'!B$3:B$47,'ARX IDs'!C$3:C$47,"")</f>
        <v>22</v>
      </c>
      <c r="Q237" s="60">
        <f>O237</f>
        <v>30</v>
      </c>
      <c r="R237" s="66">
        <v>9</v>
      </c>
      <c r="S237" s="67">
        <f>100 * $Q237 + R237</f>
        <v>3009</v>
      </c>
      <c r="T237" s="66">
        <v>10</v>
      </c>
      <c r="U237" s="67">
        <f>100 * $Q237 + T237</f>
        <v>3010</v>
      </c>
      <c r="V237" s="68">
        <f>IF(ISBLANK(X237), "", _xlfn.XLOOKUP(X237,'SNAP2 IDs'!C$3:C$15,'SNAP2 IDs'!B$3:B$15,""))</f>
        <v>8</v>
      </c>
      <c r="W237" s="68">
        <f>_xlfn.XLOOKUP($V237, 'SNAP2 IDs'!$B$3:$B$15,'SNAP2 IDs'!D$3:D$15, "Lookup err")</f>
        <v>2</v>
      </c>
      <c r="X237" s="68">
        <v>7</v>
      </c>
      <c r="Y237" s="68" t="str">
        <f>_xlfn.XLOOKUP($V237, 'SNAP2 IDs'!$B$3:$B$15,'SNAP2 IDs'!E$3:E$15, "Lookup err")</f>
        <v>00:00:d6:de:e4:75</v>
      </c>
      <c r="Z237" s="68" t="str">
        <f>_xlfn.XLOOKUP($V237, 'SNAP2 IDs'!$B$3:$B$15,'SNAP2 IDs'!F$3:F$15, "Lookup err")</f>
        <v>snap07.sas.pvt</v>
      </c>
      <c r="AA237" s="66">
        <v>1</v>
      </c>
      <c r="AB237" s="66">
        <v>2</v>
      </c>
      <c r="AC237" s="66">
        <v>3</v>
      </c>
      <c r="AD237" s="60">
        <f>_xlfn.BITXOR(AB237,2) + 32*AA237</f>
        <v>32</v>
      </c>
      <c r="AE237" s="60">
        <f>_xlfn.BITXOR(AC237,2) + 32*AA237</f>
        <v>33</v>
      </c>
      <c r="AF237" s="60">
        <f>32*(X237-1) + (AD237/2)</f>
        <v>208</v>
      </c>
      <c r="AG237" s="62" t="s">
        <v>400</v>
      </c>
    </row>
    <row r="238" spans="1:33" s="63" customFormat="1">
      <c r="A238" s="51"/>
      <c r="B238" s="52" t="s">
        <v>559</v>
      </c>
      <c r="C238" s="53" t="s">
        <v>181</v>
      </c>
      <c r="D238" s="54">
        <v>37.240032339999999</v>
      </c>
      <c r="E238" s="54">
        <v>-118.28173251</v>
      </c>
      <c r="F238" s="55">
        <v>1182.52</v>
      </c>
      <c r="G238" s="55">
        <v>-5.838909741418334</v>
      </c>
      <c r="H238" s="55">
        <v>28.30510208781671</v>
      </c>
      <c r="I238" s="64" t="s">
        <v>69</v>
      </c>
      <c r="J238" s="64" t="s">
        <v>69</v>
      </c>
      <c r="K238" s="57" t="s">
        <v>560</v>
      </c>
      <c r="L238" s="57" t="s">
        <v>292</v>
      </c>
      <c r="M238" s="56" t="s">
        <v>184</v>
      </c>
      <c r="N238" s="56" t="s">
        <v>184</v>
      </c>
      <c r="O238" s="66">
        <v>30</v>
      </c>
      <c r="P238" s="60">
        <f>_xlfn.XLOOKUP(O238,'ARX IDs'!B$3:B$47,'ARX IDs'!C$3:C$47,"")</f>
        <v>22</v>
      </c>
      <c r="Q238" s="60">
        <f>O238</f>
        <v>30</v>
      </c>
      <c r="R238" s="66">
        <v>11</v>
      </c>
      <c r="S238" s="67">
        <f>100 * $Q238 + R238</f>
        <v>3011</v>
      </c>
      <c r="T238" s="66">
        <v>12</v>
      </c>
      <c r="U238" s="67">
        <f>100 * $Q238 + T238</f>
        <v>3012</v>
      </c>
      <c r="V238" s="68">
        <f>IF(ISBLANK(X238), "", _xlfn.XLOOKUP(X238,'SNAP2 IDs'!C$3:C$15,'SNAP2 IDs'!B$3:B$15,""))</f>
        <v>8</v>
      </c>
      <c r="W238" s="68">
        <f>_xlfn.XLOOKUP($V238, 'SNAP2 IDs'!$B$3:$B$15,'SNAP2 IDs'!D$3:D$15, "Lookup err")</f>
        <v>2</v>
      </c>
      <c r="X238" s="68">
        <v>7</v>
      </c>
      <c r="Y238" s="68" t="str">
        <f>_xlfn.XLOOKUP($V238, 'SNAP2 IDs'!$B$3:$B$15,'SNAP2 IDs'!E$3:E$15, "Lookup err")</f>
        <v>00:00:d6:de:e4:75</v>
      </c>
      <c r="Z238" s="68" t="str">
        <f>_xlfn.XLOOKUP($V238, 'SNAP2 IDs'!$B$3:$B$15,'SNAP2 IDs'!F$3:F$15, "Lookup err")</f>
        <v>snap07.sas.pvt</v>
      </c>
      <c r="AA238" s="66">
        <v>1</v>
      </c>
      <c r="AB238" s="66">
        <v>4</v>
      </c>
      <c r="AC238" s="66">
        <v>5</v>
      </c>
      <c r="AD238" s="60">
        <f>_xlfn.BITXOR(AB238,2) + 32*AA238</f>
        <v>38</v>
      </c>
      <c r="AE238" s="60">
        <f>_xlfn.BITXOR(AC238,2) + 32*AA238</f>
        <v>39</v>
      </c>
      <c r="AF238" s="60">
        <f>32*(X238-1) + (AD238/2)</f>
        <v>211</v>
      </c>
      <c r="AG238" s="62" t="s">
        <v>561</v>
      </c>
    </row>
    <row r="239" spans="1:33" s="63" customFormat="1">
      <c r="A239" s="51"/>
      <c r="B239" s="52" t="s">
        <v>562</v>
      </c>
      <c r="C239" s="53" t="s">
        <v>181</v>
      </c>
      <c r="D239" s="54">
        <v>37.23999336</v>
      </c>
      <c r="E239" s="54">
        <v>-118.28170397</v>
      </c>
      <c r="F239" s="55">
        <v>1182.52</v>
      </c>
      <c r="G239" s="55">
        <v>-3.3100790127310811</v>
      </c>
      <c r="H239" s="55">
        <v>23.977865804959048</v>
      </c>
      <c r="I239" s="64" t="s">
        <v>69</v>
      </c>
      <c r="J239" s="64" t="s">
        <v>69</v>
      </c>
      <c r="K239" s="57" t="s">
        <v>563</v>
      </c>
      <c r="L239" s="57" t="s">
        <v>564</v>
      </c>
      <c r="M239" s="56" t="s">
        <v>184</v>
      </c>
      <c r="N239" s="56" t="s">
        <v>184</v>
      </c>
      <c r="O239" s="66">
        <v>30</v>
      </c>
      <c r="P239" s="60">
        <f>_xlfn.XLOOKUP(O239,'ARX IDs'!B$3:B$47,'ARX IDs'!C$3:C$47,"")</f>
        <v>22</v>
      </c>
      <c r="Q239" s="60">
        <f>O239</f>
        <v>30</v>
      </c>
      <c r="R239" s="66">
        <v>13</v>
      </c>
      <c r="S239" s="67">
        <f>100 * $Q239 + R239</f>
        <v>3013</v>
      </c>
      <c r="T239" s="66">
        <v>14</v>
      </c>
      <c r="U239" s="67">
        <f>100 * $Q239 + T239</f>
        <v>3014</v>
      </c>
      <c r="V239" s="68">
        <f>IF(ISBLANK(X239), "", _xlfn.XLOOKUP(X239,'SNAP2 IDs'!C$3:C$15,'SNAP2 IDs'!B$3:B$15,""))</f>
        <v>8</v>
      </c>
      <c r="W239" s="68">
        <f>_xlfn.XLOOKUP($V239, 'SNAP2 IDs'!$B$3:$B$15,'SNAP2 IDs'!D$3:D$15, "Lookup err")</f>
        <v>2</v>
      </c>
      <c r="X239" s="68">
        <v>7</v>
      </c>
      <c r="Y239" s="68" t="str">
        <f>_xlfn.XLOOKUP($V239, 'SNAP2 IDs'!$B$3:$B$15,'SNAP2 IDs'!E$3:E$15, "Lookup err")</f>
        <v>00:00:d6:de:e4:75</v>
      </c>
      <c r="Z239" s="68" t="str">
        <f>_xlfn.XLOOKUP($V239, 'SNAP2 IDs'!$B$3:$B$15,'SNAP2 IDs'!F$3:F$15, "Lookup err")</f>
        <v>snap07.sas.pvt</v>
      </c>
      <c r="AA239" s="66">
        <v>1</v>
      </c>
      <c r="AB239" s="66">
        <v>6</v>
      </c>
      <c r="AC239" s="66">
        <v>7</v>
      </c>
      <c r="AD239" s="60">
        <f>_xlfn.BITXOR(AB239,2) + 32*AA239</f>
        <v>36</v>
      </c>
      <c r="AE239" s="60">
        <f>_xlfn.BITXOR(AC239,2) + 32*AA239</f>
        <v>37</v>
      </c>
      <c r="AF239" s="60">
        <f>32*(X239-1) + (AD239/2)</f>
        <v>210</v>
      </c>
      <c r="AG239" s="62" t="s">
        <v>561</v>
      </c>
    </row>
    <row r="240" spans="1:33" s="63" customFormat="1">
      <c r="A240" s="51"/>
      <c r="B240" s="52" t="s">
        <v>565</v>
      </c>
      <c r="C240" s="53" t="s">
        <v>181</v>
      </c>
      <c r="D240" s="54">
        <v>37.239981370000002</v>
      </c>
      <c r="E240" s="54">
        <v>-118.28182151</v>
      </c>
      <c r="F240" s="55">
        <v>1182.5899999999999</v>
      </c>
      <c r="G240" s="55">
        <v>-13.735974579616187</v>
      </c>
      <c r="H240" s="55">
        <v>22.65605548714629</v>
      </c>
      <c r="I240" s="64" t="s">
        <v>69</v>
      </c>
      <c r="J240" s="64" t="s">
        <v>69</v>
      </c>
      <c r="K240" s="57" t="s">
        <v>566</v>
      </c>
      <c r="L240" s="57" t="s">
        <v>567</v>
      </c>
      <c r="M240" s="56" t="s">
        <v>184</v>
      </c>
      <c r="N240" s="56" t="s">
        <v>184</v>
      </c>
      <c r="O240" s="66">
        <v>30</v>
      </c>
      <c r="P240" s="60">
        <f>_xlfn.XLOOKUP(O240,'ARX IDs'!B$3:B$47,'ARX IDs'!C$3:C$47,"")</f>
        <v>22</v>
      </c>
      <c r="Q240" s="60">
        <f>O240</f>
        <v>30</v>
      </c>
      <c r="R240" s="66">
        <v>15</v>
      </c>
      <c r="S240" s="67">
        <f>100 * $Q240 + R240</f>
        <v>3015</v>
      </c>
      <c r="T240" s="66">
        <v>16</v>
      </c>
      <c r="U240" s="67">
        <f>100 * $Q240 + T240</f>
        <v>3016</v>
      </c>
      <c r="V240" s="68">
        <f>IF(ISBLANK(X240), "", _xlfn.XLOOKUP(X240,'SNAP2 IDs'!C$3:C$15,'SNAP2 IDs'!B$3:B$15,""))</f>
        <v>8</v>
      </c>
      <c r="W240" s="68">
        <f>_xlfn.XLOOKUP($V240, 'SNAP2 IDs'!$B$3:$B$15,'SNAP2 IDs'!D$3:D$15, "Lookup err")</f>
        <v>2</v>
      </c>
      <c r="X240" s="68">
        <v>7</v>
      </c>
      <c r="Y240" s="68" t="str">
        <f>_xlfn.XLOOKUP($V240, 'SNAP2 IDs'!$B$3:$B$15,'SNAP2 IDs'!E$3:E$15, "Lookup err")</f>
        <v>00:00:d6:de:e4:75</v>
      </c>
      <c r="Z240" s="68" t="str">
        <f>_xlfn.XLOOKUP($V240, 'SNAP2 IDs'!$B$3:$B$15,'SNAP2 IDs'!F$3:F$15, "Lookup err")</f>
        <v>snap07.sas.pvt</v>
      </c>
      <c r="AA240" s="66">
        <v>1</v>
      </c>
      <c r="AB240" s="66">
        <v>8</v>
      </c>
      <c r="AC240" s="66">
        <v>9</v>
      </c>
      <c r="AD240" s="60">
        <f>_xlfn.BITXOR(AB240,2) + 32*AA240</f>
        <v>42</v>
      </c>
      <c r="AE240" s="60">
        <f>_xlfn.BITXOR(AC240,2) + 32*AA240</f>
        <v>43</v>
      </c>
      <c r="AF240" s="60">
        <f>32*(X240-1) + (AD240/2)</f>
        <v>213</v>
      </c>
      <c r="AG240" s="62" t="s">
        <v>561</v>
      </c>
    </row>
    <row r="241" spans="1:33" s="63" customFormat="1">
      <c r="A241" s="51"/>
      <c r="B241" s="52" t="s">
        <v>568</v>
      </c>
      <c r="C241" s="53" t="s">
        <v>181</v>
      </c>
      <c r="D241" s="54">
        <v>37.239921119999998</v>
      </c>
      <c r="E241" s="54">
        <v>-118.28174098</v>
      </c>
      <c r="F241" s="55">
        <v>1182.73</v>
      </c>
      <c r="G241" s="55">
        <v>-6.5931325627641106</v>
      </c>
      <c r="H241" s="55">
        <v>15.960436995396702</v>
      </c>
      <c r="I241" s="64" t="s">
        <v>69</v>
      </c>
      <c r="J241" s="64" t="s">
        <v>69</v>
      </c>
      <c r="K241" s="57" t="s">
        <v>569</v>
      </c>
      <c r="L241" s="57" t="s">
        <v>212</v>
      </c>
      <c r="M241" s="56" t="s">
        <v>184</v>
      </c>
      <c r="N241" s="56" t="s">
        <v>184</v>
      </c>
      <c r="O241" s="66">
        <v>31</v>
      </c>
      <c r="P241" s="60">
        <f>_xlfn.XLOOKUP(O241,'ARX IDs'!B$3:B$47,'ARX IDs'!C$3:C$47,"")</f>
        <v>19</v>
      </c>
      <c r="Q241" s="60">
        <f>O241</f>
        <v>31</v>
      </c>
      <c r="R241" s="66">
        <v>1</v>
      </c>
      <c r="S241" s="67">
        <f>100 * $Q241 + R241</f>
        <v>3101</v>
      </c>
      <c r="T241" s="66">
        <v>2</v>
      </c>
      <c r="U241" s="67">
        <f>100 * $Q241 + T241</f>
        <v>3102</v>
      </c>
      <c r="V241" s="68">
        <f>IF(ISBLANK(X241), "", _xlfn.XLOOKUP(X241,'SNAP2 IDs'!C$3:C$15,'SNAP2 IDs'!B$3:B$15,""))</f>
        <v>8</v>
      </c>
      <c r="W241" s="68">
        <f>_xlfn.XLOOKUP($V241, 'SNAP2 IDs'!$B$3:$B$15,'SNAP2 IDs'!D$3:D$15, "Lookup err")</f>
        <v>2</v>
      </c>
      <c r="X241" s="68">
        <v>7</v>
      </c>
      <c r="Y241" s="68" t="str">
        <f>_xlfn.XLOOKUP($V241, 'SNAP2 IDs'!$B$3:$B$15,'SNAP2 IDs'!E$3:E$15, "Lookup err")</f>
        <v>00:00:d6:de:e4:75</v>
      </c>
      <c r="Z241" s="68" t="str">
        <f>_xlfn.XLOOKUP($V241, 'SNAP2 IDs'!$B$3:$B$15,'SNAP2 IDs'!F$3:F$15, "Lookup err")</f>
        <v>snap07.sas.pvt</v>
      </c>
      <c r="AA241" s="66">
        <v>1</v>
      </c>
      <c r="AB241" s="66">
        <v>10</v>
      </c>
      <c r="AC241" s="66">
        <v>11</v>
      </c>
      <c r="AD241" s="60">
        <f>_xlfn.BITXOR(AB241,2) + 32*AA241</f>
        <v>40</v>
      </c>
      <c r="AE241" s="60">
        <f>_xlfn.BITXOR(AC241,2) + 32*AA241</f>
        <v>41</v>
      </c>
      <c r="AF241" s="60">
        <f>32*(X241-1) + (AD241/2)</f>
        <v>212</v>
      </c>
      <c r="AG241" s="62" t="s">
        <v>561</v>
      </c>
    </row>
    <row r="242" spans="1:33" s="63" customFormat="1">
      <c r="A242" s="51"/>
      <c r="B242" s="52" t="s">
        <v>570</v>
      </c>
      <c r="C242" s="53" t="s">
        <v>181</v>
      </c>
      <c r="D242" s="54">
        <v>37.239815030000003</v>
      </c>
      <c r="E242" s="54">
        <v>-118.28183121000001</v>
      </c>
      <c r="F242" s="55">
        <v>1182.78</v>
      </c>
      <c r="G242" s="55">
        <v>-14.59669742525487</v>
      </c>
      <c r="H242" s="55">
        <v>4.1884453916270985</v>
      </c>
      <c r="I242" s="64" t="s">
        <v>69</v>
      </c>
      <c r="J242" s="64" t="s">
        <v>69</v>
      </c>
      <c r="K242" s="57" t="s">
        <v>571</v>
      </c>
      <c r="L242" s="57" t="s">
        <v>279</v>
      </c>
      <c r="M242" s="56" t="s">
        <v>184</v>
      </c>
      <c r="N242" s="56" t="s">
        <v>184</v>
      </c>
      <c r="O242" s="66">
        <v>31</v>
      </c>
      <c r="P242" s="60">
        <f>_xlfn.XLOOKUP(O242,'ARX IDs'!B$3:B$47,'ARX IDs'!C$3:C$47,"")</f>
        <v>19</v>
      </c>
      <c r="Q242" s="60">
        <f>O242</f>
        <v>31</v>
      </c>
      <c r="R242" s="66">
        <v>5</v>
      </c>
      <c r="S242" s="67">
        <f>100 * $Q242 + R242</f>
        <v>3105</v>
      </c>
      <c r="T242" s="66">
        <v>6</v>
      </c>
      <c r="U242" s="67">
        <f>100 * $Q242 + T242</f>
        <v>3106</v>
      </c>
      <c r="V242" s="68">
        <f>IF(ISBLANK(X242), "", _xlfn.XLOOKUP(X242,'SNAP2 IDs'!C$3:C$15,'SNAP2 IDs'!B$3:B$15,""))</f>
        <v>8</v>
      </c>
      <c r="W242" s="68">
        <f>_xlfn.XLOOKUP($V242, 'SNAP2 IDs'!$B$3:$B$15,'SNAP2 IDs'!D$3:D$15, "Lookup err")</f>
        <v>2</v>
      </c>
      <c r="X242" s="68">
        <v>7</v>
      </c>
      <c r="Y242" s="68" t="str">
        <f>_xlfn.XLOOKUP($V242, 'SNAP2 IDs'!$B$3:$B$15,'SNAP2 IDs'!E$3:E$15, "Lookup err")</f>
        <v>00:00:d6:de:e4:75</v>
      </c>
      <c r="Z242" s="68" t="str">
        <f>_xlfn.XLOOKUP($V242, 'SNAP2 IDs'!$B$3:$B$15,'SNAP2 IDs'!F$3:F$15, "Lookup err")</f>
        <v>snap07.sas.pvt</v>
      </c>
      <c r="AA242" s="66">
        <v>1</v>
      </c>
      <c r="AB242" s="66">
        <v>14</v>
      </c>
      <c r="AC242" s="66">
        <v>15</v>
      </c>
      <c r="AD242" s="60">
        <f>_xlfn.BITXOR(AB242,2) + 32*AA242</f>
        <v>44</v>
      </c>
      <c r="AE242" s="60">
        <f>_xlfn.BITXOR(AC242,2) + 32*AA242</f>
        <v>45</v>
      </c>
      <c r="AF242" s="60">
        <f>32*(X242-1) + (AD242/2)</f>
        <v>214</v>
      </c>
      <c r="AG242" s="62" t="s">
        <v>561</v>
      </c>
    </row>
    <row r="243" spans="1:33" s="63" customFormat="1">
      <c r="A243" s="51"/>
      <c r="B243" s="52" t="s">
        <v>572</v>
      </c>
      <c r="C243" s="53" t="s">
        <v>181</v>
      </c>
      <c r="D243" s="54">
        <v>37.239717079999998</v>
      </c>
      <c r="E243" s="54">
        <v>-118.2817838</v>
      </c>
      <c r="F243" s="55">
        <v>1182.79</v>
      </c>
      <c r="G243" s="55">
        <v>-10.390851173427141</v>
      </c>
      <c r="H243" s="55">
        <v>-6.6790328570507143</v>
      </c>
      <c r="I243" s="64" t="s">
        <v>69</v>
      </c>
      <c r="J243" s="64" t="s">
        <v>69</v>
      </c>
      <c r="K243" s="57" t="s">
        <v>573</v>
      </c>
      <c r="L243" s="57" t="s">
        <v>574</v>
      </c>
      <c r="M243" s="56" t="s">
        <v>184</v>
      </c>
      <c r="N243" s="56" t="s">
        <v>184</v>
      </c>
      <c r="O243" s="66">
        <v>31</v>
      </c>
      <c r="P243" s="60">
        <f>_xlfn.XLOOKUP(O243,'ARX IDs'!B$3:B$47,'ARX IDs'!C$3:C$47,"")</f>
        <v>19</v>
      </c>
      <c r="Q243" s="60">
        <f>O243</f>
        <v>31</v>
      </c>
      <c r="R243" s="66">
        <v>7</v>
      </c>
      <c r="S243" s="67">
        <f>100 * $Q243 + R243</f>
        <v>3107</v>
      </c>
      <c r="T243" s="66">
        <v>8</v>
      </c>
      <c r="U243" s="67">
        <f>100 * $Q243 + T243</f>
        <v>3108</v>
      </c>
      <c r="V243" s="68">
        <f>IF(ISBLANK(X243), "", _xlfn.XLOOKUP(X243,'SNAP2 IDs'!C$3:C$15,'SNAP2 IDs'!B$3:B$15,""))</f>
        <v>8</v>
      </c>
      <c r="W243" s="68">
        <f>_xlfn.XLOOKUP($V243, 'SNAP2 IDs'!$B$3:$B$15,'SNAP2 IDs'!D$3:D$15, "Lookup err")</f>
        <v>2</v>
      </c>
      <c r="X243" s="68">
        <v>7</v>
      </c>
      <c r="Y243" s="68" t="str">
        <f>_xlfn.XLOOKUP($V243, 'SNAP2 IDs'!$B$3:$B$15,'SNAP2 IDs'!E$3:E$15, "Lookup err")</f>
        <v>00:00:d6:de:e4:75</v>
      </c>
      <c r="Z243" s="68" t="str">
        <f>_xlfn.XLOOKUP($V243, 'SNAP2 IDs'!$B$3:$B$15,'SNAP2 IDs'!F$3:F$15, "Lookup err")</f>
        <v>snap07.sas.pvt</v>
      </c>
      <c r="AA243" s="66">
        <v>1</v>
      </c>
      <c r="AB243" s="66">
        <v>16</v>
      </c>
      <c r="AC243" s="66">
        <v>17</v>
      </c>
      <c r="AD243" s="60">
        <f>_xlfn.BITXOR(AB243,2) + 32*AA243</f>
        <v>50</v>
      </c>
      <c r="AE243" s="60">
        <f>_xlfn.BITXOR(AC243,2) + 32*AA243</f>
        <v>51</v>
      </c>
      <c r="AF243" s="60">
        <f>32*(X243-1) + (AD243/2)</f>
        <v>217</v>
      </c>
      <c r="AG243" s="62" t="s">
        <v>561</v>
      </c>
    </row>
    <row r="244" spans="1:33" s="63" customFormat="1">
      <c r="A244" s="51"/>
      <c r="B244" s="52" t="s">
        <v>575</v>
      </c>
      <c r="C244" s="53" t="s">
        <v>181</v>
      </c>
      <c r="D244" s="54">
        <v>37.239651649999999</v>
      </c>
      <c r="E244" s="54">
        <v>-118.28177691</v>
      </c>
      <c r="F244" s="55">
        <v>1182.8399999999999</v>
      </c>
      <c r="G244" s="55">
        <v>-9.7786134108868126</v>
      </c>
      <c r="H244" s="55">
        <v>-13.942885508521464</v>
      </c>
      <c r="I244" s="64" t="s">
        <v>69</v>
      </c>
      <c r="J244" s="64" t="s">
        <v>69</v>
      </c>
      <c r="K244" s="57" t="s">
        <v>576</v>
      </c>
      <c r="L244" s="57" t="s">
        <v>577</v>
      </c>
      <c r="M244" s="56" t="s">
        <v>184</v>
      </c>
      <c r="N244" s="56" t="s">
        <v>184</v>
      </c>
      <c r="O244" s="66">
        <v>31</v>
      </c>
      <c r="P244" s="60">
        <f>_xlfn.XLOOKUP(O244,'ARX IDs'!B$3:B$47,'ARX IDs'!C$3:C$47,"")</f>
        <v>19</v>
      </c>
      <c r="Q244" s="60">
        <f>O244</f>
        <v>31</v>
      </c>
      <c r="R244" s="66">
        <v>9</v>
      </c>
      <c r="S244" s="67">
        <f>100 * $Q244 + R244</f>
        <v>3109</v>
      </c>
      <c r="T244" s="66">
        <v>10</v>
      </c>
      <c r="U244" s="67">
        <f>100 * $Q244 + T244</f>
        <v>3110</v>
      </c>
      <c r="V244" s="68">
        <f>IF(ISBLANK(X244), "", _xlfn.XLOOKUP(X244,'SNAP2 IDs'!C$3:C$15,'SNAP2 IDs'!B$3:B$15,""))</f>
        <v>8</v>
      </c>
      <c r="W244" s="68">
        <f>_xlfn.XLOOKUP($V244, 'SNAP2 IDs'!$B$3:$B$15,'SNAP2 IDs'!D$3:D$15, "Lookup err")</f>
        <v>2</v>
      </c>
      <c r="X244" s="68">
        <v>7</v>
      </c>
      <c r="Y244" s="68" t="str">
        <f>_xlfn.XLOOKUP($V244, 'SNAP2 IDs'!$B$3:$B$15,'SNAP2 IDs'!E$3:E$15, "Lookup err")</f>
        <v>00:00:d6:de:e4:75</v>
      </c>
      <c r="Z244" s="68" t="str">
        <f>_xlfn.XLOOKUP($V244, 'SNAP2 IDs'!$B$3:$B$15,'SNAP2 IDs'!F$3:F$15, "Lookup err")</f>
        <v>snap07.sas.pvt</v>
      </c>
      <c r="AA244" s="66">
        <v>1</v>
      </c>
      <c r="AB244" s="66">
        <v>18</v>
      </c>
      <c r="AC244" s="66">
        <v>19</v>
      </c>
      <c r="AD244" s="60">
        <f>_xlfn.BITXOR(AB244,2) + 32*AA244</f>
        <v>48</v>
      </c>
      <c r="AE244" s="60">
        <f>_xlfn.BITXOR(AC244,2) + 32*AA244</f>
        <v>49</v>
      </c>
      <c r="AF244" s="60">
        <f>32*(X244-1) + (AD244/2)</f>
        <v>216</v>
      </c>
      <c r="AG244" s="62" t="s">
        <v>561</v>
      </c>
    </row>
    <row r="245" spans="1:33" s="63" customFormat="1">
      <c r="A245" s="51"/>
      <c r="B245" s="52" t="s">
        <v>578</v>
      </c>
      <c r="C245" s="53" t="s">
        <v>181</v>
      </c>
      <c r="D245" s="54">
        <v>37.239579409999997</v>
      </c>
      <c r="E245" s="54">
        <v>-118.28173965000001</v>
      </c>
      <c r="F245" s="55">
        <v>1182.76</v>
      </c>
      <c r="G245" s="55">
        <v>-6.477811246254924</v>
      </c>
      <c r="H245" s="55">
        <v>-21.961424146570351</v>
      </c>
      <c r="I245" s="64" t="s">
        <v>69</v>
      </c>
      <c r="J245" s="64" t="s">
        <v>69</v>
      </c>
      <c r="K245" s="57" t="s">
        <v>579</v>
      </c>
      <c r="L245" s="57" t="s">
        <v>580</v>
      </c>
      <c r="M245" s="56" t="s">
        <v>184</v>
      </c>
      <c r="N245" s="56" t="s">
        <v>184</v>
      </c>
      <c r="O245" s="66">
        <v>31</v>
      </c>
      <c r="P245" s="60">
        <f>_xlfn.XLOOKUP(O245,'ARX IDs'!B$3:B$47,'ARX IDs'!C$3:C$47,"")</f>
        <v>19</v>
      </c>
      <c r="Q245" s="60">
        <f>O245</f>
        <v>31</v>
      </c>
      <c r="R245" s="66">
        <v>3</v>
      </c>
      <c r="S245" s="67">
        <f>100 * $Q245 + R245</f>
        <v>3103</v>
      </c>
      <c r="T245" s="66">
        <v>4</v>
      </c>
      <c r="U245" s="67">
        <f>100 * $Q245 + T245</f>
        <v>3104</v>
      </c>
      <c r="V245" s="68">
        <f>IF(ISBLANK(X245), "", _xlfn.XLOOKUP(X245,'SNAP2 IDs'!C$3:C$15,'SNAP2 IDs'!B$3:B$15,""))</f>
        <v>8</v>
      </c>
      <c r="W245" s="68">
        <f>_xlfn.XLOOKUP($V245, 'SNAP2 IDs'!$B$3:$B$15,'SNAP2 IDs'!D$3:D$15, "Lookup err")</f>
        <v>2</v>
      </c>
      <c r="X245" s="68">
        <v>7</v>
      </c>
      <c r="Y245" s="68" t="str">
        <f>_xlfn.XLOOKUP($V245, 'SNAP2 IDs'!$B$3:$B$15,'SNAP2 IDs'!E$3:E$15, "Lookup err")</f>
        <v>00:00:d6:de:e4:75</v>
      </c>
      <c r="Z245" s="68" t="str">
        <f>_xlfn.XLOOKUP($V245, 'SNAP2 IDs'!$B$3:$B$15,'SNAP2 IDs'!F$3:F$15, "Lookup err")</f>
        <v>snap07.sas.pvt</v>
      </c>
      <c r="AA245" s="66">
        <v>1</v>
      </c>
      <c r="AB245" s="66">
        <v>12</v>
      </c>
      <c r="AC245" s="66">
        <v>13</v>
      </c>
      <c r="AD245" s="60">
        <f>_xlfn.BITXOR(AB245,2) + 32*AA245</f>
        <v>46</v>
      </c>
      <c r="AE245" s="60">
        <f>_xlfn.BITXOR(AC245,2) + 32*AA245</f>
        <v>47</v>
      </c>
      <c r="AF245" s="60">
        <f>32*(X245-1) + (AD245/2)</f>
        <v>215</v>
      </c>
      <c r="AG245" s="62" t="s">
        <v>561</v>
      </c>
    </row>
    <row r="246" spans="1:33" s="63" customFormat="1">
      <c r="A246" s="51"/>
      <c r="B246" s="52" t="s">
        <v>581</v>
      </c>
      <c r="C246" s="53" t="s">
        <v>181</v>
      </c>
      <c r="D246" s="54">
        <v>37.239575889999998</v>
      </c>
      <c r="E246" s="54">
        <v>-118.28187092</v>
      </c>
      <c r="F246" s="55">
        <v>1182.8</v>
      </c>
      <c r="G246" s="55">
        <v>-18.128256808259035</v>
      </c>
      <c r="H246" s="55">
        <v>-22.34875563211882</v>
      </c>
      <c r="I246" s="64" t="s">
        <v>69</v>
      </c>
      <c r="J246" s="64" t="s">
        <v>69</v>
      </c>
      <c r="K246" s="57" t="s">
        <v>582</v>
      </c>
      <c r="L246" s="57" t="s">
        <v>583</v>
      </c>
      <c r="M246" s="56" t="s">
        <v>184</v>
      </c>
      <c r="N246" s="56" t="s">
        <v>184</v>
      </c>
      <c r="O246" s="66">
        <v>31</v>
      </c>
      <c r="P246" s="60">
        <f>_xlfn.XLOOKUP(O246,'ARX IDs'!B$3:B$47,'ARX IDs'!C$3:C$47,"")</f>
        <v>19</v>
      </c>
      <c r="Q246" s="60">
        <f>O246</f>
        <v>31</v>
      </c>
      <c r="R246" s="66">
        <v>13</v>
      </c>
      <c r="S246" s="67">
        <f>100 * $Q246 + R246</f>
        <v>3113</v>
      </c>
      <c r="T246" s="66">
        <v>14</v>
      </c>
      <c r="U246" s="67">
        <f>100 * $Q246 + T246</f>
        <v>3114</v>
      </c>
      <c r="V246" s="68">
        <f>IF(ISBLANK(X246), "", _xlfn.XLOOKUP(X246,'SNAP2 IDs'!C$3:C$15,'SNAP2 IDs'!B$3:B$15,""))</f>
        <v>8</v>
      </c>
      <c r="W246" s="68">
        <f>_xlfn.XLOOKUP($V246, 'SNAP2 IDs'!$B$3:$B$15,'SNAP2 IDs'!D$3:D$15, "Lookup err")</f>
        <v>2</v>
      </c>
      <c r="X246" s="68">
        <v>7</v>
      </c>
      <c r="Y246" s="68" t="str">
        <f>_xlfn.XLOOKUP($V246, 'SNAP2 IDs'!$B$3:$B$15,'SNAP2 IDs'!E$3:E$15, "Lookup err")</f>
        <v>00:00:d6:de:e4:75</v>
      </c>
      <c r="Z246" s="68" t="str">
        <f>_xlfn.XLOOKUP($V246, 'SNAP2 IDs'!$B$3:$B$15,'SNAP2 IDs'!F$3:F$15, "Lookup err")</f>
        <v>snap07.sas.pvt</v>
      </c>
      <c r="AA246" s="66">
        <v>1</v>
      </c>
      <c r="AB246" s="66">
        <v>22</v>
      </c>
      <c r="AC246" s="66">
        <v>23</v>
      </c>
      <c r="AD246" s="60">
        <f>_xlfn.BITXOR(AB246,2) + 32*AA246</f>
        <v>52</v>
      </c>
      <c r="AE246" s="60">
        <f>_xlfn.BITXOR(AC246,2) + 32*AA246</f>
        <v>53</v>
      </c>
      <c r="AF246" s="60">
        <f>32*(X246-1) + (AD246/2)</f>
        <v>218</v>
      </c>
      <c r="AG246" s="62" t="s">
        <v>224</v>
      </c>
    </row>
    <row r="247" spans="1:33" s="63" customFormat="1">
      <c r="A247" s="51"/>
      <c r="B247" s="52" t="s">
        <v>584</v>
      </c>
      <c r="C247" s="53" t="s">
        <v>181</v>
      </c>
      <c r="D247" s="54">
        <v>37.239846460000003</v>
      </c>
      <c r="E247" s="54">
        <v>-118.28193358</v>
      </c>
      <c r="F247" s="55">
        <v>1182.72</v>
      </c>
      <c r="G247" s="55">
        <v>-23.682764138716646</v>
      </c>
      <c r="H247" s="55">
        <v>7.6766484295765807</v>
      </c>
      <c r="I247" s="64" t="s">
        <v>69</v>
      </c>
      <c r="J247" s="64" t="s">
        <v>69</v>
      </c>
      <c r="K247" s="57" t="s">
        <v>585</v>
      </c>
      <c r="L247" s="57" t="s">
        <v>500</v>
      </c>
      <c r="M247" s="56" t="s">
        <v>184</v>
      </c>
      <c r="N247" s="56" t="s">
        <v>184</v>
      </c>
      <c r="O247" s="66">
        <v>31</v>
      </c>
      <c r="P247" s="60">
        <f>_xlfn.XLOOKUP(O247,'ARX IDs'!B$3:B$47,'ARX IDs'!C$3:C$47,"")</f>
        <v>19</v>
      </c>
      <c r="Q247" s="60">
        <f>O247</f>
        <v>31</v>
      </c>
      <c r="R247" s="66">
        <v>11</v>
      </c>
      <c r="S247" s="67">
        <f>100 * $Q247 + R247</f>
        <v>3111</v>
      </c>
      <c r="T247" s="66">
        <v>12</v>
      </c>
      <c r="U247" s="67">
        <f>100 * $Q247 + T247</f>
        <v>3112</v>
      </c>
      <c r="V247" s="68">
        <f>IF(ISBLANK(X247), "", _xlfn.XLOOKUP(X247,'SNAP2 IDs'!C$3:C$15,'SNAP2 IDs'!B$3:B$15,""))</f>
        <v>8</v>
      </c>
      <c r="W247" s="68">
        <f>_xlfn.XLOOKUP($V247, 'SNAP2 IDs'!$B$3:$B$15,'SNAP2 IDs'!D$3:D$15, "Lookup err")</f>
        <v>2</v>
      </c>
      <c r="X247" s="68">
        <v>7</v>
      </c>
      <c r="Y247" s="68" t="str">
        <f>_xlfn.XLOOKUP($V247, 'SNAP2 IDs'!$B$3:$B$15,'SNAP2 IDs'!E$3:E$15, "Lookup err")</f>
        <v>00:00:d6:de:e4:75</v>
      </c>
      <c r="Z247" s="68" t="str">
        <f>_xlfn.XLOOKUP($V247, 'SNAP2 IDs'!$B$3:$B$15,'SNAP2 IDs'!F$3:F$15, "Lookup err")</f>
        <v>snap07.sas.pvt</v>
      </c>
      <c r="AA247" s="66">
        <v>1</v>
      </c>
      <c r="AB247" s="66">
        <v>20</v>
      </c>
      <c r="AC247" s="66">
        <v>21</v>
      </c>
      <c r="AD247" s="60">
        <f>_xlfn.BITXOR(AB247,2) + 32*AA247</f>
        <v>54</v>
      </c>
      <c r="AE247" s="60">
        <f>_xlfn.BITXOR(AC247,2) + 32*AA247</f>
        <v>55</v>
      </c>
      <c r="AF247" s="60">
        <f>32*(X247-1) + (AD247/2)</f>
        <v>219</v>
      </c>
      <c r="AG247" s="62" t="s">
        <v>561</v>
      </c>
    </row>
    <row r="248" spans="1:33" s="63" customFormat="1">
      <c r="A248" s="51"/>
      <c r="B248" s="52" t="s">
        <v>586</v>
      </c>
      <c r="C248" s="53" t="s">
        <v>181</v>
      </c>
      <c r="D248" s="54">
        <v>37.239644220000002</v>
      </c>
      <c r="E248" s="54">
        <v>-118.28188461000001</v>
      </c>
      <c r="F248" s="55">
        <v>1182.83</v>
      </c>
      <c r="G248" s="55">
        <v>-19.334987761323472</v>
      </c>
      <c r="H248" s="55">
        <v>-14.763051608437546</v>
      </c>
      <c r="I248" s="64" t="s">
        <v>69</v>
      </c>
      <c r="J248" s="64" t="s">
        <v>69</v>
      </c>
      <c r="K248" s="57" t="s">
        <v>587</v>
      </c>
      <c r="L248" s="57" t="s">
        <v>588</v>
      </c>
      <c r="M248" s="56" t="s">
        <v>184</v>
      </c>
      <c r="N248" s="56" t="s">
        <v>184</v>
      </c>
      <c r="O248" s="66">
        <v>31</v>
      </c>
      <c r="P248" s="60">
        <f>_xlfn.XLOOKUP(O248,'ARX IDs'!B$3:B$47,'ARX IDs'!C$3:C$47,"")</f>
        <v>19</v>
      </c>
      <c r="Q248" s="60">
        <f>O248</f>
        <v>31</v>
      </c>
      <c r="R248" s="66">
        <v>15</v>
      </c>
      <c r="S248" s="67">
        <f>100 * $Q248 + R248</f>
        <v>3115</v>
      </c>
      <c r="T248" s="66">
        <v>16</v>
      </c>
      <c r="U248" s="67">
        <f>100 * $Q248 + T248</f>
        <v>3116</v>
      </c>
      <c r="V248" s="68">
        <f>IF(ISBLANK(X248), "", _xlfn.XLOOKUP(X248,'SNAP2 IDs'!C$3:C$15,'SNAP2 IDs'!B$3:B$15,""))</f>
        <v>8</v>
      </c>
      <c r="W248" s="68">
        <f>_xlfn.XLOOKUP($V248, 'SNAP2 IDs'!$B$3:$B$15,'SNAP2 IDs'!D$3:D$15, "Lookup err")</f>
        <v>2</v>
      </c>
      <c r="X248" s="68">
        <v>7</v>
      </c>
      <c r="Y248" s="68" t="str">
        <f>_xlfn.XLOOKUP($V248, 'SNAP2 IDs'!$B$3:$B$15,'SNAP2 IDs'!E$3:E$15, "Lookup err")</f>
        <v>00:00:d6:de:e4:75</v>
      </c>
      <c r="Z248" s="68" t="str">
        <f>_xlfn.XLOOKUP($V248, 'SNAP2 IDs'!$B$3:$B$15,'SNAP2 IDs'!F$3:F$15, "Lookup err")</f>
        <v>snap07.sas.pvt</v>
      </c>
      <c r="AA248" s="66">
        <v>1</v>
      </c>
      <c r="AB248" s="66">
        <v>24</v>
      </c>
      <c r="AC248" s="66">
        <v>25</v>
      </c>
      <c r="AD248" s="60">
        <f>_xlfn.BITXOR(AB248,2) + 32*AA248</f>
        <v>58</v>
      </c>
      <c r="AE248" s="60">
        <f>_xlfn.BITXOR(AC248,2) + 32*AA248</f>
        <v>59</v>
      </c>
      <c r="AF248" s="60">
        <f>32*(X248-1) + (AD248/2)</f>
        <v>221</v>
      </c>
      <c r="AG248" s="62" t="s">
        <v>561</v>
      </c>
    </row>
    <row r="249" spans="1:33" s="63" customFormat="1">
      <c r="A249" s="51"/>
      <c r="B249" s="52" t="s">
        <v>589</v>
      </c>
      <c r="C249" s="53" t="s">
        <v>181</v>
      </c>
      <c r="D249" s="54">
        <v>37.239280880000003</v>
      </c>
      <c r="E249" s="54">
        <v>-118.28161606</v>
      </c>
      <c r="F249" s="55">
        <v>1182.8699999999999</v>
      </c>
      <c r="G249" s="55">
        <v>4.4982918126832088</v>
      </c>
      <c r="H249" s="55">
        <v>-55.094358754454923</v>
      </c>
      <c r="I249" s="64" t="s">
        <v>69</v>
      </c>
      <c r="J249" s="64" t="s">
        <v>69</v>
      </c>
      <c r="K249" s="57" t="s">
        <v>590</v>
      </c>
      <c r="L249" s="57" t="s">
        <v>591</v>
      </c>
      <c r="M249" s="56" t="s">
        <v>184</v>
      </c>
      <c r="N249" s="56" t="s">
        <v>184</v>
      </c>
      <c r="O249" s="66">
        <v>32</v>
      </c>
      <c r="P249" s="60">
        <f>_xlfn.XLOOKUP(O249,'ARX IDs'!B$3:B$47,'ARX IDs'!C$3:C$47,"")</f>
        <v>20</v>
      </c>
      <c r="Q249" s="60">
        <f>O249</f>
        <v>32</v>
      </c>
      <c r="R249" s="66">
        <v>3</v>
      </c>
      <c r="S249" s="67">
        <f>100 * $Q249 + R249</f>
        <v>3203</v>
      </c>
      <c r="T249" s="66">
        <v>4</v>
      </c>
      <c r="U249" s="67">
        <f>100 * $Q249 + T249</f>
        <v>3204</v>
      </c>
      <c r="V249" s="68">
        <f>IF(ISBLANK(X249), "", _xlfn.XLOOKUP(X249,'SNAP2 IDs'!C$3:C$15,'SNAP2 IDs'!B$3:B$15,""))</f>
        <v>3</v>
      </c>
      <c r="W249" s="68">
        <f>_xlfn.XLOOKUP($V249, 'SNAP2 IDs'!$B$3:$B$15,'SNAP2 IDs'!D$3:D$15, "Lookup err")</f>
        <v>2</v>
      </c>
      <c r="X249" s="68">
        <v>8</v>
      </c>
      <c r="Y249" s="68" t="str">
        <f>_xlfn.XLOOKUP($V249, 'SNAP2 IDs'!$B$3:$B$15,'SNAP2 IDs'!E$3:E$15, "Lookup err")</f>
        <v>00:00:b3:f2:e4:75</v>
      </c>
      <c r="Z249" s="68" t="str">
        <f>_xlfn.XLOOKUP($V249, 'SNAP2 IDs'!$B$3:$B$15,'SNAP2 IDs'!F$3:F$15, "Lookup err")</f>
        <v>snap08.sas.pvt</v>
      </c>
      <c r="AA249" s="66">
        <v>0</v>
      </c>
      <c r="AB249" s="66">
        <v>2</v>
      </c>
      <c r="AC249" s="66">
        <v>3</v>
      </c>
      <c r="AD249" s="60">
        <f>_xlfn.BITXOR(AB249,2) + 32*AA249</f>
        <v>0</v>
      </c>
      <c r="AE249" s="60">
        <f>_xlfn.BITXOR(AC249,2) + 32*AA249</f>
        <v>1</v>
      </c>
      <c r="AF249" s="60">
        <f>32*(X249-1) + (AD249/2)</f>
        <v>224</v>
      </c>
      <c r="AG249" s="62" t="s">
        <v>400</v>
      </c>
    </row>
    <row r="250" spans="1:33" s="63" customFormat="1">
      <c r="A250" s="51"/>
      <c r="B250" s="52" t="s">
        <v>592</v>
      </c>
      <c r="C250" s="53" t="s">
        <v>181</v>
      </c>
      <c r="D250" s="54">
        <v>37.239127250000003</v>
      </c>
      <c r="E250" s="54">
        <v>-118.28160523</v>
      </c>
      <c r="F250" s="55">
        <v>1182.77</v>
      </c>
      <c r="G250" s="55">
        <v>5.4566066976945287</v>
      </c>
      <c r="H250" s="55">
        <v>-72.146932626224412</v>
      </c>
      <c r="I250" s="64" t="s">
        <v>69</v>
      </c>
      <c r="J250" s="64" t="s">
        <v>69</v>
      </c>
      <c r="K250" s="57" t="s">
        <v>593</v>
      </c>
      <c r="L250" s="57" t="s">
        <v>594</v>
      </c>
      <c r="M250" s="56" t="s">
        <v>184</v>
      </c>
      <c r="N250" s="56" t="s">
        <v>184</v>
      </c>
      <c r="O250" s="66">
        <v>32</v>
      </c>
      <c r="P250" s="60">
        <f>_xlfn.XLOOKUP(O250,'ARX IDs'!B$3:B$47,'ARX IDs'!C$3:C$47,"")</f>
        <v>20</v>
      </c>
      <c r="Q250" s="60">
        <f>O250</f>
        <v>32</v>
      </c>
      <c r="R250" s="66">
        <v>5</v>
      </c>
      <c r="S250" s="67">
        <f>100 * $Q250 + R250</f>
        <v>3205</v>
      </c>
      <c r="T250" s="66">
        <v>6</v>
      </c>
      <c r="U250" s="67">
        <f>100 * $Q250 + T250</f>
        <v>3206</v>
      </c>
      <c r="V250" s="68">
        <f>IF(ISBLANK(X250), "", _xlfn.XLOOKUP(X250,'SNAP2 IDs'!C$3:C$15,'SNAP2 IDs'!B$3:B$15,""))</f>
        <v>3</v>
      </c>
      <c r="W250" s="68">
        <f>_xlfn.XLOOKUP($V250, 'SNAP2 IDs'!$B$3:$B$15,'SNAP2 IDs'!D$3:D$15, "Lookup err")</f>
        <v>2</v>
      </c>
      <c r="X250" s="68">
        <v>8</v>
      </c>
      <c r="Y250" s="68" t="str">
        <f>_xlfn.XLOOKUP($V250, 'SNAP2 IDs'!$B$3:$B$15,'SNAP2 IDs'!E$3:E$15, "Lookup err")</f>
        <v>00:00:b3:f2:e4:75</v>
      </c>
      <c r="Z250" s="68" t="str">
        <f>_xlfn.XLOOKUP($V250, 'SNAP2 IDs'!$B$3:$B$15,'SNAP2 IDs'!F$3:F$15, "Lookup err")</f>
        <v>snap08.sas.pvt</v>
      </c>
      <c r="AA250" s="66">
        <v>0</v>
      </c>
      <c r="AB250" s="66">
        <v>4</v>
      </c>
      <c r="AC250" s="66">
        <v>5</v>
      </c>
      <c r="AD250" s="60">
        <f>_xlfn.BITXOR(AB250,2) + 32*AA250</f>
        <v>6</v>
      </c>
      <c r="AE250" s="60">
        <f>_xlfn.BITXOR(AC250,2) + 32*AA250</f>
        <v>7</v>
      </c>
      <c r="AF250" s="60">
        <f>32*(X250-1) + (AD250/2)</f>
        <v>227</v>
      </c>
      <c r="AG250" s="62" t="s">
        <v>400</v>
      </c>
    </row>
    <row r="251" spans="1:33" s="63" customFormat="1">
      <c r="A251" s="51"/>
      <c r="B251" s="52" t="s">
        <v>595</v>
      </c>
      <c r="C251" s="53" t="s">
        <v>181</v>
      </c>
      <c r="D251" s="54">
        <v>37.23911433</v>
      </c>
      <c r="E251" s="54">
        <v>-118.28151776</v>
      </c>
      <c r="F251" s="55">
        <v>1182.75</v>
      </c>
      <c r="G251" s="55">
        <v>13.220660529626919</v>
      </c>
      <c r="H251" s="55">
        <v>-73.571957345782138</v>
      </c>
      <c r="I251" s="64" t="s">
        <v>69</v>
      </c>
      <c r="J251" s="64" t="s">
        <v>69</v>
      </c>
      <c r="K251" s="57" t="s">
        <v>596</v>
      </c>
      <c r="L251" s="57" t="s">
        <v>597</v>
      </c>
      <c r="M251" s="56" t="s">
        <v>184</v>
      </c>
      <c r="N251" s="56" t="s">
        <v>184</v>
      </c>
      <c r="O251" s="66">
        <v>32</v>
      </c>
      <c r="P251" s="60">
        <f>_xlfn.XLOOKUP(O251,'ARX IDs'!B$3:B$47,'ARX IDs'!C$3:C$47,"")</f>
        <v>20</v>
      </c>
      <c r="Q251" s="60">
        <f>O251</f>
        <v>32</v>
      </c>
      <c r="R251" s="66">
        <v>7</v>
      </c>
      <c r="S251" s="67">
        <f>100 * $Q251 + R251</f>
        <v>3207</v>
      </c>
      <c r="T251" s="66">
        <v>8</v>
      </c>
      <c r="U251" s="67">
        <f>100 * $Q251 + T251</f>
        <v>3208</v>
      </c>
      <c r="V251" s="68">
        <f>IF(ISBLANK(X251), "", _xlfn.XLOOKUP(X251,'SNAP2 IDs'!C$3:C$15,'SNAP2 IDs'!B$3:B$15,""))</f>
        <v>3</v>
      </c>
      <c r="W251" s="68">
        <f>_xlfn.XLOOKUP($V251, 'SNAP2 IDs'!$B$3:$B$15,'SNAP2 IDs'!D$3:D$15, "Lookup err")</f>
        <v>2</v>
      </c>
      <c r="X251" s="68">
        <v>8</v>
      </c>
      <c r="Y251" s="68" t="str">
        <f>_xlfn.XLOOKUP($V251, 'SNAP2 IDs'!$B$3:$B$15,'SNAP2 IDs'!E$3:E$15, "Lookup err")</f>
        <v>00:00:b3:f2:e4:75</v>
      </c>
      <c r="Z251" s="68" t="str">
        <f>_xlfn.XLOOKUP($V251, 'SNAP2 IDs'!$B$3:$B$15,'SNAP2 IDs'!F$3:F$15, "Lookup err")</f>
        <v>snap08.sas.pvt</v>
      </c>
      <c r="AA251" s="66">
        <v>0</v>
      </c>
      <c r="AB251" s="66">
        <v>6</v>
      </c>
      <c r="AC251" s="66">
        <v>7</v>
      </c>
      <c r="AD251" s="60">
        <f>_xlfn.BITXOR(AB251,2) + 32*AA251</f>
        <v>4</v>
      </c>
      <c r="AE251" s="60">
        <f>_xlfn.BITXOR(AC251,2) + 32*AA251</f>
        <v>5</v>
      </c>
      <c r="AF251" s="60">
        <f>32*(X251-1) + (AD251/2)</f>
        <v>226</v>
      </c>
      <c r="AG251" s="62" t="s">
        <v>400</v>
      </c>
    </row>
    <row r="252" spans="1:33" s="63" customFormat="1">
      <c r="A252" s="51"/>
      <c r="B252" s="52" t="s">
        <v>598</v>
      </c>
      <c r="C252" s="53" t="s">
        <v>181</v>
      </c>
      <c r="D252" s="54">
        <v>37.239038890000003</v>
      </c>
      <c r="E252" s="54">
        <v>-118.28162302</v>
      </c>
      <c r="F252" s="55">
        <v>1182.69</v>
      </c>
      <c r="G252" s="55">
        <v>3.8771812762938307</v>
      </c>
      <c r="H252" s="55">
        <v>-81.951191491072535</v>
      </c>
      <c r="I252" s="64" t="s">
        <v>69</v>
      </c>
      <c r="J252" s="64" t="s">
        <v>69</v>
      </c>
      <c r="K252" s="57" t="s">
        <v>599</v>
      </c>
      <c r="L252" s="57" t="s">
        <v>600</v>
      </c>
      <c r="M252" s="56" t="s">
        <v>184</v>
      </c>
      <c r="N252" s="56" t="s">
        <v>184</v>
      </c>
      <c r="O252" s="66">
        <v>32</v>
      </c>
      <c r="P252" s="60">
        <f>_xlfn.XLOOKUP(O252,'ARX IDs'!B$3:B$47,'ARX IDs'!C$3:C$47,"")</f>
        <v>20</v>
      </c>
      <c r="Q252" s="60">
        <f>O252</f>
        <v>32</v>
      </c>
      <c r="R252" s="66">
        <v>1</v>
      </c>
      <c r="S252" s="67">
        <f>100 * $Q252 + R252</f>
        <v>3201</v>
      </c>
      <c r="T252" s="66">
        <v>2</v>
      </c>
      <c r="U252" s="67">
        <f>100 * $Q252 + T252</f>
        <v>3202</v>
      </c>
      <c r="V252" s="68">
        <f>IF(ISBLANK(X252), "", _xlfn.XLOOKUP(X252,'SNAP2 IDs'!C$3:C$15,'SNAP2 IDs'!B$3:B$15,""))</f>
        <v>3</v>
      </c>
      <c r="W252" s="68">
        <f>_xlfn.XLOOKUP($V252, 'SNAP2 IDs'!$B$3:$B$15,'SNAP2 IDs'!D$3:D$15, "Lookup err")</f>
        <v>2</v>
      </c>
      <c r="X252" s="68">
        <v>8</v>
      </c>
      <c r="Y252" s="68" t="str">
        <f>_xlfn.XLOOKUP($V252, 'SNAP2 IDs'!$B$3:$B$15,'SNAP2 IDs'!E$3:E$15, "Lookup err")</f>
        <v>00:00:b3:f2:e4:75</v>
      </c>
      <c r="Z252" s="68" t="str">
        <f>_xlfn.XLOOKUP($V252, 'SNAP2 IDs'!$B$3:$B$15,'SNAP2 IDs'!F$3:F$15, "Lookup err")</f>
        <v>snap08.sas.pvt</v>
      </c>
      <c r="AA252" s="66">
        <v>0</v>
      </c>
      <c r="AB252" s="66">
        <v>0</v>
      </c>
      <c r="AC252" s="66">
        <v>1</v>
      </c>
      <c r="AD252" s="60">
        <f>_xlfn.BITXOR(AB252,2) + 32*AA252</f>
        <v>2</v>
      </c>
      <c r="AE252" s="60">
        <f>_xlfn.BITXOR(AC252,2) + 32*AA252</f>
        <v>3</v>
      </c>
      <c r="AF252" s="60">
        <f>32*(X252-1) + (AD252/2)</f>
        <v>225</v>
      </c>
      <c r="AG252" s="62" t="s">
        <v>601</v>
      </c>
    </row>
    <row r="253" spans="1:33" s="63" customFormat="1">
      <c r="A253" s="51"/>
      <c r="B253" s="52" t="s">
        <v>602</v>
      </c>
      <c r="C253" s="53" t="s">
        <v>181</v>
      </c>
      <c r="D253" s="54">
        <v>37.238908729999999</v>
      </c>
      <c r="E253" s="54">
        <v>-118.28165783999999</v>
      </c>
      <c r="F253" s="55">
        <v>1182.67</v>
      </c>
      <c r="G253" s="55">
        <v>0.78043157687218667</v>
      </c>
      <c r="H253" s="55">
        <v>-96.39787902902944</v>
      </c>
      <c r="I253" s="64" t="s">
        <v>69</v>
      </c>
      <c r="J253" s="64" t="s">
        <v>69</v>
      </c>
      <c r="K253" s="57" t="s">
        <v>603</v>
      </c>
      <c r="L253" s="57" t="s">
        <v>604</v>
      </c>
      <c r="M253" s="56" t="s">
        <v>184</v>
      </c>
      <c r="N253" s="56" t="s">
        <v>184</v>
      </c>
      <c r="O253" s="66">
        <v>32</v>
      </c>
      <c r="P253" s="60">
        <f>_xlfn.XLOOKUP(O253,'ARX IDs'!B$3:B$47,'ARX IDs'!C$3:C$47,"")</f>
        <v>20</v>
      </c>
      <c r="Q253" s="60">
        <f>O253</f>
        <v>32</v>
      </c>
      <c r="R253" s="66">
        <v>9</v>
      </c>
      <c r="S253" s="67">
        <f>100 * $Q253 + R253</f>
        <v>3209</v>
      </c>
      <c r="T253" s="66">
        <v>10</v>
      </c>
      <c r="U253" s="67">
        <f>100 * $Q253 + T253</f>
        <v>3210</v>
      </c>
      <c r="V253" s="68">
        <f>IF(ISBLANK(X253), "", _xlfn.XLOOKUP(X253,'SNAP2 IDs'!C$3:C$15,'SNAP2 IDs'!B$3:B$15,""))</f>
        <v>3</v>
      </c>
      <c r="W253" s="68">
        <f>_xlfn.XLOOKUP($V253, 'SNAP2 IDs'!$B$3:$B$15,'SNAP2 IDs'!D$3:D$15, "Lookup err")</f>
        <v>2</v>
      </c>
      <c r="X253" s="68">
        <v>8</v>
      </c>
      <c r="Y253" s="68" t="str">
        <f>_xlfn.XLOOKUP($V253, 'SNAP2 IDs'!$B$3:$B$15,'SNAP2 IDs'!E$3:E$15, "Lookup err")</f>
        <v>00:00:b3:f2:e4:75</v>
      </c>
      <c r="Z253" s="68" t="str">
        <f>_xlfn.XLOOKUP($V253, 'SNAP2 IDs'!$B$3:$B$15,'SNAP2 IDs'!F$3:F$15, "Lookup err")</f>
        <v>snap08.sas.pvt</v>
      </c>
      <c r="AA253" s="66">
        <v>0</v>
      </c>
      <c r="AB253" s="66">
        <v>8</v>
      </c>
      <c r="AC253" s="66">
        <v>9</v>
      </c>
      <c r="AD253" s="60">
        <f>_xlfn.BITXOR(AB253,2) + 32*AA253</f>
        <v>10</v>
      </c>
      <c r="AE253" s="60">
        <f>_xlfn.BITXOR(AC253,2) + 32*AA253</f>
        <v>11</v>
      </c>
      <c r="AF253" s="60">
        <f>32*(X253-1) + (AD253/2)</f>
        <v>229</v>
      </c>
      <c r="AG253" s="62" t="s">
        <v>400</v>
      </c>
    </row>
    <row r="254" spans="1:33" s="63" customFormat="1">
      <c r="A254" s="51"/>
      <c r="B254" s="52" t="s">
        <v>605</v>
      </c>
      <c r="C254" s="53" t="s">
        <v>181</v>
      </c>
      <c r="D254" s="54">
        <v>37.239511950000001</v>
      </c>
      <c r="E254" s="54">
        <v>-118.28182427</v>
      </c>
      <c r="F254" s="55">
        <v>1182.72</v>
      </c>
      <c r="G254" s="55">
        <v>-13.975634602381316</v>
      </c>
      <c r="H254" s="55">
        <v>-29.445023596993192</v>
      </c>
      <c r="I254" s="64" t="s">
        <v>69</v>
      </c>
      <c r="J254" s="64" t="s">
        <v>69</v>
      </c>
      <c r="K254" s="57" t="s">
        <v>606</v>
      </c>
      <c r="L254" s="57" t="s">
        <v>607</v>
      </c>
      <c r="M254" s="56" t="s">
        <v>184</v>
      </c>
      <c r="N254" s="56" t="s">
        <v>184</v>
      </c>
      <c r="O254" s="66">
        <v>32</v>
      </c>
      <c r="P254" s="60">
        <f>_xlfn.XLOOKUP(O254,'ARX IDs'!B$3:B$47,'ARX IDs'!C$3:C$47,"")</f>
        <v>20</v>
      </c>
      <c r="Q254" s="60">
        <f>O254</f>
        <v>32</v>
      </c>
      <c r="R254" s="66">
        <v>13</v>
      </c>
      <c r="S254" s="67">
        <f>100 * $Q254 + R254</f>
        <v>3213</v>
      </c>
      <c r="T254" s="66">
        <v>14</v>
      </c>
      <c r="U254" s="67">
        <f>100 * $Q254 + T254</f>
        <v>3214</v>
      </c>
      <c r="V254" s="68">
        <f>IF(ISBLANK(X254), "", _xlfn.XLOOKUP(X254,'SNAP2 IDs'!C$3:C$15,'SNAP2 IDs'!B$3:B$15,""))</f>
        <v>3</v>
      </c>
      <c r="W254" s="68">
        <f>_xlfn.XLOOKUP($V254, 'SNAP2 IDs'!$B$3:$B$15,'SNAP2 IDs'!D$3:D$15, "Lookup err")</f>
        <v>2</v>
      </c>
      <c r="X254" s="68">
        <v>8</v>
      </c>
      <c r="Y254" s="68" t="str">
        <f>_xlfn.XLOOKUP($V254, 'SNAP2 IDs'!$B$3:$B$15,'SNAP2 IDs'!E$3:E$15, "Lookup err")</f>
        <v>00:00:b3:f2:e4:75</v>
      </c>
      <c r="Z254" s="68" t="str">
        <f>_xlfn.XLOOKUP($V254, 'SNAP2 IDs'!$B$3:$B$15,'SNAP2 IDs'!F$3:F$15, "Lookup err")</f>
        <v>snap08.sas.pvt</v>
      </c>
      <c r="AA254" s="66">
        <v>0</v>
      </c>
      <c r="AB254" s="66">
        <v>12</v>
      </c>
      <c r="AC254" s="66">
        <v>13</v>
      </c>
      <c r="AD254" s="60">
        <f>_xlfn.BITXOR(AB254,2) + 32*AA254</f>
        <v>14</v>
      </c>
      <c r="AE254" s="60">
        <f>_xlfn.BITXOR(AC254,2) + 32*AA254</f>
        <v>15</v>
      </c>
      <c r="AF254" s="60">
        <f>32*(X254-1) + (AD254/2)</f>
        <v>231</v>
      </c>
      <c r="AG254" s="62" t="s">
        <v>224</v>
      </c>
    </row>
    <row r="255" spans="1:33" s="63" customFormat="1">
      <c r="A255" s="51"/>
      <c r="B255" s="52" t="s">
        <v>608</v>
      </c>
      <c r="C255" s="53" t="s">
        <v>181</v>
      </c>
      <c r="D255" s="54">
        <v>37.23945389</v>
      </c>
      <c r="E255" s="54">
        <v>-118.28177201</v>
      </c>
      <c r="F255" s="55">
        <v>1182.76</v>
      </c>
      <c r="G255" s="55">
        <v>-9.3438538198732708</v>
      </c>
      <c r="H255" s="55">
        <v>-35.894259316215226</v>
      </c>
      <c r="I255" s="64" t="s">
        <v>69</v>
      </c>
      <c r="J255" s="64" t="s">
        <v>69</v>
      </c>
      <c r="K255" s="57" t="s">
        <v>609</v>
      </c>
      <c r="L255" s="57" t="s">
        <v>610</v>
      </c>
      <c r="M255" s="56" t="s">
        <v>184</v>
      </c>
      <c r="N255" s="56" t="s">
        <v>184</v>
      </c>
      <c r="O255" s="66">
        <v>32</v>
      </c>
      <c r="P255" s="60">
        <f>_xlfn.XLOOKUP(O255,'ARX IDs'!B$3:B$47,'ARX IDs'!C$3:C$47,"")</f>
        <v>20</v>
      </c>
      <c r="Q255" s="60">
        <f>O255</f>
        <v>32</v>
      </c>
      <c r="R255" s="66">
        <v>15</v>
      </c>
      <c r="S255" s="67">
        <f>100 * $Q255 + R255</f>
        <v>3215</v>
      </c>
      <c r="T255" s="66">
        <v>16</v>
      </c>
      <c r="U255" s="67">
        <f>100 * $Q255 + T255</f>
        <v>3216</v>
      </c>
      <c r="V255" s="68">
        <f>IF(ISBLANK(X255), "", _xlfn.XLOOKUP(X255,'SNAP2 IDs'!C$3:C$15,'SNAP2 IDs'!B$3:B$15,""))</f>
        <v>3</v>
      </c>
      <c r="W255" s="68">
        <f>_xlfn.XLOOKUP($V255, 'SNAP2 IDs'!$B$3:$B$15,'SNAP2 IDs'!D$3:D$15, "Lookup err")</f>
        <v>2</v>
      </c>
      <c r="X255" s="68">
        <v>8</v>
      </c>
      <c r="Y255" s="68" t="str">
        <f>_xlfn.XLOOKUP($V255, 'SNAP2 IDs'!$B$3:$B$15,'SNAP2 IDs'!E$3:E$15, "Lookup err")</f>
        <v>00:00:b3:f2:e4:75</v>
      </c>
      <c r="Z255" s="68" t="str">
        <f>_xlfn.XLOOKUP($V255, 'SNAP2 IDs'!$B$3:$B$15,'SNAP2 IDs'!F$3:F$15, "Lookup err")</f>
        <v>snap08.sas.pvt</v>
      </c>
      <c r="AA255" s="66">
        <v>0</v>
      </c>
      <c r="AB255" s="66">
        <v>14</v>
      </c>
      <c r="AC255" s="66">
        <v>15</v>
      </c>
      <c r="AD255" s="60">
        <f>_xlfn.BITXOR(AB255,2) + 32*AA255</f>
        <v>12</v>
      </c>
      <c r="AE255" s="60">
        <f>_xlfn.BITXOR(AC255,2) + 32*AA255</f>
        <v>13</v>
      </c>
      <c r="AF255" s="60">
        <f>32*(X255-1) + (AD255/2)</f>
        <v>230</v>
      </c>
      <c r="AG255" s="62" t="s">
        <v>561</v>
      </c>
    </row>
    <row r="256" spans="1:33" s="63" customFormat="1">
      <c r="A256" s="51"/>
      <c r="B256" s="52" t="s">
        <v>611</v>
      </c>
      <c r="C256" s="53" t="s">
        <v>181</v>
      </c>
      <c r="D256" s="54">
        <v>37.239132589999997</v>
      </c>
      <c r="E256" s="54">
        <v>-118.2818888</v>
      </c>
      <c r="F256" s="55">
        <v>1182.7</v>
      </c>
      <c r="G256" s="55">
        <v>-19.707792287030404</v>
      </c>
      <c r="H256" s="55">
        <v>-71.547623158478459</v>
      </c>
      <c r="I256" s="64" t="s">
        <v>69</v>
      </c>
      <c r="J256" s="64" t="s">
        <v>69</v>
      </c>
      <c r="K256" s="57" t="s">
        <v>612</v>
      </c>
      <c r="L256" s="57" t="s">
        <v>246</v>
      </c>
      <c r="M256" s="56" t="s">
        <v>184</v>
      </c>
      <c r="N256" s="56" t="s">
        <v>184</v>
      </c>
      <c r="O256" s="66">
        <v>32</v>
      </c>
      <c r="P256" s="60">
        <f>_xlfn.XLOOKUP(O256,'ARX IDs'!B$3:B$47,'ARX IDs'!C$3:C$47,"")</f>
        <v>20</v>
      </c>
      <c r="Q256" s="60">
        <f>O256</f>
        <v>32</v>
      </c>
      <c r="R256" s="66">
        <v>11</v>
      </c>
      <c r="S256" s="67">
        <f>100 * $Q256 + R256</f>
        <v>3211</v>
      </c>
      <c r="T256" s="66">
        <v>12</v>
      </c>
      <c r="U256" s="67">
        <f>100 * $Q256 + T256</f>
        <v>3212</v>
      </c>
      <c r="V256" s="68">
        <f>IF(ISBLANK(X256), "", _xlfn.XLOOKUP(X256,'SNAP2 IDs'!C$3:C$15,'SNAP2 IDs'!B$3:B$15,""))</f>
        <v>3</v>
      </c>
      <c r="W256" s="68">
        <f>_xlfn.XLOOKUP($V256, 'SNAP2 IDs'!$B$3:$B$15,'SNAP2 IDs'!D$3:D$15, "Lookup err")</f>
        <v>2</v>
      </c>
      <c r="X256" s="68">
        <v>8</v>
      </c>
      <c r="Y256" s="68" t="str">
        <f>_xlfn.XLOOKUP($V256, 'SNAP2 IDs'!$B$3:$B$15,'SNAP2 IDs'!E$3:E$15, "Lookup err")</f>
        <v>00:00:b3:f2:e4:75</v>
      </c>
      <c r="Z256" s="68" t="str">
        <f>_xlfn.XLOOKUP($V256, 'SNAP2 IDs'!$B$3:$B$15,'SNAP2 IDs'!F$3:F$15, "Lookup err")</f>
        <v>snap08.sas.pvt</v>
      </c>
      <c r="AA256" s="66">
        <v>0</v>
      </c>
      <c r="AB256" s="66">
        <v>10</v>
      </c>
      <c r="AC256" s="66">
        <v>11</v>
      </c>
      <c r="AD256" s="60">
        <f>_xlfn.BITXOR(AB256,2) + 32*AA256</f>
        <v>8</v>
      </c>
      <c r="AE256" s="60">
        <f>_xlfn.BITXOR(AC256,2) + 32*AA256</f>
        <v>9</v>
      </c>
      <c r="AF256" s="60">
        <f>32*(X256-1) + (AD256/2)</f>
        <v>228</v>
      </c>
      <c r="AG256" s="62" t="s">
        <v>400</v>
      </c>
    </row>
    <row r="257" spans="1:33" s="63" customFormat="1">
      <c r="A257" s="51"/>
      <c r="B257" s="52" t="s">
        <v>613</v>
      </c>
      <c r="C257" s="53" t="s">
        <v>181</v>
      </c>
      <c r="D257" s="54">
        <v>37.239378000000002</v>
      </c>
      <c r="E257" s="54">
        <v>-118.28175883999999</v>
      </c>
      <c r="F257" s="55">
        <v>1182.8800000000001</v>
      </c>
      <c r="G257" s="55">
        <v>-8.1726043588303359</v>
      </c>
      <c r="H257" s="55">
        <v>-44.311227766472904</v>
      </c>
      <c r="I257" s="64" t="s">
        <v>69</v>
      </c>
      <c r="J257" s="64" t="s">
        <v>69</v>
      </c>
      <c r="K257" s="57" t="s">
        <v>614</v>
      </c>
      <c r="L257" s="57" t="s">
        <v>615</v>
      </c>
      <c r="M257" s="56" t="s">
        <v>184</v>
      </c>
      <c r="N257" s="56" t="s">
        <v>184</v>
      </c>
      <c r="O257" s="66">
        <v>33</v>
      </c>
      <c r="P257" s="60">
        <f>_xlfn.XLOOKUP(O257,'ARX IDs'!B$3:B$47,'ARX IDs'!C$3:C$47,"")</f>
        <v>25</v>
      </c>
      <c r="Q257" s="60">
        <f>O257</f>
        <v>33</v>
      </c>
      <c r="R257" s="66">
        <v>1</v>
      </c>
      <c r="S257" s="67">
        <f>100 * $Q257 + R257</f>
        <v>3301</v>
      </c>
      <c r="T257" s="66">
        <v>2</v>
      </c>
      <c r="U257" s="67">
        <f>100 * $Q257 + T257</f>
        <v>3302</v>
      </c>
      <c r="V257" s="68">
        <f>IF(ISBLANK(X257), "", _xlfn.XLOOKUP(X257,'SNAP2 IDs'!C$3:C$15,'SNAP2 IDs'!B$3:B$15,""))</f>
        <v>3</v>
      </c>
      <c r="W257" s="68">
        <f>_xlfn.XLOOKUP($V257, 'SNAP2 IDs'!$B$3:$B$15,'SNAP2 IDs'!D$3:D$15, "Lookup err")</f>
        <v>2</v>
      </c>
      <c r="X257" s="68">
        <v>8</v>
      </c>
      <c r="Y257" s="68" t="str">
        <f>_xlfn.XLOOKUP($V257, 'SNAP2 IDs'!$B$3:$B$15,'SNAP2 IDs'!E$3:E$15, "Lookup err")</f>
        <v>00:00:b3:f2:e4:75</v>
      </c>
      <c r="Z257" s="68" t="str">
        <f>_xlfn.XLOOKUP($V257, 'SNAP2 IDs'!$B$3:$B$15,'SNAP2 IDs'!F$3:F$15, "Lookup err")</f>
        <v>snap08.sas.pvt</v>
      </c>
      <c r="AA257" s="66">
        <v>0</v>
      </c>
      <c r="AB257" s="66">
        <v>16</v>
      </c>
      <c r="AC257" s="66">
        <v>17</v>
      </c>
      <c r="AD257" s="60">
        <f>_xlfn.BITXOR(AB257,2) + 32*AA257</f>
        <v>18</v>
      </c>
      <c r="AE257" s="60">
        <f>_xlfn.BITXOR(AC257,2) + 32*AA257</f>
        <v>19</v>
      </c>
      <c r="AF257" s="60">
        <f>32*(X257-1) + (AD257/2)</f>
        <v>233</v>
      </c>
      <c r="AG257" s="62" t="s">
        <v>561</v>
      </c>
    </row>
    <row r="258" spans="1:33" s="63" customFormat="1">
      <c r="A258" s="51"/>
      <c r="B258" s="52" t="s">
        <v>616</v>
      </c>
      <c r="C258" s="53" t="s">
        <v>181</v>
      </c>
      <c r="D258" s="54">
        <v>37.239356530000002</v>
      </c>
      <c r="E258" s="54">
        <v>-118.2817072</v>
      </c>
      <c r="F258" s="55">
        <v>1182.8399999999999</v>
      </c>
      <c r="G258" s="55">
        <v>-3.5940483273531716</v>
      </c>
      <c r="H258" s="55">
        <v>-46.690708294927894</v>
      </c>
      <c r="I258" s="64" t="s">
        <v>69</v>
      </c>
      <c r="J258" s="64" t="s">
        <v>69</v>
      </c>
      <c r="K258" s="57" t="s">
        <v>617</v>
      </c>
      <c r="L258" s="57" t="s">
        <v>618</v>
      </c>
      <c r="M258" s="56" t="s">
        <v>184</v>
      </c>
      <c r="N258" s="56" t="s">
        <v>184</v>
      </c>
      <c r="O258" s="66">
        <v>33</v>
      </c>
      <c r="P258" s="60">
        <f>_xlfn.XLOOKUP(O258,'ARX IDs'!B$3:B$47,'ARX IDs'!C$3:C$47,"")</f>
        <v>25</v>
      </c>
      <c r="Q258" s="60">
        <f>O258</f>
        <v>33</v>
      </c>
      <c r="R258" s="66">
        <v>3</v>
      </c>
      <c r="S258" s="67">
        <f>100 * $Q258 + R258</f>
        <v>3303</v>
      </c>
      <c r="T258" s="66">
        <v>4</v>
      </c>
      <c r="U258" s="67">
        <f>100 * $Q258 + T258</f>
        <v>3304</v>
      </c>
      <c r="V258" s="68">
        <f>IF(ISBLANK(X258), "", _xlfn.XLOOKUP(X258,'SNAP2 IDs'!C$3:C$15,'SNAP2 IDs'!B$3:B$15,""))</f>
        <v>3</v>
      </c>
      <c r="W258" s="68">
        <f>_xlfn.XLOOKUP($V258, 'SNAP2 IDs'!$B$3:$B$15,'SNAP2 IDs'!D$3:D$15, "Lookup err")</f>
        <v>2</v>
      </c>
      <c r="X258" s="68">
        <v>8</v>
      </c>
      <c r="Y258" s="68" t="str">
        <f>_xlfn.XLOOKUP($V258, 'SNAP2 IDs'!$B$3:$B$15,'SNAP2 IDs'!E$3:E$15, "Lookup err")</f>
        <v>00:00:b3:f2:e4:75</v>
      </c>
      <c r="Z258" s="68" t="str">
        <f>_xlfn.XLOOKUP($V258, 'SNAP2 IDs'!$B$3:$B$15,'SNAP2 IDs'!F$3:F$15, "Lookup err")</f>
        <v>snap08.sas.pvt</v>
      </c>
      <c r="AA258" s="66">
        <v>0</v>
      </c>
      <c r="AB258" s="66">
        <v>18</v>
      </c>
      <c r="AC258" s="66">
        <v>19</v>
      </c>
      <c r="AD258" s="60">
        <f>_xlfn.BITXOR(AB258,2) + 32*AA258</f>
        <v>16</v>
      </c>
      <c r="AE258" s="60">
        <f>_xlfn.BITXOR(AC258,2) + 32*AA258</f>
        <v>17</v>
      </c>
      <c r="AF258" s="60">
        <f>32*(X258-1) + (AD258/2)</f>
        <v>232</v>
      </c>
      <c r="AG258" s="62" t="s">
        <v>561</v>
      </c>
    </row>
    <row r="259" spans="1:33" s="63" customFormat="1">
      <c r="A259" s="51"/>
      <c r="B259" s="52" t="s">
        <v>619</v>
      </c>
      <c r="C259" s="53" t="s">
        <v>181</v>
      </c>
      <c r="D259" s="54">
        <v>37.239309939999998</v>
      </c>
      <c r="E259" s="54">
        <v>-118.28178137</v>
      </c>
      <c r="F259" s="55">
        <v>1182.98</v>
      </c>
      <c r="G259" s="55">
        <v>-10.169077282341854</v>
      </c>
      <c r="H259" s="55">
        <v>-51.861417157143059</v>
      </c>
      <c r="I259" s="64" t="s">
        <v>69</v>
      </c>
      <c r="J259" s="64" t="s">
        <v>69</v>
      </c>
      <c r="K259" s="57" t="s">
        <v>620</v>
      </c>
      <c r="L259" s="57" t="s">
        <v>621</v>
      </c>
      <c r="M259" s="56" t="s">
        <v>184</v>
      </c>
      <c r="N259" s="56" t="s">
        <v>184</v>
      </c>
      <c r="O259" s="66">
        <v>33</v>
      </c>
      <c r="P259" s="60">
        <f>_xlfn.XLOOKUP(O259,'ARX IDs'!B$3:B$47,'ARX IDs'!C$3:C$47,"")</f>
        <v>25</v>
      </c>
      <c r="Q259" s="60">
        <f>O259</f>
        <v>33</v>
      </c>
      <c r="R259" s="66">
        <v>5</v>
      </c>
      <c r="S259" s="67">
        <f>100 * $Q259 + R259</f>
        <v>3305</v>
      </c>
      <c r="T259" s="66">
        <v>6</v>
      </c>
      <c r="U259" s="67">
        <f>100 * $Q259 + T259</f>
        <v>3306</v>
      </c>
      <c r="V259" s="68">
        <f>IF(ISBLANK(X259), "", _xlfn.XLOOKUP(X259,'SNAP2 IDs'!C$3:C$15,'SNAP2 IDs'!B$3:B$15,""))</f>
        <v>3</v>
      </c>
      <c r="W259" s="68">
        <f>_xlfn.XLOOKUP($V259, 'SNAP2 IDs'!$B$3:$B$15,'SNAP2 IDs'!D$3:D$15, "Lookup err")</f>
        <v>2</v>
      </c>
      <c r="X259" s="68">
        <v>8</v>
      </c>
      <c r="Y259" s="68" t="str">
        <f>_xlfn.XLOOKUP($V259, 'SNAP2 IDs'!$B$3:$B$15,'SNAP2 IDs'!E$3:E$15, "Lookup err")</f>
        <v>00:00:b3:f2:e4:75</v>
      </c>
      <c r="Z259" s="68" t="str">
        <f>_xlfn.XLOOKUP($V259, 'SNAP2 IDs'!$B$3:$B$15,'SNAP2 IDs'!F$3:F$15, "Lookup err")</f>
        <v>snap08.sas.pvt</v>
      </c>
      <c r="AA259" s="66">
        <v>0</v>
      </c>
      <c r="AB259" s="66">
        <v>20</v>
      </c>
      <c r="AC259" s="66">
        <v>21</v>
      </c>
      <c r="AD259" s="60">
        <f>_xlfn.BITXOR(AB259,2) + 32*AA259</f>
        <v>22</v>
      </c>
      <c r="AE259" s="60">
        <f>_xlfn.BITXOR(AC259,2) + 32*AA259</f>
        <v>23</v>
      </c>
      <c r="AF259" s="60">
        <f>32*(X259-1) + (AD259/2)</f>
        <v>235</v>
      </c>
      <c r="AG259" s="62" t="s">
        <v>561</v>
      </c>
    </row>
    <row r="260" spans="1:33" s="63" customFormat="1">
      <c r="A260" s="51"/>
      <c r="B260" s="52" t="s">
        <v>622</v>
      </c>
      <c r="C260" s="53" t="s">
        <v>181</v>
      </c>
      <c r="D260" s="54">
        <v>37.239267810000001</v>
      </c>
      <c r="E260" s="54">
        <v>-118.28176021</v>
      </c>
      <c r="F260" s="55">
        <v>1182.9000000000001</v>
      </c>
      <c r="G260" s="55">
        <v>-8.2968407911169813</v>
      </c>
      <c r="H260" s="55">
        <v>-56.537140792095379</v>
      </c>
      <c r="I260" s="64" t="s">
        <v>69</v>
      </c>
      <c r="J260" s="64" t="s">
        <v>69</v>
      </c>
      <c r="K260" s="57" t="s">
        <v>623</v>
      </c>
      <c r="L260" s="57" t="s">
        <v>624</v>
      </c>
      <c r="M260" s="56" t="s">
        <v>184</v>
      </c>
      <c r="N260" s="56" t="s">
        <v>184</v>
      </c>
      <c r="O260" s="66">
        <v>33</v>
      </c>
      <c r="P260" s="60">
        <f>_xlfn.XLOOKUP(O260,'ARX IDs'!B$3:B$47,'ARX IDs'!C$3:C$47,"")</f>
        <v>25</v>
      </c>
      <c r="Q260" s="60">
        <f>O260</f>
        <v>33</v>
      </c>
      <c r="R260" s="66">
        <v>7</v>
      </c>
      <c r="S260" s="67">
        <f>100 * $Q260 + R260</f>
        <v>3307</v>
      </c>
      <c r="T260" s="66">
        <v>8</v>
      </c>
      <c r="U260" s="67">
        <f>100 * $Q260 + T260</f>
        <v>3308</v>
      </c>
      <c r="V260" s="68">
        <f>IF(ISBLANK(X260), "", _xlfn.XLOOKUP(X260,'SNAP2 IDs'!C$3:C$15,'SNAP2 IDs'!B$3:B$15,""))</f>
        <v>3</v>
      </c>
      <c r="W260" s="68">
        <f>_xlfn.XLOOKUP($V260, 'SNAP2 IDs'!$B$3:$B$15,'SNAP2 IDs'!D$3:D$15, "Lookup err")</f>
        <v>2</v>
      </c>
      <c r="X260" s="68">
        <v>8</v>
      </c>
      <c r="Y260" s="68" t="str">
        <f>_xlfn.XLOOKUP($V260, 'SNAP2 IDs'!$B$3:$B$15,'SNAP2 IDs'!E$3:E$15, "Lookup err")</f>
        <v>00:00:b3:f2:e4:75</v>
      </c>
      <c r="Z260" s="68" t="str">
        <f>_xlfn.XLOOKUP($V260, 'SNAP2 IDs'!$B$3:$B$15,'SNAP2 IDs'!F$3:F$15, "Lookup err")</f>
        <v>snap08.sas.pvt</v>
      </c>
      <c r="AA260" s="66">
        <v>0</v>
      </c>
      <c r="AB260" s="66">
        <v>22</v>
      </c>
      <c r="AC260" s="66">
        <v>23</v>
      </c>
      <c r="AD260" s="60">
        <f>_xlfn.BITXOR(AB260,2) + 32*AA260</f>
        <v>20</v>
      </c>
      <c r="AE260" s="60">
        <f>_xlfn.BITXOR(AC260,2) + 32*AA260</f>
        <v>21</v>
      </c>
      <c r="AF260" s="60">
        <f>32*(X260-1) + (AD260/2)</f>
        <v>234</v>
      </c>
      <c r="AG260" s="62" t="s">
        <v>561</v>
      </c>
    </row>
    <row r="261" spans="1:33" s="63" customFormat="1">
      <c r="A261" s="51"/>
      <c r="B261" s="52" t="s">
        <v>625</v>
      </c>
      <c r="C261" s="53" t="s">
        <v>181</v>
      </c>
      <c r="D261" s="54">
        <v>37.239053249999998</v>
      </c>
      <c r="E261" s="54">
        <v>-118.2817099</v>
      </c>
      <c r="F261" s="55">
        <v>1182.5899999999999</v>
      </c>
      <c r="G261" s="55">
        <v>-3.8336393436189775</v>
      </c>
      <c r="H261" s="55">
        <v>-80.355252592361552</v>
      </c>
      <c r="I261" s="64" t="s">
        <v>69</v>
      </c>
      <c r="J261" s="64" t="s">
        <v>69</v>
      </c>
      <c r="K261" s="57" t="s">
        <v>626</v>
      </c>
      <c r="L261" s="57" t="s">
        <v>249</v>
      </c>
      <c r="M261" s="56" t="s">
        <v>184</v>
      </c>
      <c r="N261" s="56" t="s">
        <v>184</v>
      </c>
      <c r="O261" s="66">
        <v>33</v>
      </c>
      <c r="P261" s="60">
        <f>_xlfn.XLOOKUP(O261,'ARX IDs'!B$3:B$47,'ARX IDs'!C$3:C$47,"")</f>
        <v>25</v>
      </c>
      <c r="Q261" s="60">
        <f>O261</f>
        <v>33</v>
      </c>
      <c r="R261" s="66">
        <v>9</v>
      </c>
      <c r="S261" s="67">
        <f>100 * $Q261 + R261</f>
        <v>3309</v>
      </c>
      <c r="T261" s="66">
        <v>10</v>
      </c>
      <c r="U261" s="67">
        <f>100 * $Q261 + T261</f>
        <v>3310</v>
      </c>
      <c r="V261" s="68">
        <f>IF(ISBLANK(X261), "", _xlfn.XLOOKUP(X261,'SNAP2 IDs'!C$3:C$15,'SNAP2 IDs'!B$3:B$15,""))</f>
        <v>3</v>
      </c>
      <c r="W261" s="68">
        <f>_xlfn.XLOOKUP($V261, 'SNAP2 IDs'!$B$3:$B$15,'SNAP2 IDs'!D$3:D$15, "Lookup err")</f>
        <v>2</v>
      </c>
      <c r="X261" s="68">
        <v>8</v>
      </c>
      <c r="Y261" s="68" t="str">
        <f>_xlfn.XLOOKUP($V261, 'SNAP2 IDs'!$B$3:$B$15,'SNAP2 IDs'!E$3:E$15, "Lookup err")</f>
        <v>00:00:b3:f2:e4:75</v>
      </c>
      <c r="Z261" s="68" t="str">
        <f>_xlfn.XLOOKUP($V261, 'SNAP2 IDs'!$B$3:$B$15,'SNAP2 IDs'!F$3:F$15, "Lookup err")</f>
        <v>snap08.sas.pvt</v>
      </c>
      <c r="AA261" s="66">
        <v>0</v>
      </c>
      <c r="AB261" s="66">
        <v>24</v>
      </c>
      <c r="AC261" s="66">
        <v>25</v>
      </c>
      <c r="AD261" s="60">
        <f>_xlfn.BITXOR(AB261,2) + 32*AA261</f>
        <v>26</v>
      </c>
      <c r="AE261" s="60">
        <f>_xlfn.BITXOR(AC261,2) + 32*AA261</f>
        <v>27</v>
      </c>
      <c r="AF261" s="60">
        <f>32*(X261-1) + (AD261/2)</f>
        <v>237</v>
      </c>
      <c r="AG261" s="62" t="s">
        <v>561</v>
      </c>
    </row>
    <row r="262" spans="1:33" s="63" customFormat="1">
      <c r="A262" s="51"/>
      <c r="B262" s="52" t="s">
        <v>627</v>
      </c>
      <c r="C262" s="53" t="s">
        <v>181</v>
      </c>
      <c r="D262" s="54">
        <v>37.238998379999998</v>
      </c>
      <c r="E262" s="54">
        <v>-118.2817955</v>
      </c>
      <c r="F262" s="55">
        <v>1182.58</v>
      </c>
      <c r="G262" s="55">
        <v>-11.429115734687102</v>
      </c>
      <c r="H262" s="55">
        <v>-86.440463299956463</v>
      </c>
      <c r="I262" s="64" t="s">
        <v>69</v>
      </c>
      <c r="J262" s="64" t="s">
        <v>69</v>
      </c>
      <c r="K262" s="57" t="s">
        <v>628</v>
      </c>
      <c r="L262" s="57" t="s">
        <v>629</v>
      </c>
      <c r="M262" s="56" t="s">
        <v>184</v>
      </c>
      <c r="N262" s="56" t="s">
        <v>184</v>
      </c>
      <c r="O262" s="66">
        <v>33</v>
      </c>
      <c r="P262" s="60">
        <f>_xlfn.XLOOKUP(O262,'ARX IDs'!B$3:B$47,'ARX IDs'!C$3:C$47,"")</f>
        <v>25</v>
      </c>
      <c r="Q262" s="60">
        <f>O262</f>
        <v>33</v>
      </c>
      <c r="R262" s="66">
        <v>11</v>
      </c>
      <c r="S262" s="67">
        <f>100 * $Q262 + R262</f>
        <v>3311</v>
      </c>
      <c r="T262" s="66">
        <v>12</v>
      </c>
      <c r="U262" s="67">
        <f>100 * $Q262 + T262</f>
        <v>3312</v>
      </c>
      <c r="V262" s="68">
        <f>IF(ISBLANK(X262), "", _xlfn.XLOOKUP(X262,'SNAP2 IDs'!C$3:C$15,'SNAP2 IDs'!B$3:B$15,""))</f>
        <v>3</v>
      </c>
      <c r="W262" s="68">
        <f>_xlfn.XLOOKUP($V262, 'SNAP2 IDs'!$B$3:$B$15,'SNAP2 IDs'!D$3:D$15, "Lookup err")</f>
        <v>2</v>
      </c>
      <c r="X262" s="68">
        <v>8</v>
      </c>
      <c r="Y262" s="68" t="str">
        <f>_xlfn.XLOOKUP($V262, 'SNAP2 IDs'!$B$3:$B$15,'SNAP2 IDs'!E$3:E$15, "Lookup err")</f>
        <v>00:00:b3:f2:e4:75</v>
      </c>
      <c r="Z262" s="68" t="str">
        <f>_xlfn.XLOOKUP($V262, 'SNAP2 IDs'!$B$3:$B$15,'SNAP2 IDs'!F$3:F$15, "Lookup err")</f>
        <v>snap08.sas.pvt</v>
      </c>
      <c r="AA262" s="66">
        <v>0</v>
      </c>
      <c r="AB262" s="66">
        <v>26</v>
      </c>
      <c r="AC262" s="66">
        <v>27</v>
      </c>
      <c r="AD262" s="60">
        <f>_xlfn.BITXOR(AB262,2) + 32*AA262</f>
        <v>24</v>
      </c>
      <c r="AE262" s="60">
        <f>_xlfn.BITXOR(AC262,2) + 32*AA262</f>
        <v>25</v>
      </c>
      <c r="AF262" s="60">
        <f>32*(X262-1) + (AD262/2)</f>
        <v>236</v>
      </c>
      <c r="AG262" s="62" t="s">
        <v>561</v>
      </c>
    </row>
    <row r="263" spans="1:33" s="63" customFormat="1">
      <c r="A263" s="51"/>
      <c r="B263" s="52" t="s">
        <v>630</v>
      </c>
      <c r="C263" s="53" t="s">
        <v>181</v>
      </c>
      <c r="D263" s="54">
        <v>37.23888067</v>
      </c>
      <c r="E263" s="54">
        <v>-118.2818386</v>
      </c>
      <c r="F263" s="55">
        <v>1182.6600000000001</v>
      </c>
      <c r="G263" s="55">
        <v>-15.253495810611572</v>
      </c>
      <c r="H263" s="55">
        <v>-99.506519411590986</v>
      </c>
      <c r="I263" s="64" t="s">
        <v>69</v>
      </c>
      <c r="J263" s="64" t="s">
        <v>69</v>
      </c>
      <c r="K263" s="57" t="s">
        <v>631</v>
      </c>
      <c r="L263" s="57" t="s">
        <v>632</v>
      </c>
      <c r="M263" s="56" t="s">
        <v>184</v>
      </c>
      <c r="N263" s="56" t="s">
        <v>184</v>
      </c>
      <c r="O263" s="66">
        <v>33</v>
      </c>
      <c r="P263" s="60">
        <f>_xlfn.XLOOKUP(O263,'ARX IDs'!B$3:B$47,'ARX IDs'!C$3:C$47,"")</f>
        <v>25</v>
      </c>
      <c r="Q263" s="60">
        <f>O263</f>
        <v>33</v>
      </c>
      <c r="R263" s="66">
        <v>13</v>
      </c>
      <c r="S263" s="67">
        <f>100 * $Q263 + R263</f>
        <v>3313</v>
      </c>
      <c r="T263" s="66">
        <v>14</v>
      </c>
      <c r="U263" s="67">
        <f>100 * $Q263 + T263</f>
        <v>3314</v>
      </c>
      <c r="V263" s="68">
        <f>IF(ISBLANK(X263), "", _xlfn.XLOOKUP(X263,'SNAP2 IDs'!C$3:C$15,'SNAP2 IDs'!B$3:B$15,""))</f>
        <v>3</v>
      </c>
      <c r="W263" s="68">
        <f>_xlfn.XLOOKUP($V263, 'SNAP2 IDs'!$B$3:$B$15,'SNAP2 IDs'!D$3:D$15, "Lookup err")</f>
        <v>2</v>
      </c>
      <c r="X263" s="68">
        <v>8</v>
      </c>
      <c r="Y263" s="68" t="str">
        <f>_xlfn.XLOOKUP($V263, 'SNAP2 IDs'!$B$3:$B$15,'SNAP2 IDs'!E$3:E$15, "Lookup err")</f>
        <v>00:00:b3:f2:e4:75</v>
      </c>
      <c r="Z263" s="68" t="str">
        <f>_xlfn.XLOOKUP($V263, 'SNAP2 IDs'!$B$3:$B$15,'SNAP2 IDs'!F$3:F$15, "Lookup err")</f>
        <v>snap08.sas.pvt</v>
      </c>
      <c r="AA263" s="66">
        <v>0</v>
      </c>
      <c r="AB263" s="66">
        <v>28</v>
      </c>
      <c r="AC263" s="66">
        <v>29</v>
      </c>
      <c r="AD263" s="60">
        <f>_xlfn.BITXOR(AB263,2) + 32*AA263</f>
        <v>30</v>
      </c>
      <c r="AE263" s="60">
        <f>_xlfn.BITXOR(AC263,2) + 32*AA263</f>
        <v>31</v>
      </c>
      <c r="AF263" s="60">
        <f>32*(X263-1) + (AD263/2)</f>
        <v>239</v>
      </c>
      <c r="AG263" s="62" t="s">
        <v>561</v>
      </c>
    </row>
    <row r="264" spans="1:33" s="63" customFormat="1">
      <c r="A264" s="51"/>
      <c r="B264" s="52" t="s">
        <v>633</v>
      </c>
      <c r="C264" s="53" t="s">
        <v>181</v>
      </c>
      <c r="D264" s="54">
        <v>37.239406760000001</v>
      </c>
      <c r="E264" s="54">
        <v>-118.28196497</v>
      </c>
      <c r="F264" s="55">
        <v>1182.93</v>
      </c>
      <c r="G264" s="55">
        <v>-26.460203008131614</v>
      </c>
      <c r="H264" s="55">
        <v>-41.118240127158487</v>
      </c>
      <c r="I264" s="64" t="s">
        <v>69</v>
      </c>
      <c r="J264" s="64" t="s">
        <v>69</v>
      </c>
      <c r="K264" s="57" t="s">
        <v>634</v>
      </c>
      <c r="L264" s="57" t="s">
        <v>226</v>
      </c>
      <c r="M264" s="56" t="s">
        <v>184</v>
      </c>
      <c r="N264" s="56" t="s">
        <v>184</v>
      </c>
      <c r="O264" s="66">
        <v>33</v>
      </c>
      <c r="P264" s="60">
        <f>_xlfn.XLOOKUP(O264,'ARX IDs'!B$3:B$47,'ARX IDs'!C$3:C$47,"")</f>
        <v>25</v>
      </c>
      <c r="Q264" s="60">
        <f>O264</f>
        <v>33</v>
      </c>
      <c r="R264" s="66">
        <v>15</v>
      </c>
      <c r="S264" s="67">
        <f>100 * $Q264 + R264</f>
        <v>3315</v>
      </c>
      <c r="T264" s="66">
        <v>16</v>
      </c>
      <c r="U264" s="67">
        <f>100 * $Q264 + T264</f>
        <v>3316</v>
      </c>
      <c r="V264" s="68">
        <f>IF(ISBLANK(X264), "", _xlfn.XLOOKUP(X264,'SNAP2 IDs'!C$3:C$15,'SNAP2 IDs'!B$3:B$15,""))</f>
        <v>3</v>
      </c>
      <c r="W264" s="68">
        <f>_xlfn.XLOOKUP($V264, 'SNAP2 IDs'!$B$3:$B$15,'SNAP2 IDs'!D$3:D$15, "Lookup err")</f>
        <v>2</v>
      </c>
      <c r="X264" s="68">
        <v>8</v>
      </c>
      <c r="Y264" s="68" t="str">
        <f>_xlfn.XLOOKUP($V264, 'SNAP2 IDs'!$B$3:$B$15,'SNAP2 IDs'!E$3:E$15, "Lookup err")</f>
        <v>00:00:b3:f2:e4:75</v>
      </c>
      <c r="Z264" s="68" t="str">
        <f>_xlfn.XLOOKUP($V264, 'SNAP2 IDs'!$B$3:$B$15,'SNAP2 IDs'!F$3:F$15, "Lookup err")</f>
        <v>snap08.sas.pvt</v>
      </c>
      <c r="AA264" s="66">
        <v>0</v>
      </c>
      <c r="AB264" s="66">
        <v>30</v>
      </c>
      <c r="AC264" s="66">
        <v>31</v>
      </c>
      <c r="AD264" s="60">
        <f>_xlfn.BITXOR(AB264,2) + 32*AA264</f>
        <v>28</v>
      </c>
      <c r="AE264" s="60">
        <f>_xlfn.BITXOR(AC264,2) + 32*AA264</f>
        <v>29</v>
      </c>
      <c r="AF264" s="60">
        <f>32*(X264-1) + (AD264/2)</f>
        <v>238</v>
      </c>
      <c r="AG264" s="62" t="s">
        <v>561</v>
      </c>
    </row>
    <row r="265" spans="1:33" s="63" customFormat="1">
      <c r="A265" s="51"/>
      <c r="B265" s="52" t="s">
        <v>635</v>
      </c>
      <c r="C265" s="53" t="s">
        <v>181</v>
      </c>
      <c r="D265" s="54">
        <v>37.239393049999997</v>
      </c>
      <c r="E265" s="54">
        <v>-118.28188019</v>
      </c>
      <c r="F265" s="55">
        <v>1182.8699999999999</v>
      </c>
      <c r="G265" s="55">
        <v>-18.935758945914973</v>
      </c>
      <c r="H265" s="55">
        <v>-42.646479253981269</v>
      </c>
      <c r="I265" s="64" t="s">
        <v>69</v>
      </c>
      <c r="J265" s="64" t="s">
        <v>70</v>
      </c>
      <c r="K265" s="57" t="s">
        <v>636</v>
      </c>
      <c r="L265" s="57" t="s">
        <v>637</v>
      </c>
      <c r="M265" s="56" t="s">
        <v>184</v>
      </c>
      <c r="N265" s="56" t="s">
        <v>184</v>
      </c>
      <c r="O265" s="66">
        <v>34</v>
      </c>
      <c r="P265" s="60">
        <f>_xlfn.XLOOKUP(O265,'ARX IDs'!B$3:B$47,'ARX IDs'!C$3:C$47,"")</f>
        <v>28</v>
      </c>
      <c r="Q265" s="60">
        <f>O265</f>
        <v>34</v>
      </c>
      <c r="R265" s="66">
        <v>1</v>
      </c>
      <c r="S265" s="67">
        <f>100 * $Q265 + R265</f>
        <v>3401</v>
      </c>
      <c r="T265" s="66">
        <v>2</v>
      </c>
      <c r="U265" s="67">
        <f>100 * $Q265 + T265</f>
        <v>3402</v>
      </c>
      <c r="V265" s="68">
        <f>IF(ISBLANK(X265), "", _xlfn.XLOOKUP(X265,'SNAP2 IDs'!C$3:C$15,'SNAP2 IDs'!B$3:B$15,""))</f>
        <v>3</v>
      </c>
      <c r="W265" s="68">
        <f>_xlfn.XLOOKUP($V265, 'SNAP2 IDs'!$B$3:$B$15,'SNAP2 IDs'!D$3:D$15, "Lookup err")</f>
        <v>2</v>
      </c>
      <c r="X265" s="68">
        <v>8</v>
      </c>
      <c r="Y265" s="68" t="str">
        <f>_xlfn.XLOOKUP($V265, 'SNAP2 IDs'!$B$3:$B$15,'SNAP2 IDs'!E$3:E$15, "Lookup err")</f>
        <v>00:00:b3:f2:e4:75</v>
      </c>
      <c r="Z265" s="68" t="str">
        <f>_xlfn.XLOOKUP($V265, 'SNAP2 IDs'!$B$3:$B$15,'SNAP2 IDs'!F$3:F$15, "Lookup err")</f>
        <v>snap08.sas.pvt</v>
      </c>
      <c r="AA265" s="66">
        <v>1</v>
      </c>
      <c r="AB265" s="66">
        <v>0</v>
      </c>
      <c r="AC265" s="66">
        <v>1</v>
      </c>
      <c r="AD265" s="60">
        <f>_xlfn.BITXOR(AB265,2) + 32*AA265</f>
        <v>34</v>
      </c>
      <c r="AE265" s="60">
        <f>_xlfn.BITXOR(AC265,2) + 32*AA265</f>
        <v>35</v>
      </c>
      <c r="AF265" s="60">
        <f>32*(X265-1) + (AD265/2)</f>
        <v>241</v>
      </c>
      <c r="AG265" s="62" t="s">
        <v>561</v>
      </c>
    </row>
    <row r="266" spans="1:33" s="63" customFormat="1">
      <c r="A266" s="51"/>
      <c r="B266" s="52" t="s">
        <v>638</v>
      </c>
      <c r="C266" s="53" t="s">
        <v>181</v>
      </c>
      <c r="D266" s="54">
        <v>37.239334620000001</v>
      </c>
      <c r="E266" s="54">
        <v>-118.28189389000001</v>
      </c>
      <c r="F266" s="55">
        <v>1182.96</v>
      </c>
      <c r="G266" s="55">
        <v>-20.160271994138999</v>
      </c>
      <c r="H266" s="55">
        <v>-49.125680444855718</v>
      </c>
      <c r="I266" s="64" t="s">
        <v>69</v>
      </c>
      <c r="J266" s="64" t="s">
        <v>70</v>
      </c>
      <c r="K266" s="57" t="s">
        <v>639</v>
      </c>
      <c r="L266" s="57" t="s">
        <v>640</v>
      </c>
      <c r="M266" s="56" t="s">
        <v>184</v>
      </c>
      <c r="N266" s="56" t="s">
        <v>184</v>
      </c>
      <c r="O266" s="66">
        <v>34</v>
      </c>
      <c r="P266" s="60">
        <f>_xlfn.XLOOKUP(O266,'ARX IDs'!B$3:B$47,'ARX IDs'!C$3:C$47,"")</f>
        <v>28</v>
      </c>
      <c r="Q266" s="60">
        <f>O266</f>
        <v>34</v>
      </c>
      <c r="R266" s="66">
        <v>3</v>
      </c>
      <c r="S266" s="67">
        <f>100 * $Q266 + R266</f>
        <v>3403</v>
      </c>
      <c r="T266" s="66">
        <v>4</v>
      </c>
      <c r="U266" s="67">
        <f>100 * $Q266 + T266</f>
        <v>3404</v>
      </c>
      <c r="V266" s="68">
        <f>IF(ISBLANK(X266), "", _xlfn.XLOOKUP(X266,'SNAP2 IDs'!C$3:C$15,'SNAP2 IDs'!B$3:B$15,""))</f>
        <v>3</v>
      </c>
      <c r="W266" s="68">
        <f>_xlfn.XLOOKUP($V266, 'SNAP2 IDs'!$B$3:$B$15,'SNAP2 IDs'!D$3:D$15, "Lookup err")</f>
        <v>2</v>
      </c>
      <c r="X266" s="68">
        <v>8</v>
      </c>
      <c r="Y266" s="68" t="str">
        <f>_xlfn.XLOOKUP($V266, 'SNAP2 IDs'!$B$3:$B$15,'SNAP2 IDs'!E$3:E$15, "Lookup err")</f>
        <v>00:00:b3:f2:e4:75</v>
      </c>
      <c r="Z266" s="68" t="str">
        <f>_xlfn.XLOOKUP($V266, 'SNAP2 IDs'!$B$3:$B$15,'SNAP2 IDs'!F$3:F$15, "Lookup err")</f>
        <v>snap08.sas.pvt</v>
      </c>
      <c r="AA266" s="66">
        <v>1</v>
      </c>
      <c r="AB266" s="66">
        <v>2</v>
      </c>
      <c r="AC266" s="66">
        <v>3</v>
      </c>
      <c r="AD266" s="60">
        <f>_xlfn.BITXOR(AB266,2) + 32*AA266</f>
        <v>32</v>
      </c>
      <c r="AE266" s="60">
        <f>_xlfn.BITXOR(AC266,2) + 32*AA266</f>
        <v>33</v>
      </c>
      <c r="AF266" s="60">
        <f>32*(X266-1) + (AD266/2)</f>
        <v>240</v>
      </c>
      <c r="AG266" s="62" t="s">
        <v>561</v>
      </c>
    </row>
    <row r="267" spans="1:33" s="63" customFormat="1">
      <c r="A267" s="51"/>
      <c r="B267" s="52" t="s">
        <v>641</v>
      </c>
      <c r="C267" s="53" t="s">
        <v>181</v>
      </c>
      <c r="D267" s="54">
        <v>37.239317880000002</v>
      </c>
      <c r="E267" s="54">
        <v>-118.2820626</v>
      </c>
      <c r="F267" s="55">
        <v>1182.8699999999999</v>
      </c>
      <c r="G267" s="55">
        <v>-35.129330406729842</v>
      </c>
      <c r="H267" s="55">
        <v>-50.989088938562595</v>
      </c>
      <c r="I267" s="64" t="s">
        <v>69</v>
      </c>
      <c r="J267" s="64" t="s">
        <v>70</v>
      </c>
      <c r="K267" s="57" t="s">
        <v>642</v>
      </c>
      <c r="L267" s="57" t="s">
        <v>643</v>
      </c>
      <c r="M267" s="56" t="s">
        <v>184</v>
      </c>
      <c r="N267" s="56" t="s">
        <v>184</v>
      </c>
      <c r="O267" s="66">
        <v>34</v>
      </c>
      <c r="P267" s="60">
        <f>_xlfn.XLOOKUP(O267,'ARX IDs'!B$3:B$47,'ARX IDs'!C$3:C$47,"")</f>
        <v>28</v>
      </c>
      <c r="Q267" s="60">
        <f>O267</f>
        <v>34</v>
      </c>
      <c r="R267" s="66">
        <v>5</v>
      </c>
      <c r="S267" s="67">
        <f>100 * $Q267 + R267</f>
        <v>3405</v>
      </c>
      <c r="T267" s="66">
        <v>6</v>
      </c>
      <c r="U267" s="67">
        <f>100 * $Q267 + T267</f>
        <v>3406</v>
      </c>
      <c r="V267" s="68">
        <f>IF(ISBLANK(X267), "", _xlfn.XLOOKUP(X267,'SNAP2 IDs'!C$3:C$15,'SNAP2 IDs'!B$3:B$15,""))</f>
        <v>3</v>
      </c>
      <c r="W267" s="68">
        <f>_xlfn.XLOOKUP($V267, 'SNAP2 IDs'!$B$3:$B$15,'SNAP2 IDs'!D$3:D$15, "Lookup err")</f>
        <v>2</v>
      </c>
      <c r="X267" s="68">
        <v>8</v>
      </c>
      <c r="Y267" s="68" t="str">
        <f>_xlfn.XLOOKUP($V267, 'SNAP2 IDs'!$B$3:$B$15,'SNAP2 IDs'!E$3:E$15, "Lookup err")</f>
        <v>00:00:b3:f2:e4:75</v>
      </c>
      <c r="Z267" s="68" t="str">
        <f>_xlfn.XLOOKUP($V267, 'SNAP2 IDs'!$B$3:$B$15,'SNAP2 IDs'!F$3:F$15, "Lookup err")</f>
        <v>snap08.sas.pvt</v>
      </c>
      <c r="AA267" s="66">
        <v>1</v>
      </c>
      <c r="AB267" s="66">
        <v>4</v>
      </c>
      <c r="AC267" s="66">
        <v>5</v>
      </c>
      <c r="AD267" s="60">
        <f>_xlfn.BITXOR(AB267,2) + 32*AA267</f>
        <v>38</v>
      </c>
      <c r="AE267" s="60">
        <f>_xlfn.BITXOR(AC267,2) + 32*AA267</f>
        <v>39</v>
      </c>
      <c r="AF267" s="60">
        <f>32*(X267-1) + (AD267/2)</f>
        <v>243</v>
      </c>
      <c r="AG267" s="62" t="s">
        <v>561</v>
      </c>
    </row>
    <row r="268" spans="1:33" s="63" customFormat="1">
      <c r="A268" s="51"/>
      <c r="B268" s="52" t="s">
        <v>644</v>
      </c>
      <c r="C268" s="53" t="s">
        <v>181</v>
      </c>
      <c r="D268" s="54">
        <v>37.239227829999997</v>
      </c>
      <c r="E268" s="54">
        <v>-118.28198704</v>
      </c>
      <c r="F268" s="55">
        <v>1182.82</v>
      </c>
      <c r="G268" s="55">
        <v>-28.421240287044103</v>
      </c>
      <c r="H268" s="55">
        <v>-60.982019303801032</v>
      </c>
      <c r="I268" s="64" t="s">
        <v>69</v>
      </c>
      <c r="J268" s="64" t="s">
        <v>70</v>
      </c>
      <c r="K268" s="57" t="s">
        <v>645</v>
      </c>
      <c r="L268" s="57" t="s">
        <v>646</v>
      </c>
      <c r="M268" s="56" t="s">
        <v>184</v>
      </c>
      <c r="N268" s="56" t="s">
        <v>184</v>
      </c>
      <c r="O268" s="66">
        <v>34</v>
      </c>
      <c r="P268" s="60">
        <f>_xlfn.XLOOKUP(O268,'ARX IDs'!B$3:B$47,'ARX IDs'!C$3:C$47,"")</f>
        <v>28</v>
      </c>
      <c r="Q268" s="60">
        <f>O268</f>
        <v>34</v>
      </c>
      <c r="R268" s="66">
        <v>7</v>
      </c>
      <c r="S268" s="67">
        <f>100 * $Q268 + R268</f>
        <v>3407</v>
      </c>
      <c r="T268" s="66">
        <v>8</v>
      </c>
      <c r="U268" s="67">
        <f>100 * $Q268 + T268</f>
        <v>3408</v>
      </c>
      <c r="V268" s="68">
        <f>IF(ISBLANK(X268), "", _xlfn.XLOOKUP(X268,'SNAP2 IDs'!C$3:C$15,'SNAP2 IDs'!B$3:B$15,""))</f>
        <v>3</v>
      </c>
      <c r="W268" s="68">
        <f>_xlfn.XLOOKUP($V268, 'SNAP2 IDs'!$B$3:$B$15,'SNAP2 IDs'!D$3:D$15, "Lookup err")</f>
        <v>2</v>
      </c>
      <c r="X268" s="68">
        <v>8</v>
      </c>
      <c r="Y268" s="68" t="str">
        <f>_xlfn.XLOOKUP($V268, 'SNAP2 IDs'!$B$3:$B$15,'SNAP2 IDs'!E$3:E$15, "Lookup err")</f>
        <v>00:00:b3:f2:e4:75</v>
      </c>
      <c r="Z268" s="68" t="str">
        <f>_xlfn.XLOOKUP($V268, 'SNAP2 IDs'!$B$3:$B$15,'SNAP2 IDs'!F$3:F$15, "Lookup err")</f>
        <v>snap08.sas.pvt</v>
      </c>
      <c r="AA268" s="66">
        <v>1</v>
      </c>
      <c r="AB268" s="66">
        <v>6</v>
      </c>
      <c r="AC268" s="66">
        <v>7</v>
      </c>
      <c r="AD268" s="60">
        <f>_xlfn.BITXOR(AB268,2) + 32*AA268</f>
        <v>36</v>
      </c>
      <c r="AE268" s="60">
        <f>_xlfn.BITXOR(AC268,2) + 32*AA268</f>
        <v>37</v>
      </c>
      <c r="AF268" s="60">
        <f>32*(X268-1) + (AD268/2)</f>
        <v>242</v>
      </c>
      <c r="AG268" s="62" t="s">
        <v>647</v>
      </c>
    </row>
    <row r="269" spans="1:33" s="63" customFormat="1">
      <c r="A269" s="51"/>
      <c r="B269" s="52" t="s">
        <v>648</v>
      </c>
      <c r="C269" s="53" t="s">
        <v>181</v>
      </c>
      <c r="D269" s="54">
        <v>37.23906865</v>
      </c>
      <c r="E269" s="54">
        <v>-118.28200525</v>
      </c>
      <c r="F269" s="55">
        <v>1182.71</v>
      </c>
      <c r="G269" s="55">
        <v>-30.03622375260537</v>
      </c>
      <c r="H269" s="55">
        <v>-78.649440289443035</v>
      </c>
      <c r="I269" s="64" t="s">
        <v>69</v>
      </c>
      <c r="J269" s="64" t="s">
        <v>70</v>
      </c>
      <c r="K269" s="57" t="s">
        <v>649</v>
      </c>
      <c r="L269" s="57" t="s">
        <v>650</v>
      </c>
      <c r="M269" s="56" t="s">
        <v>184</v>
      </c>
      <c r="N269" s="56" t="s">
        <v>184</v>
      </c>
      <c r="O269" s="66">
        <v>34</v>
      </c>
      <c r="P269" s="60">
        <f>_xlfn.XLOOKUP(O269,'ARX IDs'!B$3:B$47,'ARX IDs'!C$3:C$47,"")</f>
        <v>28</v>
      </c>
      <c r="Q269" s="60">
        <f>O269</f>
        <v>34</v>
      </c>
      <c r="R269" s="66">
        <v>9</v>
      </c>
      <c r="S269" s="67">
        <f>100 * $Q269 + R269</f>
        <v>3409</v>
      </c>
      <c r="T269" s="66">
        <v>10</v>
      </c>
      <c r="U269" s="67">
        <f>100 * $Q269 + T269</f>
        <v>3410</v>
      </c>
      <c r="V269" s="68">
        <f>IF(ISBLANK(X269), "", _xlfn.XLOOKUP(X269,'SNAP2 IDs'!C$3:C$15,'SNAP2 IDs'!B$3:B$15,""))</f>
        <v>3</v>
      </c>
      <c r="W269" s="68">
        <f>_xlfn.XLOOKUP($V269, 'SNAP2 IDs'!$B$3:$B$15,'SNAP2 IDs'!D$3:D$15, "Lookup err")</f>
        <v>2</v>
      </c>
      <c r="X269" s="68">
        <v>8</v>
      </c>
      <c r="Y269" s="68" t="str">
        <f>_xlfn.XLOOKUP($V269, 'SNAP2 IDs'!$B$3:$B$15,'SNAP2 IDs'!E$3:E$15, "Lookup err")</f>
        <v>00:00:b3:f2:e4:75</v>
      </c>
      <c r="Z269" s="68" t="str">
        <f>_xlfn.XLOOKUP($V269, 'SNAP2 IDs'!$B$3:$B$15,'SNAP2 IDs'!F$3:F$15, "Lookup err")</f>
        <v>snap08.sas.pvt</v>
      </c>
      <c r="AA269" s="66">
        <v>1</v>
      </c>
      <c r="AB269" s="66">
        <v>8</v>
      </c>
      <c r="AC269" s="66">
        <v>9</v>
      </c>
      <c r="AD269" s="60">
        <f>_xlfn.BITXOR(AB269,2) + 32*AA269</f>
        <v>42</v>
      </c>
      <c r="AE269" s="60">
        <f>_xlfn.BITXOR(AC269,2) + 32*AA269</f>
        <v>43</v>
      </c>
      <c r="AF269" s="60">
        <f>32*(X269-1) + (AD269/2)</f>
        <v>245</v>
      </c>
      <c r="AG269" s="62" t="s">
        <v>400</v>
      </c>
    </row>
    <row r="270" spans="1:33" s="63" customFormat="1">
      <c r="A270" s="51"/>
      <c r="B270" s="52" t="s">
        <v>651</v>
      </c>
      <c r="C270" s="53" t="s">
        <v>181</v>
      </c>
      <c r="D270" s="54">
        <v>37.239065089999997</v>
      </c>
      <c r="E270" s="54">
        <v>-118.28189494999999</v>
      </c>
      <c r="F270" s="55">
        <v>1182.6600000000001</v>
      </c>
      <c r="G270" s="55">
        <v>-20.25794873550976</v>
      </c>
      <c r="H270" s="55">
        <v>-79.036771775780082</v>
      </c>
      <c r="I270" s="64" t="s">
        <v>69</v>
      </c>
      <c r="J270" s="64" t="s">
        <v>70</v>
      </c>
      <c r="K270" s="57" t="s">
        <v>652</v>
      </c>
      <c r="L270" s="57" t="s">
        <v>653</v>
      </c>
      <c r="M270" s="56" t="s">
        <v>184</v>
      </c>
      <c r="N270" s="56" t="s">
        <v>184</v>
      </c>
      <c r="O270" s="66">
        <v>34</v>
      </c>
      <c r="P270" s="60">
        <f>_xlfn.XLOOKUP(O270,'ARX IDs'!B$3:B$47,'ARX IDs'!C$3:C$47,"")</f>
        <v>28</v>
      </c>
      <c r="Q270" s="60">
        <f>O270</f>
        <v>34</v>
      </c>
      <c r="R270" s="66">
        <v>11</v>
      </c>
      <c r="S270" s="67">
        <f>100 * $Q270 + R270</f>
        <v>3411</v>
      </c>
      <c r="T270" s="66">
        <v>12</v>
      </c>
      <c r="U270" s="67">
        <f>100 * $Q270 + T270</f>
        <v>3412</v>
      </c>
      <c r="V270" s="68">
        <f>IF(ISBLANK(X270), "", _xlfn.XLOOKUP(X270,'SNAP2 IDs'!C$3:C$15,'SNAP2 IDs'!B$3:B$15,""))</f>
        <v>3</v>
      </c>
      <c r="W270" s="68">
        <f>_xlfn.XLOOKUP($V270, 'SNAP2 IDs'!$B$3:$B$15,'SNAP2 IDs'!D$3:D$15, "Lookup err")</f>
        <v>2</v>
      </c>
      <c r="X270" s="68">
        <v>8</v>
      </c>
      <c r="Y270" s="68" t="str">
        <f>_xlfn.XLOOKUP($V270, 'SNAP2 IDs'!$B$3:$B$15,'SNAP2 IDs'!E$3:E$15, "Lookup err")</f>
        <v>00:00:b3:f2:e4:75</v>
      </c>
      <c r="Z270" s="68" t="str">
        <f>_xlfn.XLOOKUP($V270, 'SNAP2 IDs'!$B$3:$B$15,'SNAP2 IDs'!F$3:F$15, "Lookup err")</f>
        <v>snap08.sas.pvt</v>
      </c>
      <c r="AA270" s="66">
        <v>1</v>
      </c>
      <c r="AB270" s="66">
        <v>10</v>
      </c>
      <c r="AC270" s="66">
        <v>11</v>
      </c>
      <c r="AD270" s="60">
        <f>_xlfn.BITXOR(AB270,2) + 32*AA270</f>
        <v>40</v>
      </c>
      <c r="AE270" s="60">
        <f>_xlfn.BITXOR(AC270,2) + 32*AA270</f>
        <v>41</v>
      </c>
      <c r="AF270" s="60">
        <f>32*(X270-1) + (AD270/2)</f>
        <v>244</v>
      </c>
      <c r="AG270" s="62" t="s">
        <v>400</v>
      </c>
    </row>
    <row r="271" spans="1:33" s="63" customFormat="1">
      <c r="A271" s="51"/>
      <c r="B271" s="52" t="s">
        <v>654</v>
      </c>
      <c r="C271" s="53" t="s">
        <v>181</v>
      </c>
      <c r="D271" s="54">
        <v>37.239002259999999</v>
      </c>
      <c r="E271" s="54">
        <v>-118.28198365999999</v>
      </c>
      <c r="F271" s="55">
        <v>1182.71</v>
      </c>
      <c r="G271" s="55">
        <v>-28.128508440245543</v>
      </c>
      <c r="H271" s="55">
        <v>-86.016507348178834</v>
      </c>
      <c r="I271" s="64" t="s">
        <v>69</v>
      </c>
      <c r="J271" s="64" t="s">
        <v>70</v>
      </c>
      <c r="K271" s="57" t="s">
        <v>655</v>
      </c>
      <c r="L271" s="57" t="s">
        <v>656</v>
      </c>
      <c r="M271" s="56" t="s">
        <v>184</v>
      </c>
      <c r="N271" s="56" t="s">
        <v>184</v>
      </c>
      <c r="O271" s="66">
        <v>34</v>
      </c>
      <c r="P271" s="60">
        <f>_xlfn.XLOOKUP(O271,'ARX IDs'!B$3:B$47,'ARX IDs'!C$3:C$47,"")</f>
        <v>28</v>
      </c>
      <c r="Q271" s="60">
        <f>O271</f>
        <v>34</v>
      </c>
      <c r="R271" s="66">
        <v>15</v>
      </c>
      <c r="S271" s="67">
        <f>100 * $Q271 + R271</f>
        <v>3415</v>
      </c>
      <c r="T271" s="66">
        <v>16</v>
      </c>
      <c r="U271" s="67">
        <f>100 * $Q271 + T271</f>
        <v>3416</v>
      </c>
      <c r="V271" s="68">
        <f>IF(ISBLANK(X271), "", _xlfn.XLOOKUP(X271,'SNAP2 IDs'!C$3:C$15,'SNAP2 IDs'!B$3:B$15,""))</f>
        <v>3</v>
      </c>
      <c r="W271" s="68">
        <f>_xlfn.XLOOKUP($V271, 'SNAP2 IDs'!$B$3:$B$15,'SNAP2 IDs'!D$3:D$15, "Lookup err")</f>
        <v>2</v>
      </c>
      <c r="X271" s="68">
        <v>8</v>
      </c>
      <c r="Y271" s="68" t="str">
        <f>_xlfn.XLOOKUP($V271, 'SNAP2 IDs'!$B$3:$B$15,'SNAP2 IDs'!E$3:E$15, "Lookup err")</f>
        <v>00:00:b3:f2:e4:75</v>
      </c>
      <c r="Z271" s="68" t="str">
        <f>_xlfn.XLOOKUP($V271, 'SNAP2 IDs'!$B$3:$B$15,'SNAP2 IDs'!F$3:F$15, "Lookup err")</f>
        <v>snap08.sas.pvt</v>
      </c>
      <c r="AA271" s="66">
        <v>1</v>
      </c>
      <c r="AB271" s="66">
        <v>14</v>
      </c>
      <c r="AC271" s="66">
        <v>15</v>
      </c>
      <c r="AD271" s="60">
        <f>_xlfn.BITXOR(AB271,2) + 32*AA271</f>
        <v>44</v>
      </c>
      <c r="AE271" s="60">
        <f>_xlfn.BITXOR(AC271,2) + 32*AA271</f>
        <v>45</v>
      </c>
      <c r="AF271" s="60">
        <f>32*(X271-1) + (AD271/2)</f>
        <v>246</v>
      </c>
      <c r="AG271" s="62" t="s">
        <v>400</v>
      </c>
    </row>
    <row r="272" spans="1:33" s="63" customFormat="1">
      <c r="A272" s="51"/>
      <c r="B272" s="52" t="s">
        <v>657</v>
      </c>
      <c r="C272" s="53" t="s">
        <v>181</v>
      </c>
      <c r="D272" s="54">
        <v>37.238949159999997</v>
      </c>
      <c r="E272" s="54">
        <v>-118.28197328</v>
      </c>
      <c r="F272" s="55">
        <v>1182.8</v>
      </c>
      <c r="G272" s="55">
        <v>-27.205712914736328</v>
      </c>
      <c r="H272" s="55">
        <v>-91.905277726011491</v>
      </c>
      <c r="I272" s="64" t="s">
        <v>69</v>
      </c>
      <c r="J272" s="64" t="s">
        <v>70</v>
      </c>
      <c r="K272" s="57" t="s">
        <v>658</v>
      </c>
      <c r="L272" s="57" t="s">
        <v>659</v>
      </c>
      <c r="M272" s="56" t="s">
        <v>184</v>
      </c>
      <c r="N272" s="56" t="s">
        <v>184</v>
      </c>
      <c r="O272" s="66">
        <v>34</v>
      </c>
      <c r="P272" s="60">
        <f>_xlfn.XLOOKUP(O272,'ARX IDs'!B$3:B$47,'ARX IDs'!C$3:C$47,"")</f>
        <v>28</v>
      </c>
      <c r="Q272" s="60">
        <f>O272</f>
        <v>34</v>
      </c>
      <c r="R272" s="66">
        <v>13</v>
      </c>
      <c r="S272" s="67">
        <f>100 * $Q272 + R272</f>
        <v>3413</v>
      </c>
      <c r="T272" s="66">
        <v>14</v>
      </c>
      <c r="U272" s="67">
        <f>100 * $Q272 + T272</f>
        <v>3414</v>
      </c>
      <c r="V272" s="68">
        <f>IF(ISBLANK(X272), "", _xlfn.XLOOKUP(X272,'SNAP2 IDs'!C$3:C$15,'SNAP2 IDs'!B$3:B$15,""))</f>
        <v>3</v>
      </c>
      <c r="W272" s="68">
        <f>_xlfn.XLOOKUP($V272, 'SNAP2 IDs'!$B$3:$B$15,'SNAP2 IDs'!D$3:D$15, "Lookup err")</f>
        <v>2</v>
      </c>
      <c r="X272" s="68">
        <v>8</v>
      </c>
      <c r="Y272" s="68" t="str">
        <f>_xlfn.XLOOKUP($V272, 'SNAP2 IDs'!$B$3:$B$15,'SNAP2 IDs'!E$3:E$15, "Lookup err")</f>
        <v>00:00:b3:f2:e4:75</v>
      </c>
      <c r="Z272" s="68" t="str">
        <f>_xlfn.XLOOKUP($V272, 'SNAP2 IDs'!$B$3:$B$15,'SNAP2 IDs'!F$3:F$15, "Lookup err")</f>
        <v>snap08.sas.pvt</v>
      </c>
      <c r="AA272" s="66">
        <v>1</v>
      </c>
      <c r="AB272" s="66">
        <v>12</v>
      </c>
      <c r="AC272" s="66">
        <v>13</v>
      </c>
      <c r="AD272" s="60">
        <f>_xlfn.BITXOR(AB272,2) + 32*AA272</f>
        <v>46</v>
      </c>
      <c r="AE272" s="60">
        <f>_xlfn.BITXOR(AC272,2) + 32*AA272</f>
        <v>47</v>
      </c>
      <c r="AF272" s="60">
        <f>32*(X272-1) + (AD272/2)</f>
        <v>247</v>
      </c>
      <c r="AG272" s="62" t="s">
        <v>400</v>
      </c>
    </row>
    <row r="273" spans="1:33" s="63" customFormat="1">
      <c r="A273" s="51"/>
      <c r="B273" s="52" t="s">
        <v>660</v>
      </c>
      <c r="C273" s="53" t="s">
        <v>181</v>
      </c>
      <c r="D273" s="54">
        <v>37.240463159999997</v>
      </c>
      <c r="E273" s="54">
        <v>-118.28184082</v>
      </c>
      <c r="F273" s="55">
        <v>1183.3399999999999</v>
      </c>
      <c r="G273" s="55">
        <v>-15.448385445943067</v>
      </c>
      <c r="H273" s="55">
        <v>76.121118522206473</v>
      </c>
      <c r="I273" s="64" t="s">
        <v>69</v>
      </c>
      <c r="J273" s="64" t="s">
        <v>69</v>
      </c>
      <c r="K273" s="57" t="s">
        <v>661</v>
      </c>
      <c r="L273" s="57" t="s">
        <v>662</v>
      </c>
      <c r="M273" s="56" t="s">
        <v>184</v>
      </c>
      <c r="N273" s="56" t="s">
        <v>184</v>
      </c>
      <c r="O273" s="66">
        <v>35</v>
      </c>
      <c r="P273" s="60">
        <f>_xlfn.XLOOKUP(O273,'ARX IDs'!B$3:B$47,'ARX IDs'!C$3:C$47,"")</f>
        <v>29</v>
      </c>
      <c r="Q273" s="60">
        <v>35</v>
      </c>
      <c r="R273" s="66">
        <v>5</v>
      </c>
      <c r="S273" s="67">
        <f>100 * $Q273 + R273</f>
        <v>3505</v>
      </c>
      <c r="T273" s="66">
        <v>6</v>
      </c>
      <c r="U273" s="67">
        <f>100 * $Q273 + T273</f>
        <v>3506</v>
      </c>
      <c r="V273" s="68">
        <f>IF(ISBLANK(X273), "", _xlfn.XLOOKUP(X273,'SNAP2 IDs'!C$3:C$15,'SNAP2 IDs'!B$3:B$15,""))</f>
        <v>1</v>
      </c>
      <c r="W273" s="68">
        <f>_xlfn.XLOOKUP($V273, 'SNAP2 IDs'!$B$3:$B$15,'SNAP2 IDs'!D$3:D$15, "Lookup err")</f>
        <v>2</v>
      </c>
      <c r="X273" s="68">
        <v>9</v>
      </c>
      <c r="Y273" s="68" t="str">
        <f>_xlfn.XLOOKUP($V273, 'SNAP2 IDs'!$B$3:$B$15,'SNAP2 IDs'!E$3:E$15, "Lookup err")</f>
        <v>02:00:ce:ca:e4:6f</v>
      </c>
      <c r="Z273" s="68" t="str">
        <f>_xlfn.XLOOKUP($V273, 'SNAP2 IDs'!$B$3:$B$15,'SNAP2 IDs'!F$3:F$15, "Lookup err")</f>
        <v>snap09.sas.pvt</v>
      </c>
      <c r="AA273" s="66">
        <v>0</v>
      </c>
      <c r="AB273" s="66">
        <v>0</v>
      </c>
      <c r="AC273" s="66">
        <v>1</v>
      </c>
      <c r="AD273" s="60">
        <f>_xlfn.BITXOR(AB273,2) + 32*AA273</f>
        <v>2</v>
      </c>
      <c r="AE273" s="60">
        <f>_xlfn.BITXOR(AC273,2) + 32*AA273</f>
        <v>3</v>
      </c>
      <c r="AF273" s="60">
        <f>32*(X273-1) + (AD273/2)</f>
        <v>257</v>
      </c>
      <c r="AG273" s="62" t="s">
        <v>400</v>
      </c>
    </row>
    <row r="274" spans="1:33" s="63" customFormat="1">
      <c r="A274" s="51"/>
      <c r="B274" s="52" t="s">
        <v>663</v>
      </c>
      <c r="C274" s="53" t="s">
        <v>181</v>
      </c>
      <c r="D274" s="54">
        <v>37.24030174</v>
      </c>
      <c r="E274" s="54">
        <v>-118.28185662</v>
      </c>
      <c r="F274" s="55">
        <v>1182.8</v>
      </c>
      <c r="G274" s="55">
        <v>-16.850362471704916</v>
      </c>
      <c r="H274" s="55">
        <v>58.206204927664544</v>
      </c>
      <c r="I274" s="64" t="s">
        <v>69</v>
      </c>
      <c r="J274" s="64" t="s">
        <v>69</v>
      </c>
      <c r="K274" s="57" t="s">
        <v>664</v>
      </c>
      <c r="L274" s="57" t="s">
        <v>665</v>
      </c>
      <c r="M274" s="56" t="s">
        <v>184</v>
      </c>
      <c r="N274" s="56" t="s">
        <v>184</v>
      </c>
      <c r="O274" s="66">
        <v>35</v>
      </c>
      <c r="P274" s="60">
        <f>_xlfn.XLOOKUP(O274,'ARX IDs'!B$3:B$47,'ARX IDs'!C$3:C$47,"")</f>
        <v>29</v>
      </c>
      <c r="Q274" s="60">
        <v>35</v>
      </c>
      <c r="R274" s="66">
        <v>7</v>
      </c>
      <c r="S274" s="67">
        <f>100 * $Q274 + R274</f>
        <v>3507</v>
      </c>
      <c r="T274" s="66">
        <v>8</v>
      </c>
      <c r="U274" s="67">
        <f>100 * $Q274 + T274</f>
        <v>3508</v>
      </c>
      <c r="V274" s="68">
        <f>IF(ISBLANK(X274), "", _xlfn.XLOOKUP(X274,'SNAP2 IDs'!C$3:C$15,'SNAP2 IDs'!B$3:B$15,""))</f>
        <v>1</v>
      </c>
      <c r="W274" s="68">
        <f>_xlfn.XLOOKUP($V274, 'SNAP2 IDs'!$B$3:$B$15,'SNAP2 IDs'!D$3:D$15, "Lookup err")</f>
        <v>2</v>
      </c>
      <c r="X274" s="68">
        <v>9</v>
      </c>
      <c r="Y274" s="68" t="str">
        <f>_xlfn.XLOOKUP($V274, 'SNAP2 IDs'!$B$3:$B$15,'SNAP2 IDs'!E$3:E$15, "Lookup err")</f>
        <v>02:00:ce:ca:e4:6f</v>
      </c>
      <c r="Z274" s="68" t="str">
        <f>_xlfn.XLOOKUP($V274, 'SNAP2 IDs'!$B$3:$B$15,'SNAP2 IDs'!F$3:F$15, "Lookup err")</f>
        <v>snap09.sas.pvt</v>
      </c>
      <c r="AA274" s="66">
        <v>0</v>
      </c>
      <c r="AB274" s="66">
        <v>2</v>
      </c>
      <c r="AC274" s="66">
        <v>3</v>
      </c>
      <c r="AD274" s="60">
        <f>_xlfn.BITXOR(AB274,2) + 32*AA274</f>
        <v>0</v>
      </c>
      <c r="AE274" s="60">
        <f>_xlfn.BITXOR(AC274,2) + 32*AA274</f>
        <v>1</v>
      </c>
      <c r="AF274" s="60">
        <f>32*(X274-1) + (AD274/2)</f>
        <v>256</v>
      </c>
      <c r="AG274" s="62" t="s">
        <v>400</v>
      </c>
    </row>
    <row r="275" spans="1:33" s="63" customFormat="1">
      <c r="A275" s="51"/>
      <c r="B275" s="52" t="s">
        <v>666</v>
      </c>
      <c r="C275" s="53" t="s">
        <v>181</v>
      </c>
      <c r="D275" s="54">
        <v>37.240260229999997</v>
      </c>
      <c r="E275" s="54">
        <v>-118.28181887</v>
      </c>
      <c r="F275" s="55">
        <v>1182.68</v>
      </c>
      <c r="G275" s="55">
        <v>-13.505224414334599</v>
      </c>
      <c r="H275" s="55">
        <v>53.599290898607045</v>
      </c>
      <c r="I275" s="64" t="s">
        <v>69</v>
      </c>
      <c r="J275" s="64" t="s">
        <v>69</v>
      </c>
      <c r="K275" s="57" t="s">
        <v>667</v>
      </c>
      <c r="L275" s="57" t="s">
        <v>668</v>
      </c>
      <c r="M275" s="56" t="s">
        <v>184</v>
      </c>
      <c r="N275" s="56" t="s">
        <v>184</v>
      </c>
      <c r="O275" s="66">
        <v>35</v>
      </c>
      <c r="P275" s="60">
        <f>_xlfn.XLOOKUP(O275,'ARX IDs'!B$3:B$47,'ARX IDs'!C$3:C$47,"")</f>
        <v>29</v>
      </c>
      <c r="Q275" s="60">
        <v>35</v>
      </c>
      <c r="R275" s="66">
        <v>9</v>
      </c>
      <c r="S275" s="67">
        <f>100 * $Q275 + R275</f>
        <v>3509</v>
      </c>
      <c r="T275" s="66">
        <v>10</v>
      </c>
      <c r="U275" s="67">
        <f>100 * $Q275 + T275</f>
        <v>3510</v>
      </c>
      <c r="V275" s="68">
        <f>IF(ISBLANK(X275), "", _xlfn.XLOOKUP(X275,'SNAP2 IDs'!C$3:C$15,'SNAP2 IDs'!B$3:B$15,""))</f>
        <v>1</v>
      </c>
      <c r="W275" s="68">
        <f>_xlfn.XLOOKUP($V275, 'SNAP2 IDs'!$B$3:$B$15,'SNAP2 IDs'!D$3:D$15, "Lookup err")</f>
        <v>2</v>
      </c>
      <c r="X275" s="68">
        <v>9</v>
      </c>
      <c r="Y275" s="68" t="str">
        <f>_xlfn.XLOOKUP($V275, 'SNAP2 IDs'!$B$3:$B$15,'SNAP2 IDs'!E$3:E$15, "Lookup err")</f>
        <v>02:00:ce:ca:e4:6f</v>
      </c>
      <c r="Z275" s="68" t="str">
        <f>_xlfn.XLOOKUP($V275, 'SNAP2 IDs'!$B$3:$B$15,'SNAP2 IDs'!F$3:F$15, "Lookup err")</f>
        <v>snap09.sas.pvt</v>
      </c>
      <c r="AA275" s="66">
        <v>0</v>
      </c>
      <c r="AB275" s="66">
        <v>4</v>
      </c>
      <c r="AC275" s="66">
        <v>5</v>
      </c>
      <c r="AD275" s="60">
        <f>_xlfn.BITXOR(AB275,2) + 32*AA275</f>
        <v>6</v>
      </c>
      <c r="AE275" s="60">
        <f>_xlfn.BITXOR(AC275,2) + 32*AA275</f>
        <v>7</v>
      </c>
      <c r="AF275" s="60">
        <f>32*(X275-1) + (AD275/2)</f>
        <v>259</v>
      </c>
      <c r="AG275" s="62" t="s">
        <v>400</v>
      </c>
    </row>
    <row r="276" spans="1:33" s="63" customFormat="1">
      <c r="A276" s="51"/>
      <c r="B276" s="52" t="s">
        <v>669</v>
      </c>
      <c r="C276" s="53" t="s">
        <v>181</v>
      </c>
      <c r="D276" s="54">
        <v>37.240256799999997</v>
      </c>
      <c r="E276" s="54">
        <v>-118.28187912999999</v>
      </c>
      <c r="F276" s="55">
        <v>1182.8</v>
      </c>
      <c r="G276" s="55">
        <v>-18.846813190099073</v>
      </c>
      <c r="H276" s="55">
        <v>53.21750857284011</v>
      </c>
      <c r="I276" s="64" t="s">
        <v>69</v>
      </c>
      <c r="J276" s="64" t="s">
        <v>69</v>
      </c>
      <c r="K276" s="57" t="s">
        <v>670</v>
      </c>
      <c r="L276" s="57" t="s">
        <v>671</v>
      </c>
      <c r="M276" s="56" t="s">
        <v>184</v>
      </c>
      <c r="N276" s="56" t="s">
        <v>184</v>
      </c>
      <c r="O276" s="66">
        <v>35</v>
      </c>
      <c r="P276" s="60">
        <f>_xlfn.XLOOKUP(O276,'ARX IDs'!B$3:B$47,'ARX IDs'!C$3:C$47,"")</f>
        <v>29</v>
      </c>
      <c r="Q276" s="60">
        <v>35</v>
      </c>
      <c r="R276" s="66">
        <v>11</v>
      </c>
      <c r="S276" s="67">
        <f>100 * $Q276 + R276</f>
        <v>3511</v>
      </c>
      <c r="T276" s="66">
        <v>12</v>
      </c>
      <c r="U276" s="67">
        <f>100 * $Q276 + T276</f>
        <v>3512</v>
      </c>
      <c r="V276" s="68">
        <f>IF(ISBLANK(X276), "", _xlfn.XLOOKUP(X276,'SNAP2 IDs'!C$3:C$15,'SNAP2 IDs'!B$3:B$15,""))</f>
        <v>1</v>
      </c>
      <c r="W276" s="68">
        <f>_xlfn.XLOOKUP($V276, 'SNAP2 IDs'!$B$3:$B$15,'SNAP2 IDs'!D$3:D$15, "Lookup err")</f>
        <v>2</v>
      </c>
      <c r="X276" s="68">
        <v>9</v>
      </c>
      <c r="Y276" s="68" t="str">
        <f>_xlfn.XLOOKUP($V276, 'SNAP2 IDs'!$B$3:$B$15,'SNAP2 IDs'!E$3:E$15, "Lookup err")</f>
        <v>02:00:ce:ca:e4:6f</v>
      </c>
      <c r="Z276" s="68" t="str">
        <f>_xlfn.XLOOKUP($V276, 'SNAP2 IDs'!$B$3:$B$15,'SNAP2 IDs'!F$3:F$15, "Lookup err")</f>
        <v>snap09.sas.pvt</v>
      </c>
      <c r="AA276" s="66">
        <v>0</v>
      </c>
      <c r="AB276" s="66">
        <v>6</v>
      </c>
      <c r="AC276" s="66">
        <v>7</v>
      </c>
      <c r="AD276" s="60">
        <f>_xlfn.BITXOR(AB276,2) + 32*AA276</f>
        <v>4</v>
      </c>
      <c r="AE276" s="60">
        <f>_xlfn.BITXOR(AC276,2) + 32*AA276</f>
        <v>5</v>
      </c>
      <c r="AF276" s="60">
        <f>32*(X276-1) + (AD276/2)</f>
        <v>258</v>
      </c>
      <c r="AG276" s="62" t="s">
        <v>400</v>
      </c>
    </row>
    <row r="277" spans="1:33" s="63" customFormat="1">
      <c r="A277" s="51"/>
      <c r="B277" s="52" t="s">
        <v>672</v>
      </c>
      <c r="C277" s="53" t="s">
        <v>181</v>
      </c>
      <c r="D277" s="54">
        <v>37.240145220000002</v>
      </c>
      <c r="E277" s="54">
        <v>-118.2817778</v>
      </c>
      <c r="F277" s="55">
        <v>1182.55</v>
      </c>
      <c r="G277" s="55">
        <v>-9.8584076992226226</v>
      </c>
      <c r="H277" s="55">
        <v>40.83510918255007</v>
      </c>
      <c r="I277" s="64" t="s">
        <v>69</v>
      </c>
      <c r="J277" s="64" t="s">
        <v>69</v>
      </c>
      <c r="K277" s="57" t="s">
        <v>673</v>
      </c>
      <c r="L277" s="57" t="s">
        <v>674</v>
      </c>
      <c r="M277" s="56" t="s">
        <v>184</v>
      </c>
      <c r="N277" s="56" t="s">
        <v>184</v>
      </c>
      <c r="O277" s="66">
        <v>35</v>
      </c>
      <c r="P277" s="60">
        <f>_xlfn.XLOOKUP(O277,'ARX IDs'!B$3:B$47,'ARX IDs'!C$3:C$47,"")</f>
        <v>29</v>
      </c>
      <c r="Q277" s="60">
        <v>35</v>
      </c>
      <c r="R277" s="66">
        <v>13</v>
      </c>
      <c r="S277" s="67">
        <f>100 * $Q277 + R277</f>
        <v>3513</v>
      </c>
      <c r="T277" s="66">
        <v>14</v>
      </c>
      <c r="U277" s="67">
        <f>100 * $Q277 + T277</f>
        <v>3514</v>
      </c>
      <c r="V277" s="68">
        <f>IF(ISBLANK(X277), "", _xlfn.XLOOKUP(X277,'SNAP2 IDs'!C$3:C$15,'SNAP2 IDs'!B$3:B$15,""))</f>
        <v>1</v>
      </c>
      <c r="W277" s="68">
        <f>_xlfn.XLOOKUP($V277, 'SNAP2 IDs'!$B$3:$B$15,'SNAP2 IDs'!D$3:D$15, "Lookup err")</f>
        <v>2</v>
      </c>
      <c r="X277" s="68">
        <v>9</v>
      </c>
      <c r="Y277" s="68" t="str">
        <f>_xlfn.XLOOKUP($V277, 'SNAP2 IDs'!$B$3:$B$15,'SNAP2 IDs'!E$3:E$15, "Lookup err")</f>
        <v>02:00:ce:ca:e4:6f</v>
      </c>
      <c r="Z277" s="68" t="str">
        <f>_xlfn.XLOOKUP($V277, 'SNAP2 IDs'!$B$3:$B$15,'SNAP2 IDs'!F$3:F$15, "Lookup err")</f>
        <v>snap09.sas.pvt</v>
      </c>
      <c r="AA277" s="66">
        <v>0</v>
      </c>
      <c r="AB277" s="66">
        <v>8</v>
      </c>
      <c r="AC277" s="66">
        <v>9</v>
      </c>
      <c r="AD277" s="60">
        <f>_xlfn.BITXOR(AB277,2) + 32*AA277</f>
        <v>10</v>
      </c>
      <c r="AE277" s="60">
        <f>_xlfn.BITXOR(AC277,2) + 32*AA277</f>
        <v>11</v>
      </c>
      <c r="AF277" s="60">
        <f>32*(X277-1) + (AD277/2)</f>
        <v>261</v>
      </c>
      <c r="AG277" s="62" t="s">
        <v>400</v>
      </c>
    </row>
    <row r="278" spans="1:33" s="63" customFormat="1">
      <c r="A278" s="51"/>
      <c r="B278" s="52" t="s">
        <v>675</v>
      </c>
      <c r="C278" s="53" t="s">
        <v>181</v>
      </c>
      <c r="D278" s="54">
        <v>37.240086810000001</v>
      </c>
      <c r="E278" s="54">
        <v>-118.28179152</v>
      </c>
      <c r="F278" s="55">
        <v>1182.57</v>
      </c>
      <c r="G278" s="55">
        <v>-11.082901669014925</v>
      </c>
      <c r="H278" s="55">
        <v>34.355907993252792</v>
      </c>
      <c r="I278" s="64" t="s">
        <v>69</v>
      </c>
      <c r="J278" s="64" t="s">
        <v>69</v>
      </c>
      <c r="K278" s="57" t="s">
        <v>676</v>
      </c>
      <c r="L278" s="57" t="s">
        <v>677</v>
      </c>
      <c r="M278" s="56" t="s">
        <v>184</v>
      </c>
      <c r="N278" s="56" t="s">
        <v>184</v>
      </c>
      <c r="O278" s="66">
        <v>35</v>
      </c>
      <c r="P278" s="60">
        <f>_xlfn.XLOOKUP(O278,'ARX IDs'!B$3:B$47,'ARX IDs'!C$3:C$47,"")</f>
        <v>29</v>
      </c>
      <c r="Q278" s="60">
        <v>35</v>
      </c>
      <c r="R278" s="66">
        <v>15</v>
      </c>
      <c r="S278" s="67">
        <f>100 * $Q278 + R278</f>
        <v>3515</v>
      </c>
      <c r="T278" s="66">
        <v>16</v>
      </c>
      <c r="U278" s="67">
        <f>100 * $Q278 + T278</f>
        <v>3516</v>
      </c>
      <c r="V278" s="68">
        <f>IF(ISBLANK(X278), "", _xlfn.XLOOKUP(X278,'SNAP2 IDs'!C$3:C$15,'SNAP2 IDs'!B$3:B$15,""))</f>
        <v>1</v>
      </c>
      <c r="W278" s="68">
        <f>_xlfn.XLOOKUP($V278, 'SNAP2 IDs'!$B$3:$B$15,'SNAP2 IDs'!D$3:D$15, "Lookup err")</f>
        <v>2</v>
      </c>
      <c r="X278" s="68">
        <v>9</v>
      </c>
      <c r="Y278" s="68" t="str">
        <f>_xlfn.XLOOKUP($V278, 'SNAP2 IDs'!$B$3:$B$15,'SNAP2 IDs'!E$3:E$15, "Lookup err")</f>
        <v>02:00:ce:ca:e4:6f</v>
      </c>
      <c r="Z278" s="68" t="str">
        <f>_xlfn.XLOOKUP($V278, 'SNAP2 IDs'!$B$3:$B$15,'SNAP2 IDs'!F$3:F$15, "Lookup err")</f>
        <v>snap09.sas.pvt</v>
      </c>
      <c r="AA278" s="66">
        <v>0</v>
      </c>
      <c r="AB278" s="66">
        <v>10</v>
      </c>
      <c r="AC278" s="66">
        <v>11</v>
      </c>
      <c r="AD278" s="60">
        <f>_xlfn.BITXOR(AB278,2) + 32*AA278</f>
        <v>8</v>
      </c>
      <c r="AE278" s="60">
        <f>_xlfn.BITXOR(AC278,2) + 32*AA278</f>
        <v>9</v>
      </c>
      <c r="AF278" s="60">
        <f>32*(X278-1) + (AD278/2)</f>
        <v>260</v>
      </c>
      <c r="AG278" s="62" t="s">
        <v>400</v>
      </c>
    </row>
    <row r="279" spans="1:33" s="63" customFormat="1">
      <c r="A279" s="51"/>
      <c r="B279" s="52" t="s">
        <v>678</v>
      </c>
      <c r="C279" s="53" t="s">
        <v>181</v>
      </c>
      <c r="D279" s="54">
        <v>37.239141600000004</v>
      </c>
      <c r="E279" s="54">
        <v>-118.2821491</v>
      </c>
      <c r="F279" s="55">
        <v>1182.5999999999999</v>
      </c>
      <c r="G279" s="55">
        <v>-42.804729944664672</v>
      </c>
      <c r="H279" s="55">
        <v>-70.549883888775298</v>
      </c>
      <c r="I279" s="64" t="s">
        <v>69</v>
      </c>
      <c r="J279" s="64" t="s">
        <v>69</v>
      </c>
      <c r="K279" s="57" t="s">
        <v>679</v>
      </c>
      <c r="L279" s="57" t="s">
        <v>680</v>
      </c>
      <c r="M279" s="56" t="s">
        <v>184</v>
      </c>
      <c r="N279" s="56" t="s">
        <v>184</v>
      </c>
      <c r="O279" s="66">
        <v>35</v>
      </c>
      <c r="P279" s="60">
        <f>_xlfn.XLOOKUP(O279,'ARX IDs'!B$3:B$47,'ARX IDs'!C$3:C$47,"")</f>
        <v>29</v>
      </c>
      <c r="Q279" s="60">
        <v>35</v>
      </c>
      <c r="R279" s="66">
        <v>1</v>
      </c>
      <c r="S279" s="67">
        <f>100 * $Q279 + R279</f>
        <v>3501</v>
      </c>
      <c r="T279" s="66">
        <v>2</v>
      </c>
      <c r="U279" s="67">
        <f>100 * $Q279 + T279</f>
        <v>3502</v>
      </c>
      <c r="V279" s="68">
        <f>IF(ISBLANK(X279), "", _xlfn.XLOOKUP(X279,'SNAP2 IDs'!C$3:C$15,'SNAP2 IDs'!B$3:B$15,""))</f>
        <v>3</v>
      </c>
      <c r="W279" s="68">
        <f>_xlfn.XLOOKUP($V279, 'SNAP2 IDs'!$B$3:$B$15,'SNAP2 IDs'!D$3:D$15, "Lookup err")</f>
        <v>2</v>
      </c>
      <c r="X279" s="68">
        <v>8</v>
      </c>
      <c r="Y279" s="68" t="str">
        <f>_xlfn.XLOOKUP($V279, 'SNAP2 IDs'!$B$3:$B$15,'SNAP2 IDs'!E$3:E$15, "Lookup err")</f>
        <v>00:00:b3:f2:e4:75</v>
      </c>
      <c r="Z279" s="68" t="str">
        <f>_xlfn.XLOOKUP($V279, 'SNAP2 IDs'!$B$3:$B$15,'SNAP2 IDs'!F$3:F$15, "Lookup err")</f>
        <v>snap08.sas.pvt</v>
      </c>
      <c r="AA279" s="66">
        <v>1</v>
      </c>
      <c r="AB279" s="66">
        <v>16</v>
      </c>
      <c r="AC279" s="66">
        <v>17</v>
      </c>
      <c r="AD279" s="60">
        <f>_xlfn.BITXOR(AB279,2) + 32*AA279</f>
        <v>50</v>
      </c>
      <c r="AE279" s="60">
        <f>_xlfn.BITXOR(AC279,2) + 32*AA279</f>
        <v>51</v>
      </c>
      <c r="AF279" s="60">
        <f>32*(X279-1) + (AD279/2)</f>
        <v>249</v>
      </c>
      <c r="AG279" s="62" t="s">
        <v>400</v>
      </c>
    </row>
    <row r="280" spans="1:33" s="63" customFormat="1">
      <c r="A280" s="51"/>
      <c r="B280" s="52" t="s">
        <v>681</v>
      </c>
      <c r="C280" s="53" t="s">
        <v>181</v>
      </c>
      <c r="D280" s="54">
        <v>37.239003230000002</v>
      </c>
      <c r="E280" s="54">
        <v>-118.282186</v>
      </c>
      <c r="F280" s="55">
        <v>1182.8499999999999</v>
      </c>
      <c r="G280" s="55">
        <v>-46.087897862844123</v>
      </c>
      <c r="H280" s="55">
        <v>-85.908853607253036</v>
      </c>
      <c r="I280" s="64" t="s">
        <v>69</v>
      </c>
      <c r="J280" s="64" t="s">
        <v>69</v>
      </c>
      <c r="K280" s="57" t="s">
        <v>567</v>
      </c>
      <c r="L280" s="57" t="s">
        <v>435</v>
      </c>
      <c r="M280" s="56" t="s">
        <v>184</v>
      </c>
      <c r="N280" s="56" t="s">
        <v>184</v>
      </c>
      <c r="O280" s="66">
        <v>35</v>
      </c>
      <c r="P280" s="60">
        <f>_xlfn.XLOOKUP(O280,'ARX IDs'!B$3:B$47,'ARX IDs'!C$3:C$47,"")</f>
        <v>29</v>
      </c>
      <c r="Q280" s="60">
        <v>35</v>
      </c>
      <c r="R280" s="66">
        <v>3</v>
      </c>
      <c r="S280" s="67">
        <f>100 * $Q280 + R280</f>
        <v>3503</v>
      </c>
      <c r="T280" s="66">
        <v>4</v>
      </c>
      <c r="U280" s="67">
        <f>100 * $Q280 + T280</f>
        <v>3504</v>
      </c>
      <c r="V280" s="68">
        <f>IF(ISBLANK(X280), "", _xlfn.XLOOKUP(X280,'SNAP2 IDs'!C$3:C$15,'SNAP2 IDs'!B$3:B$15,""))</f>
        <v>3</v>
      </c>
      <c r="W280" s="68">
        <f>_xlfn.XLOOKUP($V280, 'SNAP2 IDs'!$B$3:$B$15,'SNAP2 IDs'!D$3:D$15, "Lookup err")</f>
        <v>2</v>
      </c>
      <c r="X280" s="68">
        <v>8</v>
      </c>
      <c r="Y280" s="68" t="str">
        <f>_xlfn.XLOOKUP($V280, 'SNAP2 IDs'!$B$3:$B$15,'SNAP2 IDs'!E$3:E$15, "Lookup err")</f>
        <v>00:00:b3:f2:e4:75</v>
      </c>
      <c r="Z280" s="68" t="str">
        <f>_xlfn.XLOOKUP($V280, 'SNAP2 IDs'!$B$3:$B$15,'SNAP2 IDs'!F$3:F$15, "Lookup err")</f>
        <v>snap08.sas.pvt</v>
      </c>
      <c r="AA280" s="66">
        <v>1</v>
      </c>
      <c r="AB280" s="66">
        <v>18</v>
      </c>
      <c r="AC280" s="66">
        <v>19</v>
      </c>
      <c r="AD280" s="60">
        <f>_xlfn.BITXOR(AB280,2) + 32*AA280</f>
        <v>48</v>
      </c>
      <c r="AE280" s="60">
        <f>_xlfn.BITXOR(AC280,2) + 32*AA280</f>
        <v>49</v>
      </c>
      <c r="AF280" s="60">
        <f>32*(X280-1) + (AD280/2)</f>
        <v>248</v>
      </c>
      <c r="AG280" s="62" t="s">
        <v>682</v>
      </c>
    </row>
    <row r="281" spans="1:33" s="63" customFormat="1">
      <c r="A281" s="51"/>
      <c r="B281" s="52" t="s">
        <v>683</v>
      </c>
      <c r="C281" s="53" t="s">
        <v>181</v>
      </c>
      <c r="D281" s="54">
        <v>37.240058210000001</v>
      </c>
      <c r="E281" s="54">
        <v>-118.28186972</v>
      </c>
      <c r="F281" s="55">
        <v>1182.6500000000001</v>
      </c>
      <c r="G281" s="55">
        <v>-18.021664725641109</v>
      </c>
      <c r="H281" s="55">
        <v>31.18067767754118</v>
      </c>
      <c r="I281" s="64" t="s">
        <v>69</v>
      </c>
      <c r="J281" s="64" t="s">
        <v>69</v>
      </c>
      <c r="K281" s="57" t="s">
        <v>684</v>
      </c>
      <c r="L281" s="57" t="s">
        <v>685</v>
      </c>
      <c r="M281" s="56" t="s">
        <v>184</v>
      </c>
      <c r="N281" s="56" t="s">
        <v>184</v>
      </c>
      <c r="O281" s="66">
        <v>36</v>
      </c>
      <c r="P281" s="60">
        <f>_xlfn.XLOOKUP(O281,'ARX IDs'!B$3:B$47,'ARX IDs'!C$3:C$47,"")</f>
        <v>41</v>
      </c>
      <c r="Q281" s="60">
        <v>36</v>
      </c>
      <c r="R281" s="66">
        <v>1</v>
      </c>
      <c r="S281" s="67">
        <f>100 * $Q281 + R281</f>
        <v>3601</v>
      </c>
      <c r="T281" s="66">
        <v>2</v>
      </c>
      <c r="U281" s="67">
        <f>100 * $Q281 + T281</f>
        <v>3602</v>
      </c>
      <c r="V281" s="68">
        <f>IF(ISBLANK(X281), "", _xlfn.XLOOKUP(X281,'SNAP2 IDs'!C$3:C$15,'SNAP2 IDs'!B$3:B$15,""))</f>
        <v>1</v>
      </c>
      <c r="W281" s="68">
        <f>_xlfn.XLOOKUP($V281, 'SNAP2 IDs'!$B$3:$B$15,'SNAP2 IDs'!D$3:D$15, "Lookup err")</f>
        <v>2</v>
      </c>
      <c r="X281" s="68">
        <v>9</v>
      </c>
      <c r="Y281" s="68" t="str">
        <f>_xlfn.XLOOKUP($V281, 'SNAP2 IDs'!$B$3:$B$15,'SNAP2 IDs'!E$3:E$15, "Lookup err")</f>
        <v>02:00:ce:ca:e4:6f</v>
      </c>
      <c r="Z281" s="68" t="str">
        <f>_xlfn.XLOOKUP($V281, 'SNAP2 IDs'!$B$3:$B$15,'SNAP2 IDs'!F$3:F$15, "Lookup err")</f>
        <v>snap09.sas.pvt</v>
      </c>
      <c r="AA281" s="66">
        <v>0</v>
      </c>
      <c r="AB281" s="66">
        <v>12</v>
      </c>
      <c r="AC281" s="66">
        <v>13</v>
      </c>
      <c r="AD281" s="60">
        <f>_xlfn.BITXOR(AB281,2) + 32*AA281</f>
        <v>14</v>
      </c>
      <c r="AE281" s="60">
        <f>_xlfn.BITXOR(AC281,2) + 32*AA281</f>
        <v>15</v>
      </c>
      <c r="AF281" s="60">
        <f>32*(X281-1) + (AD281/2)</f>
        <v>263</v>
      </c>
      <c r="AG281" s="62" t="s">
        <v>400</v>
      </c>
    </row>
    <row r="282" spans="1:33" s="63" customFormat="1">
      <c r="A282" s="51"/>
      <c r="B282" s="52" t="s">
        <v>686</v>
      </c>
      <c r="C282" s="53" t="s">
        <v>181</v>
      </c>
      <c r="D282" s="54">
        <v>37.240680920000003</v>
      </c>
      <c r="E282" s="54">
        <v>-118.28206328</v>
      </c>
      <c r="F282" s="55">
        <v>1182.8800000000001</v>
      </c>
      <c r="G282" s="55">
        <v>-35.190811950144855</v>
      </c>
      <c r="H282" s="55">
        <v>100.29215700270797</v>
      </c>
      <c r="I282" s="64" t="s">
        <v>69</v>
      </c>
      <c r="J282" s="64" t="s">
        <v>69</v>
      </c>
      <c r="K282" s="57" t="s">
        <v>687</v>
      </c>
      <c r="L282" s="57" t="s">
        <v>535</v>
      </c>
      <c r="M282" s="56" t="s">
        <v>184</v>
      </c>
      <c r="N282" s="56" t="s">
        <v>184</v>
      </c>
      <c r="O282" s="66">
        <v>36</v>
      </c>
      <c r="P282" s="60">
        <f>_xlfn.XLOOKUP(O282,'ARX IDs'!B$3:B$47,'ARX IDs'!C$3:C$47,"")</f>
        <v>41</v>
      </c>
      <c r="Q282" s="60">
        <v>36</v>
      </c>
      <c r="R282" s="66">
        <v>3</v>
      </c>
      <c r="S282" s="67">
        <f>100 * $Q282 + R282</f>
        <v>3603</v>
      </c>
      <c r="T282" s="66">
        <v>4</v>
      </c>
      <c r="U282" s="67">
        <f>100 * $Q282 + T282</f>
        <v>3604</v>
      </c>
      <c r="V282" s="68">
        <f>IF(ISBLANK(X282), "", _xlfn.XLOOKUP(X282,'SNAP2 IDs'!C$3:C$15,'SNAP2 IDs'!B$3:B$15,""))</f>
        <v>1</v>
      </c>
      <c r="W282" s="68">
        <f>_xlfn.XLOOKUP($V282, 'SNAP2 IDs'!$B$3:$B$15,'SNAP2 IDs'!D$3:D$15, "Lookup err")</f>
        <v>2</v>
      </c>
      <c r="X282" s="68">
        <v>9</v>
      </c>
      <c r="Y282" s="68" t="str">
        <f>_xlfn.XLOOKUP($V282, 'SNAP2 IDs'!$B$3:$B$15,'SNAP2 IDs'!E$3:E$15, "Lookup err")</f>
        <v>02:00:ce:ca:e4:6f</v>
      </c>
      <c r="Z282" s="68" t="str">
        <f>_xlfn.XLOOKUP($V282, 'SNAP2 IDs'!$B$3:$B$15,'SNAP2 IDs'!F$3:F$15, "Lookup err")</f>
        <v>snap09.sas.pvt</v>
      </c>
      <c r="AA282" s="66">
        <v>0</v>
      </c>
      <c r="AB282" s="66">
        <v>14</v>
      </c>
      <c r="AC282" s="66">
        <v>15</v>
      </c>
      <c r="AD282" s="60">
        <f>_xlfn.BITXOR(AB282,2) + 32*AA282</f>
        <v>12</v>
      </c>
      <c r="AE282" s="60">
        <f>_xlfn.BITXOR(AC282,2) + 32*AA282</f>
        <v>13</v>
      </c>
      <c r="AF282" s="60">
        <f>32*(X282-1) + (AD282/2)</f>
        <v>262</v>
      </c>
      <c r="AG282" s="62" t="s">
        <v>400</v>
      </c>
    </row>
    <row r="283" spans="1:33" s="63" customFormat="1">
      <c r="A283" s="51"/>
      <c r="B283" s="52" t="s">
        <v>688</v>
      </c>
      <c r="C283" s="53" t="s">
        <v>181</v>
      </c>
      <c r="D283" s="54">
        <v>37.240519259999999</v>
      </c>
      <c r="E283" s="54">
        <v>-118.28191434</v>
      </c>
      <c r="F283" s="55">
        <v>1183.55</v>
      </c>
      <c r="G283" s="55">
        <v>-21.970058031260436</v>
      </c>
      <c r="H283" s="55">
        <v>82.345058271654707</v>
      </c>
      <c r="I283" s="64" t="s">
        <v>69</v>
      </c>
      <c r="J283" s="64" t="s">
        <v>69</v>
      </c>
      <c r="K283" s="57" t="s">
        <v>689</v>
      </c>
      <c r="L283" s="57" t="s">
        <v>690</v>
      </c>
      <c r="M283" s="56" t="s">
        <v>184</v>
      </c>
      <c r="N283" s="56" t="s">
        <v>184</v>
      </c>
      <c r="O283" s="66">
        <v>36</v>
      </c>
      <c r="P283" s="60">
        <f>_xlfn.XLOOKUP(O283,'ARX IDs'!B$3:B$47,'ARX IDs'!C$3:C$47,"")</f>
        <v>41</v>
      </c>
      <c r="Q283" s="60">
        <v>36</v>
      </c>
      <c r="R283" s="66">
        <v>5</v>
      </c>
      <c r="S283" s="67">
        <f>100 * $Q283 + R283</f>
        <v>3605</v>
      </c>
      <c r="T283" s="66">
        <v>6</v>
      </c>
      <c r="U283" s="67">
        <f>100 * $Q283 + T283</f>
        <v>3606</v>
      </c>
      <c r="V283" s="68">
        <f>IF(ISBLANK(X283), "", _xlfn.XLOOKUP(X283,'SNAP2 IDs'!C$3:C$15,'SNAP2 IDs'!B$3:B$15,""))</f>
        <v>1</v>
      </c>
      <c r="W283" s="68">
        <f>_xlfn.XLOOKUP($V283, 'SNAP2 IDs'!$B$3:$B$15,'SNAP2 IDs'!D$3:D$15, "Lookup err")</f>
        <v>2</v>
      </c>
      <c r="X283" s="68">
        <v>9</v>
      </c>
      <c r="Y283" s="68" t="str">
        <f>_xlfn.XLOOKUP($V283, 'SNAP2 IDs'!$B$3:$B$15,'SNAP2 IDs'!E$3:E$15, "Lookup err")</f>
        <v>02:00:ce:ca:e4:6f</v>
      </c>
      <c r="Z283" s="68" t="str">
        <f>_xlfn.XLOOKUP($V283, 'SNAP2 IDs'!$B$3:$B$15,'SNAP2 IDs'!F$3:F$15, "Lookup err")</f>
        <v>snap09.sas.pvt</v>
      </c>
      <c r="AA283" s="66">
        <v>0</v>
      </c>
      <c r="AB283" s="66">
        <v>16</v>
      </c>
      <c r="AC283" s="66">
        <v>17</v>
      </c>
      <c r="AD283" s="60">
        <f>_xlfn.BITXOR(AB283,2) + 32*AA283</f>
        <v>18</v>
      </c>
      <c r="AE283" s="60">
        <f>_xlfn.BITXOR(AC283,2) + 32*AA283</f>
        <v>19</v>
      </c>
      <c r="AF283" s="60">
        <f>32*(X283-1) + (AD283/2)</f>
        <v>265</v>
      </c>
      <c r="AG283" s="62" t="s">
        <v>400</v>
      </c>
    </row>
    <row r="284" spans="1:33" s="63" customFormat="1">
      <c r="A284" s="51"/>
      <c r="B284" s="52" t="s">
        <v>691</v>
      </c>
      <c r="C284" s="53" t="s">
        <v>181</v>
      </c>
      <c r="D284" s="54">
        <v>37.240451720000003</v>
      </c>
      <c r="E284" s="54">
        <v>-118.28207648999999</v>
      </c>
      <c r="F284" s="55">
        <v>1183.54</v>
      </c>
      <c r="G284" s="55">
        <v>-36.362160234150338</v>
      </c>
      <c r="H284" s="55">
        <v>74.857019486782548</v>
      </c>
      <c r="I284" s="64" t="s">
        <v>69</v>
      </c>
      <c r="J284" s="64" t="s">
        <v>69</v>
      </c>
      <c r="K284" s="57" t="s">
        <v>692</v>
      </c>
      <c r="L284" s="57" t="s">
        <v>693</v>
      </c>
      <c r="M284" s="56" t="s">
        <v>184</v>
      </c>
      <c r="N284" s="56" t="s">
        <v>184</v>
      </c>
      <c r="O284" s="66">
        <v>36</v>
      </c>
      <c r="P284" s="60">
        <f>_xlfn.XLOOKUP(O284,'ARX IDs'!B$3:B$47,'ARX IDs'!C$3:C$47,"")</f>
        <v>41</v>
      </c>
      <c r="Q284" s="60">
        <v>36</v>
      </c>
      <c r="R284" s="66">
        <v>7</v>
      </c>
      <c r="S284" s="67">
        <f>100 * $Q284 + R284</f>
        <v>3607</v>
      </c>
      <c r="T284" s="66">
        <v>8</v>
      </c>
      <c r="U284" s="67">
        <f>100 * $Q284 + T284</f>
        <v>3608</v>
      </c>
      <c r="V284" s="68">
        <f>IF(ISBLANK(X284), "", _xlfn.XLOOKUP(X284,'SNAP2 IDs'!C$3:C$15,'SNAP2 IDs'!B$3:B$15,""))</f>
        <v>1</v>
      </c>
      <c r="W284" s="68">
        <f>_xlfn.XLOOKUP($V284, 'SNAP2 IDs'!$B$3:$B$15,'SNAP2 IDs'!D$3:D$15, "Lookup err")</f>
        <v>2</v>
      </c>
      <c r="X284" s="68">
        <v>9</v>
      </c>
      <c r="Y284" s="68" t="str">
        <f>_xlfn.XLOOKUP($V284, 'SNAP2 IDs'!$B$3:$B$15,'SNAP2 IDs'!E$3:E$15, "Lookup err")</f>
        <v>02:00:ce:ca:e4:6f</v>
      </c>
      <c r="Z284" s="68" t="str">
        <f>_xlfn.XLOOKUP($V284, 'SNAP2 IDs'!$B$3:$B$15,'SNAP2 IDs'!F$3:F$15, "Lookup err")</f>
        <v>snap09.sas.pvt</v>
      </c>
      <c r="AA284" s="66">
        <v>0</v>
      </c>
      <c r="AB284" s="66">
        <v>18</v>
      </c>
      <c r="AC284" s="66">
        <v>19</v>
      </c>
      <c r="AD284" s="60">
        <f>_xlfn.BITXOR(AB284,2) + 32*AA284</f>
        <v>16</v>
      </c>
      <c r="AE284" s="60">
        <f>_xlfn.BITXOR(AC284,2) + 32*AA284</f>
        <v>17</v>
      </c>
      <c r="AF284" s="60">
        <f>32*(X284-1) + (AD284/2)</f>
        <v>264</v>
      </c>
      <c r="AG284" s="62" t="s">
        <v>694</v>
      </c>
    </row>
    <row r="285" spans="1:33" s="63" customFormat="1">
      <c r="A285" s="51"/>
      <c r="B285" s="52" t="s">
        <v>695</v>
      </c>
      <c r="C285" s="53" t="s">
        <v>181</v>
      </c>
      <c r="D285" s="54">
        <v>37.240366889999997</v>
      </c>
      <c r="E285" s="54">
        <v>-118.28189045000001</v>
      </c>
      <c r="F285" s="55">
        <v>1183.1300000000001</v>
      </c>
      <c r="G285" s="55">
        <v>-19.849441367395585</v>
      </c>
      <c r="H285" s="55">
        <v>65.437872438681055</v>
      </c>
      <c r="I285" s="64" t="s">
        <v>69</v>
      </c>
      <c r="J285" s="64" t="s">
        <v>69</v>
      </c>
      <c r="K285" s="57" t="s">
        <v>696</v>
      </c>
      <c r="L285" s="57" t="s">
        <v>697</v>
      </c>
      <c r="M285" s="56" t="s">
        <v>184</v>
      </c>
      <c r="N285" s="56" t="s">
        <v>184</v>
      </c>
      <c r="O285" s="66">
        <v>36</v>
      </c>
      <c r="P285" s="60">
        <f>_xlfn.XLOOKUP(O285,'ARX IDs'!B$3:B$47,'ARX IDs'!C$3:C$47,"")</f>
        <v>41</v>
      </c>
      <c r="Q285" s="60">
        <v>36</v>
      </c>
      <c r="R285" s="66">
        <v>9</v>
      </c>
      <c r="S285" s="67">
        <f>100 * $Q285 + R285</f>
        <v>3609</v>
      </c>
      <c r="T285" s="66">
        <v>10</v>
      </c>
      <c r="U285" s="67">
        <f>100 * $Q285 + T285</f>
        <v>3610</v>
      </c>
      <c r="V285" s="68">
        <f>IF(ISBLANK(X285), "", _xlfn.XLOOKUP(X285,'SNAP2 IDs'!C$3:C$15,'SNAP2 IDs'!B$3:B$15,""))</f>
        <v>1</v>
      </c>
      <c r="W285" s="68">
        <f>_xlfn.XLOOKUP($V285, 'SNAP2 IDs'!$B$3:$B$15,'SNAP2 IDs'!D$3:D$15, "Lookup err")</f>
        <v>2</v>
      </c>
      <c r="X285" s="68">
        <v>9</v>
      </c>
      <c r="Y285" s="68" t="str">
        <f>_xlfn.XLOOKUP($V285, 'SNAP2 IDs'!$B$3:$B$15,'SNAP2 IDs'!E$3:E$15, "Lookup err")</f>
        <v>02:00:ce:ca:e4:6f</v>
      </c>
      <c r="Z285" s="68" t="str">
        <f>_xlfn.XLOOKUP($V285, 'SNAP2 IDs'!$B$3:$B$15,'SNAP2 IDs'!F$3:F$15, "Lookup err")</f>
        <v>snap09.sas.pvt</v>
      </c>
      <c r="AA285" s="66">
        <v>0</v>
      </c>
      <c r="AB285" s="66">
        <v>20</v>
      </c>
      <c r="AC285" s="66">
        <v>21</v>
      </c>
      <c r="AD285" s="60">
        <f>_xlfn.BITXOR(AB285,2) + 32*AA285</f>
        <v>22</v>
      </c>
      <c r="AE285" s="60">
        <f>_xlfn.BITXOR(AC285,2) + 32*AA285</f>
        <v>23</v>
      </c>
      <c r="AF285" s="60">
        <f>32*(X285-1) + (AD285/2)</f>
        <v>267</v>
      </c>
      <c r="AG285" s="62" t="s">
        <v>400</v>
      </c>
    </row>
    <row r="286" spans="1:33" s="63" customFormat="1">
      <c r="A286" s="51"/>
      <c r="B286" s="52" t="s">
        <v>698</v>
      </c>
      <c r="C286" s="53" t="s">
        <v>181</v>
      </c>
      <c r="D286" s="54">
        <v>37.240253180000003</v>
      </c>
      <c r="E286" s="54">
        <v>-118.28205730000001</v>
      </c>
      <c r="F286" s="55">
        <v>1183.1400000000001</v>
      </c>
      <c r="G286" s="55">
        <v>-34.658625669711384</v>
      </c>
      <c r="H286" s="55">
        <v>52.812419767631745</v>
      </c>
      <c r="I286" s="64" t="s">
        <v>69</v>
      </c>
      <c r="J286" s="64" t="s">
        <v>69</v>
      </c>
      <c r="K286" s="57" t="s">
        <v>699</v>
      </c>
      <c r="L286" s="57" t="s">
        <v>700</v>
      </c>
      <c r="M286" s="56" t="s">
        <v>184</v>
      </c>
      <c r="N286" s="56" t="s">
        <v>184</v>
      </c>
      <c r="O286" s="66">
        <v>36</v>
      </c>
      <c r="P286" s="60">
        <f>_xlfn.XLOOKUP(O286,'ARX IDs'!B$3:B$47,'ARX IDs'!C$3:C$47,"")</f>
        <v>41</v>
      </c>
      <c r="Q286" s="60">
        <v>36</v>
      </c>
      <c r="R286" s="66">
        <v>11</v>
      </c>
      <c r="S286" s="67">
        <f>100 * $Q286 + R286</f>
        <v>3611</v>
      </c>
      <c r="T286" s="66">
        <v>12</v>
      </c>
      <c r="U286" s="67">
        <f>100 * $Q286 + T286</f>
        <v>3612</v>
      </c>
      <c r="V286" s="68">
        <f>IF(ISBLANK(X286), "", _xlfn.XLOOKUP(X286,'SNAP2 IDs'!C$3:C$15,'SNAP2 IDs'!B$3:B$15,""))</f>
        <v>1</v>
      </c>
      <c r="W286" s="68">
        <f>_xlfn.XLOOKUP($V286, 'SNAP2 IDs'!$B$3:$B$15,'SNAP2 IDs'!D$3:D$15, "Lookup err")</f>
        <v>2</v>
      </c>
      <c r="X286" s="68">
        <v>9</v>
      </c>
      <c r="Y286" s="68" t="str">
        <f>_xlfn.XLOOKUP($V286, 'SNAP2 IDs'!$B$3:$B$15,'SNAP2 IDs'!E$3:E$15, "Lookup err")</f>
        <v>02:00:ce:ca:e4:6f</v>
      </c>
      <c r="Z286" s="68" t="str">
        <f>_xlfn.XLOOKUP($V286, 'SNAP2 IDs'!$B$3:$B$15,'SNAP2 IDs'!F$3:F$15, "Lookup err")</f>
        <v>snap09.sas.pvt</v>
      </c>
      <c r="AA286" s="66">
        <v>0</v>
      </c>
      <c r="AB286" s="66">
        <v>22</v>
      </c>
      <c r="AC286" s="66">
        <v>23</v>
      </c>
      <c r="AD286" s="60">
        <f>_xlfn.BITXOR(AB286,2) + 32*AA286</f>
        <v>20</v>
      </c>
      <c r="AE286" s="60">
        <f>_xlfn.BITXOR(AC286,2) + 32*AA286</f>
        <v>21</v>
      </c>
      <c r="AF286" s="60">
        <f>32*(X286-1) + (AD286/2)</f>
        <v>266</v>
      </c>
      <c r="AG286" s="62" t="s">
        <v>400</v>
      </c>
    </row>
    <row r="287" spans="1:33" s="63" customFormat="1">
      <c r="A287" s="51"/>
      <c r="B287" s="52" t="s">
        <v>701</v>
      </c>
      <c r="C287" s="53" t="s">
        <v>181</v>
      </c>
      <c r="D287" s="54">
        <v>37.240169710000004</v>
      </c>
      <c r="E287" s="54">
        <v>-118.28189408999999</v>
      </c>
      <c r="F287" s="55">
        <v>1182.79</v>
      </c>
      <c r="G287" s="55">
        <v>-20.17779679424762</v>
      </c>
      <c r="H287" s="55">
        <v>43.555308237670687</v>
      </c>
      <c r="I287" s="64" t="s">
        <v>69</v>
      </c>
      <c r="J287" s="64" t="s">
        <v>69</v>
      </c>
      <c r="K287" s="57" t="s">
        <v>702</v>
      </c>
      <c r="L287" s="57" t="s">
        <v>703</v>
      </c>
      <c r="M287" s="56" t="s">
        <v>184</v>
      </c>
      <c r="N287" s="56" t="s">
        <v>184</v>
      </c>
      <c r="O287" s="66">
        <v>36</v>
      </c>
      <c r="P287" s="60">
        <f>_xlfn.XLOOKUP(O287,'ARX IDs'!B$3:B$47,'ARX IDs'!C$3:C$47,"")</f>
        <v>41</v>
      </c>
      <c r="Q287" s="60">
        <v>36</v>
      </c>
      <c r="R287" s="66">
        <v>13</v>
      </c>
      <c r="S287" s="67">
        <f>100 * $Q287 + R287</f>
        <v>3613</v>
      </c>
      <c r="T287" s="66">
        <v>14</v>
      </c>
      <c r="U287" s="67">
        <f>100 * $Q287 + T287</f>
        <v>3614</v>
      </c>
      <c r="V287" s="68">
        <f>IF(ISBLANK(X287), "", _xlfn.XLOOKUP(X287,'SNAP2 IDs'!C$3:C$15,'SNAP2 IDs'!B$3:B$15,""))</f>
        <v>1</v>
      </c>
      <c r="W287" s="68">
        <f>_xlfn.XLOOKUP($V287, 'SNAP2 IDs'!$B$3:$B$15,'SNAP2 IDs'!D$3:D$15, "Lookup err")</f>
        <v>2</v>
      </c>
      <c r="X287" s="68">
        <v>9</v>
      </c>
      <c r="Y287" s="68" t="str">
        <f>_xlfn.XLOOKUP($V287, 'SNAP2 IDs'!$B$3:$B$15,'SNAP2 IDs'!E$3:E$15, "Lookup err")</f>
        <v>02:00:ce:ca:e4:6f</v>
      </c>
      <c r="Z287" s="68" t="str">
        <f>_xlfn.XLOOKUP($V287, 'SNAP2 IDs'!$B$3:$B$15,'SNAP2 IDs'!F$3:F$15, "Lookup err")</f>
        <v>snap09.sas.pvt</v>
      </c>
      <c r="AA287" s="66">
        <v>0</v>
      </c>
      <c r="AB287" s="66">
        <v>24</v>
      </c>
      <c r="AC287" s="66">
        <v>25</v>
      </c>
      <c r="AD287" s="60">
        <f>_xlfn.BITXOR(AB287,2) + 32*AA287</f>
        <v>26</v>
      </c>
      <c r="AE287" s="60">
        <f>_xlfn.BITXOR(AC287,2) + 32*AA287</f>
        <v>27</v>
      </c>
      <c r="AF287" s="60">
        <f>32*(X287-1) + (AD287/2)</f>
        <v>269</v>
      </c>
      <c r="AG287" s="62" t="s">
        <v>400</v>
      </c>
    </row>
    <row r="288" spans="1:33" s="63" customFormat="1">
      <c r="A288" s="51"/>
      <c r="B288" s="52" t="s">
        <v>704</v>
      </c>
      <c r="C288" s="53" t="s">
        <v>181</v>
      </c>
      <c r="D288" s="54">
        <v>37.240093000000002</v>
      </c>
      <c r="E288" s="54">
        <v>-118.28199327</v>
      </c>
      <c r="F288" s="55">
        <v>1183.1099999999999</v>
      </c>
      <c r="G288" s="55">
        <v>-28.971048484636849</v>
      </c>
      <c r="H288" s="55">
        <v>35.044004040372194</v>
      </c>
      <c r="I288" s="64" t="s">
        <v>69</v>
      </c>
      <c r="J288" s="64" t="s">
        <v>69</v>
      </c>
      <c r="K288" s="57" t="s">
        <v>455</v>
      </c>
      <c r="L288" s="57" t="s">
        <v>705</v>
      </c>
      <c r="M288" s="56" t="s">
        <v>184</v>
      </c>
      <c r="N288" s="56" t="s">
        <v>184</v>
      </c>
      <c r="O288" s="66">
        <v>36</v>
      </c>
      <c r="P288" s="60">
        <f>_xlfn.XLOOKUP(O288,'ARX IDs'!B$3:B$47,'ARX IDs'!C$3:C$47,"")</f>
        <v>41</v>
      </c>
      <c r="Q288" s="60">
        <v>36</v>
      </c>
      <c r="R288" s="66">
        <v>15</v>
      </c>
      <c r="S288" s="67">
        <f>100 * $Q288 + R288</f>
        <v>3615</v>
      </c>
      <c r="T288" s="66">
        <v>16</v>
      </c>
      <c r="U288" s="67">
        <f>100 * $Q288 + T288</f>
        <v>3616</v>
      </c>
      <c r="V288" s="68">
        <f>IF(ISBLANK(X288), "", _xlfn.XLOOKUP(X288,'SNAP2 IDs'!C$3:C$15,'SNAP2 IDs'!B$3:B$15,""))</f>
        <v>1</v>
      </c>
      <c r="W288" s="68">
        <f>_xlfn.XLOOKUP($V288, 'SNAP2 IDs'!$B$3:$B$15,'SNAP2 IDs'!D$3:D$15, "Lookup err")</f>
        <v>2</v>
      </c>
      <c r="X288" s="68">
        <v>9</v>
      </c>
      <c r="Y288" s="68" t="str">
        <f>_xlfn.XLOOKUP($V288, 'SNAP2 IDs'!$B$3:$B$15,'SNAP2 IDs'!E$3:E$15, "Lookup err")</f>
        <v>02:00:ce:ca:e4:6f</v>
      </c>
      <c r="Z288" s="68" t="str">
        <f>_xlfn.XLOOKUP($V288, 'SNAP2 IDs'!$B$3:$B$15,'SNAP2 IDs'!F$3:F$15, "Lookup err")</f>
        <v>snap09.sas.pvt</v>
      </c>
      <c r="AA288" s="66">
        <v>0</v>
      </c>
      <c r="AB288" s="66">
        <v>26</v>
      </c>
      <c r="AC288" s="66">
        <v>27</v>
      </c>
      <c r="AD288" s="60">
        <f>_xlfn.BITXOR(AB288,2) + 32*AA288</f>
        <v>24</v>
      </c>
      <c r="AE288" s="60">
        <f>_xlfn.BITXOR(AC288,2) + 32*AA288</f>
        <v>25</v>
      </c>
      <c r="AF288" s="60">
        <f>32*(X288-1) + (AD288/2)</f>
        <v>268</v>
      </c>
      <c r="AG288" s="62" t="s">
        <v>400</v>
      </c>
    </row>
    <row r="289" spans="1:33" s="63" customFormat="1">
      <c r="A289" s="51"/>
      <c r="B289" s="52" t="s">
        <v>706</v>
      </c>
      <c r="C289" s="53" t="s">
        <v>181</v>
      </c>
      <c r="D289" s="54">
        <v>37.240584370000001</v>
      </c>
      <c r="E289" s="54">
        <v>-118.28226773999999</v>
      </c>
      <c r="F289" s="55">
        <v>1182.95</v>
      </c>
      <c r="G289" s="55">
        <v>-53.3273336952983</v>
      </c>
      <c r="H289" s="55">
        <v>89.572286453741967</v>
      </c>
      <c r="I289" s="64" t="s">
        <v>69</v>
      </c>
      <c r="J289" s="64" t="s">
        <v>69</v>
      </c>
      <c r="K289" s="57" t="s">
        <v>707</v>
      </c>
      <c r="L289" s="57" t="s">
        <v>708</v>
      </c>
      <c r="M289" s="56" t="s">
        <v>184</v>
      </c>
      <c r="N289" s="56" t="s">
        <v>184</v>
      </c>
      <c r="O289" s="66">
        <v>37</v>
      </c>
      <c r="P289" s="60">
        <f>_xlfn.XLOOKUP(O289,'ARX IDs'!B$3:B$47,'ARX IDs'!C$3:C$47,"")</f>
        <v>42</v>
      </c>
      <c r="Q289" s="60">
        <v>37</v>
      </c>
      <c r="R289" s="66">
        <v>3</v>
      </c>
      <c r="S289" s="67">
        <f>100 * $Q289 + R289</f>
        <v>3703</v>
      </c>
      <c r="T289" s="66">
        <v>4</v>
      </c>
      <c r="U289" s="67">
        <f>100 * $Q289 + T289</f>
        <v>3704</v>
      </c>
      <c r="V289" s="68">
        <f>IF(ISBLANK(X289), "", _xlfn.XLOOKUP(X289,'SNAP2 IDs'!C$3:C$15,'SNAP2 IDs'!B$3:B$15,""))</f>
        <v>1</v>
      </c>
      <c r="W289" s="68">
        <f>_xlfn.XLOOKUP($V289, 'SNAP2 IDs'!$B$3:$B$15,'SNAP2 IDs'!D$3:D$15, "Lookup err")</f>
        <v>2</v>
      </c>
      <c r="X289" s="68">
        <v>9</v>
      </c>
      <c r="Y289" s="68" t="str">
        <f>_xlfn.XLOOKUP($V289, 'SNAP2 IDs'!$B$3:$B$15,'SNAP2 IDs'!E$3:E$15, "Lookup err")</f>
        <v>02:00:ce:ca:e4:6f</v>
      </c>
      <c r="Z289" s="68" t="str">
        <f>_xlfn.XLOOKUP($V289, 'SNAP2 IDs'!$B$3:$B$15,'SNAP2 IDs'!F$3:F$15, "Lookup err")</f>
        <v>snap09.sas.pvt</v>
      </c>
      <c r="AA289" s="66">
        <v>0</v>
      </c>
      <c r="AB289" s="66">
        <v>30</v>
      </c>
      <c r="AC289" s="66">
        <v>31</v>
      </c>
      <c r="AD289" s="60">
        <f>_xlfn.BITXOR(AB289,2) + 32*AA289</f>
        <v>28</v>
      </c>
      <c r="AE289" s="60">
        <f>_xlfn.BITXOR(AC289,2) + 32*AA289</f>
        <v>29</v>
      </c>
      <c r="AF289" s="60">
        <f>32*(X289-1) + (AD289/2)</f>
        <v>270</v>
      </c>
      <c r="AG289" s="62" t="s">
        <v>647</v>
      </c>
    </row>
    <row r="290" spans="1:33" s="63" customFormat="1">
      <c r="A290" s="51"/>
      <c r="B290" s="52" t="s">
        <v>709</v>
      </c>
      <c r="C290" s="53" t="s">
        <v>181</v>
      </c>
      <c r="D290" s="54">
        <v>37.240541759999999</v>
      </c>
      <c r="E290" s="54">
        <v>-118.28216682</v>
      </c>
      <c r="F290" s="55">
        <v>1183.06</v>
      </c>
      <c r="G290" s="55">
        <v>-44.374469448410174</v>
      </c>
      <c r="H290" s="55">
        <v>84.842181029746286</v>
      </c>
      <c r="I290" s="64" t="s">
        <v>69</v>
      </c>
      <c r="J290" s="64" t="s">
        <v>69</v>
      </c>
      <c r="K290" s="57" t="s">
        <v>710</v>
      </c>
      <c r="L290" s="57" t="s">
        <v>711</v>
      </c>
      <c r="M290" s="56" t="s">
        <v>184</v>
      </c>
      <c r="N290" s="56" t="s">
        <v>184</v>
      </c>
      <c r="O290" s="66">
        <v>37</v>
      </c>
      <c r="P290" s="60">
        <f>_xlfn.XLOOKUP(O290,'ARX IDs'!B$3:B$47,'ARX IDs'!C$3:C$47,"")</f>
        <v>42</v>
      </c>
      <c r="Q290" s="60">
        <v>37</v>
      </c>
      <c r="R290" s="66">
        <v>5</v>
      </c>
      <c r="S290" s="67">
        <f>100 * $Q290 + R290</f>
        <v>3705</v>
      </c>
      <c r="T290" s="66">
        <v>6</v>
      </c>
      <c r="U290" s="67">
        <f>100 * $Q290 + T290</f>
        <v>3706</v>
      </c>
      <c r="V290" s="68">
        <f>IF(ISBLANK(X290), "", _xlfn.XLOOKUP(X290,'SNAP2 IDs'!C$3:C$15,'SNAP2 IDs'!B$3:B$15,""))</f>
        <v>1</v>
      </c>
      <c r="W290" s="68">
        <f>_xlfn.XLOOKUP($V290, 'SNAP2 IDs'!$B$3:$B$15,'SNAP2 IDs'!D$3:D$15, "Lookup err")</f>
        <v>2</v>
      </c>
      <c r="X290" s="68">
        <v>9</v>
      </c>
      <c r="Y290" s="68" t="str">
        <f>_xlfn.XLOOKUP($V290, 'SNAP2 IDs'!$B$3:$B$15,'SNAP2 IDs'!E$3:E$15, "Lookup err")</f>
        <v>02:00:ce:ca:e4:6f</v>
      </c>
      <c r="Z290" s="68" t="str">
        <f>_xlfn.XLOOKUP($V290, 'SNAP2 IDs'!$B$3:$B$15,'SNAP2 IDs'!F$3:F$15, "Lookup err")</f>
        <v>snap09.sas.pvt</v>
      </c>
      <c r="AA290" s="66">
        <v>1</v>
      </c>
      <c r="AB290" s="66">
        <v>0</v>
      </c>
      <c r="AC290" s="66">
        <v>1</v>
      </c>
      <c r="AD290" s="60">
        <f>_xlfn.BITXOR(AB290,2) + 32*AA290</f>
        <v>34</v>
      </c>
      <c r="AE290" s="60">
        <f>_xlfn.BITXOR(AC290,2) + 32*AA290</f>
        <v>35</v>
      </c>
      <c r="AF290" s="60">
        <f>32*(X290-1) + (AD290/2)</f>
        <v>273</v>
      </c>
      <c r="AG290" s="62" t="s">
        <v>400</v>
      </c>
    </row>
    <row r="291" spans="1:33" s="63" customFormat="1">
      <c r="A291" s="51"/>
      <c r="B291" s="52" t="s">
        <v>712</v>
      </c>
      <c r="C291" s="53" t="s">
        <v>181</v>
      </c>
      <c r="D291" s="54">
        <v>37.240509899999999</v>
      </c>
      <c r="E291" s="54">
        <v>-118.28234137</v>
      </c>
      <c r="F291" s="55">
        <v>1183.1500000000001</v>
      </c>
      <c r="G291" s="55">
        <v>-59.857943697348809</v>
      </c>
      <c r="H291" s="55">
        <v>81.311804364208939</v>
      </c>
      <c r="I291" s="64" t="s">
        <v>69</v>
      </c>
      <c r="J291" s="64" t="s">
        <v>69</v>
      </c>
      <c r="K291" s="57" t="s">
        <v>713</v>
      </c>
      <c r="L291" s="57" t="s">
        <v>714</v>
      </c>
      <c r="M291" s="56" t="s">
        <v>184</v>
      </c>
      <c r="N291" s="56" t="s">
        <v>184</v>
      </c>
      <c r="O291" s="66">
        <v>37</v>
      </c>
      <c r="P291" s="60">
        <f>_xlfn.XLOOKUP(O291,'ARX IDs'!B$3:B$47,'ARX IDs'!C$3:C$47,"")</f>
        <v>42</v>
      </c>
      <c r="Q291" s="60">
        <v>37</v>
      </c>
      <c r="R291" s="66">
        <v>7</v>
      </c>
      <c r="S291" s="67">
        <f>100 * $Q291 + R291</f>
        <v>3707</v>
      </c>
      <c r="T291" s="66">
        <v>8</v>
      </c>
      <c r="U291" s="67">
        <f>100 * $Q291 + T291</f>
        <v>3708</v>
      </c>
      <c r="V291" s="68">
        <f>IF(ISBLANK(X291), "", _xlfn.XLOOKUP(X291,'SNAP2 IDs'!C$3:C$15,'SNAP2 IDs'!B$3:B$15,""))</f>
        <v>1</v>
      </c>
      <c r="W291" s="68">
        <f>_xlfn.XLOOKUP($V291, 'SNAP2 IDs'!$B$3:$B$15,'SNAP2 IDs'!D$3:D$15, "Lookup err")</f>
        <v>2</v>
      </c>
      <c r="X291" s="68">
        <v>9</v>
      </c>
      <c r="Y291" s="68" t="str">
        <f>_xlfn.XLOOKUP($V291, 'SNAP2 IDs'!$B$3:$B$15,'SNAP2 IDs'!E$3:E$15, "Lookup err")</f>
        <v>02:00:ce:ca:e4:6f</v>
      </c>
      <c r="Z291" s="68" t="str">
        <f>_xlfn.XLOOKUP($V291, 'SNAP2 IDs'!$B$3:$B$15,'SNAP2 IDs'!F$3:F$15, "Lookup err")</f>
        <v>snap09.sas.pvt</v>
      </c>
      <c r="AA291" s="66">
        <v>1</v>
      </c>
      <c r="AB291" s="66">
        <v>2</v>
      </c>
      <c r="AC291" s="66">
        <v>3</v>
      </c>
      <c r="AD291" s="60">
        <f>_xlfn.BITXOR(AB291,2) + 32*AA291</f>
        <v>32</v>
      </c>
      <c r="AE291" s="60">
        <f>_xlfn.BITXOR(AC291,2) + 32*AA291</f>
        <v>33</v>
      </c>
      <c r="AF291" s="60">
        <f>32*(X291-1) + (AD291/2)</f>
        <v>272</v>
      </c>
      <c r="AG291" s="62" t="s">
        <v>647</v>
      </c>
    </row>
    <row r="292" spans="1:33" s="63" customFormat="1">
      <c r="A292" s="51"/>
      <c r="B292" s="52" t="s">
        <v>715</v>
      </c>
      <c r="C292" s="53" t="s">
        <v>181</v>
      </c>
      <c r="D292" s="54">
        <v>37.240353489999997</v>
      </c>
      <c r="E292" s="54">
        <v>-118.2821551</v>
      </c>
      <c r="F292" s="55">
        <v>1183.3800000000001</v>
      </c>
      <c r="G292" s="55">
        <v>-43.345304466924247</v>
      </c>
      <c r="H292" s="55">
        <v>63.949587276164372</v>
      </c>
      <c r="I292" s="64" t="s">
        <v>69</v>
      </c>
      <c r="J292" s="64" t="s">
        <v>69</v>
      </c>
      <c r="K292" s="57" t="s">
        <v>716</v>
      </c>
      <c r="L292" s="57" t="s">
        <v>717</v>
      </c>
      <c r="M292" s="56" t="s">
        <v>184</v>
      </c>
      <c r="N292" s="56" t="s">
        <v>184</v>
      </c>
      <c r="O292" s="66">
        <v>37</v>
      </c>
      <c r="P292" s="60">
        <f>_xlfn.XLOOKUP(O292,'ARX IDs'!B$3:B$47,'ARX IDs'!C$3:C$47,"")</f>
        <v>42</v>
      </c>
      <c r="Q292" s="60">
        <v>37</v>
      </c>
      <c r="R292" s="66">
        <v>9</v>
      </c>
      <c r="S292" s="67">
        <f>100 * $Q292 + R292</f>
        <v>3709</v>
      </c>
      <c r="T292" s="66">
        <v>10</v>
      </c>
      <c r="U292" s="67">
        <f>100 * $Q292 + T292</f>
        <v>3710</v>
      </c>
      <c r="V292" s="68">
        <f>IF(ISBLANK(X292), "", _xlfn.XLOOKUP(X292,'SNAP2 IDs'!C$3:C$15,'SNAP2 IDs'!B$3:B$15,""))</f>
        <v>1</v>
      </c>
      <c r="W292" s="68">
        <f>_xlfn.XLOOKUP($V292, 'SNAP2 IDs'!$B$3:$B$15,'SNAP2 IDs'!D$3:D$15, "Lookup err")</f>
        <v>2</v>
      </c>
      <c r="X292" s="68">
        <v>9</v>
      </c>
      <c r="Y292" s="68" t="str">
        <f>_xlfn.XLOOKUP($V292, 'SNAP2 IDs'!$B$3:$B$15,'SNAP2 IDs'!E$3:E$15, "Lookup err")</f>
        <v>02:00:ce:ca:e4:6f</v>
      </c>
      <c r="Z292" s="68" t="str">
        <f>_xlfn.XLOOKUP($V292, 'SNAP2 IDs'!$B$3:$B$15,'SNAP2 IDs'!F$3:F$15, "Lookup err")</f>
        <v>snap09.sas.pvt</v>
      </c>
      <c r="AA292" s="66">
        <v>1</v>
      </c>
      <c r="AB292" s="66">
        <v>4</v>
      </c>
      <c r="AC292" s="66">
        <v>5</v>
      </c>
      <c r="AD292" s="60">
        <f>_xlfn.BITXOR(AB292,2) + 32*AA292</f>
        <v>38</v>
      </c>
      <c r="AE292" s="60">
        <f>_xlfn.BITXOR(AC292,2) + 32*AA292</f>
        <v>39</v>
      </c>
      <c r="AF292" s="60">
        <f>32*(X292-1) + (AD292/2)</f>
        <v>275</v>
      </c>
      <c r="AG292" s="62" t="s">
        <v>400</v>
      </c>
    </row>
    <row r="293" spans="1:33" s="63" customFormat="1">
      <c r="A293" s="51"/>
      <c r="B293" s="52" t="s">
        <v>718</v>
      </c>
      <c r="C293" s="53" t="s">
        <v>181</v>
      </c>
      <c r="D293" s="54">
        <v>37.240329850000002</v>
      </c>
      <c r="E293" s="54">
        <v>-118.28228752</v>
      </c>
      <c r="F293" s="55">
        <v>1183.5</v>
      </c>
      <c r="G293" s="55">
        <v>-55.093251368810208</v>
      </c>
      <c r="H293" s="55">
        <v>61.329273126288939</v>
      </c>
      <c r="I293" s="64" t="s">
        <v>69</v>
      </c>
      <c r="J293" s="64" t="s">
        <v>69</v>
      </c>
      <c r="K293" s="57" t="s">
        <v>719</v>
      </c>
      <c r="L293" s="57" t="s">
        <v>720</v>
      </c>
      <c r="M293" s="56" t="s">
        <v>184</v>
      </c>
      <c r="N293" s="56" t="s">
        <v>184</v>
      </c>
      <c r="O293" s="66">
        <v>37</v>
      </c>
      <c r="P293" s="60">
        <f>_xlfn.XLOOKUP(O293,'ARX IDs'!B$3:B$47,'ARX IDs'!C$3:C$47,"")</f>
        <v>42</v>
      </c>
      <c r="Q293" s="60">
        <v>37</v>
      </c>
      <c r="R293" s="66">
        <v>11</v>
      </c>
      <c r="S293" s="67">
        <f>100 * $Q293 + R293</f>
        <v>3711</v>
      </c>
      <c r="T293" s="66">
        <v>12</v>
      </c>
      <c r="U293" s="67">
        <f>100 * $Q293 + T293</f>
        <v>3712</v>
      </c>
      <c r="V293" s="68">
        <f>IF(ISBLANK(X293), "", _xlfn.XLOOKUP(X293,'SNAP2 IDs'!C$3:C$15,'SNAP2 IDs'!B$3:B$15,""))</f>
        <v>1</v>
      </c>
      <c r="W293" s="68">
        <f>_xlfn.XLOOKUP($V293, 'SNAP2 IDs'!$B$3:$B$15,'SNAP2 IDs'!D$3:D$15, "Lookup err")</f>
        <v>2</v>
      </c>
      <c r="X293" s="68">
        <v>9</v>
      </c>
      <c r="Y293" s="68" t="str">
        <f>_xlfn.XLOOKUP($V293, 'SNAP2 IDs'!$B$3:$B$15,'SNAP2 IDs'!E$3:E$15, "Lookup err")</f>
        <v>02:00:ce:ca:e4:6f</v>
      </c>
      <c r="Z293" s="68" t="str">
        <f>_xlfn.XLOOKUP($V293, 'SNAP2 IDs'!$B$3:$B$15,'SNAP2 IDs'!F$3:F$15, "Lookup err")</f>
        <v>snap09.sas.pvt</v>
      </c>
      <c r="AA293" s="66">
        <v>1</v>
      </c>
      <c r="AB293" s="66">
        <v>6</v>
      </c>
      <c r="AC293" s="66">
        <v>7</v>
      </c>
      <c r="AD293" s="60">
        <f>_xlfn.BITXOR(AB293,2) + 32*AA293</f>
        <v>36</v>
      </c>
      <c r="AE293" s="60">
        <f>_xlfn.BITXOR(AC293,2) + 32*AA293</f>
        <v>37</v>
      </c>
      <c r="AF293" s="60">
        <f>32*(X293-1) + (AD293/2)</f>
        <v>274</v>
      </c>
      <c r="AG293" s="62" t="s">
        <v>400</v>
      </c>
    </row>
    <row r="294" spans="1:33" s="63" customFormat="1">
      <c r="A294" s="51"/>
      <c r="B294" s="52" t="s">
        <v>721</v>
      </c>
      <c r="C294" s="53" t="s">
        <v>181</v>
      </c>
      <c r="D294" s="54">
        <v>37.240255560000001</v>
      </c>
      <c r="E294" s="54">
        <v>-118.28235668000001</v>
      </c>
      <c r="F294" s="55">
        <v>1183.51</v>
      </c>
      <c r="G294" s="55">
        <v>-61.215723616838851</v>
      </c>
      <c r="H294" s="55">
        <v>53.083218858338846</v>
      </c>
      <c r="I294" s="64" t="s">
        <v>69</v>
      </c>
      <c r="J294" s="64" t="s">
        <v>69</v>
      </c>
      <c r="K294" s="57" t="s">
        <v>722</v>
      </c>
      <c r="L294" s="57" t="s">
        <v>723</v>
      </c>
      <c r="M294" s="56" t="s">
        <v>184</v>
      </c>
      <c r="N294" s="56" t="s">
        <v>184</v>
      </c>
      <c r="O294" s="66">
        <v>37</v>
      </c>
      <c r="P294" s="60">
        <f>_xlfn.XLOOKUP(O294,'ARX IDs'!B$3:B$47,'ARX IDs'!C$3:C$47,"")</f>
        <v>42</v>
      </c>
      <c r="Q294" s="60">
        <v>37</v>
      </c>
      <c r="R294" s="66">
        <v>13</v>
      </c>
      <c r="S294" s="67">
        <f>100 * $Q294 + R294</f>
        <v>3713</v>
      </c>
      <c r="T294" s="66">
        <v>14</v>
      </c>
      <c r="U294" s="67">
        <f>100 * $Q294 + T294</f>
        <v>3714</v>
      </c>
      <c r="V294" s="68">
        <f>IF(ISBLANK(X294), "", _xlfn.XLOOKUP(X294,'SNAP2 IDs'!C$3:C$15,'SNAP2 IDs'!B$3:B$15,""))</f>
        <v>1</v>
      </c>
      <c r="W294" s="68">
        <f>_xlfn.XLOOKUP($V294, 'SNAP2 IDs'!$B$3:$B$15,'SNAP2 IDs'!D$3:D$15, "Lookup err")</f>
        <v>2</v>
      </c>
      <c r="X294" s="68">
        <v>9</v>
      </c>
      <c r="Y294" s="68" t="str">
        <f>_xlfn.XLOOKUP($V294, 'SNAP2 IDs'!$B$3:$B$15,'SNAP2 IDs'!E$3:E$15, "Lookup err")</f>
        <v>02:00:ce:ca:e4:6f</v>
      </c>
      <c r="Z294" s="68" t="str">
        <f>_xlfn.XLOOKUP($V294, 'SNAP2 IDs'!$B$3:$B$15,'SNAP2 IDs'!F$3:F$15, "Lookup err")</f>
        <v>snap09.sas.pvt</v>
      </c>
      <c r="AA294" s="66">
        <v>1</v>
      </c>
      <c r="AB294" s="66">
        <v>8</v>
      </c>
      <c r="AC294" s="66">
        <v>9</v>
      </c>
      <c r="AD294" s="60">
        <f>_xlfn.BITXOR(AB294,2) + 32*AA294</f>
        <v>42</v>
      </c>
      <c r="AE294" s="60">
        <f>_xlfn.BITXOR(AC294,2) + 32*AA294</f>
        <v>43</v>
      </c>
      <c r="AF294" s="60">
        <f>32*(X294-1) + (AD294/2)</f>
        <v>277</v>
      </c>
      <c r="AG294" s="62" t="s">
        <v>400</v>
      </c>
    </row>
    <row r="295" spans="1:33" s="63" customFormat="1">
      <c r="A295" s="51"/>
      <c r="B295" s="52" t="s">
        <v>724</v>
      </c>
      <c r="C295" s="53" t="s">
        <v>181</v>
      </c>
      <c r="D295" s="54">
        <v>37.240234979999997</v>
      </c>
      <c r="E295" s="54">
        <v>-118.28223104999999</v>
      </c>
      <c r="F295" s="55">
        <v>1183.3499999999999</v>
      </c>
      <c r="G295" s="55">
        <v>-50.07116104766277</v>
      </c>
      <c r="H295" s="55">
        <v>50.793634743263929</v>
      </c>
      <c r="I295" s="64" t="s">
        <v>69</v>
      </c>
      <c r="J295" s="64" t="s">
        <v>69</v>
      </c>
      <c r="K295" s="57" t="s">
        <v>725</v>
      </c>
      <c r="L295" s="57" t="s">
        <v>726</v>
      </c>
      <c r="M295" s="56" t="s">
        <v>184</v>
      </c>
      <c r="N295" s="56" t="s">
        <v>184</v>
      </c>
      <c r="O295" s="66">
        <v>37</v>
      </c>
      <c r="P295" s="60">
        <f>_xlfn.XLOOKUP(O295,'ARX IDs'!B$3:B$47,'ARX IDs'!C$3:C$47,"")</f>
        <v>42</v>
      </c>
      <c r="Q295" s="60">
        <v>37</v>
      </c>
      <c r="R295" s="66">
        <v>15</v>
      </c>
      <c r="S295" s="67">
        <f>100 * $Q295 + R295</f>
        <v>3715</v>
      </c>
      <c r="T295" s="66">
        <v>16</v>
      </c>
      <c r="U295" s="67">
        <f>100 * $Q295 + T295</f>
        <v>3716</v>
      </c>
      <c r="V295" s="68">
        <f>IF(ISBLANK(X295), "", _xlfn.XLOOKUP(X295,'SNAP2 IDs'!C$3:C$15,'SNAP2 IDs'!B$3:B$15,""))</f>
        <v>1</v>
      </c>
      <c r="W295" s="68">
        <f>_xlfn.XLOOKUP($V295, 'SNAP2 IDs'!$B$3:$B$15,'SNAP2 IDs'!D$3:D$15, "Lookup err")</f>
        <v>2</v>
      </c>
      <c r="X295" s="68">
        <v>9</v>
      </c>
      <c r="Y295" s="68" t="str">
        <f>_xlfn.XLOOKUP($V295, 'SNAP2 IDs'!$B$3:$B$15,'SNAP2 IDs'!E$3:E$15, "Lookup err")</f>
        <v>02:00:ce:ca:e4:6f</v>
      </c>
      <c r="Z295" s="68" t="str">
        <f>_xlfn.XLOOKUP($V295, 'SNAP2 IDs'!$B$3:$B$15,'SNAP2 IDs'!F$3:F$15, "Lookup err")</f>
        <v>snap09.sas.pvt</v>
      </c>
      <c r="AA295" s="66">
        <v>1</v>
      </c>
      <c r="AB295" s="66">
        <v>10</v>
      </c>
      <c r="AC295" s="66">
        <v>11</v>
      </c>
      <c r="AD295" s="60">
        <f>_xlfn.BITXOR(AB295,2) + 32*AA295</f>
        <v>40</v>
      </c>
      <c r="AE295" s="60">
        <f>_xlfn.BITXOR(AC295,2) + 32*AA295</f>
        <v>41</v>
      </c>
      <c r="AF295" s="60">
        <f>32*(X295-1) + (AD295/2)</f>
        <v>276</v>
      </c>
      <c r="AG295" s="62" t="s">
        <v>400</v>
      </c>
    </row>
    <row r="296" spans="1:33" s="63" customFormat="1">
      <c r="A296" s="51"/>
      <c r="B296" s="52" t="s">
        <v>727</v>
      </c>
      <c r="C296" s="53" t="s">
        <v>181</v>
      </c>
      <c r="D296" s="54">
        <v>37.240305900000003</v>
      </c>
      <c r="E296" s="54">
        <v>-118.28256184</v>
      </c>
      <c r="F296" s="55">
        <v>1183.78</v>
      </c>
      <c r="G296" s="55">
        <v>-79.432084139641816</v>
      </c>
      <c r="H296" s="55">
        <v>58.669005014473157</v>
      </c>
      <c r="I296" s="64" t="s">
        <v>69</v>
      </c>
      <c r="J296" s="64" t="s">
        <v>69</v>
      </c>
      <c r="K296" s="57" t="s">
        <v>489</v>
      </c>
      <c r="L296" s="57" t="s">
        <v>728</v>
      </c>
      <c r="M296" s="56" t="s">
        <v>184</v>
      </c>
      <c r="N296" s="56" t="s">
        <v>184</v>
      </c>
      <c r="O296" s="66">
        <v>37</v>
      </c>
      <c r="P296" s="60">
        <f>_xlfn.XLOOKUP(O296,'ARX IDs'!B$3:B$47,'ARX IDs'!C$3:C$47,"")</f>
        <v>42</v>
      </c>
      <c r="Q296" s="60">
        <v>37</v>
      </c>
      <c r="R296" s="66">
        <v>1</v>
      </c>
      <c r="S296" s="67">
        <f>100 * $Q296 + R296</f>
        <v>3701</v>
      </c>
      <c r="T296" s="66">
        <v>2</v>
      </c>
      <c r="U296" s="67">
        <f>100 * $Q296 + T296</f>
        <v>3702</v>
      </c>
      <c r="V296" s="68">
        <f>IF(ISBLANK(X296), "", _xlfn.XLOOKUP(X296,'SNAP2 IDs'!C$3:C$15,'SNAP2 IDs'!B$3:B$15,""))</f>
        <v>1</v>
      </c>
      <c r="W296" s="68">
        <f>_xlfn.XLOOKUP($V296, 'SNAP2 IDs'!$B$3:$B$15,'SNAP2 IDs'!D$3:D$15, "Lookup err")</f>
        <v>2</v>
      </c>
      <c r="X296" s="68">
        <v>9</v>
      </c>
      <c r="Y296" s="68" t="str">
        <f>_xlfn.XLOOKUP($V296, 'SNAP2 IDs'!$B$3:$B$15,'SNAP2 IDs'!E$3:E$15, "Lookup err")</f>
        <v>02:00:ce:ca:e4:6f</v>
      </c>
      <c r="Z296" s="68" t="str">
        <f>_xlfn.XLOOKUP($V296, 'SNAP2 IDs'!$B$3:$B$15,'SNAP2 IDs'!F$3:F$15, "Lookup err")</f>
        <v>snap09.sas.pvt</v>
      </c>
      <c r="AA296" s="66">
        <v>0</v>
      </c>
      <c r="AB296" s="66">
        <v>28</v>
      </c>
      <c r="AC296" s="66">
        <v>29</v>
      </c>
      <c r="AD296" s="60">
        <f>_xlfn.BITXOR(AB296,2) + 32*AA296</f>
        <v>30</v>
      </c>
      <c r="AE296" s="60">
        <f>_xlfn.BITXOR(AC296,2) + 32*AA296</f>
        <v>31</v>
      </c>
      <c r="AF296" s="60">
        <f>32*(X296-1) + (AD296/2)</f>
        <v>271</v>
      </c>
      <c r="AG296" s="62" t="s">
        <v>682</v>
      </c>
    </row>
    <row r="297" spans="1:33" s="63" customFormat="1">
      <c r="A297" s="51"/>
      <c r="B297" s="52" t="s">
        <v>729</v>
      </c>
      <c r="C297" s="53" t="s">
        <v>181</v>
      </c>
      <c r="D297" s="54">
        <v>37.239953900000003</v>
      </c>
      <c r="E297" s="54">
        <v>-118.28208360000001</v>
      </c>
      <c r="F297" s="55">
        <v>1183.19</v>
      </c>
      <c r="G297" s="55">
        <v>-36.992388759331114</v>
      </c>
      <c r="H297" s="55">
        <v>19.599577229557795</v>
      </c>
      <c r="I297" s="64" t="s">
        <v>69</v>
      </c>
      <c r="J297" s="64" t="s">
        <v>69</v>
      </c>
      <c r="K297" s="57" t="s">
        <v>730</v>
      </c>
      <c r="L297" s="57" t="s">
        <v>454</v>
      </c>
      <c r="M297" s="56" t="s">
        <v>184</v>
      </c>
      <c r="N297" s="56" t="s">
        <v>184</v>
      </c>
      <c r="O297" s="66">
        <v>38</v>
      </c>
      <c r="P297" s="60">
        <f>_xlfn.XLOOKUP(O297,'ARX IDs'!B$3:B$47,'ARX IDs'!C$3:C$47,"")</f>
        <v>43</v>
      </c>
      <c r="Q297" s="60">
        <v>38</v>
      </c>
      <c r="R297" s="66">
        <v>13</v>
      </c>
      <c r="S297" s="67">
        <f>100 * $Q297 + R297</f>
        <v>3813</v>
      </c>
      <c r="T297" s="66">
        <v>14</v>
      </c>
      <c r="U297" s="67">
        <f>100 * $Q297 + T297</f>
        <v>3814</v>
      </c>
      <c r="V297" s="68">
        <f>IF(ISBLANK(X297), "", _xlfn.XLOOKUP(X297,'SNAP2 IDs'!C$3:C$15,'SNAP2 IDs'!B$3:B$15,""))</f>
        <v>2</v>
      </c>
      <c r="W297" s="68">
        <f>_xlfn.XLOOKUP($V297, 'SNAP2 IDs'!$B$3:$B$15,'SNAP2 IDs'!D$3:D$15, "Lookup err")</f>
        <v>2</v>
      </c>
      <c r="X297" s="68">
        <v>10</v>
      </c>
      <c r="Y297" s="68" t="str">
        <f>_xlfn.XLOOKUP($V297, 'SNAP2 IDs'!$B$3:$B$15,'SNAP2 IDs'!E$3:E$15, "Lookup err")</f>
        <v>00:00:41:1e:e4:75</v>
      </c>
      <c r="Z297" s="68" t="str">
        <f>_xlfn.XLOOKUP($V297, 'SNAP2 IDs'!$B$3:$B$15,'SNAP2 IDs'!F$3:F$15, "Lookup err")</f>
        <v>snap010.sas.pvt</v>
      </c>
      <c r="AA297" s="66">
        <v>0</v>
      </c>
      <c r="AB297" s="66">
        <v>2</v>
      </c>
      <c r="AC297" s="66">
        <v>3</v>
      </c>
      <c r="AD297" s="60">
        <f>_xlfn.BITXOR(AB297,2) + 32*AA297</f>
        <v>0</v>
      </c>
      <c r="AE297" s="60">
        <f>_xlfn.BITXOR(AC297,2) + 32*AA297</f>
        <v>1</v>
      </c>
      <c r="AF297" s="60">
        <f>32*(X297-1) + (AD297/2)</f>
        <v>288</v>
      </c>
      <c r="AG297" s="62" t="s">
        <v>400</v>
      </c>
    </row>
    <row r="298" spans="1:33" s="63" customFormat="1">
      <c r="A298" s="51"/>
      <c r="B298" s="52" t="s">
        <v>731</v>
      </c>
      <c r="C298" s="53" t="s">
        <v>181</v>
      </c>
      <c r="D298" s="54">
        <v>37.239923900000001</v>
      </c>
      <c r="E298" s="54">
        <v>-118.28194697000001</v>
      </c>
      <c r="F298" s="55">
        <v>1182.75</v>
      </c>
      <c r="G298" s="55">
        <v>-24.871736608192574</v>
      </c>
      <c r="H298" s="55">
        <v>16.273409718423157</v>
      </c>
      <c r="I298" s="64" t="s">
        <v>69</v>
      </c>
      <c r="J298" s="64" t="s">
        <v>69</v>
      </c>
      <c r="K298" s="57" t="s">
        <v>732</v>
      </c>
      <c r="L298" s="57" t="s">
        <v>733</v>
      </c>
      <c r="M298" s="56" t="s">
        <v>184</v>
      </c>
      <c r="N298" s="56" t="s">
        <v>184</v>
      </c>
      <c r="O298" s="66">
        <v>38</v>
      </c>
      <c r="P298" s="60">
        <f>_xlfn.XLOOKUP(O298,'ARX IDs'!B$3:B$47,'ARX IDs'!C$3:C$47,"")</f>
        <v>43</v>
      </c>
      <c r="Q298" s="60">
        <v>38</v>
      </c>
      <c r="R298" s="66">
        <v>15</v>
      </c>
      <c r="S298" s="67">
        <f>100 * $Q298 + R298</f>
        <v>3815</v>
      </c>
      <c r="T298" s="66">
        <v>16</v>
      </c>
      <c r="U298" s="67">
        <f>100 * $Q298 + T298</f>
        <v>3816</v>
      </c>
      <c r="V298" s="68">
        <f>IF(ISBLANK(X298), "", _xlfn.XLOOKUP(X298,'SNAP2 IDs'!C$3:C$15,'SNAP2 IDs'!B$3:B$15,""))</f>
        <v>2</v>
      </c>
      <c r="W298" s="68">
        <f>_xlfn.XLOOKUP($V298, 'SNAP2 IDs'!$B$3:$B$15,'SNAP2 IDs'!D$3:D$15, "Lookup err")</f>
        <v>2</v>
      </c>
      <c r="X298" s="68">
        <v>10</v>
      </c>
      <c r="Y298" s="68" t="str">
        <f>_xlfn.XLOOKUP($V298, 'SNAP2 IDs'!$B$3:$B$15,'SNAP2 IDs'!E$3:E$15, "Lookup err")</f>
        <v>00:00:41:1e:e4:75</v>
      </c>
      <c r="Z298" s="68" t="str">
        <f>_xlfn.XLOOKUP($V298, 'SNAP2 IDs'!$B$3:$B$15,'SNAP2 IDs'!F$3:F$15, "Lookup err")</f>
        <v>snap010.sas.pvt</v>
      </c>
      <c r="AA298" s="66">
        <v>0</v>
      </c>
      <c r="AB298" s="66">
        <v>4</v>
      </c>
      <c r="AC298" s="66">
        <v>5</v>
      </c>
      <c r="AD298" s="60">
        <f>_xlfn.BITXOR(AB298,2) + 32*AA298</f>
        <v>6</v>
      </c>
      <c r="AE298" s="60">
        <f>_xlfn.BITXOR(AC298,2) + 32*AA298</f>
        <v>7</v>
      </c>
      <c r="AF298" s="60">
        <f>32*(X298-1) + (AD298/2)</f>
        <v>291</v>
      </c>
      <c r="AG298" s="62" t="s">
        <v>561</v>
      </c>
    </row>
    <row r="299" spans="1:33" s="63" customFormat="1">
      <c r="A299" s="51"/>
      <c r="B299" s="52" t="s">
        <v>734</v>
      </c>
      <c r="C299" s="53" t="s">
        <v>181</v>
      </c>
      <c r="D299" s="54">
        <v>37.240206270000002</v>
      </c>
      <c r="E299" s="54">
        <v>-118.28212559000001</v>
      </c>
      <c r="F299" s="55">
        <v>1183.2</v>
      </c>
      <c r="G299" s="55">
        <v>-40.718957897988005</v>
      </c>
      <c r="H299" s="55">
        <v>47.60952576890525</v>
      </c>
      <c r="I299" s="64" t="s">
        <v>69</v>
      </c>
      <c r="J299" s="64" t="s">
        <v>69</v>
      </c>
      <c r="K299" s="57" t="s">
        <v>735</v>
      </c>
      <c r="L299" s="57" t="s">
        <v>736</v>
      </c>
      <c r="M299" s="56" t="s">
        <v>184</v>
      </c>
      <c r="N299" s="56" t="s">
        <v>184</v>
      </c>
      <c r="O299" s="66">
        <v>38</v>
      </c>
      <c r="P299" s="60">
        <f>_xlfn.XLOOKUP(O299,'ARX IDs'!B$3:B$47,'ARX IDs'!C$3:C$47,"")</f>
        <v>43</v>
      </c>
      <c r="Q299" s="60">
        <v>38</v>
      </c>
      <c r="R299" s="66">
        <v>1</v>
      </c>
      <c r="S299" s="67">
        <f>100 * $Q299 + R299</f>
        <v>3801</v>
      </c>
      <c r="T299" s="66">
        <v>2</v>
      </c>
      <c r="U299" s="67">
        <f>100 * $Q299 + T299</f>
        <v>3802</v>
      </c>
      <c r="V299" s="68">
        <f>IF(ISBLANK(X299), "", _xlfn.XLOOKUP(X299,'SNAP2 IDs'!C$3:C$15,'SNAP2 IDs'!B$3:B$15,""))</f>
        <v>1</v>
      </c>
      <c r="W299" s="68">
        <f>_xlfn.XLOOKUP($V299, 'SNAP2 IDs'!$B$3:$B$15,'SNAP2 IDs'!D$3:D$15, "Lookup err")</f>
        <v>2</v>
      </c>
      <c r="X299" s="68">
        <v>9</v>
      </c>
      <c r="Y299" s="68" t="str">
        <f>_xlfn.XLOOKUP($V299, 'SNAP2 IDs'!$B$3:$B$15,'SNAP2 IDs'!E$3:E$15, "Lookup err")</f>
        <v>02:00:ce:ca:e4:6f</v>
      </c>
      <c r="Z299" s="68" t="str">
        <f>_xlfn.XLOOKUP($V299, 'SNAP2 IDs'!$B$3:$B$15,'SNAP2 IDs'!F$3:F$15, "Lookup err")</f>
        <v>snap09.sas.pvt</v>
      </c>
      <c r="AA299" s="66">
        <v>1</v>
      </c>
      <c r="AB299" s="66">
        <v>12</v>
      </c>
      <c r="AC299" s="66">
        <v>13</v>
      </c>
      <c r="AD299" s="60">
        <f>_xlfn.BITXOR(AB299,2) + 32*AA299</f>
        <v>46</v>
      </c>
      <c r="AE299" s="60">
        <f>_xlfn.BITXOR(AC299,2) + 32*AA299</f>
        <v>47</v>
      </c>
      <c r="AF299" s="60">
        <f>32*(X299-1) + (AD299/2)</f>
        <v>279</v>
      </c>
      <c r="AG299" s="62" t="s">
        <v>400</v>
      </c>
    </row>
    <row r="300" spans="1:33" s="63" customFormat="1">
      <c r="A300" s="51"/>
      <c r="B300" s="52" t="s">
        <v>737</v>
      </c>
      <c r="C300" s="53" t="s">
        <v>181</v>
      </c>
      <c r="D300" s="54">
        <v>37.24013446</v>
      </c>
      <c r="E300" s="54">
        <v>-118.28213357</v>
      </c>
      <c r="F300" s="55">
        <v>1183.24</v>
      </c>
      <c r="G300" s="55">
        <v>-41.419970021330158</v>
      </c>
      <c r="H300" s="55">
        <v>39.636490256521171</v>
      </c>
      <c r="I300" s="64" t="s">
        <v>69</v>
      </c>
      <c r="J300" s="64" t="s">
        <v>69</v>
      </c>
      <c r="K300" s="57" t="s">
        <v>738</v>
      </c>
      <c r="L300" s="57" t="s">
        <v>739</v>
      </c>
      <c r="M300" s="56" t="s">
        <v>184</v>
      </c>
      <c r="N300" s="56" t="s">
        <v>184</v>
      </c>
      <c r="O300" s="66">
        <v>38</v>
      </c>
      <c r="P300" s="60">
        <f>_xlfn.XLOOKUP(O300,'ARX IDs'!B$3:B$47,'ARX IDs'!C$3:C$47,"")</f>
        <v>43</v>
      </c>
      <c r="Q300" s="60">
        <v>38</v>
      </c>
      <c r="R300" s="66">
        <v>3</v>
      </c>
      <c r="S300" s="67">
        <f>100 * $Q300 + R300</f>
        <v>3803</v>
      </c>
      <c r="T300" s="66">
        <v>4</v>
      </c>
      <c r="U300" s="67">
        <f>100 * $Q300 + T300</f>
        <v>3804</v>
      </c>
      <c r="V300" s="68">
        <f>IF(ISBLANK(X300), "", _xlfn.XLOOKUP(X300,'SNAP2 IDs'!C$3:C$15,'SNAP2 IDs'!B$3:B$15,""))</f>
        <v>1</v>
      </c>
      <c r="W300" s="68">
        <f>_xlfn.XLOOKUP($V300, 'SNAP2 IDs'!$B$3:$B$15,'SNAP2 IDs'!D$3:D$15, "Lookup err")</f>
        <v>2</v>
      </c>
      <c r="X300" s="68">
        <v>9</v>
      </c>
      <c r="Y300" s="68" t="str">
        <f>_xlfn.XLOOKUP($V300, 'SNAP2 IDs'!$B$3:$B$15,'SNAP2 IDs'!E$3:E$15, "Lookup err")</f>
        <v>02:00:ce:ca:e4:6f</v>
      </c>
      <c r="Z300" s="68" t="str">
        <f>_xlfn.XLOOKUP($V300, 'SNAP2 IDs'!$B$3:$B$15,'SNAP2 IDs'!F$3:F$15, "Lookup err")</f>
        <v>snap09.sas.pvt</v>
      </c>
      <c r="AA300" s="66">
        <v>1</v>
      </c>
      <c r="AB300" s="66">
        <v>14</v>
      </c>
      <c r="AC300" s="66">
        <v>15</v>
      </c>
      <c r="AD300" s="60">
        <f>_xlfn.BITXOR(AB300,2) + 32*AA300</f>
        <v>44</v>
      </c>
      <c r="AE300" s="60">
        <f>_xlfn.BITXOR(AC300,2) + 32*AA300</f>
        <v>45</v>
      </c>
      <c r="AF300" s="60">
        <f>32*(X300-1) + (AD300/2)</f>
        <v>278</v>
      </c>
      <c r="AG300" s="62" t="s">
        <v>400</v>
      </c>
    </row>
    <row r="301" spans="1:33" s="63" customFormat="1">
      <c r="A301" s="51"/>
      <c r="B301" s="52" t="s">
        <v>740</v>
      </c>
      <c r="C301" s="53" t="s">
        <v>181</v>
      </c>
      <c r="D301" s="54">
        <v>37.240459110000003</v>
      </c>
      <c r="E301" s="54">
        <v>-118.28250024</v>
      </c>
      <c r="F301" s="55">
        <v>1183.51</v>
      </c>
      <c r="G301" s="55">
        <v>-73.957254514559125</v>
      </c>
      <c r="H301" s="55">
        <v>75.668306928840138</v>
      </c>
      <c r="I301" s="64" t="s">
        <v>69</v>
      </c>
      <c r="J301" s="64" t="s">
        <v>69</v>
      </c>
      <c r="K301" s="57" t="s">
        <v>512</v>
      </c>
      <c r="L301" s="57" t="s">
        <v>741</v>
      </c>
      <c r="M301" s="56" t="s">
        <v>184</v>
      </c>
      <c r="N301" s="56" t="s">
        <v>184</v>
      </c>
      <c r="O301" s="66">
        <v>38</v>
      </c>
      <c r="P301" s="60">
        <f>_xlfn.XLOOKUP(O301,'ARX IDs'!B$3:B$47,'ARX IDs'!C$3:C$47,"")</f>
        <v>43</v>
      </c>
      <c r="Q301" s="60">
        <v>38</v>
      </c>
      <c r="R301" s="66">
        <v>5</v>
      </c>
      <c r="S301" s="67">
        <f>100 * $Q301 + R301</f>
        <v>3805</v>
      </c>
      <c r="T301" s="66">
        <v>6</v>
      </c>
      <c r="U301" s="67">
        <f>100 * $Q301 + T301</f>
        <v>3806</v>
      </c>
      <c r="V301" s="68">
        <f>IF(ISBLANK(X301), "", _xlfn.XLOOKUP(X301,'SNAP2 IDs'!C$3:C$15,'SNAP2 IDs'!B$3:B$15,""))</f>
        <v>1</v>
      </c>
      <c r="W301" s="68">
        <f>_xlfn.XLOOKUP($V301, 'SNAP2 IDs'!$B$3:$B$15,'SNAP2 IDs'!D$3:D$15, "Lookup err")</f>
        <v>2</v>
      </c>
      <c r="X301" s="68">
        <v>9</v>
      </c>
      <c r="Y301" s="68" t="str">
        <f>_xlfn.XLOOKUP($V301, 'SNAP2 IDs'!$B$3:$B$15,'SNAP2 IDs'!E$3:E$15, "Lookup err")</f>
        <v>02:00:ce:ca:e4:6f</v>
      </c>
      <c r="Z301" s="68" t="str">
        <f>_xlfn.XLOOKUP($V301, 'SNAP2 IDs'!$B$3:$B$15,'SNAP2 IDs'!F$3:F$15, "Lookup err")</f>
        <v>snap09.sas.pvt</v>
      </c>
      <c r="AA301" s="66">
        <v>1</v>
      </c>
      <c r="AB301" s="66">
        <v>16</v>
      </c>
      <c r="AC301" s="66">
        <v>17</v>
      </c>
      <c r="AD301" s="60">
        <f>_xlfn.BITXOR(AB301,2) + 32*AA301</f>
        <v>50</v>
      </c>
      <c r="AE301" s="60">
        <f>_xlfn.BITXOR(AC301,2) + 32*AA301</f>
        <v>51</v>
      </c>
      <c r="AF301" s="60">
        <f>32*(X301-1) + (AD301/2)</f>
        <v>281</v>
      </c>
      <c r="AG301" s="62" t="s">
        <v>682</v>
      </c>
    </row>
    <row r="302" spans="1:33" s="63" customFormat="1">
      <c r="A302" s="51"/>
      <c r="B302" s="52" t="s">
        <v>742</v>
      </c>
      <c r="C302" s="53" t="s">
        <v>181</v>
      </c>
      <c r="D302" s="54">
        <v>37.240293129999998</v>
      </c>
      <c r="E302" s="54">
        <v>-118.28239042</v>
      </c>
      <c r="F302" s="55">
        <v>1183.6099999999999</v>
      </c>
      <c r="G302" s="55">
        <v>-64.214789609241265</v>
      </c>
      <c r="H302" s="55">
        <v>57.253968782837617</v>
      </c>
      <c r="I302" s="64" t="s">
        <v>69</v>
      </c>
      <c r="J302" s="64" t="s">
        <v>69</v>
      </c>
      <c r="K302" s="57" t="s">
        <v>352</v>
      </c>
      <c r="L302" s="57" t="s">
        <v>743</v>
      </c>
      <c r="M302" s="56" t="s">
        <v>184</v>
      </c>
      <c r="N302" s="56" t="s">
        <v>184</v>
      </c>
      <c r="O302" s="66">
        <v>38</v>
      </c>
      <c r="P302" s="60">
        <f>_xlfn.XLOOKUP(O302,'ARX IDs'!B$3:B$47,'ARX IDs'!C$3:C$47,"")</f>
        <v>43</v>
      </c>
      <c r="Q302" s="60">
        <v>38</v>
      </c>
      <c r="R302" s="66">
        <v>7</v>
      </c>
      <c r="S302" s="67">
        <f>100 * $Q302 + R302</f>
        <v>3807</v>
      </c>
      <c r="T302" s="66">
        <v>8</v>
      </c>
      <c r="U302" s="67">
        <f>100 * $Q302 + T302</f>
        <v>3808</v>
      </c>
      <c r="V302" s="68">
        <f>IF(ISBLANK(X302), "", _xlfn.XLOOKUP(X302,'SNAP2 IDs'!C$3:C$15,'SNAP2 IDs'!B$3:B$15,""))</f>
        <v>1</v>
      </c>
      <c r="W302" s="68">
        <f>_xlfn.XLOOKUP($V302, 'SNAP2 IDs'!$B$3:$B$15,'SNAP2 IDs'!D$3:D$15, "Lookup err")</f>
        <v>2</v>
      </c>
      <c r="X302" s="68">
        <v>9</v>
      </c>
      <c r="Y302" s="68" t="str">
        <f>_xlfn.XLOOKUP($V302, 'SNAP2 IDs'!$B$3:$B$15,'SNAP2 IDs'!E$3:E$15, "Lookup err")</f>
        <v>02:00:ce:ca:e4:6f</v>
      </c>
      <c r="Z302" s="68" t="str">
        <f>_xlfn.XLOOKUP($V302, 'SNAP2 IDs'!$B$3:$B$15,'SNAP2 IDs'!F$3:F$15, "Lookup err")</f>
        <v>snap09.sas.pvt</v>
      </c>
      <c r="AA302" s="66">
        <v>1</v>
      </c>
      <c r="AB302" s="66">
        <v>18</v>
      </c>
      <c r="AC302" s="66">
        <v>19</v>
      </c>
      <c r="AD302" s="60">
        <f>_xlfn.BITXOR(AB302,2) + 32*AA302</f>
        <v>48</v>
      </c>
      <c r="AE302" s="60">
        <f>_xlfn.BITXOR(AC302,2) + 32*AA302</f>
        <v>49</v>
      </c>
      <c r="AF302" s="60">
        <f>32*(X302-1) + (AD302/2)</f>
        <v>280</v>
      </c>
      <c r="AG302" s="62" t="s">
        <v>682</v>
      </c>
    </row>
    <row r="303" spans="1:33" s="63" customFormat="1">
      <c r="A303" s="51"/>
      <c r="B303" s="52" t="s">
        <v>744</v>
      </c>
      <c r="C303" s="53" t="s">
        <v>181</v>
      </c>
      <c r="D303" s="54">
        <v>37.239847390000001</v>
      </c>
      <c r="E303" s="54">
        <v>-118.2825971</v>
      </c>
      <c r="F303" s="55">
        <v>1183.4000000000001</v>
      </c>
      <c r="G303" s="55">
        <v>-82.555900508708461</v>
      </c>
      <c r="H303" s="55">
        <v>7.7787530036235966</v>
      </c>
      <c r="I303" s="64" t="s">
        <v>69</v>
      </c>
      <c r="J303" s="64" t="s">
        <v>69</v>
      </c>
      <c r="K303" s="57" t="s">
        <v>671</v>
      </c>
      <c r="L303" s="57" t="s">
        <v>745</v>
      </c>
      <c r="M303" s="56" t="s">
        <v>184</v>
      </c>
      <c r="N303" s="56" t="s">
        <v>184</v>
      </c>
      <c r="O303" s="66">
        <v>38</v>
      </c>
      <c r="P303" s="60">
        <f>_xlfn.XLOOKUP(O303,'ARX IDs'!B$3:B$47,'ARX IDs'!C$3:C$47,"")</f>
        <v>43</v>
      </c>
      <c r="Q303" s="60">
        <v>38</v>
      </c>
      <c r="R303" s="66">
        <v>11</v>
      </c>
      <c r="S303" s="67">
        <f>100 * $Q303 + R303</f>
        <v>3811</v>
      </c>
      <c r="T303" s="66">
        <v>12</v>
      </c>
      <c r="U303" s="67">
        <f>100 * $Q303 + T303</f>
        <v>3812</v>
      </c>
      <c r="V303" s="68">
        <f>IF(ISBLANK(X303), "", _xlfn.XLOOKUP(X303,'SNAP2 IDs'!C$3:C$15,'SNAP2 IDs'!B$3:B$15,""))</f>
        <v>2</v>
      </c>
      <c r="W303" s="68">
        <f>_xlfn.XLOOKUP($V303, 'SNAP2 IDs'!$B$3:$B$15,'SNAP2 IDs'!D$3:D$15, "Lookup err")</f>
        <v>2</v>
      </c>
      <c r="X303" s="68">
        <v>10</v>
      </c>
      <c r="Y303" s="68" t="str">
        <f>_xlfn.XLOOKUP($V303, 'SNAP2 IDs'!$B$3:$B$15,'SNAP2 IDs'!E$3:E$15, "Lookup err")</f>
        <v>00:00:41:1e:e4:75</v>
      </c>
      <c r="Z303" s="68" t="str">
        <f>_xlfn.XLOOKUP($V303, 'SNAP2 IDs'!$B$3:$B$15,'SNAP2 IDs'!F$3:F$15, "Lookup err")</f>
        <v>snap010.sas.pvt</v>
      </c>
      <c r="AA303" s="66">
        <v>0</v>
      </c>
      <c r="AB303" s="66">
        <v>0</v>
      </c>
      <c r="AC303" s="66">
        <v>1</v>
      </c>
      <c r="AD303" s="60">
        <f>_xlfn.BITXOR(AB303,2) + 32*AA303</f>
        <v>2</v>
      </c>
      <c r="AE303" s="60">
        <f>_xlfn.BITXOR(AC303,2) + 32*AA303</f>
        <v>3</v>
      </c>
      <c r="AF303" s="60">
        <f>32*(X303-1) + (AD303/2)</f>
        <v>289</v>
      </c>
      <c r="AG303" s="62" t="s">
        <v>682</v>
      </c>
    </row>
    <row r="304" spans="1:33" s="63" customFormat="1">
      <c r="A304" s="51"/>
      <c r="B304" s="52" t="s">
        <v>746</v>
      </c>
      <c r="C304" s="53" t="s">
        <v>181</v>
      </c>
      <c r="D304" s="54">
        <v>37.24206435</v>
      </c>
      <c r="E304" s="54">
        <v>-118.28252843999999</v>
      </c>
      <c r="F304" s="55">
        <v>1183.58</v>
      </c>
      <c r="G304" s="55">
        <v>-76.457839861663587</v>
      </c>
      <c r="H304" s="55">
        <v>253.82525276118341</v>
      </c>
      <c r="I304" s="64" t="s">
        <v>69</v>
      </c>
      <c r="J304" s="64" t="s">
        <v>69</v>
      </c>
      <c r="K304" s="57" t="s">
        <v>747</v>
      </c>
      <c r="L304" s="57" t="s">
        <v>748</v>
      </c>
      <c r="M304" s="56" t="s">
        <v>184</v>
      </c>
      <c r="N304" s="56" t="s">
        <v>749</v>
      </c>
      <c r="O304" s="66">
        <v>38</v>
      </c>
      <c r="P304" s="60">
        <f>_xlfn.XLOOKUP(O304,'ARX IDs'!B$3:B$47,'ARX IDs'!C$3:C$47,"")</f>
        <v>43</v>
      </c>
      <c r="Q304" s="60">
        <v>38</v>
      </c>
      <c r="R304" s="66">
        <v>9</v>
      </c>
      <c r="S304" s="67">
        <f>100 * $Q304 + R304</f>
        <v>3809</v>
      </c>
      <c r="T304" s="66">
        <v>10</v>
      </c>
      <c r="U304" s="67">
        <f>100 * $Q304 + T304</f>
        <v>3810</v>
      </c>
      <c r="V304" s="68">
        <f>IF(ISBLANK(X304), "", _xlfn.XLOOKUP(X304,'SNAP2 IDs'!C$3:C$15,'SNAP2 IDs'!B$3:B$15,""))</f>
        <v>1</v>
      </c>
      <c r="W304" s="68">
        <f>_xlfn.XLOOKUP($V304, 'SNAP2 IDs'!$B$3:$B$15,'SNAP2 IDs'!D$3:D$15, "Lookup err")</f>
        <v>2</v>
      </c>
      <c r="X304" s="68">
        <v>9</v>
      </c>
      <c r="Y304" s="68" t="str">
        <f>_xlfn.XLOOKUP($V304, 'SNAP2 IDs'!$B$3:$B$15,'SNAP2 IDs'!E$3:E$15, "Lookup err")</f>
        <v>02:00:ce:ca:e4:6f</v>
      </c>
      <c r="Z304" s="68" t="str">
        <f>_xlfn.XLOOKUP($V304, 'SNAP2 IDs'!$B$3:$B$15,'SNAP2 IDs'!F$3:F$15, "Lookup err")</f>
        <v>snap09.sas.pvt</v>
      </c>
      <c r="AA304" s="66">
        <v>1</v>
      </c>
      <c r="AB304" s="66">
        <v>20</v>
      </c>
      <c r="AC304" s="66">
        <v>21</v>
      </c>
      <c r="AD304" s="60">
        <f>_xlfn.BITXOR(AB304,2) + 32*AA304</f>
        <v>54</v>
      </c>
      <c r="AE304" s="60">
        <f>_xlfn.BITXOR(AC304,2) + 32*AA304</f>
        <v>55</v>
      </c>
      <c r="AF304" s="60">
        <f>32*(X304-1) + (AD304/2)</f>
        <v>283</v>
      </c>
      <c r="AG304" s="62"/>
    </row>
    <row r="305" spans="1:33" s="63" customFormat="1">
      <c r="A305" s="51"/>
      <c r="B305" s="52" t="s">
        <v>750</v>
      </c>
      <c r="C305" s="53" t="s">
        <v>181</v>
      </c>
      <c r="D305" s="54">
        <v>37.239832030000002</v>
      </c>
      <c r="E305" s="54">
        <v>-118.28207759999999</v>
      </c>
      <c r="F305" s="55">
        <v>1183.1600000000001</v>
      </c>
      <c r="G305" s="55">
        <v>-36.451187701101155</v>
      </c>
      <c r="H305" s="55">
        <v>6.0829291894158475</v>
      </c>
      <c r="I305" s="64" t="s">
        <v>69</v>
      </c>
      <c r="J305" s="64" t="s">
        <v>69</v>
      </c>
      <c r="K305" s="57" t="s">
        <v>751</v>
      </c>
      <c r="L305" s="57" t="s">
        <v>497</v>
      </c>
      <c r="M305" s="56" t="s">
        <v>184</v>
      </c>
      <c r="N305" s="56" t="s">
        <v>184</v>
      </c>
      <c r="O305" s="66">
        <v>39</v>
      </c>
      <c r="P305" s="60">
        <f>_xlfn.XLOOKUP(O305,'ARX IDs'!B$3:B$47,'ARX IDs'!C$3:C$47,"")</f>
        <v>44</v>
      </c>
      <c r="Q305" s="60">
        <v>39</v>
      </c>
      <c r="R305" s="66">
        <v>1</v>
      </c>
      <c r="S305" s="67">
        <f>100 * $Q305 + R305</f>
        <v>3901</v>
      </c>
      <c r="T305" s="66">
        <v>2</v>
      </c>
      <c r="U305" s="67">
        <f>100 * $Q305 + T305</f>
        <v>3902</v>
      </c>
      <c r="V305" s="68">
        <f>IF(ISBLANK(X305), "", _xlfn.XLOOKUP(X305,'SNAP2 IDs'!C$3:C$15,'SNAP2 IDs'!B$3:B$15,""))</f>
        <v>2</v>
      </c>
      <c r="W305" s="68">
        <f>_xlfn.XLOOKUP($V305, 'SNAP2 IDs'!$B$3:$B$15,'SNAP2 IDs'!D$3:D$15, "Lookup err")</f>
        <v>2</v>
      </c>
      <c r="X305" s="68">
        <v>10</v>
      </c>
      <c r="Y305" s="68" t="str">
        <f>_xlfn.XLOOKUP($V305, 'SNAP2 IDs'!$B$3:$B$15,'SNAP2 IDs'!E$3:E$15, "Lookup err")</f>
        <v>00:00:41:1e:e4:75</v>
      </c>
      <c r="Z305" s="68" t="str">
        <f>_xlfn.XLOOKUP($V305, 'SNAP2 IDs'!$B$3:$B$15,'SNAP2 IDs'!F$3:F$15, "Lookup err")</f>
        <v>snap010.sas.pvt</v>
      </c>
      <c r="AA305" s="66">
        <v>0</v>
      </c>
      <c r="AB305" s="66">
        <v>6</v>
      </c>
      <c r="AC305" s="66">
        <v>7</v>
      </c>
      <c r="AD305" s="60">
        <f>_xlfn.BITXOR(AB305,2) + 32*AA305</f>
        <v>4</v>
      </c>
      <c r="AE305" s="60">
        <f>_xlfn.BITXOR(AC305,2) + 32*AA305</f>
        <v>5</v>
      </c>
      <c r="AF305" s="60">
        <f>32*(X305-1) + (AD305/2)</f>
        <v>290</v>
      </c>
      <c r="AG305" s="62" t="s">
        <v>752</v>
      </c>
    </row>
    <row r="306" spans="1:33" s="63" customFormat="1">
      <c r="A306" s="51"/>
      <c r="B306" s="52" t="s">
        <v>753</v>
      </c>
      <c r="C306" s="53" t="s">
        <v>181</v>
      </c>
      <c r="D306" s="54">
        <v>37.239807110000001</v>
      </c>
      <c r="E306" s="54">
        <v>-118.28201393000001</v>
      </c>
      <c r="F306" s="55">
        <v>1182.95</v>
      </c>
      <c r="G306" s="55">
        <v>-30.807893767880863</v>
      </c>
      <c r="H306" s="55">
        <v>3.3083483452518543</v>
      </c>
      <c r="I306" s="64" t="s">
        <v>69</v>
      </c>
      <c r="J306" s="64" t="s">
        <v>69</v>
      </c>
      <c r="K306" s="57" t="s">
        <v>754</v>
      </c>
      <c r="L306" s="57" t="s">
        <v>755</v>
      </c>
      <c r="M306" s="56" t="s">
        <v>184</v>
      </c>
      <c r="N306" s="56" t="s">
        <v>184</v>
      </c>
      <c r="O306" s="66">
        <v>39</v>
      </c>
      <c r="P306" s="60">
        <f>_xlfn.XLOOKUP(O306,'ARX IDs'!B$3:B$47,'ARX IDs'!C$3:C$47,"")</f>
        <v>44</v>
      </c>
      <c r="Q306" s="60">
        <v>39</v>
      </c>
      <c r="R306" s="66">
        <v>3</v>
      </c>
      <c r="S306" s="67">
        <f>100 * $Q306 + R306</f>
        <v>3903</v>
      </c>
      <c r="T306" s="66">
        <v>4</v>
      </c>
      <c r="U306" s="67">
        <f>100 * $Q306 + T306</f>
        <v>3904</v>
      </c>
      <c r="V306" s="68">
        <f>IF(ISBLANK(X306), "", _xlfn.XLOOKUP(X306,'SNAP2 IDs'!C$3:C$15,'SNAP2 IDs'!B$3:B$15,""))</f>
        <v>2</v>
      </c>
      <c r="W306" s="68">
        <f>_xlfn.XLOOKUP($V306, 'SNAP2 IDs'!$B$3:$B$15,'SNAP2 IDs'!D$3:D$15, "Lookup err")</f>
        <v>2</v>
      </c>
      <c r="X306" s="68">
        <v>10</v>
      </c>
      <c r="Y306" s="68" t="str">
        <f>_xlfn.XLOOKUP($V306, 'SNAP2 IDs'!$B$3:$B$15,'SNAP2 IDs'!E$3:E$15, "Lookup err")</f>
        <v>00:00:41:1e:e4:75</v>
      </c>
      <c r="Z306" s="68" t="str">
        <f>_xlfn.XLOOKUP($V306, 'SNAP2 IDs'!$B$3:$B$15,'SNAP2 IDs'!F$3:F$15, "Lookup err")</f>
        <v>snap010.sas.pvt</v>
      </c>
      <c r="AA306" s="66">
        <v>0</v>
      </c>
      <c r="AB306" s="66">
        <v>8</v>
      </c>
      <c r="AC306" s="66">
        <v>9</v>
      </c>
      <c r="AD306" s="60">
        <f>_xlfn.BITXOR(AB306,2) + 32*AA306</f>
        <v>10</v>
      </c>
      <c r="AE306" s="60">
        <f>_xlfn.BITXOR(AC306,2) + 32*AA306</f>
        <v>11</v>
      </c>
      <c r="AF306" s="60">
        <f>32*(X306-1) + (AD306/2)</f>
        <v>293</v>
      </c>
      <c r="AG306" s="62" t="s">
        <v>561</v>
      </c>
    </row>
    <row r="307" spans="1:33" s="63" customFormat="1">
      <c r="A307" s="51"/>
      <c r="B307" s="52" t="s">
        <v>756</v>
      </c>
      <c r="C307" s="53" t="s">
        <v>181</v>
      </c>
      <c r="D307" s="54">
        <v>37.239733469999997</v>
      </c>
      <c r="E307" s="54">
        <v>-118.28197898000001</v>
      </c>
      <c r="F307" s="55">
        <v>1182.8699999999999</v>
      </c>
      <c r="G307" s="55">
        <v>-27.711200837819526</v>
      </c>
      <c r="H307" s="55">
        <v>-4.8622373206495171</v>
      </c>
      <c r="I307" s="64" t="s">
        <v>69</v>
      </c>
      <c r="J307" s="64" t="s">
        <v>69</v>
      </c>
      <c r="K307" s="57" t="s">
        <v>757</v>
      </c>
      <c r="L307" s="57" t="s">
        <v>758</v>
      </c>
      <c r="M307" s="56" t="s">
        <v>184</v>
      </c>
      <c r="N307" s="56" t="s">
        <v>184</v>
      </c>
      <c r="O307" s="66">
        <v>39</v>
      </c>
      <c r="P307" s="60">
        <f>_xlfn.XLOOKUP(O307,'ARX IDs'!B$3:B$47,'ARX IDs'!C$3:C$47,"")</f>
        <v>44</v>
      </c>
      <c r="Q307" s="60">
        <v>39</v>
      </c>
      <c r="R307" s="66">
        <v>5</v>
      </c>
      <c r="S307" s="67">
        <f>100 * $Q307 + R307</f>
        <v>3905</v>
      </c>
      <c r="T307" s="66">
        <v>6</v>
      </c>
      <c r="U307" s="67">
        <f>100 * $Q307 + T307</f>
        <v>3906</v>
      </c>
      <c r="V307" s="68">
        <f>IF(ISBLANK(X307), "", _xlfn.XLOOKUP(X307,'SNAP2 IDs'!C$3:C$15,'SNAP2 IDs'!B$3:B$15,""))</f>
        <v>2</v>
      </c>
      <c r="W307" s="68">
        <f>_xlfn.XLOOKUP($V307, 'SNAP2 IDs'!$B$3:$B$15,'SNAP2 IDs'!D$3:D$15, "Lookup err")</f>
        <v>2</v>
      </c>
      <c r="X307" s="68">
        <v>10</v>
      </c>
      <c r="Y307" s="68" t="str">
        <f>_xlfn.XLOOKUP($V307, 'SNAP2 IDs'!$B$3:$B$15,'SNAP2 IDs'!E$3:E$15, "Lookup err")</f>
        <v>00:00:41:1e:e4:75</v>
      </c>
      <c r="Z307" s="68" t="str">
        <f>_xlfn.XLOOKUP($V307, 'SNAP2 IDs'!$B$3:$B$15,'SNAP2 IDs'!F$3:F$15, "Lookup err")</f>
        <v>snap010.sas.pvt</v>
      </c>
      <c r="AA307" s="66">
        <v>0</v>
      </c>
      <c r="AB307" s="66">
        <v>10</v>
      </c>
      <c r="AC307" s="66">
        <v>11</v>
      </c>
      <c r="AD307" s="60">
        <f>_xlfn.BITXOR(AB307,2) + 32*AA307</f>
        <v>8</v>
      </c>
      <c r="AE307" s="60">
        <f>_xlfn.BITXOR(AC307,2) + 32*AA307</f>
        <v>9</v>
      </c>
      <c r="AF307" s="60">
        <f>32*(X307-1) + (AD307/2)</f>
        <v>292</v>
      </c>
      <c r="AG307" s="62" t="s">
        <v>561</v>
      </c>
    </row>
    <row r="308" spans="1:33" s="63" customFormat="1">
      <c r="A308" s="51"/>
      <c r="B308" s="52" t="s">
        <v>759</v>
      </c>
      <c r="C308" s="53" t="s">
        <v>181</v>
      </c>
      <c r="D308" s="54">
        <v>37.240084709999998</v>
      </c>
      <c r="E308" s="54">
        <v>-118.28237799999999</v>
      </c>
      <c r="F308" s="55">
        <v>1183.44</v>
      </c>
      <c r="G308" s="55">
        <v>-63.114702415789317</v>
      </c>
      <c r="H308" s="55">
        <v>34.121733371929174</v>
      </c>
      <c r="I308" s="64" t="s">
        <v>69</v>
      </c>
      <c r="J308" s="64" t="s">
        <v>69</v>
      </c>
      <c r="K308" s="57" t="s">
        <v>760</v>
      </c>
      <c r="L308" s="57" t="s">
        <v>761</v>
      </c>
      <c r="M308" s="56" t="s">
        <v>184</v>
      </c>
      <c r="N308" s="56" t="s">
        <v>184</v>
      </c>
      <c r="O308" s="66">
        <v>39</v>
      </c>
      <c r="P308" s="60">
        <f>_xlfn.XLOOKUP(O308,'ARX IDs'!B$3:B$47,'ARX IDs'!C$3:C$47,"")</f>
        <v>44</v>
      </c>
      <c r="Q308" s="60">
        <v>39</v>
      </c>
      <c r="R308" s="66">
        <v>7</v>
      </c>
      <c r="S308" s="67">
        <f>100 * $Q308 + R308</f>
        <v>3907</v>
      </c>
      <c r="T308" s="66">
        <v>8</v>
      </c>
      <c r="U308" s="67">
        <f>100 * $Q308 + T308</f>
        <v>3908</v>
      </c>
      <c r="V308" s="68">
        <f>IF(ISBLANK(X308), "", _xlfn.XLOOKUP(X308,'SNAP2 IDs'!C$3:C$15,'SNAP2 IDs'!B$3:B$15,""))</f>
        <v>2</v>
      </c>
      <c r="W308" s="68">
        <f>_xlfn.XLOOKUP($V308, 'SNAP2 IDs'!$B$3:$B$15,'SNAP2 IDs'!D$3:D$15, "Lookup err")</f>
        <v>2</v>
      </c>
      <c r="X308" s="68">
        <v>10</v>
      </c>
      <c r="Y308" s="68" t="str">
        <f>_xlfn.XLOOKUP($V308, 'SNAP2 IDs'!$B$3:$B$15,'SNAP2 IDs'!E$3:E$15, "Lookup err")</f>
        <v>00:00:41:1e:e4:75</v>
      </c>
      <c r="Z308" s="68" t="str">
        <f>_xlfn.XLOOKUP($V308, 'SNAP2 IDs'!$B$3:$B$15,'SNAP2 IDs'!F$3:F$15, "Lookup err")</f>
        <v>snap010.sas.pvt</v>
      </c>
      <c r="AA308" s="66">
        <v>0</v>
      </c>
      <c r="AB308" s="66">
        <v>12</v>
      </c>
      <c r="AC308" s="66">
        <v>13</v>
      </c>
      <c r="AD308" s="60">
        <f>_xlfn.BITXOR(AB308,2) + 32*AA308</f>
        <v>14</v>
      </c>
      <c r="AE308" s="60">
        <f>_xlfn.BITXOR(AC308,2) + 32*AA308</f>
        <v>15</v>
      </c>
      <c r="AF308" s="60">
        <f>32*(X308-1) + (AD308/2)</f>
        <v>295</v>
      </c>
      <c r="AG308" s="62" t="s">
        <v>217</v>
      </c>
    </row>
    <row r="309" spans="1:33" s="63" customFormat="1">
      <c r="A309" s="51"/>
      <c r="B309" s="52" t="s">
        <v>762</v>
      </c>
      <c r="C309" s="53" t="s">
        <v>181</v>
      </c>
      <c r="D309" s="54">
        <v>37.240027959999999</v>
      </c>
      <c r="E309" s="54">
        <v>-118.2822074</v>
      </c>
      <c r="F309" s="55">
        <v>1183.3599999999999</v>
      </c>
      <c r="G309" s="55">
        <v>-47.977246471562331</v>
      </c>
      <c r="H309" s="55">
        <v>27.824544686079712</v>
      </c>
      <c r="I309" s="64" t="s">
        <v>69</v>
      </c>
      <c r="J309" s="64" t="s">
        <v>69</v>
      </c>
      <c r="K309" s="57" t="s">
        <v>763</v>
      </c>
      <c r="L309" s="57" t="s">
        <v>764</v>
      </c>
      <c r="M309" s="56" t="s">
        <v>184</v>
      </c>
      <c r="N309" s="56" t="s">
        <v>184</v>
      </c>
      <c r="O309" s="66">
        <v>39</v>
      </c>
      <c r="P309" s="60">
        <f>_xlfn.XLOOKUP(O309,'ARX IDs'!B$3:B$47,'ARX IDs'!C$3:C$47,"")</f>
        <v>44</v>
      </c>
      <c r="Q309" s="60">
        <v>39</v>
      </c>
      <c r="R309" s="66">
        <v>9</v>
      </c>
      <c r="S309" s="67">
        <f>100 * $Q309 + R309</f>
        <v>3909</v>
      </c>
      <c r="T309" s="66">
        <v>10</v>
      </c>
      <c r="U309" s="67">
        <f>100 * $Q309 + T309</f>
        <v>3910</v>
      </c>
      <c r="V309" s="68">
        <f>IF(ISBLANK(X309), "", _xlfn.XLOOKUP(X309,'SNAP2 IDs'!C$3:C$15,'SNAP2 IDs'!B$3:B$15,""))</f>
        <v>2</v>
      </c>
      <c r="W309" s="68">
        <f>_xlfn.XLOOKUP($V309, 'SNAP2 IDs'!$B$3:$B$15,'SNAP2 IDs'!D$3:D$15, "Lookup err")</f>
        <v>2</v>
      </c>
      <c r="X309" s="68">
        <v>10</v>
      </c>
      <c r="Y309" s="68" t="str">
        <f>_xlfn.XLOOKUP($V309, 'SNAP2 IDs'!$B$3:$B$15,'SNAP2 IDs'!E$3:E$15, "Lookup err")</f>
        <v>00:00:41:1e:e4:75</v>
      </c>
      <c r="Z309" s="68" t="str">
        <f>_xlfn.XLOOKUP($V309, 'SNAP2 IDs'!$B$3:$B$15,'SNAP2 IDs'!F$3:F$15, "Lookup err")</f>
        <v>snap010.sas.pvt</v>
      </c>
      <c r="AA309" s="66">
        <v>0</v>
      </c>
      <c r="AB309" s="66">
        <v>14</v>
      </c>
      <c r="AC309" s="66">
        <v>15</v>
      </c>
      <c r="AD309" s="60">
        <f>_xlfn.BITXOR(AB309,2) + 32*AA309</f>
        <v>12</v>
      </c>
      <c r="AE309" s="60">
        <f>_xlfn.BITXOR(AC309,2) + 32*AA309</f>
        <v>13</v>
      </c>
      <c r="AF309" s="60">
        <f>32*(X309-1) + (AD309/2)</f>
        <v>294</v>
      </c>
      <c r="AG309" s="62" t="s">
        <v>400</v>
      </c>
    </row>
    <row r="310" spans="1:33" s="63" customFormat="1">
      <c r="A310" s="51"/>
      <c r="B310" s="52" t="s">
        <v>765</v>
      </c>
      <c r="C310" s="53" t="s">
        <v>181</v>
      </c>
      <c r="D310" s="54">
        <v>37.239958459999997</v>
      </c>
      <c r="E310" s="54">
        <v>-118.2823332</v>
      </c>
      <c r="F310" s="55">
        <v>1183.43</v>
      </c>
      <c r="G310" s="55">
        <v>-59.13965621454377</v>
      </c>
      <c r="H310" s="55">
        <v>20.110100108467293</v>
      </c>
      <c r="I310" s="64" t="s">
        <v>69</v>
      </c>
      <c r="J310" s="64" t="s">
        <v>69</v>
      </c>
      <c r="K310" s="57" t="s">
        <v>766</v>
      </c>
      <c r="L310" s="57" t="s">
        <v>767</v>
      </c>
      <c r="M310" s="56" t="s">
        <v>184</v>
      </c>
      <c r="N310" s="56" t="s">
        <v>184</v>
      </c>
      <c r="O310" s="66">
        <v>39</v>
      </c>
      <c r="P310" s="60">
        <f>_xlfn.XLOOKUP(O310,'ARX IDs'!B$3:B$47,'ARX IDs'!C$3:C$47,"")</f>
        <v>44</v>
      </c>
      <c r="Q310" s="60">
        <v>39</v>
      </c>
      <c r="R310" s="66">
        <v>11</v>
      </c>
      <c r="S310" s="67">
        <f>100 * $Q310 + R310</f>
        <v>3911</v>
      </c>
      <c r="T310" s="66">
        <v>12</v>
      </c>
      <c r="U310" s="67">
        <f>100 * $Q310 + T310</f>
        <v>3912</v>
      </c>
      <c r="V310" s="68">
        <f>IF(ISBLANK(X310), "", _xlfn.XLOOKUP(X310,'SNAP2 IDs'!C$3:C$15,'SNAP2 IDs'!B$3:B$15,""))</f>
        <v>2</v>
      </c>
      <c r="W310" s="68">
        <f>_xlfn.XLOOKUP($V310, 'SNAP2 IDs'!$B$3:$B$15,'SNAP2 IDs'!D$3:D$15, "Lookup err")</f>
        <v>2</v>
      </c>
      <c r="X310" s="68">
        <v>10</v>
      </c>
      <c r="Y310" s="68" t="str">
        <f>_xlfn.XLOOKUP($V310, 'SNAP2 IDs'!$B$3:$B$15,'SNAP2 IDs'!E$3:E$15, "Lookup err")</f>
        <v>00:00:41:1e:e4:75</v>
      </c>
      <c r="Z310" s="68" t="str">
        <f>_xlfn.XLOOKUP($V310, 'SNAP2 IDs'!$B$3:$B$15,'SNAP2 IDs'!F$3:F$15, "Lookup err")</f>
        <v>snap010.sas.pvt</v>
      </c>
      <c r="AA310" s="66">
        <v>0</v>
      </c>
      <c r="AB310" s="66">
        <v>16</v>
      </c>
      <c r="AC310" s="66">
        <v>17</v>
      </c>
      <c r="AD310" s="60">
        <f>_xlfn.BITXOR(AB310,2) + 32*AA310</f>
        <v>18</v>
      </c>
      <c r="AE310" s="60">
        <f>_xlfn.BITXOR(AC310,2) + 32*AA310</f>
        <v>19</v>
      </c>
      <c r="AF310" s="60">
        <f>32*(X310-1) + (AD310/2)</f>
        <v>297</v>
      </c>
      <c r="AG310" s="62" t="s">
        <v>400</v>
      </c>
    </row>
    <row r="311" spans="1:33" s="63" customFormat="1">
      <c r="A311" s="51"/>
      <c r="B311" s="52" t="s">
        <v>768</v>
      </c>
      <c r="C311" s="53" t="s">
        <v>181</v>
      </c>
      <c r="D311" s="54">
        <v>37.23992045</v>
      </c>
      <c r="E311" s="54">
        <v>-118.28220659</v>
      </c>
      <c r="F311" s="55">
        <v>1183.27</v>
      </c>
      <c r="G311" s="55">
        <v>-47.906329428832471</v>
      </c>
      <c r="H311" s="55">
        <v>15.890517560226764</v>
      </c>
      <c r="I311" s="64" t="s">
        <v>69</v>
      </c>
      <c r="J311" s="64" t="s">
        <v>69</v>
      </c>
      <c r="K311" s="57" t="s">
        <v>769</v>
      </c>
      <c r="L311" s="57" t="s">
        <v>770</v>
      </c>
      <c r="M311" s="56" t="s">
        <v>184</v>
      </c>
      <c r="N311" s="56" t="s">
        <v>184</v>
      </c>
      <c r="O311" s="66">
        <v>39</v>
      </c>
      <c r="P311" s="60">
        <f>_xlfn.XLOOKUP(O311,'ARX IDs'!B$3:B$47,'ARX IDs'!C$3:C$47,"")</f>
        <v>44</v>
      </c>
      <c r="Q311" s="60">
        <v>39</v>
      </c>
      <c r="R311" s="66">
        <v>13</v>
      </c>
      <c r="S311" s="67">
        <f>100 * $Q311 + R311</f>
        <v>3913</v>
      </c>
      <c r="T311" s="66">
        <v>14</v>
      </c>
      <c r="U311" s="67">
        <f>100 * $Q311 + T311</f>
        <v>3914</v>
      </c>
      <c r="V311" s="68">
        <f>IF(ISBLANK(X311), "", _xlfn.XLOOKUP(X311,'SNAP2 IDs'!C$3:C$15,'SNAP2 IDs'!B$3:B$15,""))</f>
        <v>2</v>
      </c>
      <c r="W311" s="68">
        <f>_xlfn.XLOOKUP($V311, 'SNAP2 IDs'!$B$3:$B$15,'SNAP2 IDs'!D$3:D$15, "Lookup err")</f>
        <v>2</v>
      </c>
      <c r="X311" s="68">
        <v>10</v>
      </c>
      <c r="Y311" s="68" t="str">
        <f>_xlfn.XLOOKUP($V311, 'SNAP2 IDs'!$B$3:$B$15,'SNAP2 IDs'!E$3:E$15, "Lookup err")</f>
        <v>00:00:41:1e:e4:75</v>
      </c>
      <c r="Z311" s="68" t="str">
        <f>_xlfn.XLOOKUP($V311, 'SNAP2 IDs'!$B$3:$B$15,'SNAP2 IDs'!F$3:F$15, "Lookup err")</f>
        <v>snap010.sas.pvt</v>
      </c>
      <c r="AA311" s="66">
        <v>0</v>
      </c>
      <c r="AB311" s="66">
        <v>18</v>
      </c>
      <c r="AC311" s="66">
        <v>19</v>
      </c>
      <c r="AD311" s="60">
        <f>_xlfn.BITXOR(AB311,2) + 32*AA311</f>
        <v>16</v>
      </c>
      <c r="AE311" s="60">
        <f>_xlfn.BITXOR(AC311,2) + 32*AA311</f>
        <v>17</v>
      </c>
      <c r="AF311" s="60">
        <f>32*(X311-1) + (AD311/2)</f>
        <v>296</v>
      </c>
      <c r="AG311" s="62" t="s">
        <v>400</v>
      </c>
    </row>
    <row r="312" spans="1:33" s="63" customFormat="1">
      <c r="A312" s="51"/>
      <c r="B312" s="52" t="s">
        <v>771</v>
      </c>
      <c r="C312" s="53" t="s">
        <v>181</v>
      </c>
      <c r="D312" s="54">
        <v>37.239885440000002</v>
      </c>
      <c r="E312" s="54">
        <v>-118.28211116</v>
      </c>
      <c r="F312" s="55">
        <v>1183.1600000000001</v>
      </c>
      <c r="G312" s="55">
        <v>-39.432528222524667</v>
      </c>
      <c r="H312" s="55">
        <v>12.003884717165743</v>
      </c>
      <c r="I312" s="64" t="s">
        <v>69</v>
      </c>
      <c r="J312" s="64" t="s">
        <v>69</v>
      </c>
      <c r="K312" s="57" t="s">
        <v>772</v>
      </c>
      <c r="L312" s="57" t="s">
        <v>566</v>
      </c>
      <c r="M312" s="56" t="s">
        <v>184</v>
      </c>
      <c r="N312" s="56" t="s">
        <v>184</v>
      </c>
      <c r="O312" s="66">
        <v>39</v>
      </c>
      <c r="P312" s="60">
        <f>_xlfn.XLOOKUP(O312,'ARX IDs'!B$3:B$47,'ARX IDs'!C$3:C$47,"")</f>
        <v>44</v>
      </c>
      <c r="Q312" s="60">
        <v>39</v>
      </c>
      <c r="R312" s="66">
        <v>15</v>
      </c>
      <c r="S312" s="67">
        <f>100 * $Q312 + R312</f>
        <v>3915</v>
      </c>
      <c r="T312" s="66">
        <v>16</v>
      </c>
      <c r="U312" s="67">
        <f>100 * $Q312 + T312</f>
        <v>3916</v>
      </c>
      <c r="V312" s="68">
        <f>IF(ISBLANK(X312), "", _xlfn.XLOOKUP(X312,'SNAP2 IDs'!C$3:C$15,'SNAP2 IDs'!B$3:B$15,""))</f>
        <v>2</v>
      </c>
      <c r="W312" s="68">
        <f>_xlfn.XLOOKUP($V312, 'SNAP2 IDs'!$B$3:$B$15,'SNAP2 IDs'!D$3:D$15, "Lookup err")</f>
        <v>2</v>
      </c>
      <c r="X312" s="68">
        <v>10</v>
      </c>
      <c r="Y312" s="68" t="str">
        <f>_xlfn.XLOOKUP($V312, 'SNAP2 IDs'!$B$3:$B$15,'SNAP2 IDs'!E$3:E$15, "Lookup err")</f>
        <v>00:00:41:1e:e4:75</v>
      </c>
      <c r="Z312" s="68" t="str">
        <f>_xlfn.XLOOKUP($V312, 'SNAP2 IDs'!$B$3:$B$15,'SNAP2 IDs'!F$3:F$15, "Lookup err")</f>
        <v>snap010.sas.pvt</v>
      </c>
      <c r="AA312" s="66">
        <v>0</v>
      </c>
      <c r="AB312" s="66">
        <v>20</v>
      </c>
      <c r="AC312" s="66">
        <v>21</v>
      </c>
      <c r="AD312" s="60">
        <f>_xlfn.BITXOR(AB312,2) + 32*AA312</f>
        <v>22</v>
      </c>
      <c r="AE312" s="60">
        <f>_xlfn.BITXOR(AC312,2) + 32*AA312</f>
        <v>23</v>
      </c>
      <c r="AF312" s="60">
        <f>32*(X312-1) + (AD312/2)</f>
        <v>299</v>
      </c>
      <c r="AG312" s="62" t="s">
        <v>400</v>
      </c>
    </row>
    <row r="313" spans="1:33" s="63" customFormat="1">
      <c r="A313" s="51"/>
      <c r="B313" s="52" t="s">
        <v>773</v>
      </c>
      <c r="C313" s="53" t="s">
        <v>181</v>
      </c>
      <c r="D313" s="54">
        <v>37.239849159999999</v>
      </c>
      <c r="E313" s="54">
        <v>-118.28222094</v>
      </c>
      <c r="F313" s="55">
        <v>1183.3900000000001</v>
      </c>
      <c r="G313" s="55">
        <v>-49.175230137653337</v>
      </c>
      <c r="H313" s="55">
        <v>7.9807424884358822</v>
      </c>
      <c r="I313" s="64" t="s">
        <v>69</v>
      </c>
      <c r="J313" s="64" t="s">
        <v>69</v>
      </c>
      <c r="K313" s="57" t="s">
        <v>774</v>
      </c>
      <c r="L313" s="57" t="s">
        <v>775</v>
      </c>
      <c r="M313" s="56" t="s">
        <v>184</v>
      </c>
      <c r="N313" s="56" t="s">
        <v>184</v>
      </c>
      <c r="O313" s="66">
        <v>40</v>
      </c>
      <c r="P313" s="60">
        <f>_xlfn.XLOOKUP(O313,'ARX IDs'!B$3:B$47,'ARX IDs'!C$3:C$47,"")</f>
        <v>45</v>
      </c>
      <c r="Q313" s="60">
        <v>40</v>
      </c>
      <c r="R313" s="66">
        <v>1</v>
      </c>
      <c r="S313" s="67">
        <f>100 * $Q313 + R313</f>
        <v>4001</v>
      </c>
      <c r="T313" s="66">
        <v>2</v>
      </c>
      <c r="U313" s="67">
        <f>100 * $Q313 + T313</f>
        <v>4002</v>
      </c>
      <c r="V313" s="68">
        <f>IF(ISBLANK(X313), "", _xlfn.XLOOKUP(X313,'SNAP2 IDs'!C$3:C$15,'SNAP2 IDs'!B$3:B$15,""))</f>
        <v>2</v>
      </c>
      <c r="W313" s="68">
        <f>_xlfn.XLOOKUP($V313, 'SNAP2 IDs'!$B$3:$B$15,'SNAP2 IDs'!D$3:D$15, "Lookup err")</f>
        <v>2</v>
      </c>
      <c r="X313" s="68">
        <v>10</v>
      </c>
      <c r="Y313" s="68" t="str">
        <f>_xlfn.XLOOKUP($V313, 'SNAP2 IDs'!$B$3:$B$15,'SNAP2 IDs'!E$3:E$15, "Lookup err")</f>
        <v>00:00:41:1e:e4:75</v>
      </c>
      <c r="Z313" s="68" t="str">
        <f>_xlfn.XLOOKUP($V313, 'SNAP2 IDs'!$B$3:$B$15,'SNAP2 IDs'!F$3:F$15, "Lookup err")</f>
        <v>snap010.sas.pvt</v>
      </c>
      <c r="AA313" s="66">
        <v>0</v>
      </c>
      <c r="AB313" s="66">
        <v>22</v>
      </c>
      <c r="AC313" s="66">
        <v>23</v>
      </c>
      <c r="AD313" s="60">
        <f>_xlfn.BITXOR(AB313,2) + 32*AA313</f>
        <v>20</v>
      </c>
      <c r="AE313" s="60">
        <f>_xlfn.BITXOR(AC313,2) + 32*AA313</f>
        <v>21</v>
      </c>
      <c r="AF313" s="60">
        <f>32*(X313-1) + (AD313/2)</f>
        <v>298</v>
      </c>
      <c r="AG313" s="62" t="s">
        <v>400</v>
      </c>
    </row>
    <row r="314" spans="1:33" s="63" customFormat="1">
      <c r="A314" s="51"/>
      <c r="B314" s="52" t="s">
        <v>776</v>
      </c>
      <c r="C314" s="53" t="s">
        <v>181</v>
      </c>
      <c r="D314" s="54">
        <v>37.23980315</v>
      </c>
      <c r="E314" s="54">
        <v>-118.28222262</v>
      </c>
      <c r="F314" s="55">
        <v>1183.3599999999999</v>
      </c>
      <c r="G314" s="55">
        <v>-49.326103015737068</v>
      </c>
      <c r="H314" s="55">
        <v>2.867744907820962</v>
      </c>
      <c r="I314" s="64" t="s">
        <v>69</v>
      </c>
      <c r="J314" s="64" t="s">
        <v>69</v>
      </c>
      <c r="K314" s="57" t="s">
        <v>777</v>
      </c>
      <c r="L314" s="57" t="s">
        <v>778</v>
      </c>
      <c r="M314" s="56" t="s">
        <v>184</v>
      </c>
      <c r="N314" s="56" t="s">
        <v>184</v>
      </c>
      <c r="O314" s="66">
        <v>40</v>
      </c>
      <c r="P314" s="60">
        <f>_xlfn.XLOOKUP(O314,'ARX IDs'!B$3:B$47,'ARX IDs'!C$3:C$47,"")</f>
        <v>45</v>
      </c>
      <c r="Q314" s="60">
        <v>40</v>
      </c>
      <c r="R314" s="66">
        <v>3</v>
      </c>
      <c r="S314" s="67">
        <f>100 * $Q314 + R314</f>
        <v>4003</v>
      </c>
      <c r="T314" s="66">
        <v>4</v>
      </c>
      <c r="U314" s="67">
        <f>100 * $Q314 + T314</f>
        <v>4004</v>
      </c>
      <c r="V314" s="68">
        <f>IF(ISBLANK(X314), "", _xlfn.XLOOKUP(X314,'SNAP2 IDs'!C$3:C$15,'SNAP2 IDs'!B$3:B$15,""))</f>
        <v>2</v>
      </c>
      <c r="W314" s="68">
        <f>_xlfn.XLOOKUP($V314, 'SNAP2 IDs'!$B$3:$B$15,'SNAP2 IDs'!D$3:D$15, "Lookup err")</f>
        <v>2</v>
      </c>
      <c r="X314" s="68">
        <v>10</v>
      </c>
      <c r="Y314" s="68" t="str">
        <f>_xlfn.XLOOKUP($V314, 'SNAP2 IDs'!$B$3:$B$15,'SNAP2 IDs'!E$3:E$15, "Lookup err")</f>
        <v>00:00:41:1e:e4:75</v>
      </c>
      <c r="Z314" s="68" t="str">
        <f>_xlfn.XLOOKUP($V314, 'SNAP2 IDs'!$B$3:$B$15,'SNAP2 IDs'!F$3:F$15, "Lookup err")</f>
        <v>snap010.sas.pvt</v>
      </c>
      <c r="AA314" s="66">
        <v>0</v>
      </c>
      <c r="AB314" s="66">
        <v>24</v>
      </c>
      <c r="AC314" s="66">
        <v>25</v>
      </c>
      <c r="AD314" s="60">
        <f>_xlfn.BITXOR(AB314,2) + 32*AA314</f>
        <v>26</v>
      </c>
      <c r="AE314" s="60">
        <f>_xlfn.BITXOR(AC314,2) + 32*AA314</f>
        <v>27</v>
      </c>
      <c r="AF314" s="60">
        <f>32*(X314-1) + (AD314/2)</f>
        <v>301</v>
      </c>
      <c r="AG314" s="62" t="s">
        <v>400</v>
      </c>
    </row>
    <row r="315" spans="1:33" s="63" customFormat="1">
      <c r="A315" s="51"/>
      <c r="B315" s="52" t="s">
        <v>779</v>
      </c>
      <c r="C315" s="53" t="s">
        <v>181</v>
      </c>
      <c r="D315" s="54">
        <v>37.239756380000003</v>
      </c>
      <c r="E315" s="54">
        <v>-118.28218373999999</v>
      </c>
      <c r="F315" s="55">
        <v>1183.3</v>
      </c>
      <c r="G315" s="55">
        <v>-45.874486361197484</v>
      </c>
      <c r="H315" s="55">
        <v>-2.3173917728228104</v>
      </c>
      <c r="I315" s="64" t="s">
        <v>69</v>
      </c>
      <c r="J315" s="64" t="s">
        <v>69</v>
      </c>
      <c r="K315" s="57" t="s">
        <v>780</v>
      </c>
      <c r="L315" s="57" t="s">
        <v>781</v>
      </c>
      <c r="M315" s="56" t="s">
        <v>184</v>
      </c>
      <c r="N315" s="56" t="s">
        <v>184</v>
      </c>
      <c r="O315" s="66">
        <v>40</v>
      </c>
      <c r="P315" s="60">
        <f>_xlfn.XLOOKUP(O315,'ARX IDs'!B$3:B$47,'ARX IDs'!C$3:C$47,"")</f>
        <v>45</v>
      </c>
      <c r="Q315" s="60">
        <v>40</v>
      </c>
      <c r="R315" s="66">
        <v>5</v>
      </c>
      <c r="S315" s="67">
        <f>100 * $Q315 + R315</f>
        <v>4005</v>
      </c>
      <c r="T315" s="66">
        <v>6</v>
      </c>
      <c r="U315" s="67">
        <f>100 * $Q315 + T315</f>
        <v>4006</v>
      </c>
      <c r="V315" s="68">
        <f>IF(ISBLANK(X315), "", _xlfn.XLOOKUP(X315,'SNAP2 IDs'!C$3:C$15,'SNAP2 IDs'!B$3:B$15,""))</f>
        <v>2</v>
      </c>
      <c r="W315" s="68">
        <f>_xlfn.XLOOKUP($V315, 'SNAP2 IDs'!$B$3:$B$15,'SNAP2 IDs'!D$3:D$15, "Lookup err")</f>
        <v>2</v>
      </c>
      <c r="X315" s="68">
        <v>10</v>
      </c>
      <c r="Y315" s="68" t="str">
        <f>_xlfn.XLOOKUP($V315, 'SNAP2 IDs'!$B$3:$B$15,'SNAP2 IDs'!E$3:E$15, "Lookup err")</f>
        <v>00:00:41:1e:e4:75</v>
      </c>
      <c r="Z315" s="68" t="str">
        <f>_xlfn.XLOOKUP($V315, 'SNAP2 IDs'!$B$3:$B$15,'SNAP2 IDs'!F$3:F$15, "Lookup err")</f>
        <v>snap010.sas.pvt</v>
      </c>
      <c r="AA315" s="66">
        <v>0</v>
      </c>
      <c r="AB315" s="66">
        <v>26</v>
      </c>
      <c r="AC315" s="66">
        <v>27</v>
      </c>
      <c r="AD315" s="60">
        <f>_xlfn.BITXOR(AB315,2) + 32*AA315</f>
        <v>24</v>
      </c>
      <c r="AE315" s="60">
        <f>_xlfn.BITXOR(AC315,2) + 32*AA315</f>
        <v>25</v>
      </c>
      <c r="AF315" s="60">
        <f>32*(X315-1) + (AD315/2)</f>
        <v>300</v>
      </c>
      <c r="AG315" s="62" t="s">
        <v>400</v>
      </c>
    </row>
    <row r="316" spans="1:33" s="63" customFormat="1">
      <c r="A316" s="51"/>
      <c r="B316" s="52" t="s">
        <v>782</v>
      </c>
      <c r="C316" s="53" t="s">
        <v>181</v>
      </c>
      <c r="D316" s="54">
        <v>37.240179359999999</v>
      </c>
      <c r="E316" s="54">
        <v>-118.28254834000001</v>
      </c>
      <c r="F316" s="55">
        <v>1183.68</v>
      </c>
      <c r="G316" s="55">
        <v>-78.234350580871961</v>
      </c>
      <c r="H316" s="55">
        <v>44.629625938697686</v>
      </c>
      <c r="I316" s="64" t="s">
        <v>69</v>
      </c>
      <c r="J316" s="64" t="s">
        <v>69</v>
      </c>
      <c r="K316" s="57" t="s">
        <v>783</v>
      </c>
      <c r="L316" s="57" t="s">
        <v>449</v>
      </c>
      <c r="M316" s="56" t="s">
        <v>184</v>
      </c>
      <c r="N316" s="56" t="s">
        <v>184</v>
      </c>
      <c r="O316" s="66">
        <v>40</v>
      </c>
      <c r="P316" s="60">
        <f>_xlfn.XLOOKUP(O316,'ARX IDs'!B$3:B$47,'ARX IDs'!C$3:C$47,"")</f>
        <v>45</v>
      </c>
      <c r="Q316" s="60">
        <v>40</v>
      </c>
      <c r="R316" s="66">
        <v>9</v>
      </c>
      <c r="S316" s="67">
        <f>100 * $Q316 + R316</f>
        <v>4009</v>
      </c>
      <c r="T316" s="66">
        <v>10</v>
      </c>
      <c r="U316" s="67">
        <f>100 * $Q316 + T316</f>
        <v>4010</v>
      </c>
      <c r="V316" s="68">
        <f>IF(ISBLANK(X316), "", _xlfn.XLOOKUP(X316,'SNAP2 IDs'!C$3:C$15,'SNAP2 IDs'!B$3:B$15,""))</f>
        <v>2</v>
      </c>
      <c r="W316" s="68">
        <f>_xlfn.XLOOKUP($V316, 'SNAP2 IDs'!$B$3:$B$15,'SNAP2 IDs'!D$3:D$15, "Lookup err")</f>
        <v>2</v>
      </c>
      <c r="X316" s="68">
        <v>10</v>
      </c>
      <c r="Y316" s="68" t="str">
        <f>_xlfn.XLOOKUP($V316, 'SNAP2 IDs'!$B$3:$B$15,'SNAP2 IDs'!E$3:E$15, "Lookup err")</f>
        <v>00:00:41:1e:e4:75</v>
      </c>
      <c r="Z316" s="68" t="str">
        <f>_xlfn.XLOOKUP($V316, 'SNAP2 IDs'!$B$3:$B$15,'SNAP2 IDs'!F$3:F$15, "Lookup err")</f>
        <v>snap010.sas.pvt</v>
      </c>
      <c r="AA316" s="66">
        <v>0</v>
      </c>
      <c r="AB316" s="66">
        <v>30</v>
      </c>
      <c r="AC316" s="66">
        <v>31</v>
      </c>
      <c r="AD316" s="60">
        <f>_xlfn.BITXOR(AB316,2) + 32*AA316</f>
        <v>28</v>
      </c>
      <c r="AE316" s="60">
        <f>_xlfn.BITXOR(AC316,2) + 32*AA316</f>
        <v>29</v>
      </c>
      <c r="AF316" s="60">
        <f>32*(X316-1) + (AD316/2)</f>
        <v>302</v>
      </c>
      <c r="AG316" s="62" t="s">
        <v>682</v>
      </c>
    </row>
    <row r="317" spans="1:33" s="63" customFormat="1">
      <c r="A317" s="51"/>
      <c r="B317" s="52" t="s">
        <v>784</v>
      </c>
      <c r="C317" s="53" t="s">
        <v>181</v>
      </c>
      <c r="D317" s="54">
        <v>37.240127680000001</v>
      </c>
      <c r="E317" s="54">
        <v>-118.28250380999999</v>
      </c>
      <c r="F317" s="55">
        <v>1183.56</v>
      </c>
      <c r="G317" s="55">
        <v>-74.285880891772265</v>
      </c>
      <c r="H317" s="55">
        <v>38.891792759442396</v>
      </c>
      <c r="I317" s="64" t="s">
        <v>69</v>
      </c>
      <c r="J317" s="64" t="s">
        <v>69</v>
      </c>
      <c r="K317" s="57" t="s">
        <v>591</v>
      </c>
      <c r="L317" s="57" t="s">
        <v>664</v>
      </c>
      <c r="M317" s="56" t="s">
        <v>184</v>
      </c>
      <c r="N317" s="56" t="s">
        <v>184</v>
      </c>
      <c r="O317" s="66">
        <v>40</v>
      </c>
      <c r="P317" s="60">
        <f>_xlfn.XLOOKUP(O317,'ARX IDs'!B$3:B$47,'ARX IDs'!C$3:C$47,"")</f>
        <v>45</v>
      </c>
      <c r="Q317" s="60">
        <v>40</v>
      </c>
      <c r="R317" s="66">
        <v>11</v>
      </c>
      <c r="S317" s="67">
        <f>100 * $Q317 + R317</f>
        <v>4011</v>
      </c>
      <c r="T317" s="66">
        <v>12</v>
      </c>
      <c r="U317" s="67">
        <f>100 * $Q317 + T317</f>
        <v>4012</v>
      </c>
      <c r="V317" s="68">
        <f>IF(ISBLANK(X317), "", _xlfn.XLOOKUP(X317,'SNAP2 IDs'!C$3:C$15,'SNAP2 IDs'!B$3:B$15,""))</f>
        <v>2</v>
      </c>
      <c r="W317" s="68">
        <f>_xlfn.XLOOKUP($V317, 'SNAP2 IDs'!$B$3:$B$15,'SNAP2 IDs'!D$3:D$15, "Lookup err")</f>
        <v>2</v>
      </c>
      <c r="X317" s="68">
        <v>10</v>
      </c>
      <c r="Y317" s="68" t="str">
        <f>_xlfn.XLOOKUP($V317, 'SNAP2 IDs'!$B$3:$B$15,'SNAP2 IDs'!E$3:E$15, "Lookup err")</f>
        <v>00:00:41:1e:e4:75</v>
      </c>
      <c r="Z317" s="68" t="str">
        <f>_xlfn.XLOOKUP($V317, 'SNAP2 IDs'!$B$3:$B$15,'SNAP2 IDs'!F$3:F$15, "Lookup err")</f>
        <v>snap010.sas.pvt</v>
      </c>
      <c r="AA317" s="66">
        <v>1</v>
      </c>
      <c r="AB317" s="66">
        <v>0</v>
      </c>
      <c r="AC317" s="66">
        <v>1</v>
      </c>
      <c r="AD317" s="60">
        <f>_xlfn.BITXOR(AB317,2) + 32*AA317</f>
        <v>34</v>
      </c>
      <c r="AE317" s="60">
        <f>_xlfn.BITXOR(AC317,2) + 32*AA317</f>
        <v>35</v>
      </c>
      <c r="AF317" s="60">
        <f>32*(X317-1) + (AD317/2)</f>
        <v>305</v>
      </c>
      <c r="AG317" s="62" t="s">
        <v>682</v>
      </c>
    </row>
    <row r="318" spans="1:33" s="63" customFormat="1">
      <c r="A318" s="51"/>
      <c r="B318" s="52" t="s">
        <v>785</v>
      </c>
      <c r="C318" s="53" t="s">
        <v>181</v>
      </c>
      <c r="D318" s="54">
        <v>37.240106959999999</v>
      </c>
      <c r="E318" s="54">
        <v>-118.28262277</v>
      </c>
      <c r="F318" s="55">
        <v>1183.5899999999999</v>
      </c>
      <c r="G318" s="55">
        <v>-84.836002234814657</v>
      </c>
      <c r="H318" s="55">
        <v>36.587780825938879</v>
      </c>
      <c r="I318" s="64" t="s">
        <v>69</v>
      </c>
      <c r="J318" s="64" t="s">
        <v>69</v>
      </c>
      <c r="K318" s="57" t="s">
        <v>656</v>
      </c>
      <c r="L318" s="57" t="s">
        <v>786</v>
      </c>
      <c r="M318" s="56" t="s">
        <v>184</v>
      </c>
      <c r="N318" s="56" t="s">
        <v>184</v>
      </c>
      <c r="O318" s="66">
        <v>40</v>
      </c>
      <c r="P318" s="60">
        <f>_xlfn.XLOOKUP(O318,'ARX IDs'!B$3:B$47,'ARX IDs'!C$3:C$47,"")</f>
        <v>45</v>
      </c>
      <c r="Q318" s="60">
        <v>40</v>
      </c>
      <c r="R318" s="66">
        <v>7</v>
      </c>
      <c r="S318" s="67">
        <f>100 * $Q318 + R318</f>
        <v>4007</v>
      </c>
      <c r="T318" s="66">
        <v>8</v>
      </c>
      <c r="U318" s="67">
        <f>100 * $Q318 + T318</f>
        <v>4008</v>
      </c>
      <c r="V318" s="68">
        <f>IF(ISBLANK(X318), "", _xlfn.XLOOKUP(X318,'SNAP2 IDs'!C$3:C$15,'SNAP2 IDs'!B$3:B$15,""))</f>
        <v>2</v>
      </c>
      <c r="W318" s="68">
        <f>_xlfn.XLOOKUP($V318, 'SNAP2 IDs'!$B$3:$B$15,'SNAP2 IDs'!D$3:D$15, "Lookup err")</f>
        <v>2</v>
      </c>
      <c r="X318" s="68">
        <v>10</v>
      </c>
      <c r="Y318" s="68" t="str">
        <f>_xlfn.XLOOKUP($V318, 'SNAP2 IDs'!$B$3:$B$15,'SNAP2 IDs'!E$3:E$15, "Lookup err")</f>
        <v>00:00:41:1e:e4:75</v>
      </c>
      <c r="Z318" s="68" t="str">
        <f>_xlfn.XLOOKUP($V318, 'SNAP2 IDs'!$B$3:$B$15,'SNAP2 IDs'!F$3:F$15, "Lookup err")</f>
        <v>snap010.sas.pvt</v>
      </c>
      <c r="AA318" s="66">
        <v>0</v>
      </c>
      <c r="AB318" s="66">
        <v>28</v>
      </c>
      <c r="AC318" s="66">
        <v>29</v>
      </c>
      <c r="AD318" s="60">
        <f>_xlfn.BITXOR(AB318,2) + 32*AA318</f>
        <v>30</v>
      </c>
      <c r="AE318" s="60">
        <f>_xlfn.BITXOR(AC318,2) + 32*AA318</f>
        <v>31</v>
      </c>
      <c r="AF318" s="60">
        <f>32*(X318-1) + (AD318/2)</f>
        <v>303</v>
      </c>
      <c r="AG318" s="62" t="s">
        <v>682</v>
      </c>
    </row>
    <row r="319" spans="1:33" s="63" customFormat="1">
      <c r="A319" s="51"/>
      <c r="B319" s="52" t="s">
        <v>787</v>
      </c>
      <c r="C319" s="53" t="s">
        <v>181</v>
      </c>
      <c r="D319" s="54">
        <v>37.240038490000003</v>
      </c>
      <c r="E319" s="54">
        <v>-118.28267708</v>
      </c>
      <c r="F319" s="55">
        <v>1183.49</v>
      </c>
      <c r="G319" s="55">
        <v>-89.654169461234119</v>
      </c>
      <c r="H319" s="55">
        <v>28.989868643956409</v>
      </c>
      <c r="I319" s="64" t="s">
        <v>69</v>
      </c>
      <c r="J319" s="64" t="s">
        <v>69</v>
      </c>
      <c r="K319" s="57" t="s">
        <v>788</v>
      </c>
      <c r="L319" s="57" t="s">
        <v>789</v>
      </c>
      <c r="M319" s="56" t="s">
        <v>184</v>
      </c>
      <c r="N319" s="56" t="s">
        <v>184</v>
      </c>
      <c r="O319" s="66">
        <v>40</v>
      </c>
      <c r="P319" s="60">
        <f>_xlfn.XLOOKUP(O319,'ARX IDs'!B$3:B$47,'ARX IDs'!C$3:C$47,"")</f>
        <v>45</v>
      </c>
      <c r="Q319" s="60">
        <v>40</v>
      </c>
      <c r="R319" s="66">
        <v>13</v>
      </c>
      <c r="S319" s="67">
        <f>100 * $Q319 + R319</f>
        <v>4013</v>
      </c>
      <c r="T319" s="66">
        <v>14</v>
      </c>
      <c r="U319" s="67">
        <f>100 * $Q319 + T319</f>
        <v>4014</v>
      </c>
      <c r="V319" s="68">
        <f>IF(ISBLANK(X319), "", _xlfn.XLOOKUP(X319,'SNAP2 IDs'!C$3:C$15,'SNAP2 IDs'!B$3:B$15,""))</f>
        <v>2</v>
      </c>
      <c r="W319" s="68">
        <f>_xlfn.XLOOKUP($V319, 'SNAP2 IDs'!$B$3:$B$15,'SNAP2 IDs'!D$3:D$15, "Lookup err")</f>
        <v>2</v>
      </c>
      <c r="X319" s="68">
        <v>10</v>
      </c>
      <c r="Y319" s="68" t="str">
        <f>_xlfn.XLOOKUP($V319, 'SNAP2 IDs'!$B$3:$B$15,'SNAP2 IDs'!E$3:E$15, "Lookup err")</f>
        <v>00:00:41:1e:e4:75</v>
      </c>
      <c r="Z319" s="68" t="str">
        <f>_xlfn.XLOOKUP($V319, 'SNAP2 IDs'!$B$3:$B$15,'SNAP2 IDs'!F$3:F$15, "Lookup err")</f>
        <v>snap010.sas.pvt</v>
      </c>
      <c r="AA319" s="66">
        <v>1</v>
      </c>
      <c r="AB319" s="66">
        <v>2</v>
      </c>
      <c r="AC319" s="66">
        <v>3</v>
      </c>
      <c r="AD319" s="60">
        <f>_xlfn.BITXOR(AB319,2) + 32*AA319</f>
        <v>32</v>
      </c>
      <c r="AE319" s="60">
        <f>_xlfn.BITXOR(AC319,2) + 32*AA319</f>
        <v>33</v>
      </c>
      <c r="AF319" s="60">
        <f>32*(X319-1) + (AD319/2)</f>
        <v>304</v>
      </c>
      <c r="AG319" s="62" t="s">
        <v>682</v>
      </c>
    </row>
    <row r="320" spans="1:33" s="63" customFormat="1">
      <c r="A320" s="51"/>
      <c r="B320" s="52" t="s">
        <v>790</v>
      </c>
      <c r="C320" s="53" t="s">
        <v>181</v>
      </c>
      <c r="D320" s="54">
        <v>37.239956790000001</v>
      </c>
      <c r="E320" s="54">
        <v>-118.28264471999999</v>
      </c>
      <c r="F320" s="55">
        <v>1183.53</v>
      </c>
      <c r="G320" s="55">
        <v>-86.779379702146997</v>
      </c>
      <c r="H320" s="55">
        <v>19.925867937794813</v>
      </c>
      <c r="I320" s="64" t="s">
        <v>69</v>
      </c>
      <c r="J320" s="64" t="s">
        <v>69</v>
      </c>
      <c r="K320" s="57" t="s">
        <v>791</v>
      </c>
      <c r="L320" s="57" t="s">
        <v>792</v>
      </c>
      <c r="M320" s="56" t="s">
        <v>184</v>
      </c>
      <c r="N320" s="56" t="s">
        <v>184</v>
      </c>
      <c r="O320" s="66">
        <v>40</v>
      </c>
      <c r="P320" s="60">
        <f>_xlfn.XLOOKUP(O320,'ARX IDs'!B$3:B$47,'ARX IDs'!C$3:C$47,"")</f>
        <v>45</v>
      </c>
      <c r="Q320" s="60">
        <v>40</v>
      </c>
      <c r="R320" s="66">
        <v>15</v>
      </c>
      <c r="S320" s="67">
        <f>100 * $Q320 + R320</f>
        <v>4015</v>
      </c>
      <c r="T320" s="66">
        <v>16</v>
      </c>
      <c r="U320" s="67">
        <f>100 * $Q320 + T320</f>
        <v>4016</v>
      </c>
      <c r="V320" s="68">
        <f>IF(ISBLANK(X320), "", _xlfn.XLOOKUP(X320,'SNAP2 IDs'!C$3:C$15,'SNAP2 IDs'!B$3:B$15,""))</f>
        <v>2</v>
      </c>
      <c r="W320" s="68">
        <f>_xlfn.XLOOKUP($V320, 'SNAP2 IDs'!$B$3:$B$15,'SNAP2 IDs'!D$3:D$15, "Lookup err")</f>
        <v>2</v>
      </c>
      <c r="X320" s="68">
        <v>10</v>
      </c>
      <c r="Y320" s="68" t="str">
        <f>_xlfn.XLOOKUP($V320, 'SNAP2 IDs'!$B$3:$B$15,'SNAP2 IDs'!E$3:E$15, "Lookup err")</f>
        <v>00:00:41:1e:e4:75</v>
      </c>
      <c r="Z320" s="68" t="str">
        <f>_xlfn.XLOOKUP($V320, 'SNAP2 IDs'!$B$3:$B$15,'SNAP2 IDs'!F$3:F$15, "Lookup err")</f>
        <v>snap010.sas.pvt</v>
      </c>
      <c r="AA320" s="66">
        <v>1</v>
      </c>
      <c r="AB320" s="66">
        <v>4</v>
      </c>
      <c r="AC320" s="66">
        <v>5</v>
      </c>
      <c r="AD320" s="60">
        <f>_xlfn.BITXOR(AB320,2) + 32*AA320</f>
        <v>38</v>
      </c>
      <c r="AE320" s="60">
        <f>_xlfn.BITXOR(AC320,2) + 32*AA320</f>
        <v>39</v>
      </c>
      <c r="AF320" s="60">
        <f>32*(X320-1) + (AD320/2)</f>
        <v>307</v>
      </c>
      <c r="AG320" s="62" t="s">
        <v>682</v>
      </c>
    </row>
    <row r="321" spans="1:33" s="63" customFormat="1">
      <c r="A321" s="51"/>
      <c r="B321" s="52" t="s">
        <v>793</v>
      </c>
      <c r="C321" s="53" t="s">
        <v>181</v>
      </c>
      <c r="D321" s="54">
        <v>37.239922139999997</v>
      </c>
      <c r="E321" s="54">
        <v>-118.28239028</v>
      </c>
      <c r="F321" s="55">
        <v>1183.3399999999999</v>
      </c>
      <c r="G321" s="55">
        <v>-64.197356625041778</v>
      </c>
      <c r="H321" s="55">
        <v>16.080298889103609</v>
      </c>
      <c r="I321" s="64" t="s">
        <v>69</v>
      </c>
      <c r="J321" s="64" t="s">
        <v>69</v>
      </c>
      <c r="K321" s="57" t="s">
        <v>794</v>
      </c>
      <c r="L321" s="57" t="s">
        <v>795</v>
      </c>
      <c r="M321" s="56" t="s">
        <v>184</v>
      </c>
      <c r="N321" s="56" t="s">
        <v>184</v>
      </c>
      <c r="O321" s="66">
        <v>41</v>
      </c>
      <c r="P321" s="60">
        <f>_xlfn.XLOOKUP(O321,'ARX IDs'!B$3:B$47,'ARX IDs'!C$3:C$47,"")</f>
        <v>46</v>
      </c>
      <c r="Q321" s="60">
        <v>41</v>
      </c>
      <c r="R321" s="66">
        <v>1</v>
      </c>
      <c r="S321" s="67">
        <f>100 * $Q321 + R321</f>
        <v>4101</v>
      </c>
      <c r="T321" s="66">
        <v>2</v>
      </c>
      <c r="U321" s="67">
        <f>100 * $Q321 + T321</f>
        <v>4102</v>
      </c>
      <c r="V321" s="68">
        <f>IF(ISBLANK(X321), "", _xlfn.XLOOKUP(X321,'SNAP2 IDs'!C$3:C$15,'SNAP2 IDs'!B$3:B$15,""))</f>
        <v>2</v>
      </c>
      <c r="W321" s="68">
        <f>_xlfn.XLOOKUP($V321, 'SNAP2 IDs'!$B$3:$B$15,'SNAP2 IDs'!D$3:D$15, "Lookup err")</f>
        <v>2</v>
      </c>
      <c r="X321" s="68">
        <v>10</v>
      </c>
      <c r="Y321" s="68" t="str">
        <f>_xlfn.XLOOKUP($V321, 'SNAP2 IDs'!$B$3:$B$15,'SNAP2 IDs'!E$3:E$15, "Lookup err")</f>
        <v>00:00:41:1e:e4:75</v>
      </c>
      <c r="Z321" s="68" t="str">
        <f>_xlfn.XLOOKUP($V321, 'SNAP2 IDs'!$B$3:$B$15,'SNAP2 IDs'!F$3:F$15, "Lookup err")</f>
        <v>snap010.sas.pvt</v>
      </c>
      <c r="AA321" s="66">
        <v>1</v>
      </c>
      <c r="AB321" s="66">
        <v>6</v>
      </c>
      <c r="AC321" s="66">
        <v>7</v>
      </c>
      <c r="AD321" s="60">
        <f>_xlfn.BITXOR(AB321,2) + 32*AA321</f>
        <v>36</v>
      </c>
      <c r="AE321" s="60">
        <f>_xlfn.BITXOR(AC321,2) + 32*AA321</f>
        <v>37</v>
      </c>
      <c r="AF321" s="60">
        <f>32*(X321-1) + (AD321/2)</f>
        <v>306</v>
      </c>
      <c r="AG321" s="62" t="s">
        <v>682</v>
      </c>
    </row>
    <row r="322" spans="1:33" s="63" customFormat="1">
      <c r="A322" s="51"/>
      <c r="B322" s="52" t="s">
        <v>796</v>
      </c>
      <c r="C322" s="53" t="s">
        <v>181</v>
      </c>
      <c r="D322" s="54">
        <v>37.239828809999999</v>
      </c>
      <c r="E322" s="54">
        <v>-118.28242881</v>
      </c>
      <c r="F322" s="55">
        <v>1183.1500000000001</v>
      </c>
      <c r="G322" s="55">
        <v>-67.622459731196187</v>
      </c>
      <c r="H322" s="55">
        <v>5.7200140165268403</v>
      </c>
      <c r="I322" s="64" t="s">
        <v>69</v>
      </c>
      <c r="J322" s="64" t="s">
        <v>69</v>
      </c>
      <c r="K322" s="57" t="s">
        <v>797</v>
      </c>
      <c r="L322" s="57" t="s">
        <v>798</v>
      </c>
      <c r="M322" s="56" t="s">
        <v>184</v>
      </c>
      <c r="N322" s="56" t="s">
        <v>184</v>
      </c>
      <c r="O322" s="66">
        <v>41</v>
      </c>
      <c r="P322" s="60">
        <f>_xlfn.XLOOKUP(O322,'ARX IDs'!B$3:B$47,'ARX IDs'!C$3:C$47,"")</f>
        <v>46</v>
      </c>
      <c r="Q322" s="60">
        <v>41</v>
      </c>
      <c r="R322" s="66">
        <v>3</v>
      </c>
      <c r="S322" s="67">
        <f>100 * $Q322 + R322</f>
        <v>4103</v>
      </c>
      <c r="T322" s="66">
        <v>4</v>
      </c>
      <c r="U322" s="67">
        <f>100 * $Q322 + T322</f>
        <v>4104</v>
      </c>
      <c r="V322" s="68">
        <f>IF(ISBLANK(X322), "", _xlfn.XLOOKUP(X322,'SNAP2 IDs'!C$3:C$15,'SNAP2 IDs'!B$3:B$15,""))</f>
        <v>2</v>
      </c>
      <c r="W322" s="68">
        <f>_xlfn.XLOOKUP($V322, 'SNAP2 IDs'!$B$3:$B$15,'SNAP2 IDs'!D$3:D$15, "Lookup err")</f>
        <v>2</v>
      </c>
      <c r="X322" s="68">
        <v>10</v>
      </c>
      <c r="Y322" s="68" t="str">
        <f>_xlfn.XLOOKUP($V322, 'SNAP2 IDs'!$B$3:$B$15,'SNAP2 IDs'!E$3:E$15, "Lookup err")</f>
        <v>00:00:41:1e:e4:75</v>
      </c>
      <c r="Z322" s="68" t="str">
        <f>_xlfn.XLOOKUP($V322, 'SNAP2 IDs'!$B$3:$B$15,'SNAP2 IDs'!F$3:F$15, "Lookup err")</f>
        <v>snap010.sas.pvt</v>
      </c>
      <c r="AA322" s="66">
        <v>1</v>
      </c>
      <c r="AB322" s="66">
        <v>8</v>
      </c>
      <c r="AC322" s="66">
        <v>9</v>
      </c>
      <c r="AD322" s="60">
        <f>_xlfn.BITXOR(AB322,2) + 32*AA322</f>
        <v>42</v>
      </c>
      <c r="AE322" s="60">
        <f>_xlfn.BITXOR(AC322,2) + 32*AA322</f>
        <v>43</v>
      </c>
      <c r="AF322" s="60">
        <f>32*(X322-1) + (AD322/2)</f>
        <v>309</v>
      </c>
      <c r="AG322" s="62" t="s">
        <v>682</v>
      </c>
    </row>
    <row r="323" spans="1:33" s="63" customFormat="1">
      <c r="A323" s="51"/>
      <c r="B323" s="52" t="s">
        <v>799</v>
      </c>
      <c r="C323" s="53" t="s">
        <v>181</v>
      </c>
      <c r="D323" s="54">
        <v>37.239792059999999</v>
      </c>
      <c r="E323" s="54">
        <v>-118.28253152000001</v>
      </c>
      <c r="F323" s="55">
        <v>1183.22</v>
      </c>
      <c r="G323" s="55">
        <v>-76.735190980926788</v>
      </c>
      <c r="H323" s="55">
        <v>1.6458195047163884</v>
      </c>
      <c r="I323" s="64" t="s">
        <v>69</v>
      </c>
      <c r="J323" s="64" t="s">
        <v>69</v>
      </c>
      <c r="K323" s="57" t="s">
        <v>800</v>
      </c>
      <c r="L323" s="57" t="s">
        <v>801</v>
      </c>
      <c r="M323" s="56" t="s">
        <v>184</v>
      </c>
      <c r="N323" s="56" t="s">
        <v>184</v>
      </c>
      <c r="O323" s="66">
        <v>41</v>
      </c>
      <c r="P323" s="60">
        <f>_xlfn.XLOOKUP(O323,'ARX IDs'!B$3:B$47,'ARX IDs'!C$3:C$47,"")</f>
        <v>46</v>
      </c>
      <c r="Q323" s="60">
        <v>41</v>
      </c>
      <c r="R323" s="66">
        <v>5</v>
      </c>
      <c r="S323" s="67">
        <f>100 * $Q323 + R323</f>
        <v>4105</v>
      </c>
      <c r="T323" s="66">
        <v>6</v>
      </c>
      <c r="U323" s="67">
        <f>100 * $Q323 + T323</f>
        <v>4106</v>
      </c>
      <c r="V323" s="68">
        <f>IF(ISBLANK(X323), "", _xlfn.XLOOKUP(X323,'SNAP2 IDs'!C$3:C$15,'SNAP2 IDs'!B$3:B$15,""))</f>
        <v>2</v>
      </c>
      <c r="W323" s="68">
        <f>_xlfn.XLOOKUP($V323, 'SNAP2 IDs'!$B$3:$B$15,'SNAP2 IDs'!D$3:D$15, "Lookup err")</f>
        <v>2</v>
      </c>
      <c r="X323" s="68">
        <v>10</v>
      </c>
      <c r="Y323" s="68" t="str">
        <f>_xlfn.XLOOKUP($V323, 'SNAP2 IDs'!$B$3:$B$15,'SNAP2 IDs'!E$3:E$15, "Lookup err")</f>
        <v>00:00:41:1e:e4:75</v>
      </c>
      <c r="Z323" s="68" t="str">
        <f>_xlfn.XLOOKUP($V323, 'SNAP2 IDs'!$B$3:$B$15,'SNAP2 IDs'!F$3:F$15, "Lookup err")</f>
        <v>snap010.sas.pvt</v>
      </c>
      <c r="AA323" s="66">
        <v>1</v>
      </c>
      <c r="AB323" s="66">
        <v>10</v>
      </c>
      <c r="AC323" s="66">
        <v>11</v>
      </c>
      <c r="AD323" s="60">
        <f>_xlfn.BITXOR(AB323,2) + 32*AA323</f>
        <v>40</v>
      </c>
      <c r="AE323" s="60">
        <f>_xlfn.BITXOR(AC323,2) + 32*AA323</f>
        <v>41</v>
      </c>
      <c r="AF323" s="60">
        <f>32*(X323-1) + (AD323/2)</f>
        <v>308</v>
      </c>
      <c r="AG323" s="62" t="s">
        <v>682</v>
      </c>
    </row>
    <row r="324" spans="1:33" s="63" customFormat="1">
      <c r="A324" s="51"/>
      <c r="B324" s="52" t="s">
        <v>802</v>
      </c>
      <c r="C324" s="53" t="s">
        <v>181</v>
      </c>
      <c r="D324" s="54">
        <v>37.239757070000003</v>
      </c>
      <c r="E324" s="54">
        <v>-118.28270626</v>
      </c>
      <c r="F324" s="55">
        <v>1183.56</v>
      </c>
      <c r="G324" s="55">
        <v>-92.24545470200934</v>
      </c>
      <c r="H324" s="55">
        <v>-2.2452526696396253</v>
      </c>
      <c r="I324" s="64" t="s">
        <v>69</v>
      </c>
      <c r="J324" s="64" t="s">
        <v>69</v>
      </c>
      <c r="K324" s="57" t="s">
        <v>770</v>
      </c>
      <c r="L324" s="57" t="s">
        <v>803</v>
      </c>
      <c r="M324" s="56" t="s">
        <v>184</v>
      </c>
      <c r="N324" s="56" t="s">
        <v>184</v>
      </c>
      <c r="O324" s="66">
        <v>41</v>
      </c>
      <c r="P324" s="60">
        <f>_xlfn.XLOOKUP(O324,'ARX IDs'!B$3:B$47,'ARX IDs'!C$3:C$47,"")</f>
        <v>46</v>
      </c>
      <c r="Q324" s="60">
        <v>41</v>
      </c>
      <c r="R324" s="66">
        <v>7</v>
      </c>
      <c r="S324" s="67">
        <f>100 * $Q324 + R324</f>
        <v>4107</v>
      </c>
      <c r="T324" s="66">
        <v>8</v>
      </c>
      <c r="U324" s="67">
        <f>100 * $Q324 + T324</f>
        <v>4108</v>
      </c>
      <c r="V324" s="68">
        <f>IF(ISBLANK(X324), "", _xlfn.XLOOKUP(X324,'SNAP2 IDs'!C$3:C$15,'SNAP2 IDs'!B$3:B$15,""))</f>
        <v>2</v>
      </c>
      <c r="W324" s="68">
        <f>_xlfn.XLOOKUP($V324, 'SNAP2 IDs'!$B$3:$B$15,'SNAP2 IDs'!D$3:D$15, "Lookup err")</f>
        <v>2</v>
      </c>
      <c r="X324" s="68">
        <v>10</v>
      </c>
      <c r="Y324" s="68" t="str">
        <f>_xlfn.XLOOKUP($V324, 'SNAP2 IDs'!$B$3:$B$15,'SNAP2 IDs'!E$3:E$15, "Lookup err")</f>
        <v>00:00:41:1e:e4:75</v>
      </c>
      <c r="Z324" s="68" t="str">
        <f>_xlfn.XLOOKUP($V324, 'SNAP2 IDs'!$B$3:$B$15,'SNAP2 IDs'!F$3:F$15, "Lookup err")</f>
        <v>snap010.sas.pvt</v>
      </c>
      <c r="AA324" s="66">
        <v>1</v>
      </c>
      <c r="AB324" s="66">
        <v>12</v>
      </c>
      <c r="AC324" s="66">
        <v>13</v>
      </c>
      <c r="AD324" s="60">
        <f>_xlfn.BITXOR(AB324,2) + 32*AA324</f>
        <v>46</v>
      </c>
      <c r="AE324" s="60">
        <f>_xlfn.BITXOR(AC324,2) + 32*AA324</f>
        <v>47</v>
      </c>
      <c r="AF324" s="60">
        <f>32*(X324-1) + (AD324/2)</f>
        <v>311</v>
      </c>
      <c r="AG324" s="62" t="s">
        <v>682</v>
      </c>
    </row>
    <row r="325" spans="1:33" s="63" customFormat="1">
      <c r="A325" s="51"/>
      <c r="B325" s="52" t="s">
        <v>804</v>
      </c>
      <c r="C325" s="53" t="s">
        <v>181</v>
      </c>
      <c r="D325" s="54">
        <v>37.239738529999997</v>
      </c>
      <c r="E325" s="54">
        <v>-118.28237884000001</v>
      </c>
      <c r="F325" s="55">
        <v>1183.0999999999999</v>
      </c>
      <c r="G325" s="55">
        <v>-63.194847903885268</v>
      </c>
      <c r="H325" s="55">
        <v>-4.3028818250955085</v>
      </c>
      <c r="I325" s="64" t="s">
        <v>69</v>
      </c>
      <c r="J325" s="64" t="s">
        <v>69</v>
      </c>
      <c r="K325" s="57" t="s">
        <v>643</v>
      </c>
      <c r="L325" s="57" t="s">
        <v>719</v>
      </c>
      <c r="M325" s="56" t="s">
        <v>184</v>
      </c>
      <c r="N325" s="56" t="s">
        <v>184</v>
      </c>
      <c r="O325" s="66">
        <v>41</v>
      </c>
      <c r="P325" s="60">
        <f>_xlfn.XLOOKUP(O325,'ARX IDs'!B$3:B$47,'ARX IDs'!C$3:C$47,"")</f>
        <v>46</v>
      </c>
      <c r="Q325" s="60">
        <v>41</v>
      </c>
      <c r="R325" s="66">
        <v>9</v>
      </c>
      <c r="S325" s="67">
        <f>100 * $Q325 + R325</f>
        <v>4109</v>
      </c>
      <c r="T325" s="66">
        <v>10</v>
      </c>
      <c r="U325" s="67">
        <f>100 * $Q325 + T325</f>
        <v>4110</v>
      </c>
      <c r="V325" s="68">
        <f>IF(ISBLANK(X325), "", _xlfn.XLOOKUP(X325,'SNAP2 IDs'!C$3:C$15,'SNAP2 IDs'!B$3:B$15,""))</f>
        <v>2</v>
      </c>
      <c r="W325" s="68">
        <f>_xlfn.XLOOKUP($V325, 'SNAP2 IDs'!$B$3:$B$15,'SNAP2 IDs'!D$3:D$15, "Lookup err")</f>
        <v>2</v>
      </c>
      <c r="X325" s="68">
        <v>10</v>
      </c>
      <c r="Y325" s="68" t="str">
        <f>_xlfn.XLOOKUP($V325, 'SNAP2 IDs'!$B$3:$B$15,'SNAP2 IDs'!E$3:E$15, "Lookup err")</f>
        <v>00:00:41:1e:e4:75</v>
      </c>
      <c r="Z325" s="68" t="str">
        <f>_xlfn.XLOOKUP($V325, 'SNAP2 IDs'!$B$3:$B$15,'SNAP2 IDs'!F$3:F$15, "Lookup err")</f>
        <v>snap010.sas.pvt</v>
      </c>
      <c r="AA325" s="66">
        <v>1</v>
      </c>
      <c r="AB325" s="66">
        <v>14</v>
      </c>
      <c r="AC325" s="66">
        <v>15</v>
      </c>
      <c r="AD325" s="60">
        <f>_xlfn.BITXOR(AB325,2) + 32*AA325</f>
        <v>44</v>
      </c>
      <c r="AE325" s="60">
        <f>_xlfn.BITXOR(AC325,2) + 32*AA325</f>
        <v>45</v>
      </c>
      <c r="AF325" s="60">
        <f>32*(X325-1) + (AD325/2)</f>
        <v>310</v>
      </c>
      <c r="AG325" s="62" t="s">
        <v>682</v>
      </c>
    </row>
    <row r="326" spans="1:33" s="63" customFormat="1">
      <c r="A326" s="51"/>
      <c r="B326" s="52" t="s">
        <v>805</v>
      </c>
      <c r="C326" s="53" t="s">
        <v>181</v>
      </c>
      <c r="D326" s="54">
        <v>37.239689769999998</v>
      </c>
      <c r="E326" s="54">
        <v>-118.28240126999999</v>
      </c>
      <c r="F326" s="55">
        <v>1183.0899999999999</v>
      </c>
      <c r="G326" s="55">
        <v>-65.182470910689275</v>
      </c>
      <c r="H326" s="55">
        <v>-9.7122046383521177</v>
      </c>
      <c r="I326" s="64" t="s">
        <v>69</v>
      </c>
      <c r="J326" s="64" t="s">
        <v>69</v>
      </c>
      <c r="K326" s="57">
        <v>1488</v>
      </c>
      <c r="L326" s="57">
        <v>1654</v>
      </c>
      <c r="M326" s="56" t="s">
        <v>184</v>
      </c>
      <c r="N326" s="56" t="s">
        <v>184</v>
      </c>
      <c r="O326" s="66">
        <v>41</v>
      </c>
      <c r="P326" s="60">
        <f>_xlfn.XLOOKUP(O326,'ARX IDs'!B$3:B$47,'ARX IDs'!C$3:C$47,"")</f>
        <v>46</v>
      </c>
      <c r="Q326" s="60">
        <v>41</v>
      </c>
      <c r="R326" s="66">
        <v>11</v>
      </c>
      <c r="S326" s="67">
        <f>100 * $Q326 + R326</f>
        <v>4111</v>
      </c>
      <c r="T326" s="66">
        <v>12</v>
      </c>
      <c r="U326" s="67">
        <f>100 * $Q326 + T326</f>
        <v>4112</v>
      </c>
      <c r="V326" s="68">
        <f>IF(ISBLANK(X326), "", _xlfn.XLOOKUP(X326,'SNAP2 IDs'!C$3:C$15,'SNAP2 IDs'!B$3:B$15,""))</f>
        <v>2</v>
      </c>
      <c r="W326" s="68">
        <f>_xlfn.XLOOKUP($V326, 'SNAP2 IDs'!$B$3:$B$15,'SNAP2 IDs'!D$3:D$15, "Lookup err")</f>
        <v>2</v>
      </c>
      <c r="X326" s="68">
        <v>10</v>
      </c>
      <c r="Y326" s="68" t="str">
        <f>_xlfn.XLOOKUP($V326, 'SNAP2 IDs'!$B$3:$B$15,'SNAP2 IDs'!E$3:E$15, "Lookup err")</f>
        <v>00:00:41:1e:e4:75</v>
      </c>
      <c r="Z326" s="68" t="str">
        <f>_xlfn.XLOOKUP($V326, 'SNAP2 IDs'!$B$3:$B$15,'SNAP2 IDs'!F$3:F$15, "Lookup err")</f>
        <v>snap010.sas.pvt</v>
      </c>
      <c r="AA326" s="66">
        <v>1</v>
      </c>
      <c r="AB326" s="66">
        <v>16</v>
      </c>
      <c r="AC326" s="66">
        <v>17</v>
      </c>
      <c r="AD326" s="60">
        <f>_xlfn.BITXOR(AB326,2) + 32*AA326</f>
        <v>50</v>
      </c>
      <c r="AE326" s="60">
        <f>_xlfn.BITXOR(AC326,2) + 32*AA326</f>
        <v>51</v>
      </c>
      <c r="AF326" s="60">
        <f>32*(X326-1) + (AD326/2)</f>
        <v>313</v>
      </c>
      <c r="AG326" s="62" t="s">
        <v>682</v>
      </c>
    </row>
    <row r="327" spans="1:33" s="63" customFormat="1">
      <c r="A327" s="51"/>
      <c r="B327" s="52" t="s">
        <v>806</v>
      </c>
      <c r="C327" s="53" t="s">
        <v>181</v>
      </c>
      <c r="D327" s="54">
        <v>37.23963869</v>
      </c>
      <c r="E327" s="54">
        <v>-118.28274017</v>
      </c>
      <c r="F327" s="55">
        <v>1183.52</v>
      </c>
      <c r="G327" s="55">
        <v>-95.25359344944269</v>
      </c>
      <c r="H327" s="55">
        <v>-15.38122821802126</v>
      </c>
      <c r="I327" s="64" t="s">
        <v>69</v>
      </c>
      <c r="J327" s="64" t="s">
        <v>69</v>
      </c>
      <c r="K327" s="57">
        <v>1484</v>
      </c>
      <c r="L327" s="57" t="s">
        <v>807</v>
      </c>
      <c r="M327" s="56" t="s">
        <v>184</v>
      </c>
      <c r="N327" s="56" t="s">
        <v>184</v>
      </c>
      <c r="O327" s="66">
        <v>41</v>
      </c>
      <c r="P327" s="60">
        <f>_xlfn.XLOOKUP(O327,'ARX IDs'!B$3:B$47,'ARX IDs'!C$3:C$47,"")</f>
        <v>46</v>
      </c>
      <c r="Q327" s="60">
        <v>41</v>
      </c>
      <c r="R327" s="66">
        <v>13</v>
      </c>
      <c r="S327" s="67">
        <f>100 * $Q327 + R327</f>
        <v>4113</v>
      </c>
      <c r="T327" s="66">
        <v>14</v>
      </c>
      <c r="U327" s="67">
        <f>100 * $Q327 + T327</f>
        <v>4114</v>
      </c>
      <c r="V327" s="68">
        <f>IF(ISBLANK(X327), "", _xlfn.XLOOKUP(X327,'SNAP2 IDs'!C$3:C$15,'SNAP2 IDs'!B$3:B$15,""))</f>
        <v>2</v>
      </c>
      <c r="W327" s="68">
        <f>_xlfn.XLOOKUP($V327, 'SNAP2 IDs'!$B$3:$B$15,'SNAP2 IDs'!D$3:D$15, "Lookup err")</f>
        <v>2</v>
      </c>
      <c r="X327" s="68">
        <v>10</v>
      </c>
      <c r="Y327" s="68" t="str">
        <f>_xlfn.XLOOKUP($V327, 'SNAP2 IDs'!$B$3:$B$15,'SNAP2 IDs'!E$3:E$15, "Lookup err")</f>
        <v>00:00:41:1e:e4:75</v>
      </c>
      <c r="Z327" s="68" t="str">
        <f>_xlfn.XLOOKUP($V327, 'SNAP2 IDs'!$B$3:$B$15,'SNAP2 IDs'!F$3:F$15, "Lookup err")</f>
        <v>snap010.sas.pvt</v>
      </c>
      <c r="AA327" s="66">
        <v>1</v>
      </c>
      <c r="AB327" s="66">
        <v>18</v>
      </c>
      <c r="AC327" s="66">
        <v>19</v>
      </c>
      <c r="AD327" s="60">
        <f>_xlfn.BITXOR(AB327,2) + 32*AA327</f>
        <v>48</v>
      </c>
      <c r="AE327" s="60">
        <f>_xlfn.BITXOR(AC327,2) + 32*AA327</f>
        <v>49</v>
      </c>
      <c r="AF327" s="60">
        <f>32*(X327-1) + (AD327/2)</f>
        <v>312</v>
      </c>
      <c r="AG327" s="62" t="s">
        <v>682</v>
      </c>
    </row>
    <row r="328" spans="1:33" s="63" customFormat="1">
      <c r="A328" s="51"/>
      <c r="B328" s="52" t="s">
        <v>808</v>
      </c>
      <c r="C328" s="53" t="s">
        <v>181</v>
      </c>
      <c r="D328" s="54">
        <v>37.241222550000003</v>
      </c>
      <c r="E328" s="54">
        <v>-118.28404559000001</v>
      </c>
      <c r="F328" s="55">
        <v>1183.67</v>
      </c>
      <c r="G328" s="55">
        <v>-211.07919537994161</v>
      </c>
      <c r="H328" s="55">
        <v>160.39956658157823</v>
      </c>
      <c r="I328" s="64" t="s">
        <v>69</v>
      </c>
      <c r="J328" s="64" t="s">
        <v>69</v>
      </c>
      <c r="K328" s="57" t="s">
        <v>223</v>
      </c>
      <c r="L328" s="57" t="s">
        <v>809</v>
      </c>
      <c r="M328" s="56" t="s">
        <v>184</v>
      </c>
      <c r="N328" s="56" t="s">
        <v>184</v>
      </c>
      <c r="O328" s="66">
        <v>41</v>
      </c>
      <c r="P328" s="60">
        <f>_xlfn.XLOOKUP(O328,'ARX IDs'!B$3:B$47,'ARX IDs'!C$3:C$47,"")</f>
        <v>46</v>
      </c>
      <c r="Q328" s="60">
        <v>41</v>
      </c>
      <c r="R328" s="66">
        <v>15</v>
      </c>
      <c r="S328" s="67">
        <f>100 * $Q328 + R328</f>
        <v>4115</v>
      </c>
      <c r="T328" s="66">
        <v>16</v>
      </c>
      <c r="U328" s="67">
        <f>100 * $Q328 + T328</f>
        <v>4116</v>
      </c>
      <c r="V328" s="68">
        <f>IF(ISBLANK(X328), "", _xlfn.XLOOKUP(X328,'SNAP2 IDs'!C$3:C$15,'SNAP2 IDs'!B$3:B$15,""))</f>
        <v>2</v>
      </c>
      <c r="W328" s="68">
        <f>_xlfn.XLOOKUP($V328, 'SNAP2 IDs'!$B$3:$B$15,'SNAP2 IDs'!D$3:D$15, "Lookup err")</f>
        <v>2</v>
      </c>
      <c r="X328" s="68">
        <v>10</v>
      </c>
      <c r="Y328" s="68" t="str">
        <f>_xlfn.XLOOKUP($V328, 'SNAP2 IDs'!$B$3:$B$15,'SNAP2 IDs'!E$3:E$15, "Lookup err")</f>
        <v>00:00:41:1e:e4:75</v>
      </c>
      <c r="Z328" s="68" t="str">
        <f>_xlfn.XLOOKUP($V328, 'SNAP2 IDs'!$B$3:$B$15,'SNAP2 IDs'!F$3:F$15, "Lookup err")</f>
        <v>snap010.sas.pvt</v>
      </c>
      <c r="AA328" s="66">
        <v>1</v>
      </c>
      <c r="AB328" s="66">
        <v>20</v>
      </c>
      <c r="AC328" s="66">
        <v>21</v>
      </c>
      <c r="AD328" s="60">
        <f>_xlfn.BITXOR(AB328,2) + 32*AA328</f>
        <v>54</v>
      </c>
      <c r="AE328" s="60">
        <f>_xlfn.BITXOR(AC328,2) + 32*AA328</f>
        <v>55</v>
      </c>
      <c r="AF328" s="60">
        <f>32*(X328-1) + (AD328/2)</f>
        <v>315</v>
      </c>
      <c r="AG328" s="62"/>
    </row>
    <row r="329" spans="1:33" s="63" customFormat="1">
      <c r="A329" s="51"/>
      <c r="B329" s="52" t="s">
        <v>810</v>
      </c>
      <c r="C329" s="53" t="s">
        <v>181</v>
      </c>
      <c r="D329" s="54">
        <v>37.239693090000003</v>
      </c>
      <c r="E329" s="54">
        <v>-118.28201878</v>
      </c>
      <c r="F329" s="55">
        <v>1183.03</v>
      </c>
      <c r="G329" s="55">
        <v>-31.242723597529459</v>
      </c>
      <c r="H329" s="55">
        <v>-9.3426304700977862</v>
      </c>
      <c r="I329" s="64" t="s">
        <v>69</v>
      </c>
      <c r="J329" s="64" t="s">
        <v>69</v>
      </c>
      <c r="K329" s="57" t="s">
        <v>811</v>
      </c>
      <c r="L329" s="57" t="s">
        <v>812</v>
      </c>
      <c r="M329" s="56" t="s">
        <v>184</v>
      </c>
      <c r="N329" s="56" t="s">
        <v>184</v>
      </c>
      <c r="O329" s="66">
        <v>42</v>
      </c>
      <c r="P329" s="60">
        <f>_xlfn.XLOOKUP(O329,'ARX IDs'!B$3:B$47,'ARX IDs'!C$3:C$47,"")</f>
        <v>47</v>
      </c>
      <c r="Q329" s="60">
        <v>42</v>
      </c>
      <c r="R329" s="66">
        <v>3</v>
      </c>
      <c r="S329" s="67">
        <f>100 * $Q329 + R329</f>
        <v>4203</v>
      </c>
      <c r="T329" s="66">
        <v>4</v>
      </c>
      <c r="U329" s="67">
        <f>100 * $Q329 + T329</f>
        <v>4204</v>
      </c>
      <c r="V329" s="68">
        <f>IF(ISBLANK(X329), "", _xlfn.XLOOKUP(X329,'SNAP2 IDs'!C$3:C$15,'SNAP2 IDs'!B$3:B$15,""))</f>
        <v>4</v>
      </c>
      <c r="W329" s="68">
        <f>_xlfn.XLOOKUP($V329, 'SNAP2 IDs'!$B$3:$B$15,'SNAP2 IDs'!D$3:D$15, "Lookup err")</f>
        <v>2</v>
      </c>
      <c r="X329" s="68">
        <v>11</v>
      </c>
      <c r="Y329" s="68" t="str">
        <f>_xlfn.XLOOKUP($V329, 'SNAP2 IDs'!$B$3:$B$15,'SNAP2 IDs'!E$3:E$15, "Lookup err")</f>
        <v>00:00:b3:fc:e4:6f</v>
      </c>
      <c r="Z329" s="68" t="str">
        <f>_xlfn.XLOOKUP($V329, 'SNAP2 IDs'!$B$3:$B$15,'SNAP2 IDs'!F$3:F$15, "Lookup err")</f>
        <v>snap011.sas.pvt</v>
      </c>
      <c r="AA329" s="66">
        <v>0</v>
      </c>
      <c r="AB329" s="66">
        <v>2</v>
      </c>
      <c r="AC329" s="66">
        <v>3</v>
      </c>
      <c r="AD329" s="60">
        <f>_xlfn.BITXOR(AB329,2) + 32*AA329</f>
        <v>0</v>
      </c>
      <c r="AE329" s="60">
        <f>_xlfn.BITXOR(AC329,2) + 32*AA329</f>
        <v>1</v>
      </c>
      <c r="AF329" s="60">
        <f>32*(X329-1) + (AD329/2)</f>
        <v>320</v>
      </c>
      <c r="AG329" s="62" t="s">
        <v>561</v>
      </c>
    </row>
    <row r="330" spans="1:33" s="63" customFormat="1">
      <c r="A330" s="51"/>
      <c r="B330" s="52" t="s">
        <v>813</v>
      </c>
      <c r="C330" s="53" t="s">
        <v>181</v>
      </c>
      <c r="D330" s="54">
        <v>37.239630689999998</v>
      </c>
      <c r="E330" s="54">
        <v>-118.28199204000001</v>
      </c>
      <c r="F330" s="55">
        <v>1183.01</v>
      </c>
      <c r="G330" s="55">
        <v>-28.873620041523839</v>
      </c>
      <c r="H330" s="55">
        <v>-16.272423583170987</v>
      </c>
      <c r="I330" s="64" t="s">
        <v>69</v>
      </c>
      <c r="J330" s="64" t="s">
        <v>69</v>
      </c>
      <c r="K330" s="57" t="s">
        <v>814</v>
      </c>
      <c r="L330" s="57" t="s">
        <v>815</v>
      </c>
      <c r="M330" s="56" t="s">
        <v>184</v>
      </c>
      <c r="N330" s="56" t="s">
        <v>184</v>
      </c>
      <c r="O330" s="66">
        <v>42</v>
      </c>
      <c r="P330" s="60">
        <f>_xlfn.XLOOKUP(O330,'ARX IDs'!B$3:B$47,'ARX IDs'!C$3:C$47,"")</f>
        <v>47</v>
      </c>
      <c r="Q330" s="60">
        <v>42</v>
      </c>
      <c r="R330" s="66">
        <v>5</v>
      </c>
      <c r="S330" s="67">
        <f>100 * $Q330 + R330</f>
        <v>4205</v>
      </c>
      <c r="T330" s="66">
        <v>6</v>
      </c>
      <c r="U330" s="67">
        <f>100 * $Q330 + T330</f>
        <v>4206</v>
      </c>
      <c r="V330" s="68">
        <f>IF(ISBLANK(X330), "", _xlfn.XLOOKUP(X330,'SNAP2 IDs'!C$3:C$15,'SNAP2 IDs'!B$3:B$15,""))</f>
        <v>4</v>
      </c>
      <c r="W330" s="68">
        <f>_xlfn.XLOOKUP($V330, 'SNAP2 IDs'!$B$3:$B$15,'SNAP2 IDs'!D$3:D$15, "Lookup err")</f>
        <v>2</v>
      </c>
      <c r="X330" s="68">
        <v>11</v>
      </c>
      <c r="Y330" s="68" t="str">
        <f>_xlfn.XLOOKUP($V330, 'SNAP2 IDs'!$B$3:$B$15,'SNAP2 IDs'!E$3:E$15, "Lookup err")</f>
        <v>00:00:b3:fc:e4:6f</v>
      </c>
      <c r="Z330" s="68" t="str">
        <f>_xlfn.XLOOKUP($V330, 'SNAP2 IDs'!$B$3:$B$15,'SNAP2 IDs'!F$3:F$15, "Lookup err")</f>
        <v>snap011.sas.pvt</v>
      </c>
      <c r="AA330" s="66">
        <v>0</v>
      </c>
      <c r="AB330" s="66">
        <v>4</v>
      </c>
      <c r="AC330" s="66">
        <v>5</v>
      </c>
      <c r="AD330" s="60">
        <f>_xlfn.BITXOR(AB330,2) + 32*AA330</f>
        <v>6</v>
      </c>
      <c r="AE330" s="60">
        <f>_xlfn.BITXOR(AC330,2) + 32*AA330</f>
        <v>7</v>
      </c>
      <c r="AF330" s="60">
        <f>32*(X330-1) + (AD330/2)</f>
        <v>323</v>
      </c>
      <c r="AG330" s="62" t="s">
        <v>561</v>
      </c>
    </row>
    <row r="331" spans="1:33" s="63" customFormat="1">
      <c r="A331" s="51"/>
      <c r="B331" s="52" t="s">
        <v>816</v>
      </c>
      <c r="C331" s="53" t="s">
        <v>181</v>
      </c>
      <c r="D331" s="54">
        <v>37.239563859999997</v>
      </c>
      <c r="E331" s="54">
        <v>-118.28206107</v>
      </c>
      <c r="F331" s="55">
        <v>1182.95</v>
      </c>
      <c r="G331" s="55">
        <v>-34.996119517474789</v>
      </c>
      <c r="H331" s="55">
        <v>-23.687213432430514</v>
      </c>
      <c r="I331" s="64" t="s">
        <v>69</v>
      </c>
      <c r="J331" s="64" t="s">
        <v>69</v>
      </c>
      <c r="K331" s="57" t="s">
        <v>817</v>
      </c>
      <c r="L331" s="57" t="s">
        <v>423</v>
      </c>
      <c r="M331" s="56" t="s">
        <v>184</v>
      </c>
      <c r="N331" s="56" t="s">
        <v>184</v>
      </c>
      <c r="O331" s="66">
        <v>42</v>
      </c>
      <c r="P331" s="60">
        <f>_xlfn.XLOOKUP(O331,'ARX IDs'!B$3:B$47,'ARX IDs'!C$3:C$47,"")</f>
        <v>47</v>
      </c>
      <c r="Q331" s="60">
        <v>42</v>
      </c>
      <c r="R331" s="66">
        <v>7</v>
      </c>
      <c r="S331" s="67">
        <f>100 * $Q331 + R331</f>
        <v>4207</v>
      </c>
      <c r="T331" s="66">
        <v>8</v>
      </c>
      <c r="U331" s="67">
        <f>100 * $Q331 + T331</f>
        <v>4208</v>
      </c>
      <c r="V331" s="68">
        <f>IF(ISBLANK(X331), "", _xlfn.XLOOKUP(X331,'SNAP2 IDs'!C$3:C$15,'SNAP2 IDs'!B$3:B$15,""))</f>
        <v>4</v>
      </c>
      <c r="W331" s="68">
        <f>_xlfn.XLOOKUP($V331, 'SNAP2 IDs'!$B$3:$B$15,'SNAP2 IDs'!D$3:D$15, "Lookup err")</f>
        <v>2</v>
      </c>
      <c r="X331" s="68">
        <v>11</v>
      </c>
      <c r="Y331" s="68" t="str">
        <f>_xlfn.XLOOKUP($V331, 'SNAP2 IDs'!$B$3:$B$15,'SNAP2 IDs'!E$3:E$15, "Lookup err")</f>
        <v>00:00:b3:fc:e4:6f</v>
      </c>
      <c r="Z331" s="68" t="str">
        <f>_xlfn.XLOOKUP($V331, 'SNAP2 IDs'!$B$3:$B$15,'SNAP2 IDs'!F$3:F$15, "Lookup err")</f>
        <v>snap011.sas.pvt</v>
      </c>
      <c r="AA331" s="66">
        <v>0</v>
      </c>
      <c r="AB331" s="66">
        <v>6</v>
      </c>
      <c r="AC331" s="66">
        <v>7</v>
      </c>
      <c r="AD331" s="60">
        <f>_xlfn.BITXOR(AB331,2) + 32*AA331</f>
        <v>4</v>
      </c>
      <c r="AE331" s="60">
        <f>_xlfn.BITXOR(AC331,2) + 32*AA331</f>
        <v>5</v>
      </c>
      <c r="AF331" s="60">
        <f>32*(X331-1) + (AD331/2)</f>
        <v>322</v>
      </c>
      <c r="AG331" s="62" t="s">
        <v>561</v>
      </c>
    </row>
    <row r="332" spans="1:33" s="63" customFormat="1">
      <c r="A332" s="51"/>
      <c r="B332" s="52" t="s">
        <v>818</v>
      </c>
      <c r="C332" s="53" t="s">
        <v>181</v>
      </c>
      <c r="D332" s="54">
        <v>37.23954294</v>
      </c>
      <c r="E332" s="54">
        <v>-118.28191311</v>
      </c>
      <c r="F332" s="55">
        <v>1182.92</v>
      </c>
      <c r="G332" s="55">
        <v>-21.863862225594684</v>
      </c>
      <c r="H332" s="55">
        <v>-26.011202348875671</v>
      </c>
      <c r="I332" s="64" t="s">
        <v>69</v>
      </c>
      <c r="J332" s="64" t="s">
        <v>69</v>
      </c>
      <c r="K332" s="57" t="s">
        <v>819</v>
      </c>
      <c r="L332" s="57" t="s">
        <v>820</v>
      </c>
      <c r="M332" s="56" t="s">
        <v>184</v>
      </c>
      <c r="N332" s="56" t="s">
        <v>184</v>
      </c>
      <c r="O332" s="66">
        <v>42</v>
      </c>
      <c r="P332" s="60">
        <f>_xlfn.XLOOKUP(O332,'ARX IDs'!B$3:B$47,'ARX IDs'!C$3:C$47,"")</f>
        <v>47</v>
      </c>
      <c r="Q332" s="60">
        <v>42</v>
      </c>
      <c r="R332" s="66">
        <v>9</v>
      </c>
      <c r="S332" s="67">
        <f>100 * $Q332 + R332</f>
        <v>4209</v>
      </c>
      <c r="T332" s="66">
        <v>10</v>
      </c>
      <c r="U332" s="67">
        <f>100 * $Q332 + T332</f>
        <v>4210</v>
      </c>
      <c r="V332" s="68">
        <f>IF(ISBLANK(X332), "", _xlfn.XLOOKUP(X332,'SNAP2 IDs'!C$3:C$15,'SNAP2 IDs'!B$3:B$15,""))</f>
        <v>4</v>
      </c>
      <c r="W332" s="68">
        <f>_xlfn.XLOOKUP($V332, 'SNAP2 IDs'!$B$3:$B$15,'SNAP2 IDs'!D$3:D$15, "Lookup err")</f>
        <v>2</v>
      </c>
      <c r="X332" s="68">
        <v>11</v>
      </c>
      <c r="Y332" s="68" t="str">
        <f>_xlfn.XLOOKUP($V332, 'SNAP2 IDs'!$B$3:$B$15,'SNAP2 IDs'!E$3:E$15, "Lookup err")</f>
        <v>00:00:b3:fc:e4:6f</v>
      </c>
      <c r="Z332" s="68" t="str">
        <f>_xlfn.XLOOKUP($V332, 'SNAP2 IDs'!$B$3:$B$15,'SNAP2 IDs'!F$3:F$15, "Lookup err")</f>
        <v>snap011.sas.pvt</v>
      </c>
      <c r="AA332" s="66">
        <v>0</v>
      </c>
      <c r="AB332" s="66">
        <v>8</v>
      </c>
      <c r="AC332" s="66">
        <v>9</v>
      </c>
      <c r="AD332" s="60">
        <f>_xlfn.BITXOR(AB332,2) + 32*AA332</f>
        <v>10</v>
      </c>
      <c r="AE332" s="60">
        <f>_xlfn.BITXOR(AC332,2) + 32*AA332</f>
        <v>11</v>
      </c>
      <c r="AF332" s="60">
        <f>32*(X332-1) + (AD332/2)</f>
        <v>325</v>
      </c>
      <c r="AG332" s="62" t="s">
        <v>561</v>
      </c>
    </row>
    <row r="333" spans="1:33" s="63" customFormat="1">
      <c r="A333" s="51"/>
      <c r="B333" s="52" t="s">
        <v>821</v>
      </c>
      <c r="C333" s="53" t="s">
        <v>181</v>
      </c>
      <c r="D333" s="54">
        <v>37.239404200000003</v>
      </c>
      <c r="E333" s="54">
        <v>-118.28202494</v>
      </c>
      <c r="F333" s="55">
        <v>1182.92</v>
      </c>
      <c r="G333" s="55">
        <v>-31.792978764760662</v>
      </c>
      <c r="H333" s="55">
        <v>-41.400137542160152</v>
      </c>
      <c r="I333" s="64" t="s">
        <v>69</v>
      </c>
      <c r="J333" s="64" t="s">
        <v>69</v>
      </c>
      <c r="K333" s="57" t="s">
        <v>822</v>
      </c>
      <c r="L333" s="57" t="s">
        <v>823</v>
      </c>
      <c r="M333" s="56" t="s">
        <v>184</v>
      </c>
      <c r="N333" s="56" t="s">
        <v>184</v>
      </c>
      <c r="O333" s="66">
        <v>42</v>
      </c>
      <c r="P333" s="60">
        <f>_xlfn.XLOOKUP(O333,'ARX IDs'!B$3:B$47,'ARX IDs'!C$3:C$47,"")</f>
        <v>47</v>
      </c>
      <c r="Q333" s="60">
        <v>42</v>
      </c>
      <c r="R333" s="66">
        <v>11</v>
      </c>
      <c r="S333" s="67">
        <f>100 * $Q333 + R333</f>
        <v>4211</v>
      </c>
      <c r="T333" s="66">
        <v>12</v>
      </c>
      <c r="U333" s="67">
        <f>100 * $Q333 + T333</f>
        <v>4212</v>
      </c>
      <c r="V333" s="68">
        <f>IF(ISBLANK(X333), "", _xlfn.XLOOKUP(X333,'SNAP2 IDs'!C$3:C$15,'SNAP2 IDs'!B$3:B$15,""))</f>
        <v>4</v>
      </c>
      <c r="W333" s="68">
        <f>_xlfn.XLOOKUP($V333, 'SNAP2 IDs'!$B$3:$B$15,'SNAP2 IDs'!D$3:D$15, "Lookup err")</f>
        <v>2</v>
      </c>
      <c r="X333" s="68">
        <v>11</v>
      </c>
      <c r="Y333" s="68" t="str">
        <f>_xlfn.XLOOKUP($V333, 'SNAP2 IDs'!$B$3:$B$15,'SNAP2 IDs'!E$3:E$15, "Lookup err")</f>
        <v>00:00:b3:fc:e4:6f</v>
      </c>
      <c r="Z333" s="68" t="str">
        <f>_xlfn.XLOOKUP($V333, 'SNAP2 IDs'!$B$3:$B$15,'SNAP2 IDs'!F$3:F$15, "Lookup err")</f>
        <v>snap011.sas.pvt</v>
      </c>
      <c r="AA333" s="66">
        <v>0</v>
      </c>
      <c r="AB333" s="66">
        <v>10</v>
      </c>
      <c r="AC333" s="66">
        <v>11</v>
      </c>
      <c r="AD333" s="60">
        <f>_xlfn.BITXOR(AB333,2) + 32*AA333</f>
        <v>8</v>
      </c>
      <c r="AE333" s="60">
        <f>_xlfn.BITXOR(AC333,2) + 32*AA333</f>
        <v>9</v>
      </c>
      <c r="AF333" s="60">
        <f>32*(X333-1) + (AD333/2)</f>
        <v>324</v>
      </c>
      <c r="AG333" s="62" t="s">
        <v>561</v>
      </c>
    </row>
    <row r="334" spans="1:33" s="63" customFormat="1">
      <c r="A334" s="51"/>
      <c r="B334" s="52" t="s">
        <v>824</v>
      </c>
      <c r="C334" s="53" t="s">
        <v>181</v>
      </c>
      <c r="D334" s="54">
        <v>37.23966566</v>
      </c>
      <c r="E334" s="54">
        <v>-118.28220099000001</v>
      </c>
      <c r="F334" s="55">
        <v>1183.0899999999999</v>
      </c>
      <c r="G334" s="55">
        <v>-47.409594166366489</v>
      </c>
      <c r="H334" s="55">
        <v>-12.392449733898124</v>
      </c>
      <c r="I334" s="64" t="s">
        <v>69</v>
      </c>
      <c r="J334" s="64" t="s">
        <v>69</v>
      </c>
      <c r="K334" s="57" t="s">
        <v>825</v>
      </c>
      <c r="L334" s="57" t="s">
        <v>826</v>
      </c>
      <c r="M334" s="56" t="s">
        <v>184</v>
      </c>
      <c r="N334" s="56" t="s">
        <v>184</v>
      </c>
      <c r="O334" s="66">
        <v>42</v>
      </c>
      <c r="P334" s="60">
        <f>_xlfn.XLOOKUP(O334,'ARX IDs'!B$3:B$47,'ARX IDs'!C$3:C$47,"")</f>
        <v>47</v>
      </c>
      <c r="Q334" s="60">
        <v>42</v>
      </c>
      <c r="R334" s="66">
        <v>13</v>
      </c>
      <c r="S334" s="67">
        <f>100 * $Q334 + R334</f>
        <v>4213</v>
      </c>
      <c r="T334" s="66">
        <v>14</v>
      </c>
      <c r="U334" s="67">
        <f>100 * $Q334 + T334</f>
        <v>4214</v>
      </c>
      <c r="V334" s="68">
        <f>IF(ISBLANK(X334), "", _xlfn.XLOOKUP(X334,'SNAP2 IDs'!C$3:C$15,'SNAP2 IDs'!B$3:B$15,""))</f>
        <v>4</v>
      </c>
      <c r="W334" s="68">
        <f>_xlfn.XLOOKUP($V334, 'SNAP2 IDs'!$B$3:$B$15,'SNAP2 IDs'!D$3:D$15, "Lookup err")</f>
        <v>2</v>
      </c>
      <c r="X334" s="68">
        <v>11</v>
      </c>
      <c r="Y334" s="68" t="str">
        <f>_xlfn.XLOOKUP($V334, 'SNAP2 IDs'!$B$3:$B$15,'SNAP2 IDs'!E$3:E$15, "Lookup err")</f>
        <v>00:00:b3:fc:e4:6f</v>
      </c>
      <c r="Z334" s="68" t="str">
        <f>_xlfn.XLOOKUP($V334, 'SNAP2 IDs'!$B$3:$B$15,'SNAP2 IDs'!F$3:F$15, "Lookup err")</f>
        <v>snap011.sas.pvt</v>
      </c>
      <c r="AA334" s="66">
        <v>0</v>
      </c>
      <c r="AB334" s="66">
        <v>12</v>
      </c>
      <c r="AC334" s="66">
        <v>13</v>
      </c>
      <c r="AD334" s="60">
        <f>_xlfn.BITXOR(AB334,2) + 32*AA334</f>
        <v>14</v>
      </c>
      <c r="AE334" s="60">
        <f>_xlfn.BITXOR(AC334,2) + 32*AA334</f>
        <v>15</v>
      </c>
      <c r="AF334" s="60">
        <f>32*(X334-1) + (AD334/2)</f>
        <v>327</v>
      </c>
      <c r="AG334" s="62" t="s">
        <v>400</v>
      </c>
    </row>
    <row r="335" spans="1:33" s="63" customFormat="1">
      <c r="A335" s="51"/>
      <c r="B335" s="52" t="s">
        <v>827</v>
      </c>
      <c r="C335" s="53" t="s">
        <v>181</v>
      </c>
      <c r="D335" s="54">
        <v>37.239611349999997</v>
      </c>
      <c r="E335" s="54">
        <v>-118.28213313000001</v>
      </c>
      <c r="F335" s="55">
        <v>1183.0999999999999</v>
      </c>
      <c r="G335" s="55">
        <v>-41.384762290931114</v>
      </c>
      <c r="H335" s="55">
        <v>-18.412180329732248</v>
      </c>
      <c r="I335" s="64" t="s">
        <v>69</v>
      </c>
      <c r="J335" s="64" t="s">
        <v>69</v>
      </c>
      <c r="K335" s="57" t="s">
        <v>828</v>
      </c>
      <c r="L335" s="57" t="s">
        <v>829</v>
      </c>
      <c r="M335" s="56" t="s">
        <v>184</v>
      </c>
      <c r="N335" s="56" t="s">
        <v>184</v>
      </c>
      <c r="O335" s="66">
        <v>42</v>
      </c>
      <c r="P335" s="60">
        <f>_xlfn.XLOOKUP(O335,'ARX IDs'!B$3:B$47,'ARX IDs'!C$3:C$47,"")</f>
        <v>47</v>
      </c>
      <c r="Q335" s="60">
        <v>42</v>
      </c>
      <c r="R335" s="66">
        <v>15</v>
      </c>
      <c r="S335" s="67">
        <f>100 * $Q335 + R335</f>
        <v>4215</v>
      </c>
      <c r="T335" s="66">
        <v>16</v>
      </c>
      <c r="U335" s="67">
        <f>100 * $Q335 + T335</f>
        <v>4216</v>
      </c>
      <c r="V335" s="68">
        <f>IF(ISBLANK(X335), "", _xlfn.XLOOKUP(X335,'SNAP2 IDs'!C$3:C$15,'SNAP2 IDs'!B$3:B$15,""))</f>
        <v>4</v>
      </c>
      <c r="W335" s="68">
        <f>_xlfn.XLOOKUP($V335, 'SNAP2 IDs'!$B$3:$B$15,'SNAP2 IDs'!D$3:D$15, "Lookup err")</f>
        <v>2</v>
      </c>
      <c r="X335" s="68">
        <v>11</v>
      </c>
      <c r="Y335" s="68" t="str">
        <f>_xlfn.XLOOKUP($V335, 'SNAP2 IDs'!$B$3:$B$15,'SNAP2 IDs'!E$3:E$15, "Lookup err")</f>
        <v>00:00:b3:fc:e4:6f</v>
      </c>
      <c r="Z335" s="68" t="str">
        <f>_xlfn.XLOOKUP($V335, 'SNAP2 IDs'!$B$3:$B$15,'SNAP2 IDs'!F$3:F$15, "Lookup err")</f>
        <v>snap011.sas.pvt</v>
      </c>
      <c r="AA335" s="66">
        <v>0</v>
      </c>
      <c r="AB335" s="66">
        <v>14</v>
      </c>
      <c r="AC335" s="66">
        <v>15</v>
      </c>
      <c r="AD335" s="60">
        <f>_xlfn.BITXOR(AB335,2) + 32*AA335</f>
        <v>12</v>
      </c>
      <c r="AE335" s="60">
        <f>_xlfn.BITXOR(AC335,2) + 32*AA335</f>
        <v>13</v>
      </c>
      <c r="AF335" s="60">
        <f>32*(X335-1) + (AD335/2)</f>
        <v>326</v>
      </c>
      <c r="AG335" s="62" t="s">
        <v>400</v>
      </c>
    </row>
    <row r="336" spans="1:33" s="63" customFormat="1">
      <c r="A336" s="51"/>
      <c r="B336" s="52" t="s">
        <v>830</v>
      </c>
      <c r="C336" s="53" t="s">
        <v>181</v>
      </c>
      <c r="D336" s="54">
        <v>37.239393370000002</v>
      </c>
      <c r="E336" s="54">
        <v>-118.28258432</v>
      </c>
      <c r="F336" s="55">
        <v>1183.0899999999999</v>
      </c>
      <c r="G336" s="55">
        <v>-81.420627415250294</v>
      </c>
      <c r="H336" s="55">
        <v>-42.603195798695459</v>
      </c>
      <c r="I336" s="64" t="s">
        <v>69</v>
      </c>
      <c r="J336" s="64" t="s">
        <v>69</v>
      </c>
      <c r="K336" s="57" t="s">
        <v>831</v>
      </c>
      <c r="L336" s="57">
        <v>1649</v>
      </c>
      <c r="M336" s="56" t="s">
        <v>184</v>
      </c>
      <c r="N336" s="56" t="s">
        <v>184</v>
      </c>
      <c r="O336" s="66">
        <v>42</v>
      </c>
      <c r="P336" s="60">
        <f>_xlfn.XLOOKUP(O336,'ARX IDs'!B$3:B$47,'ARX IDs'!C$3:C$47,"")</f>
        <v>47</v>
      </c>
      <c r="Q336" s="60">
        <v>42</v>
      </c>
      <c r="R336" s="66">
        <v>1</v>
      </c>
      <c r="S336" s="67">
        <f>100 * $Q336 + R336</f>
        <v>4201</v>
      </c>
      <c r="T336" s="66">
        <v>2</v>
      </c>
      <c r="U336" s="67">
        <f>100 * $Q336 + T336</f>
        <v>4202</v>
      </c>
      <c r="V336" s="68">
        <f>IF(ISBLANK(X336), "", _xlfn.XLOOKUP(X336,'SNAP2 IDs'!C$3:C$15,'SNAP2 IDs'!B$3:B$15,""))</f>
        <v>4</v>
      </c>
      <c r="W336" s="68">
        <f>_xlfn.XLOOKUP($V336, 'SNAP2 IDs'!$B$3:$B$15,'SNAP2 IDs'!D$3:D$15, "Lookup err")</f>
        <v>2</v>
      </c>
      <c r="X336" s="68">
        <v>11</v>
      </c>
      <c r="Y336" s="68" t="str">
        <f>_xlfn.XLOOKUP($V336, 'SNAP2 IDs'!$B$3:$B$15,'SNAP2 IDs'!E$3:E$15, "Lookup err")</f>
        <v>00:00:b3:fc:e4:6f</v>
      </c>
      <c r="Z336" s="68" t="str">
        <f>_xlfn.XLOOKUP($V336, 'SNAP2 IDs'!$B$3:$B$15,'SNAP2 IDs'!F$3:F$15, "Lookup err")</f>
        <v>snap011.sas.pvt</v>
      </c>
      <c r="AA336" s="66">
        <v>0</v>
      </c>
      <c r="AB336" s="66">
        <v>0</v>
      </c>
      <c r="AC336" s="66">
        <v>1</v>
      </c>
      <c r="AD336" s="60">
        <f>_xlfn.BITXOR(AB336,2) + 32*AA336</f>
        <v>2</v>
      </c>
      <c r="AE336" s="60">
        <f>_xlfn.BITXOR(AC336,2) + 32*AA336</f>
        <v>3</v>
      </c>
      <c r="AF336" s="60">
        <f>32*(X336-1) + (AD336/2)</f>
        <v>321</v>
      </c>
      <c r="AG336" s="62" t="s">
        <v>682</v>
      </c>
    </row>
    <row r="337" spans="1:33" s="63" customFormat="1">
      <c r="A337" s="51"/>
      <c r="B337" s="52" t="s">
        <v>832</v>
      </c>
      <c r="C337" s="53" t="s">
        <v>181</v>
      </c>
      <c r="D337" s="54">
        <v>37.239601120000003</v>
      </c>
      <c r="E337" s="54">
        <v>-118.28232615</v>
      </c>
      <c r="F337" s="55">
        <v>1182.98</v>
      </c>
      <c r="G337" s="55">
        <v>-58.518813799492477</v>
      </c>
      <c r="H337" s="55">
        <v>-19.545319147943289</v>
      </c>
      <c r="I337" s="64" t="s">
        <v>69</v>
      </c>
      <c r="J337" s="64" t="s">
        <v>69</v>
      </c>
      <c r="K337" s="57" t="s">
        <v>399</v>
      </c>
      <c r="L337" s="57" t="s">
        <v>833</v>
      </c>
      <c r="M337" s="56" t="s">
        <v>184</v>
      </c>
      <c r="N337" s="56" t="s">
        <v>184</v>
      </c>
      <c r="O337" s="66">
        <v>43</v>
      </c>
      <c r="P337" s="60">
        <f>_xlfn.XLOOKUP(O337,'ARX IDs'!B$3:B$47,'ARX IDs'!C$3:C$47,"")</f>
        <v>48</v>
      </c>
      <c r="Q337" s="60">
        <v>43</v>
      </c>
      <c r="R337" s="66">
        <v>1</v>
      </c>
      <c r="S337" s="67">
        <f>100 * $Q337 + R337</f>
        <v>4301</v>
      </c>
      <c r="T337" s="66">
        <v>2</v>
      </c>
      <c r="U337" s="67">
        <f>100 * $Q337 + T337</f>
        <v>4302</v>
      </c>
      <c r="V337" s="68">
        <f>IF(ISBLANK(X337), "", _xlfn.XLOOKUP(X337,'SNAP2 IDs'!C$3:C$15,'SNAP2 IDs'!B$3:B$15,""))</f>
        <v>4</v>
      </c>
      <c r="W337" s="68">
        <f>_xlfn.XLOOKUP($V337, 'SNAP2 IDs'!$B$3:$B$15,'SNAP2 IDs'!D$3:D$15, "Lookup err")</f>
        <v>2</v>
      </c>
      <c r="X337" s="68">
        <v>11</v>
      </c>
      <c r="Y337" s="68" t="str">
        <f>_xlfn.XLOOKUP($V337, 'SNAP2 IDs'!$B$3:$B$15,'SNAP2 IDs'!E$3:E$15, "Lookup err")</f>
        <v>00:00:b3:fc:e4:6f</v>
      </c>
      <c r="Z337" s="68" t="str">
        <f>_xlfn.XLOOKUP($V337, 'SNAP2 IDs'!$B$3:$B$15,'SNAP2 IDs'!F$3:F$15, "Lookup err")</f>
        <v>snap011.sas.pvt</v>
      </c>
      <c r="AA337" s="66">
        <v>0</v>
      </c>
      <c r="AB337" s="66">
        <v>16</v>
      </c>
      <c r="AC337" s="66">
        <v>17</v>
      </c>
      <c r="AD337" s="60">
        <f>_xlfn.BITXOR(AB337,2) + 32*AA337</f>
        <v>18</v>
      </c>
      <c r="AE337" s="60">
        <f>_xlfn.BITXOR(AC337,2) + 32*AA337</f>
        <v>19</v>
      </c>
      <c r="AF337" s="60">
        <f>32*(X337-1) + (AD337/2)</f>
        <v>329</v>
      </c>
      <c r="AG337" s="62" t="s">
        <v>834</v>
      </c>
    </row>
    <row r="338" spans="1:33" s="63" customFormat="1">
      <c r="A338" s="51"/>
      <c r="B338" s="52" t="s">
        <v>835</v>
      </c>
      <c r="C338" s="53" t="s">
        <v>181</v>
      </c>
      <c r="D338" s="54">
        <v>37.239557089999998</v>
      </c>
      <c r="E338" s="54">
        <v>-118.28224926999999</v>
      </c>
      <c r="F338" s="55">
        <v>1182.99</v>
      </c>
      <c r="G338" s="55">
        <v>-51.695394058395436</v>
      </c>
      <c r="H338" s="55">
        <v>-24.434130595156788</v>
      </c>
      <c r="I338" s="64" t="s">
        <v>69</v>
      </c>
      <c r="J338" s="64" t="s">
        <v>69</v>
      </c>
      <c r="K338" s="57" t="s">
        <v>836</v>
      </c>
      <c r="L338" s="57" t="s">
        <v>837</v>
      </c>
      <c r="M338" s="56" t="s">
        <v>184</v>
      </c>
      <c r="N338" s="56" t="s">
        <v>184</v>
      </c>
      <c r="O338" s="66">
        <v>43</v>
      </c>
      <c r="P338" s="60">
        <f>_xlfn.XLOOKUP(O338,'ARX IDs'!B$3:B$47,'ARX IDs'!C$3:C$47,"")</f>
        <v>48</v>
      </c>
      <c r="Q338" s="60">
        <v>43</v>
      </c>
      <c r="R338" s="66">
        <v>3</v>
      </c>
      <c r="S338" s="67">
        <f>100 * $Q338 + R338</f>
        <v>4303</v>
      </c>
      <c r="T338" s="66">
        <v>4</v>
      </c>
      <c r="U338" s="67">
        <f>100 * $Q338 + T338</f>
        <v>4304</v>
      </c>
      <c r="V338" s="68">
        <f>IF(ISBLANK(X338), "", _xlfn.XLOOKUP(X338,'SNAP2 IDs'!C$3:C$15,'SNAP2 IDs'!B$3:B$15,""))</f>
        <v>4</v>
      </c>
      <c r="W338" s="68">
        <f>_xlfn.XLOOKUP($V338, 'SNAP2 IDs'!$B$3:$B$15,'SNAP2 IDs'!D$3:D$15, "Lookup err")</f>
        <v>2</v>
      </c>
      <c r="X338" s="68">
        <v>11</v>
      </c>
      <c r="Y338" s="68" t="str">
        <f>_xlfn.XLOOKUP($V338, 'SNAP2 IDs'!$B$3:$B$15,'SNAP2 IDs'!E$3:E$15, "Lookup err")</f>
        <v>00:00:b3:fc:e4:6f</v>
      </c>
      <c r="Z338" s="68" t="str">
        <f>_xlfn.XLOOKUP($V338, 'SNAP2 IDs'!$B$3:$B$15,'SNAP2 IDs'!F$3:F$15, "Lookup err")</f>
        <v>snap011.sas.pvt</v>
      </c>
      <c r="AA338" s="66">
        <v>0</v>
      </c>
      <c r="AB338" s="66">
        <v>18</v>
      </c>
      <c r="AC338" s="66">
        <v>19</v>
      </c>
      <c r="AD338" s="60">
        <f>_xlfn.BITXOR(AB338,2) + 32*AA338</f>
        <v>16</v>
      </c>
      <c r="AE338" s="60">
        <f>_xlfn.BITXOR(AC338,2) + 32*AA338</f>
        <v>17</v>
      </c>
      <c r="AF338" s="60">
        <f>32*(X338-1) + (AD338/2)</f>
        <v>328</v>
      </c>
      <c r="AG338" s="62" t="s">
        <v>834</v>
      </c>
    </row>
    <row r="339" spans="1:33" s="63" customFormat="1">
      <c r="A339" s="51"/>
      <c r="B339" s="52" t="s">
        <v>838</v>
      </c>
      <c r="C339" s="53" t="s">
        <v>181</v>
      </c>
      <c r="D339" s="54">
        <v>37.23955076</v>
      </c>
      <c r="E339" s="54">
        <v>-118.28211416000001</v>
      </c>
      <c r="F339" s="55">
        <v>1183.07</v>
      </c>
      <c r="G339" s="55">
        <v>-39.707769481354042</v>
      </c>
      <c r="H339" s="55">
        <v>-25.142203627583577</v>
      </c>
      <c r="I339" s="64" t="s">
        <v>69</v>
      </c>
      <c r="J339" s="64" t="s">
        <v>69</v>
      </c>
      <c r="K339" s="57" t="s">
        <v>839</v>
      </c>
      <c r="L339" s="57" t="s">
        <v>474</v>
      </c>
      <c r="M339" s="56" t="s">
        <v>184</v>
      </c>
      <c r="N339" s="56" t="s">
        <v>184</v>
      </c>
      <c r="O339" s="66">
        <v>43</v>
      </c>
      <c r="P339" s="60">
        <f>_xlfn.XLOOKUP(O339,'ARX IDs'!B$3:B$47,'ARX IDs'!C$3:C$47,"")</f>
        <v>48</v>
      </c>
      <c r="Q339" s="60">
        <v>43</v>
      </c>
      <c r="R339" s="66">
        <v>5</v>
      </c>
      <c r="S339" s="67">
        <f>100 * $Q339 + R339</f>
        <v>4305</v>
      </c>
      <c r="T339" s="66">
        <v>6</v>
      </c>
      <c r="U339" s="67">
        <f>100 * $Q339 + T339</f>
        <v>4306</v>
      </c>
      <c r="V339" s="68">
        <f>IF(ISBLANK(X339), "", _xlfn.XLOOKUP(X339,'SNAP2 IDs'!C$3:C$15,'SNAP2 IDs'!B$3:B$15,""))</f>
        <v>4</v>
      </c>
      <c r="W339" s="68">
        <f>_xlfn.XLOOKUP($V339, 'SNAP2 IDs'!$B$3:$B$15,'SNAP2 IDs'!D$3:D$15, "Lookup err")</f>
        <v>2</v>
      </c>
      <c r="X339" s="68">
        <v>11</v>
      </c>
      <c r="Y339" s="68" t="str">
        <f>_xlfn.XLOOKUP($V339, 'SNAP2 IDs'!$B$3:$B$15,'SNAP2 IDs'!E$3:E$15, "Lookup err")</f>
        <v>00:00:b3:fc:e4:6f</v>
      </c>
      <c r="Z339" s="68" t="str">
        <f>_xlfn.XLOOKUP($V339, 'SNAP2 IDs'!$B$3:$B$15,'SNAP2 IDs'!F$3:F$15, "Lookup err")</f>
        <v>snap011.sas.pvt</v>
      </c>
      <c r="AA339" s="66">
        <v>0</v>
      </c>
      <c r="AB339" s="66">
        <v>20</v>
      </c>
      <c r="AC339" s="66">
        <v>21</v>
      </c>
      <c r="AD339" s="60">
        <f>_xlfn.BITXOR(AB339,2) + 32*AA339</f>
        <v>22</v>
      </c>
      <c r="AE339" s="60">
        <f>_xlfn.BITXOR(AC339,2) + 32*AA339</f>
        <v>23</v>
      </c>
      <c r="AF339" s="60">
        <f>32*(X339-1) + (AD339/2)</f>
        <v>331</v>
      </c>
      <c r="AG339" s="62" t="s">
        <v>834</v>
      </c>
    </row>
    <row r="340" spans="1:33" s="63" customFormat="1">
      <c r="A340" s="51"/>
      <c r="B340" s="52" t="s">
        <v>840</v>
      </c>
      <c r="C340" s="53" t="s">
        <v>181</v>
      </c>
      <c r="D340" s="54">
        <v>37.239426010000003</v>
      </c>
      <c r="E340" s="54">
        <v>-118.28222563999999</v>
      </c>
      <c r="F340" s="55">
        <v>1182.81</v>
      </c>
      <c r="G340" s="55">
        <v>-49.601415744912941</v>
      </c>
      <c r="H340" s="55">
        <v>-38.980703045456131</v>
      </c>
      <c r="I340" s="64" t="s">
        <v>69</v>
      </c>
      <c r="J340" s="64" t="s">
        <v>69</v>
      </c>
      <c r="K340" s="57" t="s">
        <v>463</v>
      </c>
      <c r="L340" s="57" t="s">
        <v>841</v>
      </c>
      <c r="M340" s="56" t="s">
        <v>184</v>
      </c>
      <c r="N340" s="56" t="s">
        <v>184</v>
      </c>
      <c r="O340" s="66">
        <v>43</v>
      </c>
      <c r="P340" s="60">
        <f>_xlfn.XLOOKUP(O340,'ARX IDs'!B$3:B$47,'ARX IDs'!C$3:C$47,"")</f>
        <v>48</v>
      </c>
      <c r="Q340" s="60">
        <v>43</v>
      </c>
      <c r="R340" s="66">
        <v>9</v>
      </c>
      <c r="S340" s="67">
        <f>100 * $Q340 + R340</f>
        <v>4309</v>
      </c>
      <c r="T340" s="66">
        <v>10</v>
      </c>
      <c r="U340" s="67">
        <f>100 * $Q340 + T340</f>
        <v>4310</v>
      </c>
      <c r="V340" s="68">
        <f>IF(ISBLANK(X340), "", _xlfn.XLOOKUP(X340,'SNAP2 IDs'!C$3:C$15,'SNAP2 IDs'!B$3:B$15,""))</f>
        <v>4</v>
      </c>
      <c r="W340" s="68">
        <f>_xlfn.XLOOKUP($V340, 'SNAP2 IDs'!$B$3:$B$15,'SNAP2 IDs'!D$3:D$15, "Lookup err")</f>
        <v>2</v>
      </c>
      <c r="X340" s="68">
        <v>11</v>
      </c>
      <c r="Y340" s="68" t="str">
        <f>_xlfn.XLOOKUP($V340, 'SNAP2 IDs'!$B$3:$B$15,'SNAP2 IDs'!E$3:E$15, "Lookup err")</f>
        <v>00:00:b3:fc:e4:6f</v>
      </c>
      <c r="Z340" s="68" t="str">
        <f>_xlfn.XLOOKUP($V340, 'SNAP2 IDs'!$B$3:$B$15,'SNAP2 IDs'!F$3:F$15, "Lookup err")</f>
        <v>snap011.sas.pvt</v>
      </c>
      <c r="AA340" s="66">
        <v>0</v>
      </c>
      <c r="AB340" s="66">
        <v>24</v>
      </c>
      <c r="AC340" s="66">
        <v>25</v>
      </c>
      <c r="AD340" s="60">
        <f>_xlfn.BITXOR(AB340,2) + 32*AA340</f>
        <v>26</v>
      </c>
      <c r="AE340" s="60">
        <f>_xlfn.BITXOR(AC340,2) + 32*AA340</f>
        <v>27</v>
      </c>
      <c r="AF340" s="60">
        <f>32*(X340-1) + (AD340/2)</f>
        <v>333</v>
      </c>
      <c r="AG340" s="62" t="s">
        <v>834</v>
      </c>
    </row>
    <row r="341" spans="1:33" s="63" customFormat="1">
      <c r="A341" s="51"/>
      <c r="B341" s="52" t="s">
        <v>842</v>
      </c>
      <c r="C341" s="53" t="s">
        <v>181</v>
      </c>
      <c r="D341" s="54">
        <v>37.23939859</v>
      </c>
      <c r="E341" s="54">
        <v>-118.28210627999999</v>
      </c>
      <c r="F341" s="55">
        <v>1182.92</v>
      </c>
      <c r="G341" s="55">
        <v>-39.006868475129913</v>
      </c>
      <c r="H341" s="55">
        <v>-42.028302644397556</v>
      </c>
      <c r="I341" s="64" t="s">
        <v>69</v>
      </c>
      <c r="J341" s="64" t="s">
        <v>69</v>
      </c>
      <c r="K341" s="57" t="s">
        <v>843</v>
      </c>
      <c r="L341" s="57" t="s">
        <v>844</v>
      </c>
      <c r="M341" s="56" t="s">
        <v>184</v>
      </c>
      <c r="N341" s="56" t="s">
        <v>184</v>
      </c>
      <c r="O341" s="66">
        <v>43</v>
      </c>
      <c r="P341" s="60">
        <f>_xlfn.XLOOKUP(O341,'ARX IDs'!B$3:B$47,'ARX IDs'!C$3:C$47,"")</f>
        <v>48</v>
      </c>
      <c r="Q341" s="60">
        <v>43</v>
      </c>
      <c r="R341" s="66">
        <v>11</v>
      </c>
      <c r="S341" s="67">
        <f>100 * $Q341 + R341</f>
        <v>4311</v>
      </c>
      <c r="T341" s="66">
        <v>12</v>
      </c>
      <c r="U341" s="67">
        <f>100 * $Q341 + T341</f>
        <v>4312</v>
      </c>
      <c r="V341" s="68">
        <f>IF(ISBLANK(X341), "", _xlfn.XLOOKUP(X341,'SNAP2 IDs'!C$3:C$15,'SNAP2 IDs'!B$3:B$15,""))</f>
        <v>4</v>
      </c>
      <c r="W341" s="68">
        <f>_xlfn.XLOOKUP($V341, 'SNAP2 IDs'!$B$3:$B$15,'SNAP2 IDs'!D$3:D$15, "Lookup err")</f>
        <v>2</v>
      </c>
      <c r="X341" s="68">
        <v>11</v>
      </c>
      <c r="Y341" s="68" t="str">
        <f>_xlfn.XLOOKUP($V341, 'SNAP2 IDs'!$B$3:$B$15,'SNAP2 IDs'!E$3:E$15, "Lookup err")</f>
        <v>00:00:b3:fc:e4:6f</v>
      </c>
      <c r="Z341" s="68" t="str">
        <f>_xlfn.XLOOKUP($V341, 'SNAP2 IDs'!$B$3:$B$15,'SNAP2 IDs'!F$3:F$15, "Lookup err")</f>
        <v>snap011.sas.pvt</v>
      </c>
      <c r="AA341" s="66">
        <v>0</v>
      </c>
      <c r="AB341" s="66">
        <v>26</v>
      </c>
      <c r="AC341" s="66">
        <v>27</v>
      </c>
      <c r="AD341" s="60">
        <f>_xlfn.BITXOR(AB341,2) + 32*AA341</f>
        <v>24</v>
      </c>
      <c r="AE341" s="60">
        <f>_xlfn.BITXOR(AC341,2) + 32*AA341</f>
        <v>25</v>
      </c>
      <c r="AF341" s="60">
        <f>32*(X341-1) + (AD341/2)</f>
        <v>332</v>
      </c>
      <c r="AG341" s="62" t="s">
        <v>834</v>
      </c>
    </row>
    <row r="342" spans="1:33" s="63" customFormat="1">
      <c r="A342" s="51"/>
      <c r="B342" s="52" t="s">
        <v>845</v>
      </c>
      <c r="C342" s="53" t="s">
        <v>181</v>
      </c>
      <c r="D342" s="54">
        <v>37.239387979999997</v>
      </c>
      <c r="E342" s="54">
        <v>-118.2823083</v>
      </c>
      <c r="F342" s="55">
        <v>1182.8599999999999</v>
      </c>
      <c r="G342" s="55">
        <v>-56.939553295355552</v>
      </c>
      <c r="H342" s="55">
        <v>-43.201395423760374</v>
      </c>
      <c r="I342" s="64" t="s">
        <v>69</v>
      </c>
      <c r="J342" s="64" t="s">
        <v>69</v>
      </c>
      <c r="K342" s="57" t="s">
        <v>846</v>
      </c>
      <c r="L342" s="57" t="s">
        <v>847</v>
      </c>
      <c r="M342" s="56" t="s">
        <v>184</v>
      </c>
      <c r="N342" s="56" t="s">
        <v>184</v>
      </c>
      <c r="O342" s="66">
        <v>43</v>
      </c>
      <c r="P342" s="60">
        <f>_xlfn.XLOOKUP(O342,'ARX IDs'!B$3:B$47,'ARX IDs'!C$3:C$47,"")</f>
        <v>48</v>
      </c>
      <c r="Q342" s="60">
        <v>43</v>
      </c>
      <c r="R342" s="66">
        <v>13</v>
      </c>
      <c r="S342" s="67">
        <f>100 * $Q342 + R342</f>
        <v>4313</v>
      </c>
      <c r="T342" s="66">
        <v>14</v>
      </c>
      <c r="U342" s="67">
        <f>100 * $Q342 + T342</f>
        <v>4314</v>
      </c>
      <c r="V342" s="68">
        <f>IF(ISBLANK(X342), "", _xlfn.XLOOKUP(X342,'SNAP2 IDs'!C$3:C$15,'SNAP2 IDs'!B$3:B$15,""))</f>
        <v>4</v>
      </c>
      <c r="W342" s="68">
        <f>_xlfn.XLOOKUP($V342, 'SNAP2 IDs'!$B$3:$B$15,'SNAP2 IDs'!D$3:D$15, "Lookup err")</f>
        <v>2</v>
      </c>
      <c r="X342" s="68">
        <v>11</v>
      </c>
      <c r="Y342" s="68" t="str">
        <f>_xlfn.XLOOKUP($V342, 'SNAP2 IDs'!$B$3:$B$15,'SNAP2 IDs'!E$3:E$15, "Lookup err")</f>
        <v>00:00:b3:fc:e4:6f</v>
      </c>
      <c r="Z342" s="68" t="str">
        <f>_xlfn.XLOOKUP($V342, 'SNAP2 IDs'!$B$3:$B$15,'SNAP2 IDs'!F$3:F$15, "Lookup err")</f>
        <v>snap011.sas.pvt</v>
      </c>
      <c r="AA342" s="66">
        <v>0</v>
      </c>
      <c r="AB342" s="66">
        <v>28</v>
      </c>
      <c r="AC342" s="66">
        <v>29</v>
      </c>
      <c r="AD342" s="60">
        <f>_xlfn.BITXOR(AB342,2) + 32*AA342</f>
        <v>30</v>
      </c>
      <c r="AE342" s="60">
        <f>_xlfn.BITXOR(AC342,2) + 32*AA342</f>
        <v>31</v>
      </c>
      <c r="AF342" s="60">
        <f>32*(X342-1) + (AD342/2)</f>
        <v>335</v>
      </c>
      <c r="AG342" s="62" t="s">
        <v>834</v>
      </c>
    </row>
    <row r="343" spans="1:33" s="63" customFormat="1">
      <c r="A343" s="51"/>
      <c r="B343" s="52" t="s">
        <v>848</v>
      </c>
      <c r="C343" s="53" t="s">
        <v>181</v>
      </c>
      <c r="D343" s="54">
        <v>37.239154110000001</v>
      </c>
      <c r="E343" s="54">
        <v>-118.28227022999999</v>
      </c>
      <c r="F343" s="55">
        <v>1182.7</v>
      </c>
      <c r="G343" s="55">
        <v>-53.550166537944136</v>
      </c>
      <c r="H343" s="55">
        <v>-69.164813132735091</v>
      </c>
      <c r="I343" s="64" t="s">
        <v>69</v>
      </c>
      <c r="J343" s="64" t="s">
        <v>69</v>
      </c>
      <c r="K343" s="57" t="s">
        <v>849</v>
      </c>
      <c r="L343" s="57" t="s">
        <v>850</v>
      </c>
      <c r="M343" s="56" t="s">
        <v>184</v>
      </c>
      <c r="N343" s="56" t="s">
        <v>184</v>
      </c>
      <c r="O343" s="66">
        <v>43</v>
      </c>
      <c r="P343" s="60">
        <f>_xlfn.XLOOKUP(O343,'ARX IDs'!B$3:B$47,'ARX IDs'!C$3:C$47,"")</f>
        <v>48</v>
      </c>
      <c r="Q343" s="60">
        <v>43</v>
      </c>
      <c r="R343" s="66">
        <v>15</v>
      </c>
      <c r="S343" s="67">
        <f>100 * $Q343 + R343</f>
        <v>4315</v>
      </c>
      <c r="T343" s="66">
        <v>16</v>
      </c>
      <c r="U343" s="67">
        <f>100 * $Q343 + T343</f>
        <v>4316</v>
      </c>
      <c r="V343" s="68">
        <f>IF(ISBLANK(X343), "", _xlfn.XLOOKUP(X343,'SNAP2 IDs'!C$3:C$15,'SNAP2 IDs'!B$3:B$15,""))</f>
        <v>4</v>
      </c>
      <c r="W343" s="68">
        <f>_xlfn.XLOOKUP($V343, 'SNAP2 IDs'!$B$3:$B$15,'SNAP2 IDs'!D$3:D$15, "Lookup err")</f>
        <v>2</v>
      </c>
      <c r="X343" s="68">
        <v>11</v>
      </c>
      <c r="Y343" s="68" t="str">
        <f>_xlfn.XLOOKUP($V343, 'SNAP2 IDs'!$B$3:$B$15,'SNAP2 IDs'!E$3:E$15, "Lookup err")</f>
        <v>00:00:b3:fc:e4:6f</v>
      </c>
      <c r="Z343" s="68" t="str">
        <f>_xlfn.XLOOKUP($V343, 'SNAP2 IDs'!$B$3:$B$15,'SNAP2 IDs'!F$3:F$15, "Lookup err")</f>
        <v>snap011.sas.pvt</v>
      </c>
      <c r="AA343" s="66">
        <v>0</v>
      </c>
      <c r="AB343" s="66">
        <v>30</v>
      </c>
      <c r="AC343" s="66">
        <v>31</v>
      </c>
      <c r="AD343" s="60">
        <f>_xlfn.BITXOR(AB343,2) + 32*AA343</f>
        <v>28</v>
      </c>
      <c r="AE343" s="60">
        <f>_xlfn.BITXOR(AC343,2) + 32*AA343</f>
        <v>29</v>
      </c>
      <c r="AF343" s="60">
        <f>32*(X343-1) + (AD343/2)</f>
        <v>334</v>
      </c>
      <c r="AG343" s="62" t="s">
        <v>400</v>
      </c>
    </row>
    <row r="344" spans="1:33" s="63" customFormat="1">
      <c r="A344" s="51"/>
      <c r="B344" s="52" t="s">
        <v>851</v>
      </c>
      <c r="C344" s="53" t="s">
        <v>181</v>
      </c>
      <c r="D344" s="54">
        <v>37.239577609999998</v>
      </c>
      <c r="E344" s="54">
        <v>-118.28262243</v>
      </c>
      <c r="F344" s="55">
        <v>1183.4100000000001</v>
      </c>
      <c r="G344" s="55">
        <v>-84.801100106061511</v>
      </c>
      <c r="H344" s="55">
        <v>-22.161193964946555</v>
      </c>
      <c r="I344" s="64" t="s">
        <v>69</v>
      </c>
      <c r="J344" s="64" t="s">
        <v>69</v>
      </c>
      <c r="K344" s="57">
        <v>1181</v>
      </c>
      <c r="L344" s="57" t="s">
        <v>852</v>
      </c>
      <c r="M344" s="56" t="s">
        <v>184</v>
      </c>
      <c r="N344" s="56" t="s">
        <v>184</v>
      </c>
      <c r="O344" s="66">
        <v>43</v>
      </c>
      <c r="P344" s="60">
        <f>_xlfn.XLOOKUP(O344,'ARX IDs'!B$3:B$47,'ARX IDs'!C$3:C$47,"")</f>
        <v>48</v>
      </c>
      <c r="Q344" s="60">
        <v>43</v>
      </c>
      <c r="R344" s="66">
        <v>7</v>
      </c>
      <c r="S344" s="67">
        <f>100 * $Q344 + R344</f>
        <v>4307</v>
      </c>
      <c r="T344" s="66">
        <v>8</v>
      </c>
      <c r="U344" s="67">
        <f>100 * $Q344 + T344</f>
        <v>4308</v>
      </c>
      <c r="V344" s="68">
        <f>IF(ISBLANK(X344), "", _xlfn.XLOOKUP(X344,'SNAP2 IDs'!C$3:C$15,'SNAP2 IDs'!B$3:B$15,""))</f>
        <v>4</v>
      </c>
      <c r="W344" s="68">
        <f>_xlfn.XLOOKUP($V344, 'SNAP2 IDs'!$B$3:$B$15,'SNAP2 IDs'!D$3:D$15, "Lookup err")</f>
        <v>2</v>
      </c>
      <c r="X344" s="68">
        <v>11</v>
      </c>
      <c r="Y344" s="68" t="str">
        <f>_xlfn.XLOOKUP($V344, 'SNAP2 IDs'!$B$3:$B$15,'SNAP2 IDs'!E$3:E$15, "Lookup err")</f>
        <v>00:00:b3:fc:e4:6f</v>
      </c>
      <c r="Z344" s="68" t="str">
        <f>_xlfn.XLOOKUP($V344, 'SNAP2 IDs'!$B$3:$B$15,'SNAP2 IDs'!F$3:F$15, "Lookup err")</f>
        <v>snap011.sas.pvt</v>
      </c>
      <c r="AA344" s="66">
        <v>0</v>
      </c>
      <c r="AB344" s="66">
        <v>22</v>
      </c>
      <c r="AC344" s="66">
        <v>23</v>
      </c>
      <c r="AD344" s="60">
        <f>_xlfn.BITXOR(AB344,2) + 32*AA344</f>
        <v>20</v>
      </c>
      <c r="AE344" s="60">
        <f>_xlfn.BITXOR(AC344,2) + 32*AA344</f>
        <v>21</v>
      </c>
      <c r="AF344" s="60">
        <f>32*(X344-1) + (AD344/2)</f>
        <v>330</v>
      </c>
      <c r="AG344" s="62" t="s">
        <v>682</v>
      </c>
    </row>
    <row r="345" spans="1:33" s="63" customFormat="1">
      <c r="A345" s="51"/>
      <c r="B345" s="52" t="s">
        <v>853</v>
      </c>
      <c r="C345" s="53" t="s">
        <v>181</v>
      </c>
      <c r="D345" s="54">
        <v>37.239075939999999</v>
      </c>
      <c r="E345" s="54">
        <v>-118.28235668000001</v>
      </c>
      <c r="F345" s="55">
        <v>1182.8</v>
      </c>
      <c r="G345" s="55">
        <v>-61.225546271204543</v>
      </c>
      <c r="H345" s="55">
        <v>-77.831493855174443</v>
      </c>
      <c r="I345" s="64" t="s">
        <v>69</v>
      </c>
      <c r="J345" s="64" t="s">
        <v>69</v>
      </c>
      <c r="K345" s="57" t="s">
        <v>854</v>
      </c>
      <c r="L345" s="57" t="s">
        <v>855</v>
      </c>
      <c r="M345" s="56" t="s">
        <v>184</v>
      </c>
      <c r="N345" s="56" t="s">
        <v>184</v>
      </c>
      <c r="O345" s="66">
        <v>44</v>
      </c>
      <c r="P345" s="60">
        <f>_xlfn.XLOOKUP(O345,'ARX IDs'!B$3:B$47,'ARX IDs'!C$3:C$47,"")</f>
        <v>49</v>
      </c>
      <c r="Q345" s="60">
        <v>44</v>
      </c>
      <c r="R345" s="66">
        <v>1</v>
      </c>
      <c r="S345" s="67">
        <f>100 * $Q345 + R345</f>
        <v>4401</v>
      </c>
      <c r="T345" s="66">
        <v>2</v>
      </c>
      <c r="U345" s="67">
        <f>100 * $Q345 + T345</f>
        <v>4402</v>
      </c>
      <c r="V345" s="68">
        <f>IF(ISBLANK(X345), "", _xlfn.XLOOKUP(X345,'SNAP2 IDs'!C$3:C$15,'SNAP2 IDs'!B$3:B$15,""))</f>
        <v>4</v>
      </c>
      <c r="W345" s="68">
        <f>_xlfn.XLOOKUP($V345, 'SNAP2 IDs'!$B$3:$B$15,'SNAP2 IDs'!D$3:D$15, "Lookup err")</f>
        <v>2</v>
      </c>
      <c r="X345" s="68">
        <v>11</v>
      </c>
      <c r="Y345" s="68" t="str">
        <f>_xlfn.XLOOKUP($V345, 'SNAP2 IDs'!$B$3:$B$15,'SNAP2 IDs'!E$3:E$15, "Lookup err")</f>
        <v>00:00:b3:fc:e4:6f</v>
      </c>
      <c r="Z345" s="68" t="str">
        <f>_xlfn.XLOOKUP($V345, 'SNAP2 IDs'!$B$3:$B$15,'SNAP2 IDs'!F$3:F$15, "Lookup err")</f>
        <v>snap011.sas.pvt</v>
      </c>
      <c r="AA345" s="66">
        <v>1</v>
      </c>
      <c r="AB345" s="66">
        <v>0</v>
      </c>
      <c r="AC345" s="66">
        <v>1</v>
      </c>
      <c r="AD345" s="60">
        <f>_xlfn.BITXOR(AB345,2) + 32*AA345</f>
        <v>34</v>
      </c>
      <c r="AE345" s="60">
        <f>_xlfn.BITXOR(AC345,2) + 32*AA345</f>
        <v>35</v>
      </c>
      <c r="AF345" s="60">
        <f>32*(X345-1) + (AD345/2)</f>
        <v>337</v>
      </c>
      <c r="AG345" s="62" t="s">
        <v>856</v>
      </c>
    </row>
    <row r="346" spans="1:33" s="63" customFormat="1">
      <c r="A346" s="51"/>
      <c r="B346" s="52" t="s">
        <v>857</v>
      </c>
      <c r="C346" s="53" t="s">
        <v>181</v>
      </c>
      <c r="D346" s="54">
        <v>37.239623309999999</v>
      </c>
      <c r="E346" s="54">
        <v>-118.28247819000001</v>
      </c>
      <c r="F346" s="55">
        <v>1183.1400000000001</v>
      </c>
      <c r="G346" s="55">
        <v>-72.00597555663829</v>
      </c>
      <c r="H346" s="55">
        <v>-17.08704051936262</v>
      </c>
      <c r="I346" s="64" t="s">
        <v>69</v>
      </c>
      <c r="J346" s="64" t="s">
        <v>69</v>
      </c>
      <c r="K346" s="57" t="s">
        <v>858</v>
      </c>
      <c r="L346" s="57" t="s">
        <v>859</v>
      </c>
      <c r="M346" s="56" t="s">
        <v>184</v>
      </c>
      <c r="N346" s="56" t="s">
        <v>184</v>
      </c>
      <c r="O346" s="66">
        <v>44</v>
      </c>
      <c r="P346" s="60">
        <f>_xlfn.XLOOKUP(O346,'ARX IDs'!B$3:B$47,'ARX IDs'!C$3:C$47,"")</f>
        <v>49</v>
      </c>
      <c r="Q346" s="60">
        <v>44</v>
      </c>
      <c r="R346" s="66">
        <v>3</v>
      </c>
      <c r="S346" s="67">
        <f>100 * $Q346 + R346</f>
        <v>4403</v>
      </c>
      <c r="T346" s="66">
        <v>4</v>
      </c>
      <c r="U346" s="67">
        <f>100 * $Q346 + T346</f>
        <v>4404</v>
      </c>
      <c r="V346" s="68">
        <f>IF(ISBLANK(X346), "", _xlfn.XLOOKUP(X346,'SNAP2 IDs'!C$3:C$15,'SNAP2 IDs'!B$3:B$15,""))</f>
        <v>4</v>
      </c>
      <c r="W346" s="68">
        <f>_xlfn.XLOOKUP($V346, 'SNAP2 IDs'!$B$3:$B$15,'SNAP2 IDs'!D$3:D$15, "Lookup err")</f>
        <v>2</v>
      </c>
      <c r="X346" s="68">
        <v>11</v>
      </c>
      <c r="Y346" s="68" t="str">
        <f>_xlfn.XLOOKUP($V346, 'SNAP2 IDs'!$B$3:$B$15,'SNAP2 IDs'!E$3:E$15, "Lookup err")</f>
        <v>00:00:b3:fc:e4:6f</v>
      </c>
      <c r="Z346" s="68" t="str">
        <f>_xlfn.XLOOKUP($V346, 'SNAP2 IDs'!$B$3:$B$15,'SNAP2 IDs'!F$3:F$15, "Lookup err")</f>
        <v>snap011.sas.pvt</v>
      </c>
      <c r="AA346" s="66">
        <v>1</v>
      </c>
      <c r="AB346" s="66">
        <v>2</v>
      </c>
      <c r="AC346" s="66">
        <v>3</v>
      </c>
      <c r="AD346" s="60">
        <f>_xlfn.BITXOR(AB346,2) + 32*AA346</f>
        <v>32</v>
      </c>
      <c r="AE346" s="60">
        <f>_xlfn.BITXOR(AC346,2) + 32*AA346</f>
        <v>33</v>
      </c>
      <c r="AF346" s="60">
        <f>32*(X346-1) + (AD346/2)</f>
        <v>336</v>
      </c>
      <c r="AG346" s="62" t="s">
        <v>860</v>
      </c>
    </row>
    <row r="347" spans="1:33" s="63" customFormat="1">
      <c r="A347" s="51"/>
      <c r="B347" s="52" t="s">
        <v>861</v>
      </c>
      <c r="C347" s="53" t="s">
        <v>181</v>
      </c>
      <c r="D347" s="54">
        <v>37.23960331</v>
      </c>
      <c r="E347" s="54">
        <v>-118.28257664</v>
      </c>
      <c r="F347" s="55">
        <v>1183.28</v>
      </c>
      <c r="G347" s="55">
        <v>-80.737170421470694</v>
      </c>
      <c r="H347" s="55">
        <v>-19.305595358952306</v>
      </c>
      <c r="I347" s="64" t="s">
        <v>69</v>
      </c>
      <c r="J347" s="64" t="s">
        <v>69</v>
      </c>
      <c r="K347" s="57" t="s">
        <v>862</v>
      </c>
      <c r="L347" s="57">
        <v>1366</v>
      </c>
      <c r="M347" s="56" t="s">
        <v>184</v>
      </c>
      <c r="N347" s="56" t="s">
        <v>184</v>
      </c>
      <c r="O347" s="66">
        <v>44</v>
      </c>
      <c r="P347" s="60">
        <f>_xlfn.XLOOKUP(O347,'ARX IDs'!B$3:B$47,'ARX IDs'!C$3:C$47,"")</f>
        <v>49</v>
      </c>
      <c r="Q347" s="60">
        <v>44</v>
      </c>
      <c r="R347" s="66">
        <v>5</v>
      </c>
      <c r="S347" s="67">
        <f>100 * $Q347 + R347</f>
        <v>4405</v>
      </c>
      <c r="T347" s="66">
        <v>6</v>
      </c>
      <c r="U347" s="67">
        <f>100 * $Q347 + T347</f>
        <v>4406</v>
      </c>
      <c r="V347" s="68">
        <f>IF(ISBLANK(X347), "", _xlfn.XLOOKUP(X347,'SNAP2 IDs'!C$3:C$15,'SNAP2 IDs'!B$3:B$15,""))</f>
        <v>4</v>
      </c>
      <c r="W347" s="68">
        <f>_xlfn.XLOOKUP($V347, 'SNAP2 IDs'!$B$3:$B$15,'SNAP2 IDs'!D$3:D$15, "Lookup err")</f>
        <v>2</v>
      </c>
      <c r="X347" s="68">
        <v>11</v>
      </c>
      <c r="Y347" s="68" t="str">
        <f>_xlfn.XLOOKUP($V347, 'SNAP2 IDs'!$B$3:$B$15,'SNAP2 IDs'!E$3:E$15, "Lookup err")</f>
        <v>00:00:b3:fc:e4:6f</v>
      </c>
      <c r="Z347" s="68" t="str">
        <f>_xlfn.XLOOKUP($V347, 'SNAP2 IDs'!$B$3:$B$15,'SNAP2 IDs'!F$3:F$15, "Lookup err")</f>
        <v>snap011.sas.pvt</v>
      </c>
      <c r="AA347" s="66">
        <v>1</v>
      </c>
      <c r="AB347" s="66">
        <v>4</v>
      </c>
      <c r="AC347" s="66">
        <v>5</v>
      </c>
      <c r="AD347" s="60">
        <f>_xlfn.BITXOR(AB347,2) + 32*AA347</f>
        <v>38</v>
      </c>
      <c r="AE347" s="60">
        <f>_xlfn.BITXOR(AC347,2) + 32*AA347</f>
        <v>39</v>
      </c>
      <c r="AF347" s="60">
        <f>32*(X347-1) + (AD347/2)</f>
        <v>339</v>
      </c>
      <c r="AG347" s="62" t="s">
        <v>682</v>
      </c>
    </row>
    <row r="348" spans="1:33" s="63" customFormat="1">
      <c r="A348" s="51"/>
      <c r="B348" s="52" t="s">
        <v>863</v>
      </c>
      <c r="C348" s="53" t="s">
        <v>181</v>
      </c>
      <c r="D348" s="54">
        <v>37.239521240000002</v>
      </c>
      <c r="E348" s="54">
        <v>-118.28243821</v>
      </c>
      <c r="F348" s="55">
        <v>1183.03</v>
      </c>
      <c r="G348" s="55">
        <v>-68.456809832910892</v>
      </c>
      <c r="H348" s="55">
        <v>-28.41287952670838</v>
      </c>
      <c r="I348" s="64" t="s">
        <v>69</v>
      </c>
      <c r="J348" s="64" t="s">
        <v>69</v>
      </c>
      <c r="K348" s="57" t="s">
        <v>723</v>
      </c>
      <c r="L348" s="57">
        <v>1387</v>
      </c>
      <c r="M348" s="56" t="s">
        <v>184</v>
      </c>
      <c r="N348" s="56" t="s">
        <v>184</v>
      </c>
      <c r="O348" s="66">
        <v>44</v>
      </c>
      <c r="P348" s="60">
        <f>_xlfn.XLOOKUP(O348,'ARX IDs'!B$3:B$47,'ARX IDs'!C$3:C$47,"")</f>
        <v>49</v>
      </c>
      <c r="Q348" s="60">
        <v>44</v>
      </c>
      <c r="R348" s="66">
        <v>7</v>
      </c>
      <c r="S348" s="67">
        <f>100 * $Q348 + R348</f>
        <v>4407</v>
      </c>
      <c r="T348" s="66">
        <v>8</v>
      </c>
      <c r="U348" s="67">
        <f>100 * $Q348 + T348</f>
        <v>4408</v>
      </c>
      <c r="V348" s="68">
        <f>IF(ISBLANK(X348), "", _xlfn.XLOOKUP(X348,'SNAP2 IDs'!C$3:C$15,'SNAP2 IDs'!B$3:B$15,""))</f>
        <v>4</v>
      </c>
      <c r="W348" s="68">
        <f>_xlfn.XLOOKUP($V348, 'SNAP2 IDs'!$B$3:$B$15,'SNAP2 IDs'!D$3:D$15, "Lookup err")</f>
        <v>2</v>
      </c>
      <c r="X348" s="68">
        <v>11</v>
      </c>
      <c r="Y348" s="68" t="str">
        <f>_xlfn.XLOOKUP($V348, 'SNAP2 IDs'!$B$3:$B$15,'SNAP2 IDs'!E$3:E$15, "Lookup err")</f>
        <v>00:00:b3:fc:e4:6f</v>
      </c>
      <c r="Z348" s="68" t="str">
        <f>_xlfn.XLOOKUP($V348, 'SNAP2 IDs'!$B$3:$B$15,'SNAP2 IDs'!F$3:F$15, "Lookup err")</f>
        <v>snap011.sas.pvt</v>
      </c>
      <c r="AA348" s="66">
        <v>1</v>
      </c>
      <c r="AB348" s="66">
        <v>6</v>
      </c>
      <c r="AC348" s="66">
        <v>7</v>
      </c>
      <c r="AD348" s="60">
        <f>_xlfn.BITXOR(AB348,2) + 32*AA348</f>
        <v>36</v>
      </c>
      <c r="AE348" s="60">
        <f>_xlfn.BITXOR(AC348,2) + 32*AA348</f>
        <v>37</v>
      </c>
      <c r="AF348" s="60">
        <f>32*(X348-1) + (AD348/2)</f>
        <v>338</v>
      </c>
      <c r="AG348" s="62" t="s">
        <v>682</v>
      </c>
    </row>
    <row r="349" spans="1:33" s="63" customFormat="1">
      <c r="A349" s="51"/>
      <c r="B349" s="52" t="s">
        <v>864</v>
      </c>
      <c r="C349" s="53" t="s">
        <v>181</v>
      </c>
      <c r="D349" s="54">
        <v>37.239499639999998</v>
      </c>
      <c r="E349" s="54">
        <v>-118.28277593</v>
      </c>
      <c r="F349" s="55">
        <v>1183.46</v>
      </c>
      <c r="G349" s="55">
        <v>-98.43035824716037</v>
      </c>
      <c r="H349" s="55">
        <v>-30.809007546336723</v>
      </c>
      <c r="I349" s="64" t="s">
        <v>69</v>
      </c>
      <c r="J349" s="64" t="s">
        <v>69</v>
      </c>
      <c r="K349" s="57" t="s">
        <v>865</v>
      </c>
      <c r="L349" s="57">
        <v>1346</v>
      </c>
      <c r="M349" s="56" t="s">
        <v>184</v>
      </c>
      <c r="N349" s="56" t="s">
        <v>184</v>
      </c>
      <c r="O349" s="66">
        <v>44</v>
      </c>
      <c r="P349" s="60">
        <f>_xlfn.XLOOKUP(O349,'ARX IDs'!B$3:B$47,'ARX IDs'!C$3:C$47,"")</f>
        <v>49</v>
      </c>
      <c r="Q349" s="60">
        <v>44</v>
      </c>
      <c r="R349" s="66">
        <v>9</v>
      </c>
      <c r="S349" s="67">
        <f>100 * $Q349 + R349</f>
        <v>4409</v>
      </c>
      <c r="T349" s="66">
        <v>10</v>
      </c>
      <c r="U349" s="67">
        <f>100 * $Q349 + T349</f>
        <v>4410</v>
      </c>
      <c r="V349" s="68">
        <f>IF(ISBLANK(X349), "", _xlfn.XLOOKUP(X349,'SNAP2 IDs'!C$3:C$15,'SNAP2 IDs'!B$3:B$15,""))</f>
        <v>4</v>
      </c>
      <c r="W349" s="68">
        <f>_xlfn.XLOOKUP($V349, 'SNAP2 IDs'!$B$3:$B$15,'SNAP2 IDs'!D$3:D$15, "Lookup err")</f>
        <v>2</v>
      </c>
      <c r="X349" s="68">
        <v>11</v>
      </c>
      <c r="Y349" s="68" t="str">
        <f>_xlfn.XLOOKUP($V349, 'SNAP2 IDs'!$B$3:$B$15,'SNAP2 IDs'!E$3:E$15, "Lookup err")</f>
        <v>00:00:b3:fc:e4:6f</v>
      </c>
      <c r="Z349" s="68" t="str">
        <f>_xlfn.XLOOKUP($V349, 'SNAP2 IDs'!$B$3:$B$15,'SNAP2 IDs'!F$3:F$15, "Lookup err")</f>
        <v>snap011.sas.pvt</v>
      </c>
      <c r="AA349" s="66">
        <v>1</v>
      </c>
      <c r="AB349" s="66">
        <v>8</v>
      </c>
      <c r="AC349" s="66">
        <v>9</v>
      </c>
      <c r="AD349" s="60">
        <f>_xlfn.BITXOR(AB349,2) + 32*AA349</f>
        <v>42</v>
      </c>
      <c r="AE349" s="60">
        <f>_xlfn.BITXOR(AC349,2) + 32*AA349</f>
        <v>43</v>
      </c>
      <c r="AF349" s="60">
        <f>32*(X349-1) + (AD349/2)</f>
        <v>341</v>
      </c>
      <c r="AG349" s="62" t="s">
        <v>682</v>
      </c>
    </row>
    <row r="350" spans="1:33" s="63" customFormat="1">
      <c r="A350" s="51"/>
      <c r="B350" s="52" t="s">
        <v>866</v>
      </c>
      <c r="C350" s="53" t="s">
        <v>181</v>
      </c>
      <c r="D350" s="54">
        <v>37.23948833</v>
      </c>
      <c r="E350" s="54">
        <v>-118.28265759</v>
      </c>
      <c r="F350" s="55">
        <v>1183.31</v>
      </c>
      <c r="G350" s="55">
        <v>-87.924551843837236</v>
      </c>
      <c r="H350" s="55">
        <v>-32.067557414881868</v>
      </c>
      <c r="I350" s="64" t="s">
        <v>69</v>
      </c>
      <c r="J350" s="64" t="s">
        <v>69</v>
      </c>
      <c r="K350" s="57" t="s">
        <v>867</v>
      </c>
      <c r="L350" s="57">
        <v>1362</v>
      </c>
      <c r="M350" s="56" t="s">
        <v>184</v>
      </c>
      <c r="N350" s="56" t="s">
        <v>184</v>
      </c>
      <c r="O350" s="66">
        <v>44</v>
      </c>
      <c r="P350" s="60">
        <f>_xlfn.XLOOKUP(O350,'ARX IDs'!B$3:B$47,'ARX IDs'!C$3:C$47,"")</f>
        <v>49</v>
      </c>
      <c r="Q350" s="60">
        <v>44</v>
      </c>
      <c r="R350" s="66">
        <v>11</v>
      </c>
      <c r="S350" s="67">
        <f>100 * $Q350 + R350</f>
        <v>4411</v>
      </c>
      <c r="T350" s="66">
        <v>12</v>
      </c>
      <c r="U350" s="67">
        <f>100 * $Q350 + T350</f>
        <v>4412</v>
      </c>
      <c r="V350" s="68">
        <f>IF(ISBLANK(X350), "", _xlfn.XLOOKUP(X350,'SNAP2 IDs'!C$3:C$15,'SNAP2 IDs'!B$3:B$15,""))</f>
        <v>4</v>
      </c>
      <c r="W350" s="68">
        <f>_xlfn.XLOOKUP($V350, 'SNAP2 IDs'!$B$3:$B$15,'SNAP2 IDs'!D$3:D$15, "Lookup err")</f>
        <v>2</v>
      </c>
      <c r="X350" s="68">
        <v>11</v>
      </c>
      <c r="Y350" s="68" t="str">
        <f>_xlfn.XLOOKUP($V350, 'SNAP2 IDs'!$B$3:$B$15,'SNAP2 IDs'!E$3:E$15, "Lookup err")</f>
        <v>00:00:b3:fc:e4:6f</v>
      </c>
      <c r="Z350" s="68" t="str">
        <f>_xlfn.XLOOKUP($V350, 'SNAP2 IDs'!$B$3:$B$15,'SNAP2 IDs'!F$3:F$15, "Lookup err")</f>
        <v>snap011.sas.pvt</v>
      </c>
      <c r="AA350" s="66">
        <v>1</v>
      </c>
      <c r="AB350" s="66">
        <v>10</v>
      </c>
      <c r="AC350" s="66">
        <v>11</v>
      </c>
      <c r="AD350" s="60">
        <f>_xlfn.BITXOR(AB350,2) + 32*AA350</f>
        <v>40</v>
      </c>
      <c r="AE350" s="60">
        <f>_xlfn.BITXOR(AC350,2) + 32*AA350</f>
        <v>41</v>
      </c>
      <c r="AF350" s="60">
        <f>32*(X350-1) + (AD350/2)</f>
        <v>340</v>
      </c>
      <c r="AG350" s="62" t="s">
        <v>682</v>
      </c>
    </row>
    <row r="351" spans="1:33" s="63" customFormat="1">
      <c r="A351" s="51"/>
      <c r="B351" s="52" t="s">
        <v>868</v>
      </c>
      <c r="C351" s="53" t="s">
        <v>181</v>
      </c>
      <c r="D351" s="54">
        <v>37.239391189999999</v>
      </c>
      <c r="E351" s="54">
        <v>-118.28251398</v>
      </c>
      <c r="F351" s="55">
        <v>1182.96</v>
      </c>
      <c r="G351" s="55">
        <v>-75.182790549081133</v>
      </c>
      <c r="H351" s="55">
        <v>-42.848468742736472</v>
      </c>
      <c r="I351" s="64" t="s">
        <v>69</v>
      </c>
      <c r="J351" s="64" t="s">
        <v>69</v>
      </c>
      <c r="K351" s="57">
        <v>1480</v>
      </c>
      <c r="L351" s="57" t="s">
        <v>735</v>
      </c>
      <c r="M351" s="56" t="s">
        <v>184</v>
      </c>
      <c r="N351" s="56" t="s">
        <v>184</v>
      </c>
      <c r="O351" s="66">
        <v>44</v>
      </c>
      <c r="P351" s="60">
        <f>_xlfn.XLOOKUP(O351,'ARX IDs'!B$3:B$47,'ARX IDs'!C$3:C$47,"")</f>
        <v>49</v>
      </c>
      <c r="Q351" s="60">
        <v>44</v>
      </c>
      <c r="R351" s="66">
        <v>13</v>
      </c>
      <c r="S351" s="67">
        <f>100 * $Q351 + R351</f>
        <v>4413</v>
      </c>
      <c r="T351" s="66">
        <v>14</v>
      </c>
      <c r="U351" s="67">
        <f>100 * $Q351 + T351</f>
        <v>4414</v>
      </c>
      <c r="V351" s="68">
        <f>IF(ISBLANK(X351), "", _xlfn.XLOOKUP(X351,'SNAP2 IDs'!C$3:C$15,'SNAP2 IDs'!B$3:B$15,""))</f>
        <v>4</v>
      </c>
      <c r="W351" s="68">
        <f>_xlfn.XLOOKUP($V351, 'SNAP2 IDs'!$B$3:$B$15,'SNAP2 IDs'!D$3:D$15, "Lookup err")</f>
        <v>2</v>
      </c>
      <c r="X351" s="68">
        <v>11</v>
      </c>
      <c r="Y351" s="68" t="str">
        <f>_xlfn.XLOOKUP($V351, 'SNAP2 IDs'!$B$3:$B$15,'SNAP2 IDs'!E$3:E$15, "Lookup err")</f>
        <v>00:00:b3:fc:e4:6f</v>
      </c>
      <c r="Z351" s="68" t="str">
        <f>_xlfn.XLOOKUP($V351, 'SNAP2 IDs'!$B$3:$B$15,'SNAP2 IDs'!F$3:F$15, "Lookup err")</f>
        <v>snap011.sas.pvt</v>
      </c>
      <c r="AA351" s="66">
        <v>1</v>
      </c>
      <c r="AB351" s="66">
        <v>12</v>
      </c>
      <c r="AC351" s="66">
        <v>13</v>
      </c>
      <c r="AD351" s="60">
        <f>_xlfn.BITXOR(AB351,2) + 32*AA351</f>
        <v>46</v>
      </c>
      <c r="AE351" s="60">
        <f>_xlfn.BITXOR(AC351,2) + 32*AA351</f>
        <v>47</v>
      </c>
      <c r="AF351" s="60">
        <f>32*(X351-1) + (AD351/2)</f>
        <v>343</v>
      </c>
      <c r="AG351" s="62" t="s">
        <v>682</v>
      </c>
    </row>
    <row r="352" spans="1:33" s="63" customFormat="1">
      <c r="A352" s="51"/>
      <c r="B352" s="52" t="s">
        <v>869</v>
      </c>
      <c r="C352" s="53" t="s">
        <v>181</v>
      </c>
      <c r="D352" s="54">
        <v>37.239302819999999</v>
      </c>
      <c r="E352" s="54">
        <v>-118.28258531</v>
      </c>
      <c r="F352" s="55">
        <v>1183.0899999999999</v>
      </c>
      <c r="G352" s="55">
        <v>-81.518329392265898</v>
      </c>
      <c r="H352" s="55">
        <v>-52.657166942822514</v>
      </c>
      <c r="I352" s="64" t="s">
        <v>69</v>
      </c>
      <c r="J352" s="64" t="s">
        <v>69</v>
      </c>
      <c r="K352" s="57" t="s">
        <v>870</v>
      </c>
      <c r="L352" s="57" t="s">
        <v>871</v>
      </c>
      <c r="M352" s="56" t="s">
        <v>184</v>
      </c>
      <c r="N352" s="56" t="s">
        <v>184</v>
      </c>
      <c r="O352" s="66">
        <v>44</v>
      </c>
      <c r="P352" s="60">
        <f>_xlfn.XLOOKUP(O352,'ARX IDs'!B$3:B$47,'ARX IDs'!C$3:C$47,"")</f>
        <v>49</v>
      </c>
      <c r="Q352" s="60">
        <v>44</v>
      </c>
      <c r="R352" s="66">
        <v>15</v>
      </c>
      <c r="S352" s="67">
        <f>100 * $Q352 + R352</f>
        <v>4415</v>
      </c>
      <c r="T352" s="66">
        <v>16</v>
      </c>
      <c r="U352" s="67">
        <f>100 * $Q352 + T352</f>
        <v>4416</v>
      </c>
      <c r="V352" s="68">
        <f>IF(ISBLANK(X352), "", _xlfn.XLOOKUP(X352,'SNAP2 IDs'!C$3:C$15,'SNAP2 IDs'!B$3:B$15,""))</f>
        <v>4</v>
      </c>
      <c r="W352" s="68">
        <f>_xlfn.XLOOKUP($V352, 'SNAP2 IDs'!$B$3:$B$15,'SNAP2 IDs'!D$3:D$15, "Lookup err")</f>
        <v>2</v>
      </c>
      <c r="X352" s="68">
        <v>11</v>
      </c>
      <c r="Y352" s="68" t="str">
        <f>_xlfn.XLOOKUP($V352, 'SNAP2 IDs'!$B$3:$B$15,'SNAP2 IDs'!E$3:E$15, "Lookup err")</f>
        <v>00:00:b3:fc:e4:6f</v>
      </c>
      <c r="Z352" s="68" t="str">
        <f>_xlfn.XLOOKUP($V352, 'SNAP2 IDs'!$B$3:$B$15,'SNAP2 IDs'!F$3:F$15, "Lookup err")</f>
        <v>snap011.sas.pvt</v>
      </c>
      <c r="AA352" s="66">
        <v>1</v>
      </c>
      <c r="AB352" s="66">
        <v>14</v>
      </c>
      <c r="AC352" s="66">
        <v>15</v>
      </c>
      <c r="AD352" s="60">
        <f>_xlfn.BITXOR(AB352,2) + 32*AA352</f>
        <v>44</v>
      </c>
      <c r="AE352" s="60">
        <f>_xlfn.BITXOR(AC352,2) + 32*AA352</f>
        <v>45</v>
      </c>
      <c r="AF352" s="60">
        <f>32*(X352-1) + (AD352/2)</f>
        <v>342</v>
      </c>
      <c r="AG352" s="62" t="s">
        <v>400</v>
      </c>
    </row>
    <row r="353" spans="1:33" s="63" customFormat="1">
      <c r="A353" s="51"/>
      <c r="B353" s="52" t="s">
        <v>872</v>
      </c>
      <c r="C353" s="53" t="s">
        <v>181</v>
      </c>
      <c r="D353" s="54">
        <v>37.240281529999997</v>
      </c>
      <c r="E353" s="54">
        <v>-118.28126795</v>
      </c>
      <c r="F353" s="55">
        <v>1182.76</v>
      </c>
      <c r="G353" s="55">
        <v>35.385379402938611</v>
      </c>
      <c r="H353" s="55">
        <v>55.962123942197351</v>
      </c>
      <c r="I353" s="65" t="s">
        <v>70</v>
      </c>
      <c r="J353" s="64" t="s">
        <v>69</v>
      </c>
      <c r="K353" s="57" t="s">
        <v>873</v>
      </c>
      <c r="L353" s="57" t="s">
        <v>865</v>
      </c>
      <c r="M353" s="56" t="s">
        <v>184</v>
      </c>
      <c r="N353" s="90" t="s">
        <v>874</v>
      </c>
      <c r="O353" s="91">
        <v>45</v>
      </c>
      <c r="P353" s="60">
        <f>_xlfn.XLOOKUP(O353,'ARX IDs'!B$3:B$47,'ARX IDs'!C$3:C$47,"")</f>
        <v>50</v>
      </c>
      <c r="Q353" s="92">
        <v>45</v>
      </c>
      <c r="R353" s="91">
        <v>7</v>
      </c>
      <c r="S353" s="67">
        <f>100 * $Q353 + R353</f>
        <v>4507</v>
      </c>
      <c r="T353" s="91">
        <v>8</v>
      </c>
      <c r="U353" s="67">
        <f>100 * $Q353 + T353</f>
        <v>4508</v>
      </c>
      <c r="V353" s="68" t="str">
        <f>IF(ISBLANK(X353), "", _xlfn.XLOOKUP(X353,'SNAP2 IDs'!C$3:C$15,'SNAP2 IDs'!B$3:B$15,""))</f>
        <v/>
      </c>
      <c r="W353" s="68"/>
      <c r="X353" s="68"/>
      <c r="Y353" s="68"/>
      <c r="Z353" s="68"/>
      <c r="AA353" s="91"/>
      <c r="AB353" s="91"/>
      <c r="AC353" s="91"/>
      <c r="AD353" s="92"/>
      <c r="AE353" s="92"/>
      <c r="AF353" s="92"/>
      <c r="AG353" s="62" t="s">
        <v>274</v>
      </c>
    </row>
    <row r="354" spans="1:33" s="63" customFormat="1">
      <c r="A354" s="51"/>
      <c r="B354" s="52" t="s">
        <v>875</v>
      </c>
      <c r="C354" s="53" t="s">
        <v>181</v>
      </c>
      <c r="D354" s="54">
        <v>37.23959808</v>
      </c>
      <c r="E354" s="54">
        <v>-118.28152568</v>
      </c>
      <c r="F354" s="55">
        <v>1182.99</v>
      </c>
      <c r="G354" s="55">
        <v>12.510724687227201</v>
      </c>
      <c r="H354" s="55">
        <v>-19.883818011327165</v>
      </c>
      <c r="I354" s="65" t="s">
        <v>70</v>
      </c>
      <c r="J354" s="64" t="s">
        <v>69</v>
      </c>
      <c r="K354" s="57" t="s">
        <v>876</v>
      </c>
      <c r="L354" s="57" t="s">
        <v>877</v>
      </c>
      <c r="M354" s="56" t="s">
        <v>184</v>
      </c>
      <c r="N354" s="90" t="s">
        <v>878</v>
      </c>
      <c r="O354" s="91">
        <v>45</v>
      </c>
      <c r="P354" s="60">
        <f>_xlfn.XLOOKUP(O354,'ARX IDs'!B$3:B$47,'ARX IDs'!C$3:C$47,"")</f>
        <v>50</v>
      </c>
      <c r="Q354" s="92">
        <v>45</v>
      </c>
      <c r="R354" s="91">
        <v>9</v>
      </c>
      <c r="S354" s="67">
        <f>100 * $Q354 + R354</f>
        <v>4509</v>
      </c>
      <c r="T354" s="91">
        <v>10</v>
      </c>
      <c r="U354" s="67">
        <f>100 * $Q354 + T354</f>
        <v>4510</v>
      </c>
      <c r="V354" s="68" t="str">
        <f>IF(ISBLANK(X354), "", _xlfn.XLOOKUP(X354,'SNAP2 IDs'!C$3:C$15,'SNAP2 IDs'!B$3:B$15,""))</f>
        <v/>
      </c>
      <c r="W354" s="68"/>
      <c r="X354" s="68"/>
      <c r="Y354" s="68"/>
      <c r="Z354" s="68"/>
      <c r="AA354" s="91"/>
      <c r="AB354" s="91"/>
      <c r="AC354" s="91"/>
      <c r="AD354" s="92"/>
      <c r="AE354" s="92"/>
      <c r="AF354" s="92"/>
      <c r="AG354" s="62" t="s">
        <v>879</v>
      </c>
    </row>
    <row r="355" spans="1:33" s="63" customFormat="1">
      <c r="A355" s="51"/>
      <c r="B355" s="52" t="s">
        <v>880</v>
      </c>
      <c r="C355" s="53" t="s">
        <v>181</v>
      </c>
      <c r="D355" s="54">
        <v>37.239362710000002</v>
      </c>
      <c r="E355" s="54">
        <v>-118.28162315</v>
      </c>
      <c r="F355" s="55">
        <v>1182.6500000000001</v>
      </c>
      <c r="G355" s="55">
        <v>3.8594184178405668</v>
      </c>
      <c r="H355" s="55">
        <v>-46.009271240808062</v>
      </c>
      <c r="I355" s="65" t="s">
        <v>70</v>
      </c>
      <c r="J355" s="64" t="s">
        <v>69</v>
      </c>
      <c r="K355" s="57" t="s">
        <v>881</v>
      </c>
      <c r="L355" s="57" t="s">
        <v>882</v>
      </c>
      <c r="M355" s="56" t="s">
        <v>184</v>
      </c>
      <c r="N355" s="90" t="s">
        <v>883</v>
      </c>
      <c r="O355" s="91">
        <v>45</v>
      </c>
      <c r="P355" s="60">
        <f>_xlfn.XLOOKUP(O355,'ARX IDs'!B$3:B$47,'ARX IDs'!C$3:C$47,"")</f>
        <v>50</v>
      </c>
      <c r="Q355" s="92">
        <v>45</v>
      </c>
      <c r="R355" s="91">
        <v>11</v>
      </c>
      <c r="S355" s="67">
        <f>100 * $Q355 + R355</f>
        <v>4511</v>
      </c>
      <c r="T355" s="91">
        <v>12</v>
      </c>
      <c r="U355" s="67">
        <f>100 * $Q355 + T355</f>
        <v>4512</v>
      </c>
      <c r="V355" s="68" t="str">
        <f>IF(ISBLANK(X355), "", _xlfn.XLOOKUP(X355,'SNAP2 IDs'!C$3:C$15,'SNAP2 IDs'!B$3:B$15,""))</f>
        <v/>
      </c>
      <c r="W355" s="68"/>
      <c r="X355" s="68"/>
      <c r="Y355" s="68"/>
      <c r="Z355" s="68"/>
      <c r="AA355" s="91"/>
      <c r="AB355" s="91"/>
      <c r="AC355" s="91"/>
      <c r="AD355" s="92"/>
      <c r="AE355" s="92"/>
      <c r="AF355" s="92"/>
      <c r="AG355" s="62" t="s">
        <v>400</v>
      </c>
    </row>
    <row r="356" spans="1:33" s="63" customFormat="1">
      <c r="A356" s="51"/>
      <c r="B356" s="52" t="s">
        <v>884</v>
      </c>
      <c r="C356" s="53" t="s">
        <v>181</v>
      </c>
      <c r="D356" s="54">
        <v>37.239814469999999</v>
      </c>
      <c r="E356" s="54">
        <v>-118.28188566999999</v>
      </c>
      <c r="F356" s="55">
        <v>1182.6400000000001</v>
      </c>
      <c r="G356" s="55">
        <v>-19.432548815717983</v>
      </c>
      <c r="H356" s="55">
        <v>4.1329537748857632</v>
      </c>
      <c r="I356" s="65" t="s">
        <v>70</v>
      </c>
      <c r="J356" s="64" t="s">
        <v>69</v>
      </c>
      <c r="K356" s="57" t="s">
        <v>885</v>
      </c>
      <c r="L356" s="57" t="s">
        <v>886</v>
      </c>
      <c r="M356" s="56" t="s">
        <v>184</v>
      </c>
      <c r="N356" s="90" t="s">
        <v>887</v>
      </c>
      <c r="O356" s="91">
        <v>45</v>
      </c>
      <c r="P356" s="60">
        <f>_xlfn.XLOOKUP(O356,'ARX IDs'!B$3:B$47,'ARX IDs'!C$3:C$47,"")</f>
        <v>50</v>
      </c>
      <c r="Q356" s="92">
        <v>45</v>
      </c>
      <c r="R356" s="91">
        <v>13</v>
      </c>
      <c r="S356" s="67">
        <f>100 * $Q356 + R356</f>
        <v>4513</v>
      </c>
      <c r="T356" s="91">
        <v>14</v>
      </c>
      <c r="U356" s="67">
        <f>100 * $Q356 + T356</f>
        <v>4514</v>
      </c>
      <c r="V356" s="68" t="str">
        <f>IF(ISBLANK(X356), "", _xlfn.XLOOKUP(X356,'SNAP2 IDs'!C$3:C$15,'SNAP2 IDs'!B$3:B$15,""))</f>
        <v/>
      </c>
      <c r="W356" s="68"/>
      <c r="X356" s="68"/>
      <c r="Y356" s="68"/>
      <c r="Z356" s="68"/>
      <c r="AA356" s="91"/>
      <c r="AB356" s="91"/>
      <c r="AC356" s="91"/>
      <c r="AD356" s="92"/>
      <c r="AE356" s="92"/>
      <c r="AF356" s="92"/>
      <c r="AG356" s="62" t="s">
        <v>561</v>
      </c>
    </row>
    <row r="357" spans="1:33" s="63" customFormat="1">
      <c r="A357" s="51"/>
      <c r="B357" s="52" t="s">
        <v>888</v>
      </c>
      <c r="C357" s="53" t="s">
        <v>181</v>
      </c>
      <c r="D357" s="54">
        <v>37.239287109999999</v>
      </c>
      <c r="E357" s="54">
        <v>-118.28244350999999</v>
      </c>
      <c r="F357" s="55">
        <v>1182.72</v>
      </c>
      <c r="G357" s="55">
        <v>-68.927299281772434</v>
      </c>
      <c r="H357" s="55">
        <v>-54.397384046322699</v>
      </c>
      <c r="I357" s="64" t="s">
        <v>69</v>
      </c>
      <c r="J357" s="64" t="s">
        <v>69</v>
      </c>
      <c r="K357" s="57" t="s">
        <v>889</v>
      </c>
      <c r="L357" s="57" t="s">
        <v>797</v>
      </c>
      <c r="M357" s="56" t="s">
        <v>184</v>
      </c>
      <c r="N357" s="56" t="s">
        <v>184</v>
      </c>
      <c r="O357" s="66">
        <v>45</v>
      </c>
      <c r="P357" s="60">
        <f>_xlfn.XLOOKUP(O357,'ARX IDs'!B$3:B$47,'ARX IDs'!C$3:C$47,"")</f>
        <v>50</v>
      </c>
      <c r="Q357" s="92">
        <v>45</v>
      </c>
      <c r="R357" s="66">
        <v>1</v>
      </c>
      <c r="S357" s="67">
        <f>100 * $Q357 + R357</f>
        <v>4501</v>
      </c>
      <c r="T357" s="66">
        <v>2</v>
      </c>
      <c r="U357" s="67">
        <f>100 * $Q357 + T357</f>
        <v>4502</v>
      </c>
      <c r="V357" s="68">
        <f>IF(ISBLANK(X357), "", _xlfn.XLOOKUP(X357,'SNAP2 IDs'!C$3:C$15,'SNAP2 IDs'!B$3:B$15,""))</f>
        <v>4</v>
      </c>
      <c r="W357" s="68">
        <f>_xlfn.XLOOKUP($V357, 'SNAP2 IDs'!$B$3:$B$15,'SNAP2 IDs'!D$3:D$15, "Lookup err")</f>
        <v>2</v>
      </c>
      <c r="X357" s="68">
        <v>11</v>
      </c>
      <c r="Y357" s="68" t="str">
        <f>_xlfn.XLOOKUP($V357, 'SNAP2 IDs'!$B$3:$B$15,'SNAP2 IDs'!E$3:E$15, "Lookup err")</f>
        <v>00:00:b3:fc:e4:6f</v>
      </c>
      <c r="Z357" s="68" t="str">
        <f>_xlfn.XLOOKUP($V357, 'SNAP2 IDs'!$B$3:$B$15,'SNAP2 IDs'!F$3:F$15, "Lookup err")</f>
        <v>snap011.sas.pvt</v>
      </c>
      <c r="AA357" s="66">
        <v>1</v>
      </c>
      <c r="AB357" s="66">
        <v>16</v>
      </c>
      <c r="AC357" s="66">
        <v>17</v>
      </c>
      <c r="AD357" s="60">
        <f>_xlfn.BITXOR(AB357,2) + 32*AA357</f>
        <v>50</v>
      </c>
      <c r="AE357" s="60">
        <f>_xlfn.BITXOR(AC357,2) + 32*AA357</f>
        <v>51</v>
      </c>
      <c r="AF357" s="60">
        <f>32*(X357-1) + (AD357/2)</f>
        <v>345</v>
      </c>
      <c r="AG357" s="62" t="s">
        <v>400</v>
      </c>
    </row>
    <row r="358" spans="1:33" s="63" customFormat="1">
      <c r="A358" s="51"/>
      <c r="B358" s="52" t="s">
        <v>890</v>
      </c>
      <c r="C358" s="53" t="s">
        <v>181</v>
      </c>
      <c r="D358" s="54">
        <v>37.239177990000002</v>
      </c>
      <c r="E358" s="54">
        <v>-118.28247066</v>
      </c>
      <c r="F358" s="55">
        <v>1182.8499999999999</v>
      </c>
      <c r="G358" s="55">
        <v>-71.332034321049292</v>
      </c>
      <c r="H358" s="55">
        <v>-66.514533508052921</v>
      </c>
      <c r="I358" s="64" t="s">
        <v>69</v>
      </c>
      <c r="J358" s="64" t="s">
        <v>69</v>
      </c>
      <c r="K358" s="57" t="s">
        <v>891</v>
      </c>
      <c r="L358" s="57" t="s">
        <v>892</v>
      </c>
      <c r="M358" s="56" t="s">
        <v>184</v>
      </c>
      <c r="N358" s="56" t="s">
        <v>184</v>
      </c>
      <c r="O358" s="66">
        <v>45</v>
      </c>
      <c r="P358" s="60">
        <f>_xlfn.XLOOKUP(O358,'ARX IDs'!B$3:B$47,'ARX IDs'!C$3:C$47,"")</f>
        <v>50</v>
      </c>
      <c r="Q358" s="92">
        <v>45</v>
      </c>
      <c r="R358" s="66">
        <v>3</v>
      </c>
      <c r="S358" s="67">
        <f>100 * $Q358 + R358</f>
        <v>4503</v>
      </c>
      <c r="T358" s="66">
        <v>4</v>
      </c>
      <c r="U358" s="67">
        <f>100 * $Q358 + T358</f>
        <v>4504</v>
      </c>
      <c r="V358" s="68">
        <f>IF(ISBLANK(X358), "", _xlfn.XLOOKUP(X358,'SNAP2 IDs'!C$3:C$15,'SNAP2 IDs'!B$3:B$15,""))</f>
        <v>4</v>
      </c>
      <c r="W358" s="68">
        <f>_xlfn.XLOOKUP($V358, 'SNAP2 IDs'!$B$3:$B$15,'SNAP2 IDs'!D$3:D$15, "Lookup err")</f>
        <v>2</v>
      </c>
      <c r="X358" s="68">
        <v>11</v>
      </c>
      <c r="Y358" s="68" t="str">
        <f>_xlfn.XLOOKUP($V358, 'SNAP2 IDs'!$B$3:$B$15,'SNAP2 IDs'!E$3:E$15, "Lookup err")</f>
        <v>00:00:b3:fc:e4:6f</v>
      </c>
      <c r="Z358" s="68" t="str">
        <f>_xlfn.XLOOKUP($V358, 'SNAP2 IDs'!$B$3:$B$15,'SNAP2 IDs'!F$3:F$15, "Lookup err")</f>
        <v>snap011.sas.pvt</v>
      </c>
      <c r="AA358" s="66">
        <v>1</v>
      </c>
      <c r="AB358" s="66">
        <v>18</v>
      </c>
      <c r="AC358" s="66">
        <v>19</v>
      </c>
      <c r="AD358" s="60">
        <f>_xlfn.BITXOR(AB358,2) + 32*AA358</f>
        <v>48</v>
      </c>
      <c r="AE358" s="60">
        <f>_xlfn.BITXOR(AC358,2) + 32*AA358</f>
        <v>49</v>
      </c>
      <c r="AF358" s="60">
        <f>32*(X358-1) + (AD358/2)</f>
        <v>344</v>
      </c>
      <c r="AG358" s="62" t="s">
        <v>400</v>
      </c>
    </row>
    <row r="359" spans="1:33" s="63" customFormat="1">
      <c r="A359" s="51"/>
      <c r="B359" s="52" t="s">
        <v>893</v>
      </c>
      <c r="C359" s="53" t="s">
        <v>181</v>
      </c>
      <c r="D359" s="54">
        <v>37.238415600000003</v>
      </c>
      <c r="E359" s="54">
        <v>-118.28412095</v>
      </c>
      <c r="F359" s="55">
        <v>1182.83</v>
      </c>
      <c r="G359" s="55">
        <v>-217.77744265957784</v>
      </c>
      <c r="H359" s="55">
        <v>-151.12815093036585</v>
      </c>
      <c r="I359" s="64" t="s">
        <v>69</v>
      </c>
      <c r="J359" s="64" t="s">
        <v>69</v>
      </c>
      <c r="K359" s="57" t="s">
        <v>894</v>
      </c>
      <c r="L359" s="57" t="s">
        <v>895</v>
      </c>
      <c r="M359" s="56" t="s">
        <v>184</v>
      </c>
      <c r="N359" s="56" t="s">
        <v>184</v>
      </c>
      <c r="O359" s="66">
        <v>45</v>
      </c>
      <c r="P359" s="60">
        <f>_xlfn.XLOOKUP(O359,'ARX IDs'!B$3:B$47,'ARX IDs'!C$3:C$47,"")</f>
        <v>50</v>
      </c>
      <c r="Q359" s="92">
        <v>45</v>
      </c>
      <c r="R359" s="66">
        <v>5</v>
      </c>
      <c r="S359" s="67">
        <f>100 * $Q359 + R359</f>
        <v>4505</v>
      </c>
      <c r="T359" s="66">
        <v>6</v>
      </c>
      <c r="U359" s="67">
        <f>100 * $Q359 + T359</f>
        <v>4506</v>
      </c>
      <c r="V359" s="68">
        <f>IF(ISBLANK(X359), "", _xlfn.XLOOKUP(X359,'SNAP2 IDs'!C$3:C$15,'SNAP2 IDs'!B$3:B$15,""))</f>
        <v>4</v>
      </c>
      <c r="W359" s="68">
        <f>_xlfn.XLOOKUP($V359, 'SNAP2 IDs'!$B$3:$B$15,'SNAP2 IDs'!D$3:D$15, "Lookup err")</f>
        <v>2</v>
      </c>
      <c r="X359" s="68">
        <v>11</v>
      </c>
      <c r="Y359" s="68" t="str">
        <f>_xlfn.XLOOKUP($V359, 'SNAP2 IDs'!$B$3:$B$15,'SNAP2 IDs'!E$3:E$15, "Lookup err")</f>
        <v>00:00:b3:fc:e4:6f</v>
      </c>
      <c r="Z359" s="68" t="str">
        <f>_xlfn.XLOOKUP($V359, 'SNAP2 IDs'!$B$3:$B$15,'SNAP2 IDs'!F$3:F$15, "Lookup err")</f>
        <v>snap011.sas.pvt</v>
      </c>
      <c r="AA359" s="66">
        <v>1</v>
      </c>
      <c r="AB359" s="66">
        <v>20</v>
      </c>
      <c r="AC359" s="66">
        <v>21</v>
      </c>
      <c r="AD359" s="60">
        <f>_xlfn.BITXOR(AB359,2) + 32*AA359</f>
        <v>54</v>
      </c>
      <c r="AE359" s="60">
        <f>_xlfn.BITXOR(AC359,2) + 32*AA359</f>
        <v>55</v>
      </c>
      <c r="AF359" s="60">
        <f>32*(X359-1) + (AD359/2)</f>
        <v>347</v>
      </c>
      <c r="AG359" s="62"/>
    </row>
    <row r="360" spans="1:33" s="63" customFormat="1">
      <c r="A360" s="51"/>
      <c r="B360" s="52" t="s">
        <v>896</v>
      </c>
      <c r="C360" s="53" t="s">
        <v>897</v>
      </c>
      <c r="D360" s="54">
        <v>37.239777269999998</v>
      </c>
      <c r="E360" s="54">
        <v>-118.2816667</v>
      </c>
      <c r="F360" s="55" t="s">
        <v>897</v>
      </c>
      <c r="G360" s="55">
        <v>0</v>
      </c>
      <c r="H360" s="55">
        <v>0</v>
      </c>
      <c r="I360" s="56" t="s">
        <v>897</v>
      </c>
      <c r="J360" s="56" t="s">
        <v>897</v>
      </c>
      <c r="K360" s="57"/>
      <c r="L360" s="57"/>
      <c r="M360" s="58"/>
      <c r="N360" s="58"/>
      <c r="O360" s="59"/>
      <c r="P360" s="87" t="str">
        <f>_xlfn.XLOOKUP(O360,'ARX IDs'!B$3:B$47,'ARX IDs'!C$3:C$47,"")</f>
        <v/>
      </c>
      <c r="Q360" s="61"/>
      <c r="R360" s="59"/>
      <c r="S360" s="61"/>
      <c r="T360" s="59"/>
      <c r="U360" s="61"/>
      <c r="V360" s="61"/>
      <c r="W360" s="61"/>
      <c r="X360" s="61"/>
      <c r="Y360" s="61"/>
      <c r="Z360" s="61"/>
      <c r="AA360" s="59"/>
      <c r="AB360" s="59"/>
      <c r="AC360" s="59"/>
      <c r="AD360" s="61"/>
      <c r="AE360" s="61"/>
      <c r="AF360" s="61"/>
      <c r="AG360" s="62" t="s">
        <v>898</v>
      </c>
    </row>
    <row r="361" spans="1:33" s="63" customFormat="1">
      <c r="A361" s="51"/>
      <c r="B361" s="52" t="s">
        <v>899</v>
      </c>
      <c r="C361" s="53" t="s">
        <v>181</v>
      </c>
      <c r="D361" s="54">
        <v>37.239608869999998</v>
      </c>
      <c r="E361" s="54">
        <v>-118.28131897999999</v>
      </c>
      <c r="F361" s="55">
        <v>1182.93</v>
      </c>
      <c r="G361" s="55">
        <v>30.851514959617052</v>
      </c>
      <c r="H361" s="55">
        <v>-18.695187577163374</v>
      </c>
      <c r="I361" s="65" t="s">
        <v>70</v>
      </c>
      <c r="J361" s="65" t="s">
        <v>70</v>
      </c>
      <c r="K361" s="57"/>
      <c r="L361" s="57"/>
      <c r="M361" s="56" t="s">
        <v>184</v>
      </c>
      <c r="N361" s="56" t="s">
        <v>749</v>
      </c>
      <c r="O361" s="93"/>
      <c r="P361" s="60" t="str">
        <f>_xlfn.XLOOKUP(O361,'ARX IDs'!B$3:B$47,'ARX IDs'!C$3:C$47,"")</f>
        <v/>
      </c>
      <c r="Q361" s="94"/>
      <c r="R361" s="93"/>
      <c r="S361" s="67">
        <f>100 * $Q361 + R361</f>
        <v>0</v>
      </c>
      <c r="T361" s="93"/>
      <c r="U361" s="67">
        <f>100 * $Q361 + T361</f>
        <v>0</v>
      </c>
      <c r="V361" s="68" t="str">
        <f>IF(ISBLANK(X361), "", _xlfn.XLOOKUP(X361,'SNAP2 IDs'!C$3:C$15,'SNAP2 IDs'!B$3:B$15,""))</f>
        <v/>
      </c>
      <c r="W361" s="68"/>
      <c r="X361" s="68"/>
      <c r="Y361" s="68"/>
      <c r="Z361" s="68"/>
      <c r="AA361" s="93"/>
      <c r="AB361" s="93"/>
      <c r="AC361" s="93"/>
      <c r="AD361" s="94"/>
      <c r="AE361" s="94"/>
      <c r="AF361" s="94"/>
      <c r="AG361" s="62"/>
    </row>
    <row r="362" spans="1:33" s="63" customFormat="1">
      <c r="A362" s="51"/>
      <c r="B362" s="52" t="s">
        <v>900</v>
      </c>
      <c r="C362" s="53" t="s">
        <v>181</v>
      </c>
      <c r="D362" s="54">
        <v>37.23937961</v>
      </c>
      <c r="E362" s="54">
        <v>-118.28134322</v>
      </c>
      <c r="F362" s="55">
        <v>1182.26</v>
      </c>
      <c r="G362" s="55">
        <v>28.704300219179295</v>
      </c>
      <c r="H362" s="55">
        <v>-44.132544757947706</v>
      </c>
      <c r="I362" s="65" t="s">
        <v>70</v>
      </c>
      <c r="J362" s="65" t="s">
        <v>70</v>
      </c>
      <c r="K362" s="57"/>
      <c r="L362" s="57"/>
      <c r="M362" s="56" t="s">
        <v>184</v>
      </c>
      <c r="N362" s="56" t="s">
        <v>749</v>
      </c>
      <c r="O362" s="93"/>
      <c r="P362" s="60" t="str">
        <f>_xlfn.XLOOKUP(O362,'ARX IDs'!B$3:B$47,'ARX IDs'!C$3:C$47,"")</f>
        <v/>
      </c>
      <c r="Q362" s="94"/>
      <c r="R362" s="93"/>
      <c r="S362" s="67">
        <f>100 * $Q362 + R362</f>
        <v>0</v>
      </c>
      <c r="T362" s="93"/>
      <c r="U362" s="67">
        <f>100 * $Q362 + T362</f>
        <v>0</v>
      </c>
      <c r="V362" s="68" t="str">
        <f>IF(ISBLANK(X362), "", _xlfn.XLOOKUP(X362,'SNAP2 IDs'!C$3:C$15,'SNAP2 IDs'!B$3:B$15,""))</f>
        <v/>
      </c>
      <c r="W362" s="68"/>
      <c r="X362" s="68"/>
      <c r="Y362" s="68"/>
      <c r="Z362" s="68"/>
      <c r="AA362" s="93"/>
      <c r="AB362" s="93"/>
      <c r="AC362" s="93"/>
      <c r="AD362" s="94"/>
      <c r="AE362" s="94"/>
      <c r="AF362" s="94"/>
      <c r="AG362" s="62"/>
    </row>
    <row r="363" spans="1:33" s="63" customFormat="1">
      <c r="A363" s="51"/>
      <c r="B363" s="52" t="s">
        <v>901</v>
      </c>
      <c r="C363" s="53" t="s">
        <v>181</v>
      </c>
      <c r="D363" s="54">
        <v>37.240104160000001</v>
      </c>
      <c r="E363" s="54">
        <v>-118.28160422000001</v>
      </c>
      <c r="F363" s="55">
        <v>1182.54</v>
      </c>
      <c r="G363" s="55">
        <v>5.5363943948816825</v>
      </c>
      <c r="H363" s="55">
        <v>36.281467097489163</v>
      </c>
      <c r="I363" s="65" t="s">
        <v>70</v>
      </c>
      <c r="J363" s="65" t="s">
        <v>70</v>
      </c>
      <c r="K363" s="57"/>
      <c r="L363" s="57"/>
      <c r="M363" s="56" t="s">
        <v>749</v>
      </c>
      <c r="N363" s="56" t="s">
        <v>184</v>
      </c>
      <c r="O363" s="93"/>
      <c r="P363" s="60" t="str">
        <f>_xlfn.XLOOKUP(O363,'ARX IDs'!B$3:B$47,'ARX IDs'!C$3:C$47,"")</f>
        <v/>
      </c>
      <c r="Q363" s="94"/>
      <c r="R363" s="93"/>
      <c r="S363" s="67">
        <f>100 * $Q363 + R363</f>
        <v>0</v>
      </c>
      <c r="T363" s="93"/>
      <c r="U363" s="67">
        <f>100 * $Q363 + T363</f>
        <v>0</v>
      </c>
      <c r="V363" s="68" t="str">
        <f>IF(ISBLANK(X363), "", _xlfn.XLOOKUP(X363,'SNAP2 IDs'!C$3:C$15,'SNAP2 IDs'!B$3:B$15,""))</f>
        <v/>
      </c>
      <c r="W363" s="68"/>
      <c r="X363" s="68"/>
      <c r="Y363" s="68"/>
      <c r="Z363" s="68"/>
      <c r="AA363" s="93"/>
      <c r="AB363" s="93"/>
      <c r="AC363" s="93"/>
      <c r="AD363" s="94"/>
      <c r="AE363" s="94"/>
      <c r="AF363" s="94"/>
      <c r="AG363" s="62"/>
    </row>
    <row r="364" spans="1:33" s="63" customFormat="1">
      <c r="A364" s="51"/>
      <c r="B364" s="52" t="s">
        <v>902</v>
      </c>
      <c r="C364" s="53" t="s">
        <v>181</v>
      </c>
      <c r="D364" s="54">
        <v>37.239827419999997</v>
      </c>
      <c r="E364" s="54">
        <v>-118.28177534</v>
      </c>
      <c r="F364" s="55">
        <v>1182.78</v>
      </c>
      <c r="G364" s="55">
        <v>-9.6366208890425078</v>
      </c>
      <c r="H364" s="55">
        <v>5.5657473214496926</v>
      </c>
      <c r="I364" s="65" t="s">
        <v>70</v>
      </c>
      <c r="J364" s="65" t="s">
        <v>70</v>
      </c>
      <c r="K364" s="57"/>
      <c r="L364" s="57"/>
      <c r="M364" s="56" t="s">
        <v>749</v>
      </c>
      <c r="N364" s="56" t="s">
        <v>749</v>
      </c>
      <c r="O364" s="93"/>
      <c r="P364" s="60" t="str">
        <f>_xlfn.XLOOKUP(O364,'ARX IDs'!B$3:B$47,'ARX IDs'!C$3:C$47,"")</f>
        <v/>
      </c>
      <c r="Q364" s="94"/>
      <c r="R364" s="93"/>
      <c r="S364" s="95">
        <f>100 * $Q364 + R364</f>
        <v>0</v>
      </c>
      <c r="T364" s="93"/>
      <c r="U364" s="67">
        <f>100 * $Q364 + T364</f>
        <v>0</v>
      </c>
      <c r="V364" s="68" t="str">
        <f>IF(ISBLANK(X364), "", _xlfn.XLOOKUP(X364,'SNAP2 IDs'!C$3:C$15,'SNAP2 IDs'!B$3:B$15,""))</f>
        <v/>
      </c>
      <c r="W364" s="68"/>
      <c r="X364" s="68"/>
      <c r="Y364" s="68"/>
      <c r="Z364" s="68"/>
      <c r="AA364" s="93"/>
      <c r="AB364" s="93"/>
      <c r="AC364" s="93"/>
      <c r="AD364" s="94"/>
      <c r="AE364" s="94"/>
      <c r="AF364" s="94"/>
      <c r="AG364" s="62"/>
    </row>
    <row r="365" spans="1:33" s="63" customFormat="1">
      <c r="A365" s="51"/>
      <c r="B365" s="52" t="s">
        <v>903</v>
      </c>
      <c r="C365" s="53" t="s">
        <v>181</v>
      </c>
      <c r="D365" s="54">
        <v>37.240059469999998</v>
      </c>
      <c r="E365" s="54">
        <v>-118.28205377</v>
      </c>
      <c r="F365" s="55">
        <v>1183.31</v>
      </c>
      <c r="G365" s="55">
        <v>-34.348155663621107</v>
      </c>
      <c r="H365" s="55">
        <v>31.319406718605933</v>
      </c>
      <c r="I365" s="65" t="s">
        <v>70</v>
      </c>
      <c r="J365" s="65" t="s">
        <v>70</v>
      </c>
      <c r="K365" s="57"/>
      <c r="L365" s="57"/>
      <c r="M365" s="56" t="s">
        <v>184</v>
      </c>
      <c r="N365" s="56" t="s">
        <v>749</v>
      </c>
      <c r="O365" s="93"/>
      <c r="P365" s="60" t="str">
        <f>_xlfn.XLOOKUP(O365,'ARX IDs'!B$3:B$47,'ARX IDs'!C$3:C$47,"")</f>
        <v/>
      </c>
      <c r="Q365" s="94"/>
      <c r="R365" s="93"/>
      <c r="S365" s="67">
        <f>100 * $Q365 + R365</f>
        <v>0</v>
      </c>
      <c r="T365" s="93"/>
      <c r="U365" s="67">
        <f>100 * $Q365 + T365</f>
        <v>0</v>
      </c>
      <c r="V365" s="68" t="str">
        <f>IF(ISBLANK(X365), "", _xlfn.XLOOKUP(X365,'SNAP2 IDs'!C$3:C$15,'SNAP2 IDs'!B$3:B$15,""))</f>
        <v/>
      </c>
      <c r="W365" s="68"/>
      <c r="X365" s="68"/>
      <c r="Y365" s="68"/>
      <c r="Z365" s="68"/>
      <c r="AA365" s="93"/>
      <c r="AB365" s="93"/>
      <c r="AC365" s="93"/>
      <c r="AD365" s="94"/>
      <c r="AE365" s="94"/>
      <c r="AF365" s="94"/>
      <c r="AG365" s="62"/>
    </row>
    <row r="366" spans="1:33" s="63" customFormat="1">
      <c r="A366" s="51"/>
      <c r="B366" s="52" t="s">
        <v>904</v>
      </c>
      <c r="C366" s="53" t="s">
        <v>181</v>
      </c>
      <c r="D366" s="54">
        <v>37.240019060000002</v>
      </c>
      <c r="E366" s="54">
        <v>-118.28199712999999</v>
      </c>
      <c r="F366" s="55">
        <v>1183.06</v>
      </c>
      <c r="G366" s="55">
        <v>-29.32600056510919</v>
      </c>
      <c r="H366" s="55">
        <v>26.836793903510166</v>
      </c>
      <c r="I366" s="65" t="s">
        <v>70</v>
      </c>
      <c r="J366" s="65" t="s">
        <v>70</v>
      </c>
      <c r="K366" s="57"/>
      <c r="L366" s="57"/>
      <c r="M366" s="56" t="s">
        <v>184</v>
      </c>
      <c r="N366" s="56" t="s">
        <v>749</v>
      </c>
      <c r="O366" s="93"/>
      <c r="P366" s="60" t="str">
        <f>_xlfn.XLOOKUP(O366,'ARX IDs'!B$3:B$47,'ARX IDs'!C$3:C$47,"")</f>
        <v/>
      </c>
      <c r="Q366" s="94"/>
      <c r="R366" s="93"/>
      <c r="S366" s="67">
        <f>100 * $Q366 + R366</f>
        <v>0</v>
      </c>
      <c r="T366" s="93"/>
      <c r="U366" s="67">
        <f>100 * $Q366 + T366</f>
        <v>0</v>
      </c>
      <c r="V366" s="68" t="str">
        <f>IF(ISBLANK(X366), "", _xlfn.XLOOKUP(X366,'SNAP2 IDs'!C$3:C$15,'SNAP2 IDs'!B$3:B$15,""))</f>
        <v/>
      </c>
      <c r="W366" s="68"/>
      <c r="X366" s="68"/>
      <c r="Y366" s="68"/>
      <c r="Z366" s="68"/>
      <c r="AA366" s="93"/>
      <c r="AB366" s="93"/>
      <c r="AC366" s="93"/>
      <c r="AD366" s="94"/>
      <c r="AE366" s="94"/>
      <c r="AF366" s="94"/>
      <c r="AG366" s="62"/>
    </row>
    <row r="367" spans="1:33" s="63" customFormat="1">
      <c r="A367" s="51"/>
      <c r="B367" s="52" t="s">
        <v>905</v>
      </c>
      <c r="C367" s="53" t="s">
        <v>181</v>
      </c>
      <c r="D367" s="54">
        <v>37.240317019999999</v>
      </c>
      <c r="E367" s="54">
        <v>-118.28209914999999</v>
      </c>
      <c r="F367" s="55">
        <v>1183.3399999999999</v>
      </c>
      <c r="G367" s="55">
        <v>-38.376409947832357</v>
      </c>
      <c r="H367" s="55">
        <v>59.905358239949251</v>
      </c>
      <c r="I367" s="65" t="s">
        <v>70</v>
      </c>
      <c r="J367" s="65" t="s">
        <v>70</v>
      </c>
      <c r="K367" s="57"/>
      <c r="L367" s="57"/>
      <c r="M367" s="56" t="s">
        <v>749</v>
      </c>
      <c r="N367" s="56" t="s">
        <v>184</v>
      </c>
      <c r="O367" s="93"/>
      <c r="P367" s="60" t="str">
        <f>_xlfn.XLOOKUP(O367,'ARX IDs'!B$3:B$47,'ARX IDs'!C$3:C$47,"")</f>
        <v/>
      </c>
      <c r="Q367" s="94"/>
      <c r="R367" s="93"/>
      <c r="S367" s="67">
        <f>100 * $Q367 + R367</f>
        <v>0</v>
      </c>
      <c r="T367" s="93"/>
      <c r="U367" s="67">
        <f>100 * $Q367 + T367</f>
        <v>0</v>
      </c>
      <c r="V367" s="68" t="str">
        <f>IF(ISBLANK(X367), "", _xlfn.XLOOKUP(X367,'SNAP2 IDs'!C$3:C$15,'SNAP2 IDs'!B$3:B$15,""))</f>
        <v/>
      </c>
      <c r="W367" s="68"/>
      <c r="X367" s="68"/>
      <c r="Y367" s="68"/>
      <c r="Z367" s="68"/>
      <c r="AA367" s="93"/>
      <c r="AB367" s="93"/>
      <c r="AC367" s="93"/>
      <c r="AD367" s="94"/>
      <c r="AE367" s="94"/>
      <c r="AF367" s="94"/>
      <c r="AG367" s="62"/>
    </row>
    <row r="368" spans="1:33" s="63" customFormat="1">
      <c r="A368" s="51"/>
      <c r="B368" s="52" t="s">
        <v>906</v>
      </c>
      <c r="C368" s="53" t="s">
        <v>181</v>
      </c>
      <c r="D368" s="54">
        <v>37.239450650000002</v>
      </c>
      <c r="E368" s="54">
        <v>-118.28217394000001</v>
      </c>
      <c r="F368" s="55">
        <v>1182.8699999999999</v>
      </c>
      <c r="G368" s="55">
        <v>-45.005100684101642</v>
      </c>
      <c r="H368" s="55">
        <v>-36.247185998027703</v>
      </c>
      <c r="I368" s="65" t="s">
        <v>70</v>
      </c>
      <c r="J368" s="65" t="s">
        <v>70</v>
      </c>
      <c r="K368" s="57"/>
      <c r="L368" s="57"/>
      <c r="M368" s="56" t="s">
        <v>184</v>
      </c>
      <c r="N368" s="56" t="s">
        <v>749</v>
      </c>
      <c r="O368" s="93"/>
      <c r="P368" s="60" t="str">
        <f>_xlfn.XLOOKUP(O368,'ARX IDs'!B$3:B$47,'ARX IDs'!C$3:C$47,"")</f>
        <v/>
      </c>
      <c r="Q368" s="94"/>
      <c r="R368" s="93"/>
      <c r="S368" s="67">
        <f>100 * $Q368 + R368</f>
        <v>0</v>
      </c>
      <c r="T368" s="93"/>
      <c r="U368" s="67">
        <f>100 * $Q368 + T368</f>
        <v>0</v>
      </c>
      <c r="V368" s="68" t="str">
        <f>IF(ISBLANK(X368), "", _xlfn.XLOOKUP(X368,'SNAP2 IDs'!C$3:C$15,'SNAP2 IDs'!B$3:B$15,""))</f>
        <v/>
      </c>
      <c r="W368" s="68"/>
      <c r="X368" s="68"/>
      <c r="Y368" s="68"/>
      <c r="Z368" s="68"/>
      <c r="AA368" s="93"/>
      <c r="AB368" s="93"/>
      <c r="AC368" s="93"/>
      <c r="AD368" s="94"/>
      <c r="AE368" s="94"/>
      <c r="AF368" s="94"/>
      <c r="AG368" s="62"/>
    </row>
    <row r="369" spans="1:33" s="63" customFormat="1">
      <c r="A369" s="51"/>
      <c r="B369" s="52" t="s">
        <v>907</v>
      </c>
      <c r="C369" s="53" t="s">
        <v>181</v>
      </c>
      <c r="D369" s="54">
        <v>37.239279519999997</v>
      </c>
      <c r="E369" s="54">
        <v>-118.28223196</v>
      </c>
      <c r="F369" s="55">
        <v>1182.8699999999999</v>
      </c>
      <c r="G369" s="55">
        <v>-50.160521911161823</v>
      </c>
      <c r="H369" s="55">
        <v>-55.244186118237074</v>
      </c>
      <c r="I369" s="65" t="s">
        <v>70</v>
      </c>
      <c r="J369" s="65" t="s">
        <v>70</v>
      </c>
      <c r="K369" s="57"/>
      <c r="L369" s="57"/>
      <c r="M369" s="56" t="s">
        <v>749</v>
      </c>
      <c r="N369" s="56" t="s">
        <v>184</v>
      </c>
      <c r="O369" s="93"/>
      <c r="P369" s="60" t="str">
        <f>_xlfn.XLOOKUP(O369,'ARX IDs'!B$3:B$47,'ARX IDs'!C$3:C$47,"")</f>
        <v/>
      </c>
      <c r="Q369" s="94"/>
      <c r="R369" s="93"/>
      <c r="S369" s="67">
        <f>100 * $Q369 + R369</f>
        <v>0</v>
      </c>
      <c r="T369" s="93"/>
      <c r="U369" s="67">
        <f>100 * $Q369 + T369</f>
        <v>0</v>
      </c>
      <c r="V369" s="68" t="str">
        <f>IF(ISBLANK(X369), "", _xlfn.XLOOKUP(X369,'SNAP2 IDs'!C$3:C$15,'SNAP2 IDs'!B$3:B$15,""))</f>
        <v/>
      </c>
      <c r="W369" s="68"/>
      <c r="X369" s="68"/>
      <c r="Y369" s="68"/>
      <c r="Z369" s="68"/>
      <c r="AA369" s="93"/>
      <c r="AB369" s="93"/>
      <c r="AC369" s="93"/>
      <c r="AD369" s="94"/>
      <c r="AE369" s="94"/>
      <c r="AF369" s="94"/>
      <c r="AG369" s="62"/>
    </row>
    <row r="370" spans="1:33">
      <c r="A370" s="128"/>
      <c r="B370" s="28" t="s">
        <v>908</v>
      </c>
      <c r="C370" s="34" t="s">
        <v>68</v>
      </c>
      <c r="D370" s="98">
        <v>37.232092000000002</v>
      </c>
      <c r="E370" s="99">
        <v>-118.29558400000001</v>
      </c>
      <c r="F370" s="100"/>
      <c r="G370" s="101"/>
      <c r="H370" s="102"/>
      <c r="I370" s="103" t="s">
        <v>70</v>
      </c>
      <c r="J370" s="104" t="s">
        <v>70</v>
      </c>
      <c r="K370" s="105" t="s">
        <v>600</v>
      </c>
      <c r="L370" s="105" t="s">
        <v>909</v>
      </c>
      <c r="M370" s="106"/>
      <c r="N370" s="107"/>
      <c r="O370" s="108"/>
      <c r="P370" s="109" t="str">
        <f>_xlfn.XLOOKUP(O370,'ARX IDs'!B$3:B$47,'ARX IDs'!C$3:C$47,"")</f>
        <v/>
      </c>
      <c r="Q370" s="110"/>
      <c r="R370" s="111"/>
      <c r="S370" s="112">
        <f>100 * $Q370 + R370</f>
        <v>0</v>
      </c>
      <c r="T370" s="113"/>
      <c r="U370" s="114">
        <f>100 * $Q370 + T370</f>
        <v>0</v>
      </c>
      <c r="V370" s="115" t="str">
        <f>IF(ISBLANK(X370), "", _xlfn.XLOOKUP(X370,'SNAP2 IDs'!C$3:C$15,'SNAP2 IDs'!B$3:B$15,""))</f>
        <v/>
      </c>
      <c r="W370" s="116"/>
      <c r="X370" s="116"/>
      <c r="Y370" s="110"/>
      <c r="Z370" s="117"/>
      <c r="AA370" s="118"/>
      <c r="AB370" s="111"/>
      <c r="AC370" s="119"/>
      <c r="AD370" s="118"/>
      <c r="AE370" s="119"/>
      <c r="AF370" s="120"/>
      <c r="AG370" s="121" t="s">
        <v>910</v>
      </c>
    </row>
    <row r="371" spans="1:33">
      <c r="K371" s="4"/>
      <c r="L371" s="4"/>
      <c r="AG371" s="5"/>
    </row>
    <row r="372" spans="1:33">
      <c r="K372" s="4"/>
      <c r="L372" s="4"/>
      <c r="AG372" s="5"/>
    </row>
    <row r="373" spans="1:33">
      <c r="K373" s="4"/>
      <c r="L373" s="4"/>
      <c r="AG373" s="5"/>
    </row>
    <row r="374" spans="1:33">
      <c r="K374" s="4"/>
      <c r="L374" s="4"/>
      <c r="AG374" s="5"/>
    </row>
    <row r="375" spans="1:33">
      <c r="K375" s="9"/>
      <c r="L375" s="9"/>
      <c r="AG375" s="5"/>
    </row>
    <row r="376" spans="1:33">
      <c r="K376" s="9"/>
      <c r="L376" s="9"/>
      <c r="AG376" s="5"/>
    </row>
    <row r="377" spans="1:33">
      <c r="K377" s="9"/>
      <c r="L377" s="9"/>
      <c r="AG377" s="5"/>
    </row>
    <row r="378" spans="1:33">
      <c r="K378" s="9"/>
      <c r="L378" s="9"/>
      <c r="AG378" s="5"/>
    </row>
    <row r="379" spans="1:33">
      <c r="K379" s="9"/>
      <c r="L379" s="9"/>
      <c r="AG379" s="5"/>
    </row>
    <row r="380" spans="1:33">
      <c r="K380" s="9"/>
      <c r="L380" s="9"/>
      <c r="AG380" s="5"/>
    </row>
    <row r="381" spans="1:33">
      <c r="K381" s="9"/>
      <c r="L381" s="9"/>
      <c r="AG381" s="5"/>
    </row>
    <row r="382" spans="1:33">
      <c r="K382" s="9"/>
      <c r="L382" s="9"/>
      <c r="AG382" s="5"/>
    </row>
    <row r="383" spans="1:33">
      <c r="AG383" s="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Q3"/>
    </sortState>
  </autoFilter>
  <sortState xmlns:xlrd2="http://schemas.microsoft.com/office/spreadsheetml/2017/richdata2" ref="A3:AG369">
    <sortCondition ref="B3:B369"/>
  </sortState>
  <phoneticPr fontId="2" type="noConversion"/>
  <conditionalFormatting sqref="M363 M367">
    <cfRule type="cellIs" dxfId="9" priority="23" operator="equal">
      <formula>"Open"</formula>
    </cfRule>
  </conditionalFormatting>
  <conditionalFormatting sqref="A4:H370 A1:T3 A371:T1048576 U1:XFD371 U386:XFD1048576 U372:V385 W372:X382 Y372:XFD374 Y375:Z385 AB375:XFD385 AA376:AA385 K4:T370">
    <cfRule type="expression" dxfId="8" priority="30">
      <formula>CELL("protect",A1)=1</formula>
    </cfRule>
  </conditionalFormatting>
  <conditionalFormatting sqref="M4:N370">
    <cfRule type="containsText" dxfId="7" priority="6" operator="containsText" text="BREAK">
      <formula>NOT(ISERROR(SEARCH("BREAK",M4)))</formula>
    </cfRule>
    <cfRule type="containsText" dxfId="6" priority="7" operator="containsText" text="OK">
      <formula>NOT(ISERROR(SEARCH("OK",M4)))</formula>
    </cfRule>
  </conditionalFormatting>
  <conditionalFormatting sqref="I4:J370">
    <cfRule type="containsText" dxfId="5" priority="3" operator="containsText" text="YES">
      <formula>NOT(ISERROR(SEARCH("YES",I4)))</formula>
    </cfRule>
    <cfRule type="containsText" dxfId="4" priority="4" operator="containsText" text="NO">
      <formula>NOT(ISERROR(SEARCH("NO",I4)))</formula>
    </cfRule>
  </conditionalFormatting>
  <conditionalFormatting sqref="U5:U370 S5:S370">
    <cfRule type="duplicateValues" dxfId="3" priority="10" stopIfTrue="1"/>
  </conditionalFormatting>
  <conditionalFormatting sqref="AF5:AF36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B25" sqref="B25"/>
    </sheetView>
  </sheetViews>
  <sheetFormatPr defaultColWidth="9" defaultRowHeight="15"/>
  <cols>
    <col min="1" max="1" width="9" style="15"/>
    <col min="2" max="2" width="13.7109375" style="15" customWidth="1"/>
    <col min="3" max="3" width="12.85546875" style="15" customWidth="1"/>
    <col min="4" max="4" width="12.7109375" style="15" customWidth="1"/>
    <col min="5" max="5" width="20.42578125" style="15" customWidth="1"/>
    <col min="6" max="6" width="19.140625" style="15" customWidth="1"/>
    <col min="7" max="7" width="9" style="15"/>
    <col min="8" max="8" width="9" style="15" customWidth="1"/>
    <col min="9" max="16384" width="9" style="15"/>
  </cols>
  <sheetData>
    <row r="1" spans="2:8" ht="15.75" thickBot="1"/>
    <row r="2" spans="2:8" ht="30.75" thickBot="1">
      <c r="B2" s="12" t="s">
        <v>55</v>
      </c>
      <c r="C2" s="11" t="s">
        <v>57</v>
      </c>
      <c r="D2" s="13" t="s">
        <v>56</v>
      </c>
      <c r="E2" s="13" t="s">
        <v>58</v>
      </c>
      <c r="F2" s="14" t="s">
        <v>59</v>
      </c>
    </row>
    <row r="3" spans="2:8">
      <c r="B3" s="16">
        <v>1</v>
      </c>
      <c r="C3" s="46">
        <v>9</v>
      </c>
      <c r="D3" s="40">
        <f t="shared" ref="D3:D15" si="0">IF(ISBLANK(C3), "", INT(($C3 - 1)/6) + 1)</f>
        <v>2</v>
      </c>
      <c r="E3" s="40" t="s">
        <v>911</v>
      </c>
      <c r="F3" s="41" t="str">
        <f t="shared" ref="F3:F15" si="1">IF(ISBLANK(C3), "", CONCATENATE("snap0",C3,".sas.pvt"))</f>
        <v>snap09.sas.pvt</v>
      </c>
      <c r="H3" s="1"/>
    </row>
    <row r="4" spans="2:8">
      <c r="B4" s="17">
        <v>2</v>
      </c>
      <c r="C4" s="46">
        <v>10</v>
      </c>
      <c r="D4" s="42">
        <f t="shared" si="0"/>
        <v>2</v>
      </c>
      <c r="E4" s="42" t="s">
        <v>912</v>
      </c>
      <c r="F4" s="43" t="str">
        <f t="shared" si="1"/>
        <v>snap010.sas.pvt</v>
      </c>
      <c r="H4" s="1"/>
    </row>
    <row r="5" spans="2:8">
      <c r="B5" s="17">
        <v>3</v>
      </c>
      <c r="C5" s="46">
        <v>8</v>
      </c>
      <c r="D5" s="42">
        <f t="shared" si="0"/>
        <v>2</v>
      </c>
      <c r="E5" s="42" t="s">
        <v>913</v>
      </c>
      <c r="F5" s="43" t="str">
        <f t="shared" si="1"/>
        <v>snap08.sas.pvt</v>
      </c>
      <c r="H5" s="1"/>
    </row>
    <row r="6" spans="2:8">
      <c r="B6" s="17">
        <v>4</v>
      </c>
      <c r="C6" s="46">
        <v>11</v>
      </c>
      <c r="D6" s="42">
        <f t="shared" si="0"/>
        <v>2</v>
      </c>
      <c r="E6" s="42" t="s">
        <v>914</v>
      </c>
      <c r="F6" s="43" t="str">
        <f t="shared" si="1"/>
        <v>snap011.sas.pvt</v>
      </c>
      <c r="H6" s="1"/>
    </row>
    <row r="7" spans="2:8">
      <c r="B7" s="17">
        <v>5</v>
      </c>
      <c r="C7" s="46">
        <v>5</v>
      </c>
      <c r="D7" s="42">
        <f t="shared" si="0"/>
        <v>1</v>
      </c>
      <c r="E7" s="42" t="s">
        <v>915</v>
      </c>
      <c r="F7" s="43" t="str">
        <f t="shared" si="1"/>
        <v>snap05.sas.pvt</v>
      </c>
      <c r="H7" s="1"/>
    </row>
    <row r="8" spans="2:8">
      <c r="B8" s="17">
        <v>6</v>
      </c>
      <c r="C8" s="46">
        <v>6</v>
      </c>
      <c r="D8" s="42">
        <f t="shared" si="0"/>
        <v>1</v>
      </c>
      <c r="E8" s="42" t="s">
        <v>916</v>
      </c>
      <c r="F8" s="43" t="str">
        <f t="shared" si="1"/>
        <v>snap06.sas.pvt</v>
      </c>
      <c r="H8" s="1"/>
    </row>
    <row r="9" spans="2:8">
      <c r="B9" s="17">
        <v>7</v>
      </c>
      <c r="C9" s="46">
        <v>4</v>
      </c>
      <c r="D9" s="42">
        <f t="shared" si="0"/>
        <v>1</v>
      </c>
      <c r="E9" s="42" t="s">
        <v>917</v>
      </c>
      <c r="F9" s="43" t="str">
        <f t="shared" si="1"/>
        <v>snap04.sas.pvt</v>
      </c>
      <c r="H9" s="1"/>
    </row>
    <row r="10" spans="2:8">
      <c r="B10" s="17">
        <v>8</v>
      </c>
      <c r="C10" s="46">
        <v>7</v>
      </c>
      <c r="D10" s="42">
        <f t="shared" si="0"/>
        <v>2</v>
      </c>
      <c r="E10" s="42" t="s">
        <v>918</v>
      </c>
      <c r="F10" s="43" t="str">
        <f t="shared" si="1"/>
        <v>snap07.sas.pvt</v>
      </c>
      <c r="H10" s="1"/>
    </row>
    <row r="11" spans="2:8">
      <c r="B11" s="17">
        <v>9</v>
      </c>
      <c r="C11" s="46"/>
      <c r="D11" s="42" t="str">
        <f t="shared" si="0"/>
        <v/>
      </c>
      <c r="E11" s="42"/>
      <c r="F11" s="43" t="str">
        <f t="shared" si="1"/>
        <v/>
      </c>
      <c r="H11" s="1"/>
    </row>
    <row r="12" spans="2:8">
      <c r="B12" s="17">
        <v>10</v>
      </c>
      <c r="C12" s="46">
        <v>3</v>
      </c>
      <c r="D12" s="42">
        <f t="shared" si="0"/>
        <v>1</v>
      </c>
      <c r="E12" s="42" t="s">
        <v>919</v>
      </c>
      <c r="F12" s="43" t="str">
        <f t="shared" si="1"/>
        <v>snap03.sas.pvt</v>
      </c>
      <c r="H12" s="1"/>
    </row>
    <row r="13" spans="2:8">
      <c r="B13" s="17">
        <v>11</v>
      </c>
      <c r="C13" s="46"/>
      <c r="D13" s="42" t="str">
        <f t="shared" si="0"/>
        <v/>
      </c>
      <c r="E13" s="42"/>
      <c r="F13" s="43" t="str">
        <f t="shared" si="1"/>
        <v/>
      </c>
      <c r="H13" s="1"/>
    </row>
    <row r="14" spans="2:8">
      <c r="B14" s="17">
        <v>12</v>
      </c>
      <c r="C14" s="46">
        <v>2</v>
      </c>
      <c r="D14" s="42">
        <f t="shared" si="0"/>
        <v>1</v>
      </c>
      <c r="E14" s="42" t="s">
        <v>920</v>
      </c>
      <c r="F14" s="43" t="str">
        <f t="shared" si="1"/>
        <v>snap02.sas.pvt</v>
      </c>
      <c r="H14" s="1"/>
    </row>
    <row r="15" spans="2:8" ht="15.75" thickBot="1">
      <c r="B15" s="18">
        <v>13</v>
      </c>
      <c r="C15" s="47">
        <v>1</v>
      </c>
      <c r="D15" s="44">
        <f t="shared" si="0"/>
        <v>1</v>
      </c>
      <c r="E15" s="44" t="s">
        <v>921</v>
      </c>
      <c r="F15" s="45" t="str">
        <f t="shared" si="1"/>
        <v>snap01.sas.pvt</v>
      </c>
      <c r="H15" s="1"/>
    </row>
  </sheetData>
  <sheetProtection sheet="1"/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5"/>
    <col min="2" max="2" width="13.140625" style="15" customWidth="1"/>
    <col min="3" max="16384" width="9" style="15"/>
  </cols>
  <sheetData>
    <row r="1" spans="2:3" ht="15.75" thickBot="1"/>
    <row r="2" spans="2:3" ht="60.75" thickBot="1">
      <c r="B2" s="30" t="s">
        <v>50</v>
      </c>
      <c r="C2" s="29" t="s">
        <v>51</v>
      </c>
    </row>
    <row r="3" spans="2:3">
      <c r="B3" s="31">
        <v>1</v>
      </c>
      <c r="C3" s="48" t="s">
        <v>922</v>
      </c>
    </row>
    <row r="4" spans="2:3">
      <c r="B4" s="32">
        <v>2</v>
      </c>
      <c r="C4" s="48" t="s">
        <v>922</v>
      </c>
    </row>
    <row r="5" spans="2:3">
      <c r="B5" s="32">
        <v>3</v>
      </c>
      <c r="C5" s="48" t="s">
        <v>922</v>
      </c>
    </row>
    <row r="6" spans="2:3">
      <c r="B6" s="32">
        <v>4</v>
      </c>
      <c r="C6" s="48" t="s">
        <v>922</v>
      </c>
    </row>
    <row r="7" spans="2:3">
      <c r="B7" s="32">
        <v>5</v>
      </c>
      <c r="C7" s="48" t="s">
        <v>922</v>
      </c>
    </row>
    <row r="8" spans="2:3">
      <c r="B8" s="32">
        <v>6</v>
      </c>
      <c r="C8" s="48" t="s">
        <v>922</v>
      </c>
    </row>
    <row r="9" spans="2:3">
      <c r="B9" s="32">
        <v>7</v>
      </c>
      <c r="C9" s="48" t="s">
        <v>922</v>
      </c>
    </row>
    <row r="10" spans="2:3">
      <c r="B10" s="32">
        <v>8</v>
      </c>
      <c r="C10" s="48" t="s">
        <v>922</v>
      </c>
    </row>
    <row r="11" spans="2:3">
      <c r="B11" s="32">
        <v>9</v>
      </c>
      <c r="C11" s="48" t="s">
        <v>922</v>
      </c>
    </row>
    <row r="12" spans="2:3">
      <c r="B12" s="32">
        <v>10</v>
      </c>
      <c r="C12" s="48" t="s">
        <v>922</v>
      </c>
    </row>
    <row r="13" spans="2:3">
      <c r="B13" s="32">
        <v>11</v>
      </c>
      <c r="C13" s="48" t="s">
        <v>922</v>
      </c>
    </row>
    <row r="14" spans="2:3">
      <c r="B14" s="32">
        <v>12</v>
      </c>
      <c r="C14" s="48" t="s">
        <v>922</v>
      </c>
    </row>
    <row r="15" spans="2:3">
      <c r="B15" s="32">
        <v>13</v>
      </c>
      <c r="C15" s="48" t="s">
        <v>922</v>
      </c>
    </row>
    <row r="16" spans="2:3">
      <c r="B16" s="32">
        <v>14</v>
      </c>
      <c r="C16" s="48" t="s">
        <v>922</v>
      </c>
    </row>
    <row r="17" spans="2:3">
      <c r="B17" s="32">
        <v>15</v>
      </c>
      <c r="C17" s="48" t="s">
        <v>922</v>
      </c>
    </row>
    <row r="18" spans="2:3">
      <c r="B18" s="32">
        <v>16</v>
      </c>
      <c r="C18" s="48" t="s">
        <v>922</v>
      </c>
    </row>
    <row r="19" spans="2:3">
      <c r="B19" s="32">
        <v>17</v>
      </c>
      <c r="C19" s="48" t="s">
        <v>922</v>
      </c>
    </row>
    <row r="20" spans="2:3">
      <c r="B20" s="32">
        <v>18</v>
      </c>
      <c r="C20" s="48" t="s">
        <v>922</v>
      </c>
    </row>
    <row r="21" spans="2:3">
      <c r="B21" s="32">
        <v>19</v>
      </c>
      <c r="C21" s="48" t="s">
        <v>922</v>
      </c>
    </row>
    <row r="22" spans="2:3">
      <c r="B22" s="32">
        <v>20</v>
      </c>
      <c r="C22" s="48" t="s">
        <v>922</v>
      </c>
    </row>
    <row r="23" spans="2:3">
      <c r="B23" s="32">
        <v>21</v>
      </c>
      <c r="C23" s="48" t="s">
        <v>922</v>
      </c>
    </row>
    <row r="24" spans="2:3">
      <c r="B24" s="32">
        <v>22</v>
      </c>
      <c r="C24" s="48" t="s">
        <v>922</v>
      </c>
    </row>
    <row r="25" spans="2:3">
      <c r="B25" s="32">
        <v>23</v>
      </c>
      <c r="C25" s="48" t="s">
        <v>922</v>
      </c>
    </row>
    <row r="26" spans="2:3">
      <c r="B26" s="32">
        <v>24</v>
      </c>
      <c r="C26" s="49">
        <v>43</v>
      </c>
    </row>
    <row r="27" spans="2:3">
      <c r="B27" s="32">
        <v>25</v>
      </c>
      <c r="C27" s="49">
        <v>31</v>
      </c>
    </row>
    <row r="28" spans="2:3">
      <c r="B28" s="32">
        <v>26</v>
      </c>
      <c r="C28" s="49">
        <v>17</v>
      </c>
    </row>
    <row r="29" spans="2:3">
      <c r="B29" s="32">
        <v>27</v>
      </c>
      <c r="C29" s="49">
        <v>21</v>
      </c>
    </row>
    <row r="30" spans="2:3">
      <c r="B30" s="32">
        <v>28</v>
      </c>
      <c r="C30" s="49">
        <v>18</v>
      </c>
    </row>
    <row r="31" spans="2:3">
      <c r="B31" s="32">
        <v>29</v>
      </c>
      <c r="C31" s="49">
        <v>36</v>
      </c>
    </row>
    <row r="32" spans="2:3">
      <c r="B32" s="32">
        <v>30</v>
      </c>
      <c r="C32" s="49">
        <v>22</v>
      </c>
    </row>
    <row r="33" spans="2:3">
      <c r="B33" s="32">
        <v>31</v>
      </c>
      <c r="C33" s="49">
        <v>19</v>
      </c>
    </row>
    <row r="34" spans="2:3">
      <c r="B34" s="32">
        <v>32</v>
      </c>
      <c r="C34" s="49">
        <v>20</v>
      </c>
    </row>
    <row r="35" spans="2:3">
      <c r="B35" s="32">
        <v>33</v>
      </c>
      <c r="C35" s="49">
        <v>25</v>
      </c>
    </row>
    <row r="36" spans="2:3">
      <c r="B36" s="32">
        <v>34</v>
      </c>
      <c r="C36" s="49">
        <v>28</v>
      </c>
    </row>
    <row r="37" spans="2:3">
      <c r="B37" s="32">
        <v>35</v>
      </c>
      <c r="C37" s="49">
        <v>29</v>
      </c>
    </row>
    <row r="38" spans="2:3">
      <c r="B38" s="32">
        <v>36</v>
      </c>
      <c r="C38" s="49">
        <v>41</v>
      </c>
    </row>
    <row r="39" spans="2:3">
      <c r="B39" s="32">
        <v>37</v>
      </c>
      <c r="C39" s="49">
        <v>42</v>
      </c>
    </row>
    <row r="40" spans="2:3">
      <c r="B40" s="32">
        <v>38</v>
      </c>
      <c r="C40" s="49">
        <v>43</v>
      </c>
    </row>
    <row r="41" spans="2:3">
      <c r="B41" s="32">
        <v>39</v>
      </c>
      <c r="C41" s="49">
        <v>44</v>
      </c>
    </row>
    <row r="42" spans="2:3">
      <c r="B42" s="32">
        <v>40</v>
      </c>
      <c r="C42" s="49">
        <v>45</v>
      </c>
    </row>
    <row r="43" spans="2:3">
      <c r="B43" s="32">
        <v>41</v>
      </c>
      <c r="C43" s="49">
        <v>46</v>
      </c>
    </row>
    <row r="44" spans="2:3">
      <c r="B44" s="32">
        <v>42</v>
      </c>
      <c r="C44" s="49">
        <v>47</v>
      </c>
    </row>
    <row r="45" spans="2:3">
      <c r="B45" s="32">
        <v>43</v>
      </c>
      <c r="C45" s="49">
        <v>48</v>
      </c>
    </row>
    <row r="46" spans="2:3">
      <c r="B46" s="32">
        <v>44</v>
      </c>
      <c r="C46" s="49">
        <v>49</v>
      </c>
    </row>
    <row r="47" spans="2:3" ht="15.75" thickBot="1">
      <c r="B47" s="33">
        <v>45</v>
      </c>
      <c r="C47" s="50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5"/>
  <cols>
    <col min="1" max="1" width="9" style="36"/>
    <col min="2" max="2" width="7" style="37" customWidth="1"/>
    <col min="3" max="3" width="2.140625" style="36" customWidth="1"/>
    <col min="4" max="4" width="72.7109375" style="36" customWidth="1"/>
    <col min="5" max="16384" width="9" style="36"/>
  </cols>
  <sheetData>
    <row r="2" spans="2:4">
      <c r="B2" s="35" t="s">
        <v>923</v>
      </c>
      <c r="C2" s="35"/>
    </row>
    <row r="4" spans="2:4" s="39" customFormat="1" ht="45">
      <c r="B4" s="38">
        <v>1</v>
      </c>
      <c r="D4" s="39" t="s">
        <v>924</v>
      </c>
    </row>
    <row r="5" spans="2:4" s="39" customFormat="1" ht="45">
      <c r="B5" s="38">
        <v>2</v>
      </c>
      <c r="D5" s="39" t="s">
        <v>925</v>
      </c>
    </row>
    <row r="6" spans="2:4" s="39" customFormat="1" ht="30">
      <c r="B6" s="38">
        <v>3</v>
      </c>
      <c r="D6" s="39" t="s">
        <v>926</v>
      </c>
    </row>
    <row r="7" spans="2:4" s="39" customFormat="1" ht="30">
      <c r="B7" s="38">
        <v>4</v>
      </c>
      <c r="D7" s="39" t="s">
        <v>927</v>
      </c>
    </row>
    <row r="8" spans="2:4" s="39" customFormat="1" ht="45">
      <c r="B8" s="38">
        <v>5</v>
      </c>
      <c r="D8" s="39" t="s">
        <v>928</v>
      </c>
    </row>
    <row r="9" spans="2:4" s="39" customFormat="1" ht="60">
      <c r="B9" s="38">
        <v>6</v>
      </c>
      <c r="D9" s="39" t="s">
        <v>929</v>
      </c>
    </row>
    <row r="10" spans="2:4" s="39" customFormat="1" ht="30">
      <c r="B10" s="38">
        <v>7</v>
      </c>
      <c r="D10" s="39" t="s">
        <v>930</v>
      </c>
    </row>
    <row r="11" spans="2:4" s="39" customFormat="1">
      <c r="B11" s="38"/>
    </row>
    <row r="12" spans="2:4" s="39" customFormat="1">
      <c r="B12" s="38"/>
    </row>
    <row r="13" spans="2:4" s="39" customFormat="1">
      <c r="B13" s="38"/>
    </row>
    <row r="14" spans="2:4" s="39" customFormat="1">
      <c r="B14" s="38"/>
    </row>
    <row r="15" spans="2:4" s="39" customFormat="1">
      <c r="B15" s="38"/>
    </row>
    <row r="16" spans="2:4" s="39" customFormat="1">
      <c r="B16" s="38"/>
    </row>
    <row r="17" spans="2:2" s="39" customFormat="1">
      <c r="B17" s="38"/>
    </row>
    <row r="18" spans="2:2" s="39" customFormat="1">
      <c r="B18" s="38"/>
    </row>
    <row r="19" spans="2:2" s="39" customFormat="1">
      <c r="B19" s="38"/>
    </row>
    <row r="20" spans="2:2" s="39" customFormat="1">
      <c r="B20" s="38"/>
    </row>
    <row r="21" spans="2:2" s="39" customFormat="1">
      <c r="B21" s="38"/>
    </row>
    <row r="22" spans="2:2" s="39" customFormat="1">
      <c r="B22" s="38"/>
    </row>
    <row r="23" spans="2:2" s="39" customFormat="1">
      <c r="B23" s="38"/>
    </row>
    <row r="24" spans="2:2" s="39" customFormat="1">
      <c r="B24" s="38"/>
    </row>
    <row r="25" spans="2:2" s="39" customFormat="1">
      <c r="B25" s="38"/>
    </row>
    <row r="26" spans="2:2" s="39" customFormat="1">
      <c r="B26" s="38"/>
    </row>
    <row r="27" spans="2:2" s="39" customFormat="1">
      <c r="B27" s="38"/>
    </row>
    <row r="28" spans="2:2" s="39" customFormat="1">
      <c r="B28" s="38"/>
    </row>
    <row r="29" spans="2:2" s="39" customFormat="1">
      <c r="B29" s="38"/>
    </row>
    <row r="30" spans="2:2" s="39" customFormat="1">
      <c r="B30" s="38"/>
    </row>
    <row r="31" spans="2:2" s="39" customFormat="1">
      <c r="B31" s="38"/>
    </row>
    <row r="32" spans="2:2" s="39" customFormat="1">
      <c r="B32" s="38"/>
    </row>
    <row r="33" spans="2:2" s="39" customFormat="1">
      <c r="B33" s="38"/>
    </row>
    <row r="34" spans="2:2" s="39" customFormat="1">
      <c r="B34" s="38"/>
    </row>
    <row r="35" spans="2:2" s="39" customFormat="1">
      <c r="B35" s="38"/>
    </row>
    <row r="36" spans="2:2" s="39" customFormat="1">
      <c r="B36" s="38"/>
    </row>
    <row r="37" spans="2:2" s="39" customFormat="1">
      <c r="B37" s="38"/>
    </row>
    <row r="38" spans="2:2" s="39" customFormat="1">
      <c r="B38" s="38"/>
    </row>
    <row r="39" spans="2:2" s="39" customFormat="1">
      <c r="B39" s="38"/>
    </row>
    <row r="40" spans="2:2" s="39" customFormat="1">
      <c r="B40" s="38"/>
    </row>
    <row r="41" spans="2:2" s="39" customFormat="1">
      <c r="B41" s="38"/>
    </row>
    <row r="42" spans="2:2" s="39" customFormat="1">
      <c r="B42" s="38"/>
    </row>
    <row r="43" spans="2:2" s="39" customFormat="1">
      <c r="B43" s="38"/>
    </row>
    <row r="44" spans="2:2" s="39" customFormat="1">
      <c r="B44" s="38"/>
    </row>
    <row r="45" spans="2:2" s="39" customFormat="1">
      <c r="B45" s="38"/>
    </row>
    <row r="46" spans="2:2" s="39" customFormat="1">
      <c r="B46" s="38"/>
    </row>
    <row r="47" spans="2:2" s="39" customFormat="1">
      <c r="B47" s="38"/>
    </row>
    <row r="48" spans="2:2" s="39" customFormat="1">
      <c r="B48" s="38"/>
    </row>
    <row r="49" spans="2:2" s="39" customFormat="1">
      <c r="B49" s="38"/>
    </row>
    <row r="50" spans="2:2" s="39" customFormat="1">
      <c r="B50" s="38"/>
    </row>
    <row r="51" spans="2:2" s="39" customFormat="1">
      <c r="B51" s="38"/>
    </row>
    <row r="52" spans="2:2" s="39" customFormat="1">
      <c r="B52" s="38"/>
    </row>
    <row r="53" spans="2:2" s="39" customFormat="1">
      <c r="B53" s="38"/>
    </row>
    <row r="54" spans="2:2" s="39" customFormat="1">
      <c r="B54" s="38"/>
    </row>
    <row r="55" spans="2:2" s="39" customFormat="1">
      <c r="B55" s="38"/>
    </row>
    <row r="56" spans="2:2" s="39" customFormat="1">
      <c r="B56" s="38"/>
    </row>
    <row r="57" spans="2:2" s="39" customFormat="1">
      <c r="B57" s="38"/>
    </row>
    <row r="58" spans="2:2" s="39" customFormat="1">
      <c r="B58" s="38"/>
    </row>
    <row r="59" spans="2:2" s="39" customFormat="1">
      <c r="B59" s="38"/>
    </row>
    <row r="60" spans="2:2" s="39" customFormat="1">
      <c r="B60" s="38"/>
    </row>
    <row r="61" spans="2:2" s="39" customFormat="1">
      <c r="B61" s="38"/>
    </row>
    <row r="62" spans="2:2" s="39" customFormat="1">
      <c r="B62" s="38"/>
    </row>
    <row r="63" spans="2:2" s="39" customFormat="1">
      <c r="B63" s="38"/>
    </row>
    <row r="64" spans="2:2" s="39" customFormat="1">
      <c r="B64" s="38"/>
    </row>
    <row r="65" spans="2:2" s="39" customFormat="1">
      <c r="B65" s="38"/>
    </row>
    <row r="66" spans="2:2" s="39" customFormat="1">
      <c r="B66" s="38"/>
    </row>
    <row r="67" spans="2:2" s="39" customFormat="1">
      <c r="B67" s="38"/>
    </row>
    <row r="68" spans="2:2" s="39" customFormat="1">
      <c r="B68" s="38"/>
    </row>
    <row r="69" spans="2:2" s="39" customFormat="1">
      <c r="B69" s="38"/>
    </row>
    <row r="70" spans="2:2" s="39" customFormat="1">
      <c r="B70" s="38"/>
    </row>
    <row r="71" spans="2:2" s="39" customFormat="1">
      <c r="B71" s="38"/>
    </row>
    <row r="72" spans="2:2" s="39" customFormat="1">
      <c r="B72" s="38"/>
    </row>
    <row r="73" spans="2:2" s="39" customFormat="1">
      <c r="B73" s="38"/>
    </row>
    <row r="74" spans="2:2" s="39" customFormat="1">
      <c r="B74" s="38"/>
    </row>
    <row r="75" spans="2:2" s="39" customFormat="1">
      <c r="B75" s="38"/>
    </row>
    <row r="76" spans="2:2" s="39" customFormat="1">
      <c r="B76" s="38"/>
    </row>
    <row r="77" spans="2:2" s="39" customFormat="1">
      <c r="B77" s="38"/>
    </row>
    <row r="78" spans="2:2" s="39" customFormat="1">
      <c r="B78" s="38"/>
    </row>
    <row r="79" spans="2:2" s="39" customFormat="1">
      <c r="B79" s="38"/>
    </row>
    <row r="80" spans="2:2" s="39" customFormat="1">
      <c r="B80" s="38"/>
    </row>
    <row r="81" spans="2:2" s="39" customFormat="1">
      <c r="B81" s="38"/>
    </row>
    <row r="82" spans="2:2" s="39" customFormat="1">
      <c r="B82" s="38"/>
    </row>
    <row r="83" spans="2:2" s="39" customFormat="1">
      <c r="B83" s="38"/>
    </row>
    <row r="84" spans="2:2" s="39" customFormat="1">
      <c r="B84" s="38"/>
    </row>
    <row r="85" spans="2:2" s="39" customFormat="1">
      <c r="B85" s="38"/>
    </row>
    <row r="86" spans="2:2" s="39" customFormat="1">
      <c r="B86" s="38"/>
    </row>
    <row r="87" spans="2:2" s="39" customFormat="1">
      <c r="B87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C3F821CB-369E-4104-A49A-9E03773B151F}"/>
</file>

<file path=customXml/itemProps3.xml><?xml version="1.0" encoding="utf-8"?>
<ds:datastoreItem xmlns:ds="http://schemas.openxmlformats.org/officeDocument/2006/customXml" ds:itemID="{35CE235A-F236-41CD-9DD0-C9D16F2FD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Hodges, Mark W.</cp:lastModifiedBy>
  <cp:revision/>
  <dcterms:created xsi:type="dcterms:W3CDTF">2021-01-27T22:51:24Z</dcterms:created>
  <dcterms:modified xsi:type="dcterms:W3CDTF">2022-01-21T00:06:13Z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